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1015312-Rahul Agencies\"/>
    </mc:Choice>
  </mc:AlternateContent>
  <xr:revisionPtr revIDLastSave="0" documentId="13_ncr:1_{F04F49B3-004C-44BB-A804-E9A736D723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working'!$A$1:$G$28</definedName>
    <definedName name="_xlnm._FilterDatabase" localSheetId="5" hidden="1">Reco!$A$3:$AC$29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1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" i="5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X5" i="4" l="1"/>
  <c r="V6" i="4"/>
  <c r="Z8" i="4"/>
  <c r="AA11" i="4"/>
  <c r="U14" i="4"/>
  <c r="AA19" i="4"/>
  <c r="W21" i="4"/>
  <c r="AA23" i="4"/>
  <c r="W2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AA10" i="4"/>
  <c r="Y11" i="4"/>
  <c r="AA14" i="4"/>
  <c r="W16" i="4"/>
  <c r="W20" i="4"/>
  <c r="U21" i="4"/>
  <c r="W24" i="4"/>
  <c r="U25" i="4"/>
  <c r="Y27" i="4"/>
  <c r="W28" i="4"/>
  <c r="X10" i="4"/>
  <c r="V11" i="4"/>
  <c r="X14" i="4"/>
  <c r="T20" i="4"/>
  <c r="AB20" i="4"/>
  <c r="Z21" i="4"/>
  <c r="V23" i="4"/>
  <c r="V27" i="4"/>
  <c r="AA6" i="4"/>
  <c r="W8" i="4"/>
  <c r="T19" i="4"/>
  <c r="AB19" i="4"/>
  <c r="T23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Z13" i="4"/>
  <c r="X27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T28" i="4"/>
  <c r="AB28" i="4"/>
  <c r="T4" i="4"/>
  <c r="AB4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5" i="4"/>
  <c r="AB26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4" i="4"/>
  <c r="U9" i="4"/>
  <c r="X11" i="4"/>
  <c r="Y12" i="4"/>
  <c r="T14" i="4"/>
  <c r="AB14" i="4"/>
  <c r="V15" i="4"/>
  <c r="Y17" i="4"/>
  <c r="Z18" i="4"/>
  <c r="U20" i="4"/>
  <c r="X24" i="4"/>
  <c r="U7" i="4"/>
  <c r="X9" i="4"/>
  <c r="Y10" i="4"/>
  <c r="T12" i="4"/>
  <c r="AB12" i="4"/>
  <c r="V13" i="4"/>
  <c r="Y15" i="4"/>
  <c r="Z16" i="4"/>
  <c r="U18" i="4"/>
  <c r="Y4" i="4"/>
  <c r="V7" i="4"/>
  <c r="Y9" i="4"/>
  <c r="Z10" i="4"/>
  <c r="U12" i="4"/>
  <c r="U17" i="4"/>
  <c r="X19" i="4"/>
  <c r="Y20" i="4"/>
  <c r="T22" i="4"/>
  <c r="AB22" i="4"/>
  <c r="Z4" i="4"/>
  <c r="U11" i="4"/>
  <c r="X13" i="4"/>
  <c r="Y14" i="4"/>
  <c r="T16" i="4"/>
  <c r="AB16" i="4"/>
  <c r="V17" i="4"/>
  <c r="Y19" i="4"/>
  <c r="Z20" i="4"/>
  <c r="U23" i="4"/>
  <c r="Z25" i="4"/>
  <c r="T26" i="4"/>
  <c r="Y28" i="4"/>
  <c r="U26" i="4"/>
  <c r="Z28" i="4"/>
  <c r="Z27" i="4"/>
  <c r="Y23" i="4"/>
  <c r="V25" i="4"/>
  <c r="U28" i="4"/>
  <c r="B2" i="6"/>
  <c r="AC9" i="4" l="1"/>
  <c r="AC5" i="4"/>
  <c r="AC19" i="4"/>
  <c r="AC27" i="4"/>
  <c r="AC23" i="4"/>
  <c r="AC28" i="4"/>
  <c r="AC25" i="4"/>
  <c r="AC22" i="4"/>
  <c r="AC24" i="4"/>
  <c r="AC7" i="4"/>
  <c r="AC18" i="4"/>
  <c r="AC14" i="4"/>
  <c r="AC8" i="4"/>
  <c r="F3" i="2"/>
  <c r="U6" i="4" s="1"/>
  <c r="M3" i="2" l="1"/>
  <c r="AB6" i="4" s="1"/>
  <c r="H3" i="2"/>
  <c r="W6" i="4" s="1"/>
  <c r="E3" i="2"/>
  <c r="T6" i="4" s="1"/>
  <c r="Q11" i="5"/>
  <c r="AC6" i="4" l="1"/>
  <c r="B1" i="6"/>
  <c r="M29" i="4" l="1"/>
  <c r="E29" i="4"/>
  <c r="I29" i="4" l="1"/>
  <c r="H29" i="4"/>
  <c r="P29" i="4"/>
  <c r="J29" i="4"/>
  <c r="R29" i="4"/>
  <c r="Q29" i="4"/>
  <c r="D29" i="4"/>
  <c r="L29" i="4"/>
  <c r="F29" i="4"/>
  <c r="N29" i="4"/>
  <c r="G29" i="4"/>
  <c r="C29" i="4"/>
  <c r="S29" i="4"/>
  <c r="O29" i="4"/>
  <c r="B29" i="4"/>
  <c r="M28" i="2" l="1"/>
  <c r="L28" i="2"/>
  <c r="K28" i="2"/>
  <c r="J28" i="2"/>
  <c r="I28" i="2"/>
  <c r="H28" i="2"/>
  <c r="G28" i="2"/>
  <c r="F28" i="2"/>
  <c r="E28" i="2"/>
  <c r="K29" i="4" l="1"/>
  <c r="X29" i="4" l="1"/>
  <c r="W29" i="4"/>
  <c r="T29" i="4"/>
  <c r="AA29" i="4" l="1"/>
  <c r="V29" i="4"/>
  <c r="Z29" i="4"/>
  <c r="AB29" i="4"/>
  <c r="U29" i="4"/>
  <c r="Y29" i="4"/>
</calcChain>
</file>

<file path=xl/sharedStrings.xml><?xml version="1.0" encoding="utf-8"?>
<sst xmlns="http://schemas.openxmlformats.org/spreadsheetml/2006/main" count="340" uniqueCount="109">
  <si>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</si>
  <si>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</si>
  <si>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</si>
  <si>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</si>
  <si>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</si>
  <si>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</si>
  <si>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</si>
  <si>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</si>
  <si>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</si>
  <si>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</si>
  <si>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</si>
  <si>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</si>
  <si>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</si>
  <si>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</si>
  <si>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</si>
  <si>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</si>
  <si>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</si>
  <si>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</si>
  <si>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</si>
  <si>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</si>
  <si>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</si>
  <si>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</si>
  <si>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</si>
  <si>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</si>
  <si>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</si>
  <si>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</si>
  <si>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</si>
  <si>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</si>
  <si>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</si>
  <si>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</si>
  <si>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</si>
  <si>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</si>
  <si>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</si>
  <si>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</si>
  <si>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</si>
  <si>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</si>
  <si>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</si>
  <si>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</si>
  <si>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</si>
  <si>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Bayer Crop Science Ltd</t>
  </si>
  <si>
    <t>OUTPUT IN : PIC,DETAILS AS : Column,CONSIDER : Voucher Date,INCLUDE VALIDATION : False</t>
  </si>
  <si>
    <t>Stock and Sales FOR THE PERIOD 01-Apr-2020 TO 30-Nov-2020</t>
  </si>
  <si>
    <t>DISTRIBUTOR:Rahul Agencies,</t>
  </si>
  <si>
    <t>SAPCODE</t>
  </si>
  <si>
    <t>Rahul Agencies</t>
  </si>
  <si>
    <t>AGENDA EC25 20X500ML BOT IN</t>
  </si>
  <si>
    <t>AGENDA EC25 2X5L BOT IN</t>
  </si>
  <si>
    <t>AGENDA EC25 50X100ML BOT IN</t>
  </si>
  <si>
    <t>AQUA-K-OTHRINE EW20 10X1L BOT IN</t>
  </si>
  <si>
    <t>BARCELO TB2 4X500GR BOX IN</t>
  </si>
  <si>
    <t>BILARV WP25 10X500GR BAG IN</t>
  </si>
  <si>
    <t>K-OBIOL WP2 5 10X1KG BOT IN</t>
  </si>
  <si>
    <t>K-OTHRINE SC25 5 15X1L BOT IN</t>
  </si>
  <si>
    <t>KINGFOG UL10 12X1L BOT IN</t>
  </si>
  <si>
    <t>MAXFORCE FORTE RB0 03 5X4X(35GR) TUB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</si>
  <si>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</si>
  <si>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</si>
  <si>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</si>
  <si>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</si>
  <si>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</si>
  <si>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</si>
  <si>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</si>
  <si>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</si>
  <si>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</si>
  <si>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</si>
  <si>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</si>
  <si>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</si>
  <si>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</si>
  <si>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GRANDTOTAL</t>
  </si>
  <si>
    <t>Rahul Agencies-20-21</t>
  </si>
  <si>
    <t>41, Shukrawar Peth, M. Phule</t>
  </si>
  <si>
    <t>Market, Pune-411002</t>
  </si>
  <si>
    <t>Ins.Lic No-LAID10010307</t>
  </si>
  <si>
    <t>1-Apr-20 to 30-Nov-20</t>
  </si>
  <si>
    <t/>
  </si>
  <si>
    <t>Rahul Agencies - 20-21</t>
  </si>
  <si>
    <t>Agenda 25 Ec 100 Ml</t>
  </si>
  <si>
    <t>Agenda 25 Ec 500 Ml</t>
  </si>
  <si>
    <t>Agenda 25 Ec 5 Lit</t>
  </si>
  <si>
    <t>Aqua-K-Othrine Ew20 1 Lit</t>
  </si>
  <si>
    <t>Aqua-Kothrine Ew20 250 Ml</t>
  </si>
  <si>
    <t>Barcelo Gr 1 Kg</t>
  </si>
  <si>
    <t>Barcelo Tab 5 Gm</t>
  </si>
  <si>
    <t>Bi-Larv 25 Wp 500 Gm</t>
  </si>
  <si>
    <t>Kingfog ULV 1 Lit</t>
  </si>
  <si>
    <t>K-Obiol Wp 1 Kg</t>
  </si>
  <si>
    <t>K- Othrine Flow 1 Lit</t>
  </si>
  <si>
    <t>K-Othrine Flow 50 Ml</t>
  </si>
  <si>
    <t>Max Force Forte 30 Gm</t>
  </si>
  <si>
    <t>Max Force Quantum 30 Gm</t>
  </si>
  <si>
    <t>Premise 1 Lit</t>
  </si>
  <si>
    <t>Premise 250 Ml</t>
  </si>
  <si>
    <t>Premise 5 Lit</t>
  </si>
  <si>
    <t>Quick Bayt 2 Kg</t>
  </si>
  <si>
    <t>Quick Bayt 50 Gm</t>
  </si>
  <si>
    <t>Racumin Sure 100 Gm</t>
  </si>
  <si>
    <t>Responsar 1 Lit</t>
  </si>
  <si>
    <t>Solfac EW050 100 Ml</t>
  </si>
  <si>
    <t>Solfac EW050 1 Lit</t>
  </si>
  <si>
    <t>Solfac Wp10  5 Kg</t>
  </si>
  <si>
    <t>Solfac Wp 20 Gm</t>
  </si>
  <si>
    <t>Temprid SC 500 Ml</t>
  </si>
  <si>
    <t>Temprid SC 50 Ml</t>
  </si>
  <si>
    <t>BARCELO GR2 4X1KG BOT IN</t>
  </si>
  <si>
    <t>SOLFAC WP10 1X5KG BOT IN</t>
  </si>
  <si>
    <t>Generated on 1/15/2021 7:07:05 AM</t>
  </si>
  <si>
    <t>Not shown in SNS report but present in Day book</t>
  </si>
  <si>
    <t>Zylem Report -01-Apr-2020 TO 30-Nov-2020</t>
  </si>
  <si>
    <t>Dealer Report -01-Apr-2020 TO 30-Nov-2020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</si>
</sst>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&quot;&quot;0"/>
    <numFmt numFmtId="167" formatCode="&quot;&quot;0&quot; NO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15" fillId="6" borderId="11" xfId="0" applyNumberFormat="1" applyFont="1" applyFill="1" applyBorder="1" applyAlignment="1">
      <alignment horizontal="left" wrapText="1"/>
    </xf>
    <xf numFmtId="49" fontId="8" fillId="0" borderId="28" xfId="0" applyNumberFormat="1" applyFont="1" applyBorder="1" applyAlignment="1">
      <alignment horizontal="left" vertical="top" indent="2"/>
    </xf>
    <xf numFmtId="49" fontId="8" fillId="0" borderId="29" xfId="0" applyNumberFormat="1" applyFont="1" applyBorder="1" applyAlignment="1">
      <alignment horizontal="center" vertical="top" wrapText="1"/>
    </xf>
    <xf numFmtId="49" fontId="8" fillId="0" borderId="30" xfId="0" applyNumberFormat="1" applyFont="1" applyBorder="1" applyAlignment="1">
      <alignment horizontal="left" vertical="top" indent="2"/>
    </xf>
    <xf numFmtId="49" fontId="10" fillId="0" borderId="30" xfId="0" applyNumberFormat="1" applyFont="1" applyBorder="1" applyAlignment="1">
      <alignment horizontal="center" vertical="top"/>
    </xf>
    <xf numFmtId="167" fontId="10" fillId="0" borderId="29" xfId="0" applyNumberFormat="1" applyFont="1" applyBorder="1" applyAlignment="1">
      <alignment horizontal="right" vertical="top"/>
    </xf>
    <xf numFmtId="167" fontId="10" fillId="0" borderId="25" xfId="0" applyNumberFormat="1" applyFont="1" applyBorder="1" applyAlignment="1">
      <alignment horizontal="right" vertical="top"/>
    </xf>
    <xf numFmtId="167" fontId="10" fillId="0" borderId="28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166" fontId="10" fillId="0" borderId="28" xfId="0" applyNumberFormat="1" applyFont="1" applyBorder="1" applyAlignment="1">
      <alignment horizontal="right" vertical="top"/>
    </xf>
    <xf numFmtId="167" fontId="10" fillId="0" borderId="30" xfId="0" applyNumberFormat="1" applyFont="1" applyBorder="1" applyAlignment="1">
      <alignment horizontal="right" vertical="top"/>
    </xf>
    <xf numFmtId="167" fontId="10" fillId="0" borderId="26" xfId="0" applyNumberFormat="1" applyFont="1" applyBorder="1" applyAlignment="1">
      <alignment horizontal="right" vertical="top"/>
    </xf>
    <xf numFmtId="167" fontId="8" fillId="0" borderId="27" xfId="0" applyNumberFormat="1" applyFont="1" applyBorder="1" applyAlignment="1">
      <alignment horizontal="right" vertical="top"/>
    </xf>
    <xf numFmtId="49" fontId="7" fillId="0" borderId="22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1.51885266204" createdVersion="6" refreshedVersion="6" minRefreshableVersion="3" recordCount="2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1957"/>
    </cacheField>
    <cacheField name="Inwards" numFmtId="0">
      <sharedItems containsString="0" containsBlank="1" containsNumber="1" containsInteger="1" minValue="10" maxValue="52800"/>
    </cacheField>
    <cacheField name="Outwards" numFmtId="0">
      <sharedItems containsString="0" containsBlank="1" containsNumber="1" containsInteger="1" minValue="7" maxValue="43130"/>
    </cacheField>
    <cacheField name="Closing Balance" numFmtId="0">
      <sharedItems containsString="0" containsBlank="1" containsNumber="1" containsInteger="1" minValue="1" maxValue="10323"/>
    </cacheField>
    <cacheField name="Combi Name" numFmtId="165">
      <sharedItems/>
    </cacheField>
    <cacheField name="Master Name" numFmtId="164">
      <sharedItems count="133">
        <s v="AGENDA EC25 50X100ML BOT IN"/>
        <s v="AGENDA EC25 20X500ML BOT IN"/>
        <s v="AGENDA EC25 2X5L BOT IN"/>
        <s v="AQUA-K-OTHRINE EW20 10X1L BOT IN"/>
        <s v="BARCELO GR2 4X1KG BOT IN"/>
        <s v="BARCELO TB2 4X500GR BOX IN"/>
        <s v="BILARV WP25 10X500GR BAG IN"/>
        <s v="KINGFOG UL10 12X1L BOT IN"/>
        <s v="K-OBIOL WP2 5 10X1KG BOT IN"/>
        <s v="K-OTHRINE SC25 5 15X1L BOT IN"/>
        <s v="MAXFORCE FORTE RB0 03 5X4X(35GR) TUB IN"/>
        <s v="MAXFORCE QUANTUM RB 40X30G BOX IN"/>
        <s v="PREMISE SC350 10X1L BOT IN"/>
        <s v="PREMISE SC350 40X250ML BOT IN"/>
        <s v="PREMISE SC350 2X5L BOT IN"/>
        <s v="QUICK BAYT GR0 5 4X2KG DRM IN"/>
        <s v="QUICK BAYT GR0 5 2X(20X50GR) BAG IN"/>
        <s v="RACUMIN SURE RB0 005 10X(20X100G) BAG IN"/>
        <s v="RESPONSAR SC25 10X1L BOT IN"/>
        <s v="SOLFAC EW50 50X100ML BOT IN"/>
        <s v="SOLFAC EW50 10X1L BOT IN"/>
        <s v="SOLFAC WP10 1X5KG BOT IN"/>
        <s v="SOLFAC WP10 100X20GR BAG IN"/>
        <s v="TEMPRID SC365.4 20X500ML BOT IN"/>
        <s v="TEMPRID SC365.4 100X5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Agenda 25 Ec 100 Ml"/>
    <n v="1413"/>
    <n v="2050"/>
    <n v="1855"/>
    <n v="1608"/>
    <s v="Agenda 25 Ec 100 Ml-Nos"/>
    <x v="0"/>
  </r>
  <r>
    <s v="Agenda 25 Ec 500 Ml"/>
    <n v="364"/>
    <n v="2300"/>
    <n v="2402"/>
    <n v="262"/>
    <s v="Agenda 25 Ec 500 Ml-Nos"/>
    <x v="1"/>
  </r>
  <r>
    <s v="Agenda 25 Ec 5 Lit"/>
    <n v="42"/>
    <n v="20"/>
    <n v="62"/>
    <m/>
    <s v="Agenda 25 Ec 5 Lit-Nos"/>
    <x v="2"/>
  </r>
  <r>
    <s v="Aqua-K-Othrine Ew20 1 Lit"/>
    <m/>
    <n v="10"/>
    <n v="7"/>
    <n v="3"/>
    <s v="Aqua-K-Othrine Ew20 1 Lit-Nos"/>
    <x v="3"/>
  </r>
  <r>
    <s v="Aqua-Kothrine Ew20 250 Ml"/>
    <n v="14"/>
    <n v="40"/>
    <n v="32"/>
    <n v="22"/>
    <s v="Aqua-Kothrine Ew20 250 Ml-Nos"/>
    <x v="3"/>
  </r>
  <r>
    <s v="Barcelo Gr 1 Kg"/>
    <m/>
    <m/>
    <m/>
    <m/>
    <s v="Barcelo Gr 1 Kg-Nos"/>
    <x v="4"/>
  </r>
  <r>
    <s v="Barcelo Tab 5 Gm"/>
    <m/>
    <n v="400"/>
    <n v="100"/>
    <n v="300"/>
    <s v="Barcelo Tab 5 Gm-Nos"/>
    <x v="5"/>
  </r>
  <r>
    <s v="Bi-Larv 25 Wp 500 Gm"/>
    <n v="39"/>
    <n v="200"/>
    <n v="94"/>
    <n v="145"/>
    <s v="Bi-Larv 25 Wp 500 Gm-Nos"/>
    <x v="6"/>
  </r>
  <r>
    <s v="Kingfog ULV 1 Lit"/>
    <n v="195"/>
    <n v="600"/>
    <n v="551"/>
    <n v="244"/>
    <s v="Kingfog ULV 1 Lit-Nos"/>
    <x v="7"/>
  </r>
  <r>
    <s v="K-Obiol Wp 1 Kg"/>
    <n v="333"/>
    <n v="550"/>
    <n v="730"/>
    <n v="153"/>
    <s v="K-Obiol Wp 1 Kg-Nos"/>
    <x v="8"/>
  </r>
  <r>
    <s v="K- Othrine Flow 1 Lit"/>
    <n v="249"/>
    <n v="1125"/>
    <n v="1039"/>
    <n v="335"/>
    <s v="K- Othrine Flow 1 Lit-Nos"/>
    <x v="9"/>
  </r>
  <r>
    <s v="K-Othrine Flow 50 Ml"/>
    <m/>
    <m/>
    <m/>
    <m/>
    <s v="K-Othrine Flow 50 Ml-Nos"/>
    <x v="3"/>
  </r>
  <r>
    <s v="Max Force Forte 30 Gm"/>
    <n v="614"/>
    <n v="800"/>
    <n v="911"/>
    <n v="503"/>
    <s v="Max Force Forte 30 Gm-Nos"/>
    <x v="10"/>
  </r>
  <r>
    <s v="Max Force Quantum 30 Gm"/>
    <n v="289"/>
    <n v="400"/>
    <n v="688"/>
    <n v="1"/>
    <s v="Max Force Quantum 30 Gm-Nos"/>
    <x v="11"/>
  </r>
  <r>
    <s v="Premise 1 Lit"/>
    <n v="47"/>
    <n v="200"/>
    <n v="158"/>
    <n v="89"/>
    <s v="Premise 1 Lit-Nos"/>
    <x v="12"/>
  </r>
  <r>
    <s v="Premise 250 Ml"/>
    <n v="630"/>
    <n v="1200"/>
    <n v="1218"/>
    <n v="612"/>
    <s v="Premise 250 Ml-Nos"/>
    <x v="13"/>
  </r>
  <r>
    <s v="Premise 5 Lit"/>
    <n v="42"/>
    <n v="80"/>
    <n v="66"/>
    <n v="56"/>
    <s v="Premise 5 Lit-Nos"/>
    <x v="14"/>
  </r>
  <r>
    <s v="Quick Bayt 2 Kg"/>
    <n v="1"/>
    <n v="12"/>
    <n v="12"/>
    <n v="1"/>
    <s v="Quick Bayt 2 Kg-Nos"/>
    <x v="15"/>
  </r>
  <r>
    <s v="Quick Bayt 50 Gm"/>
    <n v="1957"/>
    <m/>
    <n v="790"/>
    <n v="1167"/>
    <s v="Quick Bayt 50 Gm-Nos"/>
    <x v="16"/>
  </r>
  <r>
    <s v="Racumin Sure 100 Gm"/>
    <n v="653"/>
    <n v="52800"/>
    <n v="43130"/>
    <n v="10323"/>
    <s v="Racumin Sure 100 Gm-Nos"/>
    <x v="17"/>
  </r>
  <r>
    <s v="Responsar 1 Lit"/>
    <n v="159"/>
    <n v="4010"/>
    <n v="3632"/>
    <n v="537"/>
    <s v="Responsar 1 Lit-Nos"/>
    <x v="18"/>
  </r>
  <r>
    <s v="Solfac EW050 100 Ml"/>
    <n v="250"/>
    <n v="1000"/>
    <n v="848"/>
    <n v="402"/>
    <s v="Solfac EW050 100 Ml-Nos"/>
    <x v="19"/>
  </r>
  <r>
    <s v="Solfac EW050 1 Lit"/>
    <n v="13"/>
    <n v="300"/>
    <n v="190"/>
    <n v="123"/>
    <s v="Solfac EW050 1 Lit-Nos"/>
    <x v="20"/>
  </r>
  <r>
    <s v="Solfac Wp10  5 Kg"/>
    <m/>
    <m/>
    <m/>
    <m/>
    <s v="Solfac Wp10 5 Kg-Nos"/>
    <x v="21"/>
  </r>
  <r>
    <s v="Solfac Wp 20 Gm"/>
    <n v="331"/>
    <m/>
    <n v="331"/>
    <m/>
    <s v="Solfac Wp 20 Gm-Nos"/>
    <x v="22"/>
  </r>
  <r>
    <s v="Temprid SC 500 Ml"/>
    <n v="206"/>
    <n v="680"/>
    <n v="589"/>
    <n v="297"/>
    <s v="Temprid SC 500 Ml-Nos"/>
    <x v="23"/>
  </r>
  <r>
    <s v="Temprid SC 50 Ml"/>
    <n v="1017"/>
    <n v="3100"/>
    <n v="2753"/>
    <n v="1364"/>
    <s v="Temprid SC 50 Ml-Nos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2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4">
        <item m="1" x="127"/>
        <item m="1" x="50"/>
        <item m="1" x="114"/>
        <item m="1" x="130"/>
        <item m="1" x="109"/>
        <item m="1" x="128"/>
        <item m="1" x="129"/>
        <item m="1" x="49"/>
        <item m="1" x="77"/>
        <item m="1" x="121"/>
        <item m="1" x="120"/>
        <item m="1" x="101"/>
        <item m="1" x="132"/>
        <item m="1" x="100"/>
        <item m="1" x="99"/>
        <item m="1" x="35"/>
        <item m="1" x="42"/>
        <item m="1" x="119"/>
        <item m="1" x="40"/>
        <item m="1" x="41"/>
        <item m="1" x="39"/>
        <item m="1" x="57"/>
        <item m="1" x="55"/>
        <item m="1" x="56"/>
        <item m="1" x="94"/>
        <item m="1" x="102"/>
        <item m="1" x="118"/>
        <item m="1" x="123"/>
        <item m="1" x="117"/>
        <item m="1" x="116"/>
        <item m="1" x="131"/>
        <item m="1" x="125"/>
        <item m="1" x="126"/>
        <item m="1" x="124"/>
        <item m="1" x="37"/>
        <item m="1" x="36"/>
        <item m="1" x="62"/>
        <item m="1" x="78"/>
        <item m="1" x="61"/>
        <item m="1" x="98"/>
        <item m="1" x="81"/>
        <item m="1" x="97"/>
        <item m="1" x="96"/>
        <item m="1" x="30"/>
        <item m="1" x="31"/>
        <item m="1" x="54"/>
        <item m="1" x="53"/>
        <item m="1" x="52"/>
        <item m="1" x="108"/>
        <item m="1" x="93"/>
        <item m="1" x="90"/>
        <item m="1" x="88"/>
        <item m="1" x="89"/>
        <item m="1" x="76"/>
        <item m="1" x="73"/>
        <item m="1" x="87"/>
        <item m="1" x="59"/>
        <item m="1" x="85"/>
        <item m="1" x="86"/>
        <item m="1" x="92"/>
        <item m="1" x="91"/>
        <item m="1" x="115"/>
        <item m="1" x="64"/>
        <item m="1" x="63"/>
        <item m="1" x="122"/>
        <item m="1" x="79"/>
        <item m="1" x="80"/>
        <item m="1" x="68"/>
        <item m="1" x="104"/>
        <item m="1" x="103"/>
        <item m="1" x="48"/>
        <item m="1" x="82"/>
        <item m="1" x="47"/>
        <item m="1" x="46"/>
        <item m="1" x="45"/>
        <item m="1" x="72"/>
        <item m="1" x="71"/>
        <item m="1" x="70"/>
        <item m="1" x="67"/>
        <item m="1" x="29"/>
        <item m="1" x="66"/>
        <item m="1" x="65"/>
        <item m="1" x="27"/>
        <item m="1" x="75"/>
        <item m="1" x="74"/>
        <item m="1" x="83"/>
        <item m="1" x="69"/>
        <item m="1" x="28"/>
        <item m="1" x="34"/>
        <item m="1" x="51"/>
        <item m="1" x="32"/>
        <item m="1" x="33"/>
        <item m="1" x="110"/>
        <item m="1" x="84"/>
        <item m="1" x="44"/>
        <item m="1" x="43"/>
        <item m="1" x="26"/>
        <item m="1" x="25"/>
        <item m="1" x="60"/>
        <item m="1" x="107"/>
        <item m="1" x="38"/>
        <item m="1" x="106"/>
        <item m="1" x="105"/>
        <item m="1" x="95"/>
        <item m="1" x="58"/>
        <item m="1" x="113"/>
        <item m="1" x="112"/>
        <item m="1" x="11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</pivotFields>
  <rowFields count="1">
    <field x="6"/>
  </rowFields>
  <rowItems count="26"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0"/>
  <sheetViews>
    <sheetView tabSelected="1" workbookViewId="0">
      <selection sqref="A1:C1"/>
    </sheetView>
  </sheetViews>
  <sheetFormatPr defaultRowHeight="14.4" x14ac:dyDescent="0.3"/>
  <cols>
    <col min="1" max="1" width="23" bestFit="1" customWidth="1"/>
    <col min="2" max="2" width="9.109375" bestFit="1" customWidth="1"/>
    <col min="3" max="5" width="10.109375" bestFit="1" customWidth="1"/>
  </cols>
  <sheetData>
    <row r="1" spans="1:5" ht="15.6" x14ac:dyDescent="0.3">
      <c r="A1" s="80" t="s">
        <v>69</v>
      </c>
      <c r="B1" s="80"/>
      <c r="C1" s="80"/>
      <c r="D1" s="44"/>
      <c r="E1" s="44"/>
    </row>
    <row r="2" spans="1:5" x14ac:dyDescent="0.3">
      <c r="A2" s="81" t="s">
        <v>70</v>
      </c>
      <c r="B2" s="81"/>
      <c r="C2" s="81"/>
      <c r="D2" s="44"/>
      <c r="E2" s="44"/>
    </row>
    <row r="3" spans="1:5" x14ac:dyDescent="0.3">
      <c r="A3" s="81" t="s">
        <v>71</v>
      </c>
      <c r="B3" s="81"/>
      <c r="C3" s="81"/>
      <c r="D3" s="44"/>
      <c r="E3" s="44"/>
    </row>
    <row r="4" spans="1:5" x14ac:dyDescent="0.3">
      <c r="A4" s="74" t="s">
        <v>72</v>
      </c>
      <c r="B4" s="74"/>
      <c r="C4" s="74"/>
      <c r="D4" s="44"/>
      <c r="E4" s="44"/>
    </row>
    <row r="5" spans="1:5" ht="15.6" x14ac:dyDescent="0.3">
      <c r="A5" s="82" t="s">
        <v>39</v>
      </c>
      <c r="B5" s="82"/>
      <c r="C5" s="82"/>
      <c r="D5" s="44"/>
      <c r="E5" s="44"/>
    </row>
    <row r="6" spans="1:5" x14ac:dyDescent="0.3">
      <c r="A6" s="81" t="s">
        <v>20</v>
      </c>
      <c r="B6" s="81"/>
      <c r="C6" s="81"/>
      <c r="D6" s="44"/>
      <c r="E6" s="44"/>
    </row>
    <row r="7" spans="1:5" x14ac:dyDescent="0.3">
      <c r="A7" s="74" t="s">
        <v>73</v>
      </c>
      <c r="B7" s="74"/>
      <c r="C7" s="74"/>
      <c r="D7" s="44"/>
      <c r="E7" s="44"/>
    </row>
    <row r="8" spans="1:5" x14ac:dyDescent="0.3">
      <c r="A8" s="45" t="s">
        <v>74</v>
      </c>
      <c r="B8" s="75" t="s">
        <v>39</v>
      </c>
      <c r="C8" s="75"/>
      <c r="D8" s="75"/>
      <c r="E8" s="75"/>
    </row>
    <row r="9" spans="1:5" x14ac:dyDescent="0.3">
      <c r="A9" s="46" t="s">
        <v>74</v>
      </c>
      <c r="B9" s="76" t="s">
        <v>75</v>
      </c>
      <c r="C9" s="77"/>
      <c r="D9" s="77"/>
      <c r="E9" s="77"/>
    </row>
    <row r="10" spans="1:5" x14ac:dyDescent="0.3">
      <c r="A10" s="62" t="s">
        <v>21</v>
      </c>
      <c r="B10" s="78" t="s">
        <v>73</v>
      </c>
      <c r="C10" s="79"/>
      <c r="D10" s="79"/>
      <c r="E10" s="79"/>
    </row>
    <row r="11" spans="1:5" ht="24" x14ac:dyDescent="0.3">
      <c r="A11" s="62" t="s">
        <v>74</v>
      </c>
      <c r="B11" s="63" t="s">
        <v>22</v>
      </c>
      <c r="C11" s="63" t="s">
        <v>23</v>
      </c>
      <c r="D11" s="63" t="s">
        <v>24</v>
      </c>
      <c r="E11" s="48" t="s">
        <v>25</v>
      </c>
    </row>
    <row r="12" spans="1:5" x14ac:dyDescent="0.3">
      <c r="A12" s="64" t="s">
        <v>74</v>
      </c>
      <c r="B12" s="65" t="s">
        <v>26</v>
      </c>
      <c r="C12" s="65" t="s">
        <v>26</v>
      </c>
      <c r="D12" s="65" t="s">
        <v>26</v>
      </c>
      <c r="E12" s="49" t="s">
        <v>26</v>
      </c>
    </row>
    <row r="13" spans="1:5" x14ac:dyDescent="0.3">
      <c r="A13" s="50" t="s">
        <v>76</v>
      </c>
      <c r="B13" s="66">
        <v>1413</v>
      </c>
      <c r="C13" s="66">
        <v>2050</v>
      </c>
      <c r="D13" s="66">
        <v>1855</v>
      </c>
      <c r="E13" s="67">
        <v>1608</v>
      </c>
    </row>
    <row r="14" spans="1:5" x14ac:dyDescent="0.3">
      <c r="A14" s="50" t="s">
        <v>77</v>
      </c>
      <c r="B14" s="68">
        <v>364</v>
      </c>
      <c r="C14" s="68">
        <v>2300</v>
      </c>
      <c r="D14" s="68">
        <v>2402</v>
      </c>
      <c r="E14" s="69">
        <v>262</v>
      </c>
    </row>
    <row r="15" spans="1:5" x14ac:dyDescent="0.3">
      <c r="A15" s="50" t="s">
        <v>78</v>
      </c>
      <c r="B15" s="68">
        <v>42</v>
      </c>
      <c r="C15" s="68">
        <v>20</v>
      </c>
      <c r="D15" s="68">
        <v>62</v>
      </c>
      <c r="E15" s="51"/>
    </row>
    <row r="16" spans="1:5" x14ac:dyDescent="0.3">
      <c r="A16" s="50" t="s">
        <v>79</v>
      </c>
      <c r="B16" s="70"/>
      <c r="C16" s="68">
        <v>10</v>
      </c>
      <c r="D16" s="68">
        <v>7</v>
      </c>
      <c r="E16" s="69">
        <v>3</v>
      </c>
    </row>
    <row r="17" spans="1:5" x14ac:dyDescent="0.3">
      <c r="A17" s="50" t="s">
        <v>80</v>
      </c>
      <c r="B17" s="68">
        <v>14</v>
      </c>
      <c r="C17" s="68">
        <v>40</v>
      </c>
      <c r="D17" s="68">
        <v>32</v>
      </c>
      <c r="E17" s="69">
        <v>22</v>
      </c>
    </row>
    <row r="18" spans="1:5" x14ac:dyDescent="0.3">
      <c r="A18" s="50" t="s">
        <v>81</v>
      </c>
      <c r="B18" s="70"/>
      <c r="C18" s="70"/>
      <c r="D18" s="70"/>
      <c r="E18" s="51"/>
    </row>
    <row r="19" spans="1:5" x14ac:dyDescent="0.3">
      <c r="A19" s="50" t="s">
        <v>82</v>
      </c>
      <c r="B19" s="70"/>
      <c r="C19" s="68">
        <v>400</v>
      </c>
      <c r="D19" s="68">
        <v>100</v>
      </c>
      <c r="E19" s="69">
        <v>300</v>
      </c>
    </row>
    <row r="20" spans="1:5" x14ac:dyDescent="0.3">
      <c r="A20" s="50" t="s">
        <v>83</v>
      </c>
      <c r="B20" s="68">
        <v>39</v>
      </c>
      <c r="C20" s="68">
        <v>200</v>
      </c>
      <c r="D20" s="68">
        <v>94</v>
      </c>
      <c r="E20" s="69">
        <v>145</v>
      </c>
    </row>
    <row r="21" spans="1:5" x14ac:dyDescent="0.3">
      <c r="A21" s="50" t="s">
        <v>84</v>
      </c>
      <c r="B21" s="68">
        <v>195</v>
      </c>
      <c r="C21" s="68">
        <v>600</v>
      </c>
      <c r="D21" s="68">
        <v>551</v>
      </c>
      <c r="E21" s="69">
        <v>244</v>
      </c>
    </row>
    <row r="22" spans="1:5" x14ac:dyDescent="0.3">
      <c r="A22" s="50" t="s">
        <v>85</v>
      </c>
      <c r="B22" s="68">
        <v>333</v>
      </c>
      <c r="C22" s="68">
        <v>550</v>
      </c>
      <c r="D22" s="68">
        <v>730</v>
      </c>
      <c r="E22" s="69">
        <v>153</v>
      </c>
    </row>
    <row r="23" spans="1:5" x14ac:dyDescent="0.3">
      <c r="A23" s="50" t="s">
        <v>86</v>
      </c>
      <c r="B23" s="68">
        <v>249</v>
      </c>
      <c r="C23" s="68">
        <v>1125</v>
      </c>
      <c r="D23" s="68">
        <v>1039</v>
      </c>
      <c r="E23" s="69">
        <v>335</v>
      </c>
    </row>
    <row r="24" spans="1:5" x14ac:dyDescent="0.3">
      <c r="A24" s="50" t="s">
        <v>87</v>
      </c>
      <c r="B24" s="70"/>
      <c r="C24" s="70"/>
      <c r="D24" s="70"/>
      <c r="E24" s="51"/>
    </row>
    <row r="25" spans="1:5" x14ac:dyDescent="0.3">
      <c r="A25" s="50" t="s">
        <v>88</v>
      </c>
      <c r="B25" s="68">
        <v>614</v>
      </c>
      <c r="C25" s="68">
        <v>800</v>
      </c>
      <c r="D25" s="68">
        <v>911</v>
      </c>
      <c r="E25" s="69">
        <v>503</v>
      </c>
    </row>
    <row r="26" spans="1:5" x14ac:dyDescent="0.3">
      <c r="A26" s="50" t="s">
        <v>89</v>
      </c>
      <c r="B26" s="68">
        <v>289</v>
      </c>
      <c r="C26" s="68">
        <v>400</v>
      </c>
      <c r="D26" s="68">
        <v>688</v>
      </c>
      <c r="E26" s="69">
        <v>1</v>
      </c>
    </row>
    <row r="27" spans="1:5" x14ac:dyDescent="0.3">
      <c r="A27" s="50" t="s">
        <v>90</v>
      </c>
      <c r="B27" s="68">
        <v>47</v>
      </c>
      <c r="C27" s="68">
        <v>200</v>
      </c>
      <c r="D27" s="68">
        <v>158</v>
      </c>
      <c r="E27" s="69">
        <v>89</v>
      </c>
    </row>
    <row r="28" spans="1:5" x14ac:dyDescent="0.3">
      <c r="A28" s="50" t="s">
        <v>91</v>
      </c>
      <c r="B28" s="68">
        <v>630</v>
      </c>
      <c r="C28" s="68">
        <v>1200</v>
      </c>
      <c r="D28" s="68">
        <v>1218</v>
      </c>
      <c r="E28" s="69">
        <v>612</v>
      </c>
    </row>
    <row r="29" spans="1:5" x14ac:dyDescent="0.3">
      <c r="A29" s="50" t="s">
        <v>92</v>
      </c>
      <c r="B29" s="68">
        <v>42</v>
      </c>
      <c r="C29" s="68">
        <v>80</v>
      </c>
      <c r="D29" s="68">
        <v>66</v>
      </c>
      <c r="E29" s="69">
        <v>56</v>
      </c>
    </row>
    <row r="30" spans="1:5" x14ac:dyDescent="0.3">
      <c r="A30" s="50" t="s">
        <v>93</v>
      </c>
      <c r="B30" s="68">
        <v>1</v>
      </c>
      <c r="C30" s="68">
        <v>12</v>
      </c>
      <c r="D30" s="68">
        <v>12</v>
      </c>
      <c r="E30" s="69">
        <v>1</v>
      </c>
    </row>
    <row r="31" spans="1:5" x14ac:dyDescent="0.3">
      <c r="A31" s="50" t="s">
        <v>94</v>
      </c>
      <c r="B31" s="68">
        <v>1957</v>
      </c>
      <c r="C31" s="70"/>
      <c r="D31" s="68">
        <v>790</v>
      </c>
      <c r="E31" s="69">
        <v>1167</v>
      </c>
    </row>
    <row r="32" spans="1:5" x14ac:dyDescent="0.3">
      <c r="A32" s="50" t="s">
        <v>95</v>
      </c>
      <c r="B32" s="68">
        <v>653</v>
      </c>
      <c r="C32" s="68">
        <v>52800</v>
      </c>
      <c r="D32" s="68">
        <v>43130</v>
      </c>
      <c r="E32" s="69">
        <v>10323</v>
      </c>
    </row>
    <row r="33" spans="1:5" x14ac:dyDescent="0.3">
      <c r="A33" s="50" t="s">
        <v>96</v>
      </c>
      <c r="B33" s="68">
        <v>159</v>
      </c>
      <c r="C33" s="68">
        <v>4010</v>
      </c>
      <c r="D33" s="68">
        <v>3632</v>
      </c>
      <c r="E33" s="69">
        <v>537</v>
      </c>
    </row>
    <row r="34" spans="1:5" x14ac:dyDescent="0.3">
      <c r="A34" s="50" t="s">
        <v>97</v>
      </c>
      <c r="B34" s="68">
        <v>250</v>
      </c>
      <c r="C34" s="68">
        <v>1000</v>
      </c>
      <c r="D34" s="68">
        <v>848</v>
      </c>
      <c r="E34" s="69">
        <v>402</v>
      </c>
    </row>
    <row r="35" spans="1:5" x14ac:dyDescent="0.3">
      <c r="A35" s="50" t="s">
        <v>98</v>
      </c>
      <c r="B35" s="68">
        <v>13</v>
      </c>
      <c r="C35" s="68">
        <v>300</v>
      </c>
      <c r="D35" s="68">
        <v>190</v>
      </c>
      <c r="E35" s="69">
        <v>123</v>
      </c>
    </row>
    <row r="36" spans="1:5" x14ac:dyDescent="0.3">
      <c r="A36" s="50" t="s">
        <v>99</v>
      </c>
      <c r="B36" s="70"/>
      <c r="C36" s="70"/>
      <c r="D36" s="70"/>
      <c r="E36" s="51"/>
    </row>
    <row r="37" spans="1:5" x14ac:dyDescent="0.3">
      <c r="A37" s="50" t="s">
        <v>100</v>
      </c>
      <c r="B37" s="68">
        <v>331</v>
      </c>
      <c r="C37" s="70"/>
      <c r="D37" s="68">
        <v>331</v>
      </c>
      <c r="E37" s="51"/>
    </row>
    <row r="38" spans="1:5" x14ac:dyDescent="0.3">
      <c r="A38" s="50" t="s">
        <v>101</v>
      </c>
      <c r="B38" s="68">
        <v>206</v>
      </c>
      <c r="C38" s="68">
        <v>680</v>
      </c>
      <c r="D38" s="68">
        <v>589</v>
      </c>
      <c r="E38" s="69">
        <v>297</v>
      </c>
    </row>
    <row r="39" spans="1:5" x14ac:dyDescent="0.3">
      <c r="A39" s="50" t="s">
        <v>102</v>
      </c>
      <c r="B39" s="71">
        <v>1017</v>
      </c>
      <c r="C39" s="71">
        <v>3100</v>
      </c>
      <c r="D39" s="71">
        <v>2753</v>
      </c>
      <c r="E39" s="72">
        <v>1364</v>
      </c>
    </row>
    <row r="40" spans="1:5" x14ac:dyDescent="0.3">
      <c r="A40" s="52" t="s">
        <v>27</v>
      </c>
      <c r="B40" s="73">
        <v>8858</v>
      </c>
      <c r="C40" s="73">
        <v>71877</v>
      </c>
      <c r="D40" s="73">
        <v>62188</v>
      </c>
      <c r="E40" s="73">
        <v>18547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28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8867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30" t="s">
        <v>29</v>
      </c>
      <c r="I1" s="55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0" t="s">
        <v>76</v>
      </c>
      <c r="B2" s="66">
        <v>1413</v>
      </c>
      <c r="C2" s="66">
        <v>2050</v>
      </c>
      <c r="D2" s="66">
        <v>1855</v>
      </c>
      <c r="E2" s="67">
        <v>1608</v>
      </c>
      <c r="F2" s="54" t="str">
        <f>TRIM(A2&amp;"-Nos")</f>
        <v>Agenda 25 Ec 100 Ml-Nos</v>
      </c>
      <c r="G2" s="30" t="s">
        <v>47</v>
      </c>
      <c r="I2" s="56" t="s">
        <v>47</v>
      </c>
      <c r="J2" s="57">
        <v>1413</v>
      </c>
      <c r="K2" s="57">
        <v>2050</v>
      </c>
      <c r="L2" s="57">
        <v>1855</v>
      </c>
      <c r="M2" s="57">
        <v>1608</v>
      </c>
    </row>
    <row r="3" spans="1:17" x14ac:dyDescent="0.3">
      <c r="A3" s="50" t="s">
        <v>77</v>
      </c>
      <c r="B3" s="68">
        <v>364</v>
      </c>
      <c r="C3" s="68">
        <v>2300</v>
      </c>
      <c r="D3" s="68">
        <v>2402</v>
      </c>
      <c r="E3" s="69">
        <v>262</v>
      </c>
      <c r="F3" s="54" t="str">
        <f t="shared" ref="F3:F28" si="0">TRIM(A3&amp;"-Nos")</f>
        <v>Agenda 25 Ec 500 Ml-Nos</v>
      </c>
      <c r="G3" s="30" t="s">
        <v>45</v>
      </c>
      <c r="I3" s="56" t="s">
        <v>45</v>
      </c>
      <c r="J3" s="57">
        <v>364</v>
      </c>
      <c r="K3" s="57">
        <v>2300</v>
      </c>
      <c r="L3" s="57">
        <v>2402</v>
      </c>
      <c r="M3" s="57">
        <v>262</v>
      </c>
    </row>
    <row r="4" spans="1:17" x14ac:dyDescent="0.3">
      <c r="A4" s="50" t="s">
        <v>78</v>
      </c>
      <c r="B4" s="68">
        <v>42</v>
      </c>
      <c r="C4" s="68">
        <v>20</v>
      </c>
      <c r="D4" s="68">
        <v>62</v>
      </c>
      <c r="E4" s="51"/>
      <c r="F4" s="54" t="str">
        <f t="shared" si="0"/>
        <v>Agenda 25 Ec 5 Lit-Nos</v>
      </c>
      <c r="G4" s="30" t="s">
        <v>46</v>
      </c>
      <c r="I4" s="56" t="s">
        <v>46</v>
      </c>
      <c r="J4" s="57">
        <v>42</v>
      </c>
      <c r="K4" s="57">
        <v>20</v>
      </c>
      <c r="L4" s="57">
        <v>62</v>
      </c>
      <c r="M4" s="57"/>
    </row>
    <row r="5" spans="1:17" x14ac:dyDescent="0.3">
      <c r="A5" s="50" t="s">
        <v>79</v>
      </c>
      <c r="B5" s="70"/>
      <c r="C5" s="68">
        <v>10</v>
      </c>
      <c r="D5" s="68">
        <v>7</v>
      </c>
      <c r="E5" s="69">
        <v>3</v>
      </c>
      <c r="F5" s="54" t="str">
        <f t="shared" si="0"/>
        <v>Aqua-K-Othrine Ew20 1 Lit-Nos</v>
      </c>
      <c r="G5" s="30" t="s">
        <v>48</v>
      </c>
      <c r="I5" s="56" t="s">
        <v>48</v>
      </c>
      <c r="J5" s="57">
        <v>14</v>
      </c>
      <c r="K5" s="57">
        <v>50</v>
      </c>
      <c r="L5" s="57">
        <v>39</v>
      </c>
      <c r="M5" s="57">
        <v>25</v>
      </c>
    </row>
    <row r="6" spans="1:17" x14ac:dyDescent="0.3">
      <c r="A6" s="50" t="s">
        <v>80</v>
      </c>
      <c r="B6" s="68">
        <v>14</v>
      </c>
      <c r="C6" s="68">
        <v>40</v>
      </c>
      <c r="D6" s="68">
        <v>32</v>
      </c>
      <c r="E6" s="69">
        <v>22</v>
      </c>
      <c r="F6" s="54" t="str">
        <f t="shared" si="0"/>
        <v>Aqua-Kothrine Ew20 250 Ml-Nos</v>
      </c>
      <c r="G6" s="30" t="s">
        <v>48</v>
      </c>
      <c r="I6" s="56" t="s">
        <v>103</v>
      </c>
      <c r="J6" s="57"/>
      <c r="K6" s="57"/>
      <c r="L6" s="57"/>
      <c r="M6" s="57"/>
    </row>
    <row r="7" spans="1:17" x14ac:dyDescent="0.3">
      <c r="A7" s="50" t="s">
        <v>81</v>
      </c>
      <c r="B7" s="70"/>
      <c r="C7" s="70"/>
      <c r="D7" s="70"/>
      <c r="E7" s="51"/>
      <c r="F7" s="54" t="str">
        <f t="shared" si="0"/>
        <v>Barcelo Gr 1 Kg-Nos</v>
      </c>
      <c r="G7" s="30" t="s">
        <v>103</v>
      </c>
      <c r="I7" s="56" t="s">
        <v>49</v>
      </c>
      <c r="J7" s="57"/>
      <c r="K7" s="57">
        <v>400</v>
      </c>
      <c r="L7" s="57">
        <v>100</v>
      </c>
      <c r="M7" s="57">
        <v>300</v>
      </c>
    </row>
    <row r="8" spans="1:17" x14ac:dyDescent="0.3">
      <c r="A8" s="50" t="s">
        <v>82</v>
      </c>
      <c r="B8" s="70"/>
      <c r="C8" s="68">
        <v>400</v>
      </c>
      <c r="D8" s="68">
        <v>100</v>
      </c>
      <c r="E8" s="69">
        <v>300</v>
      </c>
      <c r="F8" s="54" t="str">
        <f t="shared" si="0"/>
        <v>Barcelo Tab 5 Gm-Nos</v>
      </c>
      <c r="G8" s="30" t="s">
        <v>49</v>
      </c>
      <c r="I8" s="56" t="s">
        <v>50</v>
      </c>
      <c r="J8" s="57">
        <v>39</v>
      </c>
      <c r="K8" s="57">
        <v>200</v>
      </c>
      <c r="L8" s="57">
        <v>94</v>
      </c>
      <c r="M8" s="57">
        <v>145</v>
      </c>
    </row>
    <row r="9" spans="1:17" x14ac:dyDescent="0.3">
      <c r="A9" s="50" t="s">
        <v>83</v>
      </c>
      <c r="B9" s="68">
        <v>39</v>
      </c>
      <c r="C9" s="68">
        <v>200</v>
      </c>
      <c r="D9" s="68">
        <v>94</v>
      </c>
      <c r="E9" s="69">
        <v>145</v>
      </c>
      <c r="F9" s="54" t="str">
        <f t="shared" si="0"/>
        <v>Bi-Larv 25 Wp 500 Gm-Nos</v>
      </c>
      <c r="G9" s="30" t="s">
        <v>50</v>
      </c>
      <c r="I9" s="56" t="s">
        <v>53</v>
      </c>
      <c r="J9" s="57">
        <v>195</v>
      </c>
      <c r="K9" s="57">
        <v>600</v>
      </c>
      <c r="L9" s="57">
        <v>551</v>
      </c>
      <c r="M9" s="57">
        <v>244</v>
      </c>
    </row>
    <row r="10" spans="1:17" x14ac:dyDescent="0.3">
      <c r="A10" s="50" t="s">
        <v>84</v>
      </c>
      <c r="B10" s="68">
        <v>195</v>
      </c>
      <c r="C10" s="68">
        <v>600</v>
      </c>
      <c r="D10" s="68">
        <v>551</v>
      </c>
      <c r="E10" s="69">
        <v>244</v>
      </c>
      <c r="F10" s="54" t="str">
        <f t="shared" si="0"/>
        <v>Kingfog ULV 1 Lit-Nos</v>
      </c>
      <c r="G10" s="30" t="s">
        <v>53</v>
      </c>
      <c r="I10" s="56" t="s">
        <v>51</v>
      </c>
      <c r="J10" s="57">
        <v>333</v>
      </c>
      <c r="K10" s="57">
        <v>550</v>
      </c>
      <c r="L10" s="57">
        <v>730</v>
      </c>
      <c r="M10" s="57">
        <v>153</v>
      </c>
    </row>
    <row r="11" spans="1:17" x14ac:dyDescent="0.3">
      <c r="A11" s="50" t="s">
        <v>85</v>
      </c>
      <c r="B11" s="68">
        <v>333</v>
      </c>
      <c r="C11" s="68">
        <v>550</v>
      </c>
      <c r="D11" s="68">
        <v>730</v>
      </c>
      <c r="E11" s="69">
        <v>153</v>
      </c>
      <c r="F11" s="54" t="str">
        <f t="shared" si="0"/>
        <v>K-Obiol Wp 1 Kg-Nos</v>
      </c>
      <c r="G11" s="30" t="s">
        <v>51</v>
      </c>
      <c r="I11" s="56" t="s">
        <v>52</v>
      </c>
      <c r="J11" s="57">
        <v>249</v>
      </c>
      <c r="K11" s="57">
        <v>1125</v>
      </c>
      <c r="L11" s="57">
        <v>1039</v>
      </c>
      <c r="M11" s="57">
        <v>335</v>
      </c>
      <c r="Q11" t="e">
        <f ca="1">OFFSET($I$1,0,0,COUNTA($I:$I),COUNTA($I$1:$M$1))</f>
        <v>#VALUE!</v>
      </c>
    </row>
    <row r="12" spans="1:17" x14ac:dyDescent="0.3">
      <c r="A12" s="50" t="s">
        <v>86</v>
      </c>
      <c r="B12" s="68">
        <v>249</v>
      </c>
      <c r="C12" s="68">
        <v>1125</v>
      </c>
      <c r="D12" s="68">
        <v>1039</v>
      </c>
      <c r="E12" s="69">
        <v>335</v>
      </c>
      <c r="F12" s="54" t="str">
        <f t="shared" si="0"/>
        <v>K- Othrine Flow 1 Lit-Nos</v>
      </c>
      <c r="G12" s="30" t="s">
        <v>52</v>
      </c>
      <c r="I12" s="56" t="s">
        <v>54</v>
      </c>
      <c r="J12" s="57">
        <v>614</v>
      </c>
      <c r="K12" s="57">
        <v>800</v>
      </c>
      <c r="L12" s="57">
        <v>911</v>
      </c>
      <c r="M12" s="57">
        <v>503</v>
      </c>
    </row>
    <row r="13" spans="1:17" x14ac:dyDescent="0.3">
      <c r="A13" s="50" t="s">
        <v>87</v>
      </c>
      <c r="B13" s="70"/>
      <c r="C13" s="70"/>
      <c r="D13" s="70"/>
      <c r="E13" s="51"/>
      <c r="F13" s="54" t="str">
        <f t="shared" si="0"/>
        <v>K-Othrine Flow 50 Ml-Nos</v>
      </c>
      <c r="G13" s="30" t="s">
        <v>48</v>
      </c>
      <c r="I13" s="56" t="s">
        <v>55</v>
      </c>
      <c r="J13" s="57">
        <v>289</v>
      </c>
      <c r="K13" s="57">
        <v>400</v>
      </c>
      <c r="L13" s="57">
        <v>688</v>
      </c>
      <c r="M13" s="57">
        <v>1</v>
      </c>
    </row>
    <row r="14" spans="1:17" x14ac:dyDescent="0.3">
      <c r="A14" s="50" t="s">
        <v>88</v>
      </c>
      <c r="B14" s="68">
        <v>614</v>
      </c>
      <c r="C14" s="68">
        <v>800</v>
      </c>
      <c r="D14" s="68">
        <v>911</v>
      </c>
      <c r="E14" s="69">
        <v>503</v>
      </c>
      <c r="F14" s="54" t="str">
        <f t="shared" si="0"/>
        <v>Max Force Forte 30 Gm-Nos</v>
      </c>
      <c r="G14" s="30" t="s">
        <v>54</v>
      </c>
      <c r="I14" s="56" t="s">
        <v>56</v>
      </c>
      <c r="J14" s="57">
        <v>47</v>
      </c>
      <c r="K14" s="57">
        <v>200</v>
      </c>
      <c r="L14" s="57">
        <v>158</v>
      </c>
      <c r="M14" s="57">
        <v>89</v>
      </c>
    </row>
    <row r="15" spans="1:17" x14ac:dyDescent="0.3">
      <c r="A15" s="50" t="s">
        <v>89</v>
      </c>
      <c r="B15" s="68">
        <v>289</v>
      </c>
      <c r="C15" s="68">
        <v>400</v>
      </c>
      <c r="D15" s="68">
        <v>688</v>
      </c>
      <c r="E15" s="69">
        <v>1</v>
      </c>
      <c r="F15" s="54" t="str">
        <f t="shared" si="0"/>
        <v>Max Force Quantum 30 Gm-Nos</v>
      </c>
      <c r="G15" s="30" t="s">
        <v>55</v>
      </c>
      <c r="I15" s="56" t="s">
        <v>58</v>
      </c>
      <c r="J15" s="57">
        <v>630</v>
      </c>
      <c r="K15" s="57">
        <v>1200</v>
      </c>
      <c r="L15" s="57">
        <v>1218</v>
      </c>
      <c r="M15" s="57">
        <v>612</v>
      </c>
    </row>
    <row r="16" spans="1:17" x14ac:dyDescent="0.3">
      <c r="A16" s="50" t="s">
        <v>90</v>
      </c>
      <c r="B16" s="68">
        <v>47</v>
      </c>
      <c r="C16" s="68">
        <v>200</v>
      </c>
      <c r="D16" s="68">
        <v>158</v>
      </c>
      <c r="E16" s="69">
        <v>89</v>
      </c>
      <c r="F16" s="54" t="str">
        <f t="shared" si="0"/>
        <v>Premise 1 Lit-Nos</v>
      </c>
      <c r="G16" s="30" t="s">
        <v>56</v>
      </c>
      <c r="I16" s="56" t="s">
        <v>57</v>
      </c>
      <c r="J16" s="57">
        <v>42</v>
      </c>
      <c r="K16" s="57">
        <v>80</v>
      </c>
      <c r="L16" s="57">
        <v>66</v>
      </c>
      <c r="M16" s="57">
        <v>56</v>
      </c>
    </row>
    <row r="17" spans="1:13" x14ac:dyDescent="0.3">
      <c r="A17" s="50" t="s">
        <v>91</v>
      </c>
      <c r="B17" s="68">
        <v>630</v>
      </c>
      <c r="C17" s="68">
        <v>1200</v>
      </c>
      <c r="D17" s="68">
        <v>1218</v>
      </c>
      <c r="E17" s="69">
        <v>612</v>
      </c>
      <c r="F17" s="54" t="str">
        <f t="shared" si="0"/>
        <v>Premise 250 Ml-Nos</v>
      </c>
      <c r="G17" s="30" t="s">
        <v>58</v>
      </c>
      <c r="I17" s="56" t="s">
        <v>60</v>
      </c>
      <c r="J17" s="57">
        <v>1</v>
      </c>
      <c r="K17" s="57">
        <v>12</v>
      </c>
      <c r="L17" s="57">
        <v>12</v>
      </c>
      <c r="M17" s="57">
        <v>1</v>
      </c>
    </row>
    <row r="18" spans="1:13" x14ac:dyDescent="0.3">
      <c r="A18" s="50" t="s">
        <v>92</v>
      </c>
      <c r="B18" s="68">
        <v>42</v>
      </c>
      <c r="C18" s="68">
        <v>80</v>
      </c>
      <c r="D18" s="68">
        <v>66</v>
      </c>
      <c r="E18" s="69">
        <v>56</v>
      </c>
      <c r="F18" s="54" t="str">
        <f t="shared" si="0"/>
        <v>Premise 5 Lit-Nos</v>
      </c>
      <c r="G18" s="30" t="s">
        <v>57</v>
      </c>
      <c r="I18" s="56" t="s">
        <v>59</v>
      </c>
      <c r="J18" s="57">
        <v>1957</v>
      </c>
      <c r="K18" s="57"/>
      <c r="L18" s="57">
        <v>790</v>
      </c>
      <c r="M18" s="57">
        <v>1167</v>
      </c>
    </row>
    <row r="19" spans="1:13" x14ac:dyDescent="0.3">
      <c r="A19" s="50" t="s">
        <v>93</v>
      </c>
      <c r="B19" s="68">
        <v>1</v>
      </c>
      <c r="C19" s="68">
        <v>12</v>
      </c>
      <c r="D19" s="68">
        <v>12</v>
      </c>
      <c r="E19" s="69">
        <v>1</v>
      </c>
      <c r="F19" s="54" t="str">
        <f t="shared" si="0"/>
        <v>Quick Bayt 2 Kg-Nos</v>
      </c>
      <c r="G19" s="30" t="s">
        <v>60</v>
      </c>
      <c r="I19" s="56" t="s">
        <v>61</v>
      </c>
      <c r="J19" s="57">
        <v>653</v>
      </c>
      <c r="K19" s="57">
        <v>52800</v>
      </c>
      <c r="L19" s="57">
        <v>43130</v>
      </c>
      <c r="M19" s="57">
        <v>10323</v>
      </c>
    </row>
    <row r="20" spans="1:13" x14ac:dyDescent="0.3">
      <c r="A20" s="50" t="s">
        <v>94</v>
      </c>
      <c r="B20" s="68">
        <v>1957</v>
      </c>
      <c r="C20" s="70"/>
      <c r="D20" s="68">
        <v>790</v>
      </c>
      <c r="E20" s="69">
        <v>1167</v>
      </c>
      <c r="F20" s="54" t="str">
        <f t="shared" si="0"/>
        <v>Quick Bayt 50 Gm-Nos</v>
      </c>
      <c r="G20" s="30" t="s">
        <v>59</v>
      </c>
      <c r="I20" s="56" t="s">
        <v>62</v>
      </c>
      <c r="J20" s="57">
        <v>159</v>
      </c>
      <c r="K20" s="57">
        <v>4010</v>
      </c>
      <c r="L20" s="57">
        <v>3632</v>
      </c>
      <c r="M20" s="57">
        <v>537</v>
      </c>
    </row>
    <row r="21" spans="1:13" x14ac:dyDescent="0.3">
      <c r="A21" s="50" t="s">
        <v>95</v>
      </c>
      <c r="B21" s="68">
        <v>653</v>
      </c>
      <c r="C21" s="68">
        <v>52800</v>
      </c>
      <c r="D21" s="68">
        <v>43130</v>
      </c>
      <c r="E21" s="69">
        <v>10323</v>
      </c>
      <c r="F21" s="54" t="str">
        <f t="shared" si="0"/>
        <v>Racumin Sure 100 Gm-Nos</v>
      </c>
      <c r="G21" s="30" t="s">
        <v>61</v>
      </c>
      <c r="I21" s="56" t="s">
        <v>64</v>
      </c>
      <c r="J21" s="57">
        <v>250</v>
      </c>
      <c r="K21" s="57">
        <v>1000</v>
      </c>
      <c r="L21" s="57">
        <v>848</v>
      </c>
      <c r="M21" s="57">
        <v>402</v>
      </c>
    </row>
    <row r="22" spans="1:13" x14ac:dyDescent="0.3">
      <c r="A22" s="50" t="s">
        <v>96</v>
      </c>
      <c r="B22" s="68">
        <v>159</v>
      </c>
      <c r="C22" s="68">
        <v>4010</v>
      </c>
      <c r="D22" s="68">
        <v>3632</v>
      </c>
      <c r="E22" s="69">
        <v>537</v>
      </c>
      <c r="F22" s="54" t="str">
        <f t="shared" si="0"/>
        <v>Responsar 1 Lit-Nos</v>
      </c>
      <c r="G22" s="30" t="s">
        <v>62</v>
      </c>
      <c r="I22" s="56" t="s">
        <v>63</v>
      </c>
      <c r="J22" s="57">
        <v>13</v>
      </c>
      <c r="K22" s="57">
        <v>300</v>
      </c>
      <c r="L22" s="57">
        <v>190</v>
      </c>
      <c r="M22" s="57">
        <v>123</v>
      </c>
    </row>
    <row r="23" spans="1:13" x14ac:dyDescent="0.3">
      <c r="A23" s="50" t="s">
        <v>97</v>
      </c>
      <c r="B23" s="68">
        <v>250</v>
      </c>
      <c r="C23" s="68">
        <v>1000</v>
      </c>
      <c r="D23" s="68">
        <v>848</v>
      </c>
      <c r="E23" s="69">
        <v>402</v>
      </c>
      <c r="F23" s="54" t="str">
        <f t="shared" si="0"/>
        <v>Solfac EW050 100 Ml-Nos</v>
      </c>
      <c r="G23" s="30" t="s">
        <v>64</v>
      </c>
      <c r="I23" s="56" t="s">
        <v>104</v>
      </c>
      <c r="J23" s="57"/>
      <c r="K23" s="57"/>
      <c r="L23" s="57"/>
      <c r="M23" s="57"/>
    </row>
    <row r="24" spans="1:13" x14ac:dyDescent="0.3">
      <c r="A24" s="50" t="s">
        <v>98</v>
      </c>
      <c r="B24" s="68">
        <v>13</v>
      </c>
      <c r="C24" s="68">
        <v>300</v>
      </c>
      <c r="D24" s="68">
        <v>190</v>
      </c>
      <c r="E24" s="69">
        <v>123</v>
      </c>
      <c r="F24" s="54" t="str">
        <f t="shared" si="0"/>
        <v>Solfac EW050 1 Lit-Nos</v>
      </c>
      <c r="G24" s="30" t="s">
        <v>63</v>
      </c>
      <c r="I24" s="56" t="s">
        <v>65</v>
      </c>
      <c r="J24" s="57">
        <v>331</v>
      </c>
      <c r="K24" s="57"/>
      <c r="L24" s="57">
        <v>331</v>
      </c>
      <c r="M24" s="57"/>
    </row>
    <row r="25" spans="1:13" x14ac:dyDescent="0.3">
      <c r="A25" s="50" t="s">
        <v>99</v>
      </c>
      <c r="B25" s="70"/>
      <c r="C25" s="70"/>
      <c r="D25" s="70"/>
      <c r="E25" s="51"/>
      <c r="F25" s="54" t="str">
        <f t="shared" si="0"/>
        <v>Solfac Wp10 5 Kg-Nos</v>
      </c>
      <c r="G25" s="30" t="s">
        <v>104</v>
      </c>
      <c r="I25" s="56" t="s">
        <v>67</v>
      </c>
      <c r="J25" s="57">
        <v>206</v>
      </c>
      <c r="K25" s="57">
        <v>680</v>
      </c>
      <c r="L25" s="57">
        <v>589</v>
      </c>
      <c r="M25" s="57">
        <v>297</v>
      </c>
    </row>
    <row r="26" spans="1:13" x14ac:dyDescent="0.3">
      <c r="A26" s="50" t="s">
        <v>100</v>
      </c>
      <c r="B26" s="68">
        <v>331</v>
      </c>
      <c r="C26" s="70"/>
      <c r="D26" s="68">
        <v>331</v>
      </c>
      <c r="E26" s="51"/>
      <c r="F26" s="54" t="str">
        <f t="shared" si="0"/>
        <v>Solfac Wp 20 Gm-Nos</v>
      </c>
      <c r="G26" s="30" t="s">
        <v>65</v>
      </c>
      <c r="I26" s="56" t="s">
        <v>66</v>
      </c>
      <c r="J26" s="57">
        <v>1017</v>
      </c>
      <c r="K26" s="57">
        <v>3100</v>
      </c>
      <c r="L26" s="57">
        <v>2753</v>
      </c>
      <c r="M26" s="57">
        <v>1364</v>
      </c>
    </row>
    <row r="27" spans="1:13" x14ac:dyDescent="0.3">
      <c r="A27" s="50" t="s">
        <v>101</v>
      </c>
      <c r="B27" s="68">
        <v>206</v>
      </c>
      <c r="C27" s="68">
        <v>680</v>
      </c>
      <c r="D27" s="68">
        <v>589</v>
      </c>
      <c r="E27" s="69">
        <v>297</v>
      </c>
      <c r="F27" s="54" t="str">
        <f t="shared" si="0"/>
        <v>Temprid SC 500 Ml-Nos</v>
      </c>
      <c r="G27" s="30" t="s">
        <v>67</v>
      </c>
      <c r="I27" s="56" t="s">
        <v>27</v>
      </c>
      <c r="J27" s="57">
        <v>8858</v>
      </c>
      <c r="K27" s="57">
        <v>71877</v>
      </c>
      <c r="L27" s="57">
        <v>62188</v>
      </c>
      <c r="M27" s="57">
        <v>18547</v>
      </c>
    </row>
    <row r="28" spans="1:13" x14ac:dyDescent="0.3">
      <c r="A28" s="50" t="s">
        <v>102</v>
      </c>
      <c r="B28" s="71">
        <v>1017</v>
      </c>
      <c r="C28" s="71">
        <v>3100</v>
      </c>
      <c r="D28" s="71">
        <v>2753</v>
      </c>
      <c r="E28" s="72">
        <v>1364</v>
      </c>
      <c r="F28" s="54" t="str">
        <f t="shared" si="0"/>
        <v>Temprid SC 50 Ml-Nos</v>
      </c>
      <c r="G28" s="30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2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47</v>
      </c>
      <c r="C3" s="3"/>
      <c r="D3" s="4"/>
      <c r="E3" s="38">
        <f t="shared" ref="E3:E4" ca="1" si="0">VLOOKUP($B3,FinalDeal_Vlookup,2,0)</f>
        <v>1413</v>
      </c>
      <c r="F3" s="39">
        <f ca="1">VLOOKUP($B3,FinalDeal_Vlookup,3,0)</f>
        <v>2050</v>
      </c>
      <c r="G3" s="40">
        <v>0</v>
      </c>
      <c r="H3" s="40">
        <f t="shared" ref="H3:H4" ca="1" si="1">VLOOKUP($B3,FinalDeal_Vlookup,4,0)</f>
        <v>1855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1608</v>
      </c>
    </row>
    <row r="4" spans="1:13" x14ac:dyDescent="0.3">
      <c r="A4" s="16"/>
      <c r="B4" s="4" t="s">
        <v>45</v>
      </c>
      <c r="C4" s="3"/>
      <c r="D4" s="4"/>
      <c r="E4" s="42">
        <f t="shared" ca="1" si="0"/>
        <v>364</v>
      </c>
      <c r="F4" s="39">
        <f t="shared" ref="F4:F27" ca="1" si="3">VLOOKUP($B4,FinalDeal_Vlookup,3,0)</f>
        <v>2300</v>
      </c>
      <c r="G4" s="39">
        <v>0</v>
      </c>
      <c r="H4" s="39">
        <f t="shared" ca="1" si="1"/>
        <v>2402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262</v>
      </c>
    </row>
    <row r="5" spans="1:13" x14ac:dyDescent="0.3">
      <c r="A5" s="16"/>
      <c r="B5" s="4" t="s">
        <v>46</v>
      </c>
      <c r="C5" s="3"/>
      <c r="D5" s="4"/>
      <c r="E5" s="42">
        <f t="shared" ref="E5:E27" ca="1" si="4">VLOOKUP($B5,FinalDeal_Vlookup,2,0)</f>
        <v>42</v>
      </c>
      <c r="F5" s="39">
        <f t="shared" ca="1" si="3"/>
        <v>20</v>
      </c>
      <c r="G5" s="39">
        <v>0</v>
      </c>
      <c r="H5" s="39">
        <f t="shared" ref="H5:H27" ca="1" si="5">VLOOKUP($B5,FinalDeal_Vlookup,4,0)</f>
        <v>62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7" ca="1" si="6">VLOOKUP($B5,FinalDeal_Vlookup,5,0)</f>
        <v>0</v>
      </c>
    </row>
    <row r="6" spans="1:13" x14ac:dyDescent="0.3">
      <c r="A6" s="16"/>
      <c r="B6" s="4" t="s">
        <v>48</v>
      </c>
      <c r="C6" s="3"/>
      <c r="D6" s="4"/>
      <c r="E6" s="42">
        <f t="shared" ca="1" si="4"/>
        <v>14</v>
      </c>
      <c r="F6" s="39">
        <f t="shared" ca="1" si="3"/>
        <v>50</v>
      </c>
      <c r="G6" s="39">
        <v>0</v>
      </c>
      <c r="H6" s="39">
        <f t="shared" ca="1" si="5"/>
        <v>39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25</v>
      </c>
    </row>
    <row r="7" spans="1:13" x14ac:dyDescent="0.3">
      <c r="A7" s="16"/>
      <c r="B7" s="4" t="s">
        <v>103</v>
      </c>
      <c r="C7" s="3"/>
      <c r="D7" s="4"/>
      <c r="E7" s="42">
        <f t="shared" ca="1" si="4"/>
        <v>0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49</v>
      </c>
      <c r="C8" s="3"/>
      <c r="D8" s="4"/>
      <c r="E8" s="42">
        <f t="shared" ca="1" si="4"/>
        <v>0</v>
      </c>
      <c r="F8" s="39">
        <f t="shared" ca="1" si="3"/>
        <v>400</v>
      </c>
      <c r="G8" s="39">
        <v>0</v>
      </c>
      <c r="H8" s="39">
        <f t="shared" ca="1" si="5"/>
        <v>100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300</v>
      </c>
    </row>
    <row r="9" spans="1:13" x14ac:dyDescent="0.3">
      <c r="A9" s="16"/>
      <c r="B9" s="4" t="s">
        <v>50</v>
      </c>
      <c r="C9" s="3"/>
      <c r="D9" s="4"/>
      <c r="E9" s="42">
        <f t="shared" ca="1" si="4"/>
        <v>39</v>
      </c>
      <c r="F9" s="39">
        <f t="shared" ca="1" si="3"/>
        <v>200</v>
      </c>
      <c r="G9" s="39">
        <v>0</v>
      </c>
      <c r="H9" s="39">
        <f t="shared" ca="1" si="5"/>
        <v>94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145</v>
      </c>
    </row>
    <row r="10" spans="1:13" x14ac:dyDescent="0.3">
      <c r="A10" s="16"/>
      <c r="B10" s="4" t="s">
        <v>53</v>
      </c>
      <c r="C10" s="3"/>
      <c r="D10" s="4"/>
      <c r="E10" s="42">
        <f t="shared" ca="1" si="4"/>
        <v>195</v>
      </c>
      <c r="F10" s="39">
        <f t="shared" ca="1" si="3"/>
        <v>600</v>
      </c>
      <c r="G10" s="39">
        <v>0</v>
      </c>
      <c r="H10" s="39">
        <f t="shared" ca="1" si="5"/>
        <v>551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244</v>
      </c>
    </row>
    <row r="11" spans="1:13" x14ac:dyDescent="0.3">
      <c r="A11" s="16"/>
      <c r="B11" s="4" t="s">
        <v>51</v>
      </c>
      <c r="C11" s="3"/>
      <c r="D11" s="4"/>
      <c r="E11" s="42">
        <f t="shared" ca="1" si="4"/>
        <v>333</v>
      </c>
      <c r="F11" s="39">
        <f t="shared" ca="1" si="3"/>
        <v>550</v>
      </c>
      <c r="G11" s="39">
        <v>0</v>
      </c>
      <c r="H11" s="39">
        <f t="shared" ca="1" si="5"/>
        <v>730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153</v>
      </c>
    </row>
    <row r="12" spans="1:13" x14ac:dyDescent="0.3">
      <c r="A12" s="16"/>
      <c r="B12" s="4" t="s">
        <v>52</v>
      </c>
      <c r="C12" s="3"/>
      <c r="D12" s="4"/>
      <c r="E12" s="42">
        <f t="shared" ca="1" si="4"/>
        <v>249</v>
      </c>
      <c r="F12" s="39">
        <f t="shared" ca="1" si="3"/>
        <v>1125</v>
      </c>
      <c r="G12" s="39">
        <v>0</v>
      </c>
      <c r="H12" s="39">
        <f t="shared" ca="1" si="5"/>
        <v>1039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335</v>
      </c>
    </row>
    <row r="13" spans="1:13" x14ac:dyDescent="0.3">
      <c r="A13" s="16"/>
      <c r="B13" s="4" t="s">
        <v>54</v>
      </c>
      <c r="C13" s="3"/>
      <c r="D13" s="4"/>
      <c r="E13" s="42">
        <f t="shared" ca="1" si="4"/>
        <v>614</v>
      </c>
      <c r="F13" s="39">
        <f t="shared" ca="1" si="3"/>
        <v>800</v>
      </c>
      <c r="G13" s="39">
        <v>0</v>
      </c>
      <c r="H13" s="39">
        <f t="shared" ca="1" si="5"/>
        <v>911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503</v>
      </c>
    </row>
    <row r="14" spans="1:13" x14ac:dyDescent="0.3">
      <c r="A14" s="16"/>
      <c r="B14" s="4" t="s">
        <v>55</v>
      </c>
      <c r="C14" s="3"/>
      <c r="D14" s="4"/>
      <c r="E14" s="42">
        <f t="shared" ca="1" si="4"/>
        <v>289</v>
      </c>
      <c r="F14" s="39">
        <f t="shared" ca="1" si="3"/>
        <v>400</v>
      </c>
      <c r="G14" s="39">
        <v>0</v>
      </c>
      <c r="H14" s="39">
        <f t="shared" ca="1" si="5"/>
        <v>688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</v>
      </c>
    </row>
    <row r="15" spans="1:13" x14ac:dyDescent="0.3">
      <c r="A15" s="16"/>
      <c r="B15" s="4" t="s">
        <v>56</v>
      </c>
      <c r="C15" s="3"/>
      <c r="D15" s="4"/>
      <c r="E15" s="42">
        <f t="shared" ca="1" si="4"/>
        <v>47</v>
      </c>
      <c r="F15" s="39">
        <f t="shared" ca="1" si="3"/>
        <v>200</v>
      </c>
      <c r="G15" s="39">
        <v>0</v>
      </c>
      <c r="H15" s="39">
        <f t="shared" ca="1" si="5"/>
        <v>158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89</v>
      </c>
    </row>
    <row r="16" spans="1:13" x14ac:dyDescent="0.3">
      <c r="A16" s="16"/>
      <c r="B16" s="4" t="s">
        <v>58</v>
      </c>
      <c r="C16" s="3"/>
      <c r="D16" s="4"/>
      <c r="E16" s="42">
        <f t="shared" ca="1" si="4"/>
        <v>630</v>
      </c>
      <c r="F16" s="39">
        <f t="shared" ca="1" si="3"/>
        <v>1200</v>
      </c>
      <c r="G16" s="39">
        <v>0</v>
      </c>
      <c r="H16" s="39">
        <f t="shared" ca="1" si="5"/>
        <v>1218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612</v>
      </c>
    </row>
    <row r="17" spans="1:13" x14ac:dyDescent="0.3">
      <c r="A17" s="16"/>
      <c r="B17" s="4" t="s">
        <v>57</v>
      </c>
      <c r="C17" s="3"/>
      <c r="D17" s="4"/>
      <c r="E17" s="42">
        <f t="shared" ca="1" si="4"/>
        <v>42</v>
      </c>
      <c r="F17" s="39">
        <f t="shared" ca="1" si="3"/>
        <v>80</v>
      </c>
      <c r="G17" s="39">
        <v>0</v>
      </c>
      <c r="H17" s="39">
        <f t="shared" ca="1" si="5"/>
        <v>66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56</v>
      </c>
    </row>
    <row r="18" spans="1:13" x14ac:dyDescent="0.3">
      <c r="A18" s="16"/>
      <c r="B18" s="4" t="s">
        <v>60</v>
      </c>
      <c r="C18" s="3"/>
      <c r="D18" s="4"/>
      <c r="E18" s="42">
        <f t="shared" ca="1" si="4"/>
        <v>1</v>
      </c>
      <c r="F18" s="39">
        <f t="shared" ca="1" si="3"/>
        <v>12</v>
      </c>
      <c r="G18" s="39">
        <v>0</v>
      </c>
      <c r="H18" s="39">
        <f t="shared" ca="1" si="5"/>
        <v>12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</v>
      </c>
    </row>
    <row r="19" spans="1:13" x14ac:dyDescent="0.3">
      <c r="A19" s="16"/>
      <c r="B19" s="4" t="s">
        <v>59</v>
      </c>
      <c r="C19" s="3"/>
      <c r="D19" s="4"/>
      <c r="E19" s="42">
        <f t="shared" ca="1" si="4"/>
        <v>1957</v>
      </c>
      <c r="F19" s="39">
        <f t="shared" ca="1" si="3"/>
        <v>0</v>
      </c>
      <c r="G19" s="39">
        <v>0</v>
      </c>
      <c r="H19" s="39">
        <f t="shared" ca="1" si="5"/>
        <v>790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1167</v>
      </c>
    </row>
    <row r="20" spans="1:13" x14ac:dyDescent="0.3">
      <c r="A20" s="16"/>
      <c r="B20" s="4" t="s">
        <v>61</v>
      </c>
      <c r="C20" s="3"/>
      <c r="D20" s="4"/>
      <c r="E20" s="42">
        <f t="shared" ca="1" si="4"/>
        <v>653</v>
      </c>
      <c r="F20" s="39">
        <f t="shared" ca="1" si="3"/>
        <v>52800</v>
      </c>
      <c r="G20" s="39">
        <v>0</v>
      </c>
      <c r="H20" s="39">
        <f t="shared" ca="1" si="5"/>
        <v>43130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10323</v>
      </c>
    </row>
    <row r="21" spans="1:13" x14ac:dyDescent="0.3">
      <c r="A21" s="16"/>
      <c r="B21" s="4" t="s">
        <v>62</v>
      </c>
      <c r="C21" s="3"/>
      <c r="D21" s="4"/>
      <c r="E21" s="42">
        <f t="shared" ca="1" si="4"/>
        <v>159</v>
      </c>
      <c r="F21" s="39">
        <f t="shared" ca="1" si="3"/>
        <v>4010</v>
      </c>
      <c r="G21" s="39">
        <v>0</v>
      </c>
      <c r="H21" s="39">
        <f t="shared" ca="1" si="5"/>
        <v>3632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537</v>
      </c>
    </row>
    <row r="22" spans="1:13" x14ac:dyDescent="0.3">
      <c r="A22" s="16"/>
      <c r="B22" s="4" t="s">
        <v>64</v>
      </c>
      <c r="C22" s="3"/>
      <c r="D22" s="4"/>
      <c r="E22" s="42">
        <f t="shared" ca="1" si="4"/>
        <v>250</v>
      </c>
      <c r="F22" s="39">
        <f t="shared" ca="1" si="3"/>
        <v>1000</v>
      </c>
      <c r="G22" s="39">
        <v>0</v>
      </c>
      <c r="H22" s="39">
        <f t="shared" ca="1" si="5"/>
        <v>848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402</v>
      </c>
    </row>
    <row r="23" spans="1:13" x14ac:dyDescent="0.3">
      <c r="A23" s="16"/>
      <c r="B23" s="4" t="s">
        <v>63</v>
      </c>
      <c r="C23" s="3"/>
      <c r="D23" s="4"/>
      <c r="E23" s="42">
        <f t="shared" ca="1" si="4"/>
        <v>13</v>
      </c>
      <c r="F23" s="39">
        <f t="shared" ca="1" si="3"/>
        <v>300</v>
      </c>
      <c r="G23" s="39">
        <v>0</v>
      </c>
      <c r="H23" s="39">
        <f t="shared" ca="1" si="5"/>
        <v>190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123</v>
      </c>
    </row>
    <row r="24" spans="1:13" x14ac:dyDescent="0.3">
      <c r="A24" s="16"/>
      <c r="B24" s="4" t="s">
        <v>104</v>
      </c>
      <c r="C24" s="3"/>
      <c r="D24" s="4"/>
      <c r="E24" s="42">
        <f t="shared" ca="1" si="4"/>
        <v>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65</v>
      </c>
      <c r="C25" s="3"/>
      <c r="D25" s="4"/>
      <c r="E25" s="42">
        <f t="shared" ca="1" si="4"/>
        <v>331</v>
      </c>
      <c r="F25" s="39">
        <f t="shared" ca="1" si="3"/>
        <v>0</v>
      </c>
      <c r="G25" s="39">
        <v>0</v>
      </c>
      <c r="H25" s="39">
        <f t="shared" ca="1" si="5"/>
        <v>331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67</v>
      </c>
      <c r="C26" s="3"/>
      <c r="D26" s="4"/>
      <c r="E26" s="42">
        <f t="shared" ca="1" si="4"/>
        <v>206</v>
      </c>
      <c r="F26" s="39">
        <f t="shared" ca="1" si="3"/>
        <v>680</v>
      </c>
      <c r="G26" s="39">
        <v>0</v>
      </c>
      <c r="H26" s="39">
        <f t="shared" ca="1" si="5"/>
        <v>589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297</v>
      </c>
    </row>
    <row r="27" spans="1:13" ht="15" thickBot="1" x14ac:dyDescent="0.35">
      <c r="A27" s="16"/>
      <c r="B27" s="4" t="s">
        <v>66</v>
      </c>
      <c r="C27" s="3"/>
      <c r="D27" s="4"/>
      <c r="E27" s="42">
        <f t="shared" ca="1" si="4"/>
        <v>1017</v>
      </c>
      <c r="F27" s="39">
        <f t="shared" ca="1" si="3"/>
        <v>3100</v>
      </c>
      <c r="G27" s="39">
        <v>0</v>
      </c>
      <c r="H27" s="39">
        <f t="shared" ca="1" si="5"/>
        <v>2753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1364</v>
      </c>
    </row>
    <row r="28" spans="1:13" ht="15" thickBot="1" x14ac:dyDescent="0.35">
      <c r="A28" s="16"/>
      <c r="B28" s="19"/>
      <c r="C28" s="18"/>
      <c r="D28" s="19" t="s">
        <v>18</v>
      </c>
      <c r="E28" s="24">
        <f ca="1">SUM(E3:E27)</f>
        <v>8858</v>
      </c>
      <c r="F28" s="24">
        <f ca="1">SUM(F3:F27)</f>
        <v>71877</v>
      </c>
      <c r="G28" s="24">
        <f>SUM(G3:G27)</f>
        <v>0</v>
      </c>
      <c r="H28" s="24">
        <f ca="1">SUM(H3:H27)</f>
        <v>62188</v>
      </c>
      <c r="I28" s="24">
        <f>SUM(I3:I27)</f>
        <v>0</v>
      </c>
      <c r="J28" s="24">
        <f>SUM(J3:J27)</f>
        <v>0</v>
      </c>
      <c r="K28" s="24">
        <f>SUM(K3:K27)</f>
        <v>0</v>
      </c>
      <c r="L28" s="24">
        <f>SUM(L3:L27)</f>
        <v>0</v>
      </c>
      <c r="M28" s="25">
        <f ca="1">SUM(M3:M27)</f>
        <v>18547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32"/>
  <sheetViews>
    <sheetView workbookViewId="0">
      <selection activeCell="A3" sqref="A3:L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4" t="s">
        <v>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14.4" customHeight="1" x14ac:dyDescent="0.3">
      <c r="A3" s="84" t="s">
        <v>41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14.4" customHeight="1" x14ac:dyDescent="0.3">
      <c r="A4" s="84" t="s">
        <v>105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4" customHeight="1" x14ac:dyDescent="0.3">
      <c r="A5" s="84" t="s">
        <v>37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ht="14.4" customHeight="1" x14ac:dyDescent="0.3">
      <c r="A6" s="83" t="s">
        <v>40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14.4" customHeight="1" x14ac:dyDescent="0.3">
      <c r="A7" s="83" t="s">
        <v>42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</row>
    <row r="8" spans="1:12" x14ac:dyDescent="0.3">
      <c r="A8" s="58" t="s">
        <v>12</v>
      </c>
      <c r="B8" s="58" t="s">
        <v>43</v>
      </c>
      <c r="C8" s="58" t="s">
        <v>38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44</v>
      </c>
      <c r="B9" s="60">
        <v>1015312</v>
      </c>
      <c r="C9" s="59" t="s">
        <v>45</v>
      </c>
      <c r="D9" s="60">
        <v>364</v>
      </c>
      <c r="E9" s="60">
        <v>2300</v>
      </c>
      <c r="F9" s="60">
        <v>0</v>
      </c>
      <c r="G9" s="60">
        <v>2558</v>
      </c>
      <c r="H9" s="60">
        <v>0</v>
      </c>
      <c r="I9" s="60">
        <v>0</v>
      </c>
      <c r="J9" s="60">
        <v>0</v>
      </c>
      <c r="K9" s="60">
        <v>0</v>
      </c>
      <c r="L9" s="60">
        <v>106</v>
      </c>
    </row>
    <row r="10" spans="1:12" x14ac:dyDescent="0.3">
      <c r="A10" s="59" t="s">
        <v>44</v>
      </c>
      <c r="B10" s="60">
        <v>1015312</v>
      </c>
      <c r="C10" s="59" t="s">
        <v>46</v>
      </c>
      <c r="D10" s="60">
        <v>42</v>
      </c>
      <c r="E10" s="60">
        <v>20</v>
      </c>
      <c r="F10" s="60">
        <v>0</v>
      </c>
      <c r="G10" s="60">
        <v>62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</row>
    <row r="11" spans="1:12" x14ac:dyDescent="0.3">
      <c r="A11" s="59" t="s">
        <v>44</v>
      </c>
      <c r="B11" s="60">
        <v>1015312</v>
      </c>
      <c r="C11" s="59" t="s">
        <v>47</v>
      </c>
      <c r="D11" s="60">
        <v>1413</v>
      </c>
      <c r="E11" s="60">
        <v>2050</v>
      </c>
      <c r="F11" s="60">
        <v>0</v>
      </c>
      <c r="G11" s="60">
        <v>1855</v>
      </c>
      <c r="H11" s="60">
        <v>0</v>
      </c>
      <c r="I11" s="60">
        <v>0</v>
      </c>
      <c r="J11" s="60">
        <v>0</v>
      </c>
      <c r="K11" s="60">
        <v>0</v>
      </c>
      <c r="L11" s="60">
        <v>1608</v>
      </c>
    </row>
    <row r="12" spans="1:12" x14ac:dyDescent="0.3">
      <c r="A12" s="59" t="s">
        <v>44</v>
      </c>
      <c r="B12" s="60">
        <v>1015312</v>
      </c>
      <c r="C12" s="59" t="s">
        <v>48</v>
      </c>
      <c r="D12" s="60">
        <v>14</v>
      </c>
      <c r="E12" s="60">
        <v>50</v>
      </c>
      <c r="F12" s="60">
        <v>0</v>
      </c>
      <c r="G12" s="60">
        <v>39</v>
      </c>
      <c r="H12" s="60">
        <v>0</v>
      </c>
      <c r="I12" s="60">
        <v>0</v>
      </c>
      <c r="J12" s="60">
        <v>0</v>
      </c>
      <c r="K12" s="60">
        <v>0</v>
      </c>
      <c r="L12" s="60">
        <v>25</v>
      </c>
    </row>
    <row r="13" spans="1:12" x14ac:dyDescent="0.3">
      <c r="A13" s="59" t="s">
        <v>44</v>
      </c>
      <c r="B13" s="60">
        <v>1015312</v>
      </c>
      <c r="C13" s="59" t="s">
        <v>49</v>
      </c>
      <c r="D13" s="60">
        <v>0</v>
      </c>
      <c r="E13" s="60">
        <v>400</v>
      </c>
      <c r="F13" s="60">
        <v>0</v>
      </c>
      <c r="G13" s="60">
        <v>100</v>
      </c>
      <c r="H13" s="60">
        <v>0</v>
      </c>
      <c r="I13" s="60">
        <v>0</v>
      </c>
      <c r="J13" s="60">
        <v>0</v>
      </c>
      <c r="K13" s="60">
        <v>0</v>
      </c>
      <c r="L13" s="60">
        <v>300</v>
      </c>
    </row>
    <row r="14" spans="1:12" x14ac:dyDescent="0.3">
      <c r="A14" s="59" t="s">
        <v>44</v>
      </c>
      <c r="B14" s="60">
        <v>1015312</v>
      </c>
      <c r="C14" s="59" t="s">
        <v>50</v>
      </c>
      <c r="D14" s="60">
        <v>39</v>
      </c>
      <c r="E14" s="60">
        <v>200</v>
      </c>
      <c r="F14" s="60">
        <v>0</v>
      </c>
      <c r="G14" s="60">
        <v>94</v>
      </c>
      <c r="H14" s="60">
        <v>0</v>
      </c>
      <c r="I14" s="60">
        <v>0</v>
      </c>
      <c r="J14" s="60">
        <v>0</v>
      </c>
      <c r="K14" s="60">
        <v>0</v>
      </c>
      <c r="L14" s="60">
        <v>145</v>
      </c>
    </row>
    <row r="15" spans="1:12" x14ac:dyDescent="0.3">
      <c r="A15" s="59" t="s">
        <v>44</v>
      </c>
      <c r="B15" s="60">
        <v>1015312</v>
      </c>
      <c r="C15" s="59" t="s">
        <v>51</v>
      </c>
      <c r="D15" s="60">
        <v>333</v>
      </c>
      <c r="E15" s="60">
        <v>550</v>
      </c>
      <c r="F15" s="60">
        <v>0</v>
      </c>
      <c r="G15" s="60">
        <v>746</v>
      </c>
      <c r="H15" s="60">
        <v>0</v>
      </c>
      <c r="I15" s="60">
        <v>0</v>
      </c>
      <c r="J15" s="60">
        <v>0</v>
      </c>
      <c r="K15" s="60">
        <v>0</v>
      </c>
      <c r="L15" s="60">
        <v>137</v>
      </c>
    </row>
    <row r="16" spans="1:12" x14ac:dyDescent="0.3">
      <c r="A16" s="59" t="s">
        <v>44</v>
      </c>
      <c r="B16" s="60">
        <v>1015312</v>
      </c>
      <c r="C16" s="59" t="s">
        <v>52</v>
      </c>
      <c r="D16" s="60">
        <v>249</v>
      </c>
      <c r="E16" s="60">
        <v>1125</v>
      </c>
      <c r="F16" s="60">
        <v>0</v>
      </c>
      <c r="G16" s="60">
        <v>1100</v>
      </c>
      <c r="H16" s="60">
        <v>0</v>
      </c>
      <c r="I16" s="60">
        <v>0</v>
      </c>
      <c r="J16" s="60">
        <v>0</v>
      </c>
      <c r="K16" s="60">
        <v>0</v>
      </c>
      <c r="L16" s="60">
        <v>274</v>
      </c>
    </row>
    <row r="17" spans="1:12" x14ac:dyDescent="0.3">
      <c r="A17" s="59" t="s">
        <v>44</v>
      </c>
      <c r="B17" s="60">
        <v>1015312</v>
      </c>
      <c r="C17" s="59" t="s">
        <v>53</v>
      </c>
      <c r="D17" s="60">
        <v>195</v>
      </c>
      <c r="E17" s="60">
        <v>600</v>
      </c>
      <c r="F17" s="60">
        <v>0</v>
      </c>
      <c r="G17" s="60">
        <v>554</v>
      </c>
      <c r="H17" s="60">
        <v>0</v>
      </c>
      <c r="I17" s="60">
        <v>0</v>
      </c>
      <c r="J17" s="60">
        <v>0</v>
      </c>
      <c r="K17" s="60">
        <v>0</v>
      </c>
      <c r="L17" s="60">
        <v>241</v>
      </c>
    </row>
    <row r="18" spans="1:12" x14ac:dyDescent="0.3">
      <c r="A18" s="59" t="s">
        <v>44</v>
      </c>
      <c r="B18" s="60">
        <v>1015312</v>
      </c>
      <c r="C18" s="59" t="s">
        <v>54</v>
      </c>
      <c r="D18" s="60">
        <v>614</v>
      </c>
      <c r="E18" s="60">
        <v>800</v>
      </c>
      <c r="F18" s="60">
        <v>0</v>
      </c>
      <c r="G18" s="60">
        <v>1090</v>
      </c>
      <c r="H18" s="60">
        <v>156</v>
      </c>
      <c r="I18" s="60">
        <v>0</v>
      </c>
      <c r="J18" s="60">
        <v>0</v>
      </c>
      <c r="K18" s="60">
        <v>0</v>
      </c>
      <c r="L18" s="60">
        <v>480</v>
      </c>
    </row>
    <row r="19" spans="1:12" x14ac:dyDescent="0.3">
      <c r="A19" s="59" t="s">
        <v>44</v>
      </c>
      <c r="B19" s="60">
        <v>1015312</v>
      </c>
      <c r="C19" s="59" t="s">
        <v>55</v>
      </c>
      <c r="D19" s="60">
        <v>289</v>
      </c>
      <c r="E19" s="60">
        <v>400</v>
      </c>
      <c r="F19" s="60">
        <v>0</v>
      </c>
      <c r="G19" s="60">
        <v>688</v>
      </c>
      <c r="H19" s="60">
        <v>0</v>
      </c>
      <c r="I19" s="60">
        <v>0</v>
      </c>
      <c r="J19" s="60">
        <v>0</v>
      </c>
      <c r="K19" s="60">
        <v>0</v>
      </c>
      <c r="L19" s="60">
        <v>1</v>
      </c>
    </row>
    <row r="20" spans="1:12" x14ac:dyDescent="0.3">
      <c r="A20" s="59" t="s">
        <v>44</v>
      </c>
      <c r="B20" s="60">
        <v>1015312</v>
      </c>
      <c r="C20" s="59" t="s">
        <v>56</v>
      </c>
      <c r="D20" s="60">
        <v>47</v>
      </c>
      <c r="E20" s="60">
        <v>200</v>
      </c>
      <c r="F20" s="60">
        <v>0</v>
      </c>
      <c r="G20" s="60">
        <v>160</v>
      </c>
      <c r="H20" s="60">
        <v>0</v>
      </c>
      <c r="I20" s="60">
        <v>0</v>
      </c>
      <c r="J20" s="60">
        <v>0</v>
      </c>
      <c r="K20" s="60">
        <v>0</v>
      </c>
      <c r="L20" s="60">
        <v>87</v>
      </c>
    </row>
    <row r="21" spans="1:12" x14ac:dyDescent="0.3">
      <c r="A21" s="59" t="s">
        <v>44</v>
      </c>
      <c r="B21" s="60">
        <v>1015312</v>
      </c>
      <c r="C21" s="59" t="s">
        <v>57</v>
      </c>
      <c r="D21" s="60">
        <v>42</v>
      </c>
      <c r="E21" s="60">
        <v>80</v>
      </c>
      <c r="F21" s="60">
        <v>0</v>
      </c>
      <c r="G21" s="60">
        <v>97</v>
      </c>
      <c r="H21" s="60">
        <v>0</v>
      </c>
      <c r="I21" s="60">
        <v>0</v>
      </c>
      <c r="J21" s="60">
        <v>0</v>
      </c>
      <c r="K21" s="60">
        <v>0</v>
      </c>
      <c r="L21" s="60">
        <v>25</v>
      </c>
    </row>
    <row r="22" spans="1:12" x14ac:dyDescent="0.3">
      <c r="A22" s="59" t="s">
        <v>44</v>
      </c>
      <c r="B22" s="60">
        <v>1015312</v>
      </c>
      <c r="C22" s="59" t="s">
        <v>58</v>
      </c>
      <c r="D22" s="60">
        <v>630</v>
      </c>
      <c r="E22" s="60">
        <v>1200</v>
      </c>
      <c r="F22" s="60">
        <v>0</v>
      </c>
      <c r="G22" s="60">
        <v>1222</v>
      </c>
      <c r="H22" s="60">
        <v>0</v>
      </c>
      <c r="I22" s="60">
        <v>0</v>
      </c>
      <c r="J22" s="60">
        <v>0</v>
      </c>
      <c r="K22" s="60">
        <v>0</v>
      </c>
      <c r="L22" s="60">
        <v>608</v>
      </c>
    </row>
    <row r="23" spans="1:12" x14ac:dyDescent="0.3">
      <c r="A23" s="59" t="s">
        <v>44</v>
      </c>
      <c r="B23" s="60">
        <v>1015312</v>
      </c>
      <c r="C23" s="59" t="s">
        <v>59</v>
      </c>
      <c r="D23" s="60">
        <v>1957</v>
      </c>
      <c r="E23" s="60">
        <v>0</v>
      </c>
      <c r="F23" s="60">
        <v>0</v>
      </c>
      <c r="G23" s="60">
        <v>790</v>
      </c>
      <c r="H23" s="60">
        <v>0</v>
      </c>
      <c r="I23" s="60">
        <v>0</v>
      </c>
      <c r="J23" s="60">
        <v>0</v>
      </c>
      <c r="K23" s="60">
        <v>0</v>
      </c>
      <c r="L23" s="60">
        <v>1167</v>
      </c>
    </row>
    <row r="24" spans="1:12" x14ac:dyDescent="0.3">
      <c r="A24" s="59" t="s">
        <v>44</v>
      </c>
      <c r="B24" s="60">
        <v>1015312</v>
      </c>
      <c r="C24" s="59" t="s">
        <v>60</v>
      </c>
      <c r="D24" s="60">
        <v>1</v>
      </c>
      <c r="E24" s="60">
        <v>12</v>
      </c>
      <c r="F24" s="60">
        <v>0</v>
      </c>
      <c r="G24" s="60">
        <v>12</v>
      </c>
      <c r="H24" s="60">
        <v>0</v>
      </c>
      <c r="I24" s="60">
        <v>0</v>
      </c>
      <c r="J24" s="60">
        <v>0</v>
      </c>
      <c r="K24" s="60">
        <v>0</v>
      </c>
      <c r="L24" s="60">
        <v>1</v>
      </c>
    </row>
    <row r="25" spans="1:12" x14ac:dyDescent="0.3">
      <c r="A25" s="59" t="s">
        <v>44</v>
      </c>
      <c r="B25" s="60">
        <v>1015312</v>
      </c>
      <c r="C25" s="59" t="s">
        <v>61</v>
      </c>
      <c r="D25" s="60">
        <v>653</v>
      </c>
      <c r="E25" s="60">
        <v>52800</v>
      </c>
      <c r="F25" s="60">
        <v>0</v>
      </c>
      <c r="G25" s="60">
        <v>43150</v>
      </c>
      <c r="H25" s="60">
        <v>0</v>
      </c>
      <c r="I25" s="60">
        <v>0</v>
      </c>
      <c r="J25" s="60">
        <v>0</v>
      </c>
      <c r="K25" s="60">
        <v>0</v>
      </c>
      <c r="L25" s="60">
        <v>10303</v>
      </c>
    </row>
    <row r="26" spans="1:12" x14ac:dyDescent="0.3">
      <c r="A26" s="59" t="s">
        <v>44</v>
      </c>
      <c r="B26" s="60">
        <v>1015312</v>
      </c>
      <c r="C26" s="59" t="s">
        <v>62</v>
      </c>
      <c r="D26" s="60">
        <v>159</v>
      </c>
      <c r="E26" s="60">
        <v>4010</v>
      </c>
      <c r="F26" s="60">
        <v>0</v>
      </c>
      <c r="G26" s="60">
        <v>3693</v>
      </c>
      <c r="H26" s="60">
        <v>0</v>
      </c>
      <c r="I26" s="60">
        <v>0</v>
      </c>
      <c r="J26" s="60">
        <v>0</v>
      </c>
      <c r="K26" s="60">
        <v>0</v>
      </c>
      <c r="L26" s="60">
        <v>476</v>
      </c>
    </row>
    <row r="27" spans="1:12" x14ac:dyDescent="0.3">
      <c r="A27" s="59" t="s">
        <v>44</v>
      </c>
      <c r="B27" s="60">
        <v>1015312</v>
      </c>
      <c r="C27" s="59" t="s">
        <v>63</v>
      </c>
      <c r="D27" s="60">
        <v>13</v>
      </c>
      <c r="E27" s="60">
        <v>300</v>
      </c>
      <c r="F27" s="60">
        <v>0</v>
      </c>
      <c r="G27" s="60">
        <v>190</v>
      </c>
      <c r="H27" s="60">
        <v>0</v>
      </c>
      <c r="I27" s="60">
        <v>0</v>
      </c>
      <c r="J27" s="60">
        <v>0</v>
      </c>
      <c r="K27" s="60">
        <v>0</v>
      </c>
      <c r="L27" s="60">
        <v>123</v>
      </c>
    </row>
    <row r="28" spans="1:12" x14ac:dyDescent="0.3">
      <c r="A28" s="59" t="s">
        <v>44</v>
      </c>
      <c r="B28" s="60">
        <v>1015312</v>
      </c>
      <c r="C28" s="59" t="s">
        <v>64</v>
      </c>
      <c r="D28" s="60">
        <v>250</v>
      </c>
      <c r="E28" s="60">
        <v>1000</v>
      </c>
      <c r="F28" s="60">
        <v>0</v>
      </c>
      <c r="G28" s="60">
        <v>848</v>
      </c>
      <c r="H28" s="60">
        <v>0</v>
      </c>
      <c r="I28" s="60">
        <v>0</v>
      </c>
      <c r="J28" s="60">
        <v>0</v>
      </c>
      <c r="K28" s="60">
        <v>0</v>
      </c>
      <c r="L28" s="60">
        <v>402</v>
      </c>
    </row>
    <row r="29" spans="1:12" x14ac:dyDescent="0.3">
      <c r="A29" s="59" t="s">
        <v>44</v>
      </c>
      <c r="B29" s="60">
        <v>1015312</v>
      </c>
      <c r="C29" s="59" t="s">
        <v>65</v>
      </c>
      <c r="D29" s="60">
        <v>331</v>
      </c>
      <c r="E29" s="60">
        <v>0</v>
      </c>
      <c r="F29" s="60">
        <v>0</v>
      </c>
      <c r="G29" s="60">
        <v>331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</row>
    <row r="30" spans="1:12" x14ac:dyDescent="0.3">
      <c r="A30" s="59" t="s">
        <v>44</v>
      </c>
      <c r="B30" s="60">
        <v>1015312</v>
      </c>
      <c r="C30" s="59" t="s">
        <v>66</v>
      </c>
      <c r="D30" s="60">
        <v>1017</v>
      </c>
      <c r="E30" s="60">
        <v>3100</v>
      </c>
      <c r="F30" s="60">
        <v>0</v>
      </c>
      <c r="G30" s="60">
        <v>2753</v>
      </c>
      <c r="H30" s="60">
        <v>0</v>
      </c>
      <c r="I30" s="60">
        <v>0</v>
      </c>
      <c r="J30" s="60">
        <v>0</v>
      </c>
      <c r="K30" s="60">
        <v>0</v>
      </c>
      <c r="L30" s="60">
        <v>1364</v>
      </c>
    </row>
    <row r="31" spans="1:12" x14ac:dyDescent="0.3">
      <c r="A31" s="59" t="s">
        <v>44</v>
      </c>
      <c r="B31" s="60">
        <v>1015312</v>
      </c>
      <c r="C31" s="59" t="s">
        <v>67</v>
      </c>
      <c r="D31" s="60">
        <v>206</v>
      </c>
      <c r="E31" s="60">
        <v>680</v>
      </c>
      <c r="F31" s="60">
        <v>0</v>
      </c>
      <c r="G31" s="60">
        <v>593</v>
      </c>
      <c r="H31" s="60">
        <v>0</v>
      </c>
      <c r="I31" s="60">
        <v>0</v>
      </c>
      <c r="J31" s="60">
        <v>0</v>
      </c>
      <c r="K31" s="60">
        <v>0</v>
      </c>
      <c r="L31" s="60">
        <v>293</v>
      </c>
    </row>
    <row r="32" spans="1:12" x14ac:dyDescent="0.3">
      <c r="A32" s="61" t="s">
        <v>68</v>
      </c>
      <c r="B32" s="59"/>
      <c r="C32" s="59"/>
      <c r="D32" s="60">
        <v>8858</v>
      </c>
      <c r="E32" s="60">
        <v>71877</v>
      </c>
      <c r="F32" s="60">
        <v>0</v>
      </c>
      <c r="G32" s="60">
        <v>62725</v>
      </c>
      <c r="H32" s="60">
        <v>156</v>
      </c>
      <c r="I32" s="60">
        <v>0</v>
      </c>
      <c r="J32" s="60">
        <v>0</v>
      </c>
      <c r="K32" s="60">
        <v>0</v>
      </c>
      <c r="L32" s="60">
        <v>18166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5"/>
  <sheetViews>
    <sheetView workbookViewId="0">
      <selection activeCell="B1" sqref="B1:B25"/>
    </sheetView>
  </sheetViews>
  <sheetFormatPr defaultRowHeight="14.4" x14ac:dyDescent="0.3"/>
  <sheetData>
    <row r="1" spans="1:3" x14ac:dyDescent="0.3">
      <c r="A1" t="s">
        <v>45</v>
      </c>
      <c r="B1">
        <f>VLOOKUP(A1,'[2]Product Master Sheet'!$B$2:$F$506,5,0)</f>
        <v>408</v>
      </c>
      <c r="C1">
        <v>364</v>
      </c>
    </row>
    <row r="2" spans="1:3" x14ac:dyDescent="0.3">
      <c r="A2" t="s">
        <v>46</v>
      </c>
      <c r="B2">
        <f>VLOOKUP(A2,'[2]Product Master Sheet'!$B$2:$F$506,5,0)</f>
        <v>409</v>
      </c>
      <c r="C2">
        <v>42</v>
      </c>
    </row>
    <row r="3" spans="1:3" x14ac:dyDescent="0.3">
      <c r="A3" t="s">
        <v>47</v>
      </c>
      <c r="B3">
        <f>VLOOKUP(A3,'[2]Product Master Sheet'!$B$2:$F$506,5,0)</f>
        <v>410</v>
      </c>
      <c r="C3">
        <v>1413</v>
      </c>
    </row>
    <row r="4" spans="1:3" x14ac:dyDescent="0.3">
      <c r="A4" t="s">
        <v>48</v>
      </c>
      <c r="B4">
        <f>VLOOKUP(A4,'[2]Product Master Sheet'!$B$2:$F$506,5,0)</f>
        <v>411</v>
      </c>
      <c r="C4">
        <v>14</v>
      </c>
    </row>
    <row r="5" spans="1:3" x14ac:dyDescent="0.3">
      <c r="A5" t="s">
        <v>49</v>
      </c>
      <c r="B5">
        <f>VLOOKUP(A5,'[2]Product Master Sheet'!$B$2:$F$506,5,0)</f>
        <v>413</v>
      </c>
      <c r="C5">
        <v>0</v>
      </c>
    </row>
    <row r="6" spans="1:3" x14ac:dyDescent="0.3">
      <c r="A6" t="s">
        <v>50</v>
      </c>
      <c r="B6">
        <f>VLOOKUP(A6,'[2]Product Master Sheet'!$B$2:$F$506,5,0)</f>
        <v>414</v>
      </c>
      <c r="C6">
        <v>39</v>
      </c>
    </row>
    <row r="7" spans="1:3" x14ac:dyDescent="0.3">
      <c r="A7" t="s">
        <v>51</v>
      </c>
      <c r="B7">
        <f>VLOOKUP(A7,'[2]Product Master Sheet'!$B$2:$F$506,5,0)</f>
        <v>416</v>
      </c>
      <c r="C7">
        <v>333</v>
      </c>
    </row>
    <row r="8" spans="1:3" x14ac:dyDescent="0.3">
      <c r="A8" t="s">
        <v>52</v>
      </c>
      <c r="B8">
        <f>VLOOKUP(A8,'[2]Product Master Sheet'!$B$2:$F$506,5,0)</f>
        <v>417</v>
      </c>
      <c r="C8">
        <v>249</v>
      </c>
    </row>
    <row r="9" spans="1:3" x14ac:dyDescent="0.3">
      <c r="A9" t="s">
        <v>53</v>
      </c>
      <c r="B9">
        <f>VLOOKUP(A9,'[2]Product Master Sheet'!$B$2:$F$506,5,0)</f>
        <v>415</v>
      </c>
      <c r="C9">
        <v>195</v>
      </c>
    </row>
    <row r="10" spans="1:3" x14ac:dyDescent="0.3">
      <c r="A10" t="s">
        <v>54</v>
      </c>
      <c r="B10">
        <f>VLOOKUP(A10,'[2]Product Master Sheet'!$B$2:$F$506,5,0)</f>
        <v>418</v>
      </c>
      <c r="C10">
        <v>614</v>
      </c>
    </row>
    <row r="11" spans="1:3" x14ac:dyDescent="0.3">
      <c r="A11" t="s">
        <v>55</v>
      </c>
      <c r="B11">
        <f>VLOOKUP(A11,'[2]Product Master Sheet'!$B$2:$F$506,5,0)</f>
        <v>420</v>
      </c>
      <c r="C11">
        <v>289</v>
      </c>
    </row>
    <row r="12" spans="1:3" x14ac:dyDescent="0.3">
      <c r="A12" t="s">
        <v>56</v>
      </c>
      <c r="B12">
        <f>VLOOKUP(A12,'[2]Product Master Sheet'!$B$2:$F$506,5,0)</f>
        <v>421</v>
      </c>
      <c r="C12">
        <v>47</v>
      </c>
    </row>
    <row r="13" spans="1:3" x14ac:dyDescent="0.3">
      <c r="A13" t="s">
        <v>57</v>
      </c>
      <c r="B13">
        <f>VLOOKUP(A13,'[2]Product Master Sheet'!$B$2:$F$506,5,0)</f>
        <v>422</v>
      </c>
      <c r="C13">
        <v>42</v>
      </c>
    </row>
    <row r="14" spans="1:3" x14ac:dyDescent="0.3">
      <c r="A14" t="s">
        <v>58</v>
      </c>
      <c r="B14">
        <f>VLOOKUP(A14,'[2]Product Master Sheet'!$B$2:$F$506,5,0)</f>
        <v>423</v>
      </c>
      <c r="C14">
        <v>630</v>
      </c>
    </row>
    <row r="15" spans="1:3" x14ac:dyDescent="0.3">
      <c r="A15" t="s">
        <v>59</v>
      </c>
      <c r="B15">
        <f>VLOOKUP(A15,'[2]Product Master Sheet'!$B$2:$F$506,5,0)</f>
        <v>424</v>
      </c>
      <c r="C15">
        <v>1957</v>
      </c>
    </row>
    <row r="16" spans="1:3" x14ac:dyDescent="0.3">
      <c r="A16" t="s">
        <v>60</v>
      </c>
      <c r="B16">
        <f>VLOOKUP(A16,'[2]Product Master Sheet'!$B$2:$F$506,5,0)</f>
        <v>425</v>
      </c>
      <c r="C16">
        <v>1</v>
      </c>
    </row>
    <row r="17" spans="1:3" x14ac:dyDescent="0.3">
      <c r="A17" t="s">
        <v>61</v>
      </c>
      <c r="B17">
        <f>VLOOKUP(A17,'[2]Product Master Sheet'!$B$2:$F$506,5,0)</f>
        <v>426</v>
      </c>
      <c r="C17">
        <v>653</v>
      </c>
    </row>
    <row r="18" spans="1:3" x14ac:dyDescent="0.3">
      <c r="A18" t="s">
        <v>62</v>
      </c>
      <c r="B18">
        <f>VLOOKUP(A18,'[2]Product Master Sheet'!$B$2:$F$506,5,0)</f>
        <v>427</v>
      </c>
      <c r="C18">
        <v>159</v>
      </c>
    </row>
    <row r="19" spans="1:3" x14ac:dyDescent="0.3">
      <c r="A19" t="s">
        <v>63</v>
      </c>
      <c r="B19">
        <f>VLOOKUP(A19,'[2]Product Master Sheet'!$B$2:$F$506,5,0)</f>
        <v>428</v>
      </c>
      <c r="C19">
        <v>13</v>
      </c>
    </row>
    <row r="20" spans="1:3" x14ac:dyDescent="0.3">
      <c r="A20" t="s">
        <v>64</v>
      </c>
      <c r="B20">
        <f>VLOOKUP(A20,'[2]Product Master Sheet'!$B$2:$F$506,5,0)</f>
        <v>430</v>
      </c>
      <c r="C20">
        <v>250</v>
      </c>
    </row>
    <row r="21" spans="1:3" x14ac:dyDescent="0.3">
      <c r="A21" t="s">
        <v>65</v>
      </c>
      <c r="B21">
        <f>VLOOKUP(A21,'[2]Product Master Sheet'!$B$2:$F$506,5,0)</f>
        <v>431</v>
      </c>
      <c r="C21">
        <v>331</v>
      </c>
    </row>
    <row r="22" spans="1:3" x14ac:dyDescent="0.3">
      <c r="A22" t="s">
        <v>66</v>
      </c>
      <c r="B22">
        <f>VLOOKUP(A22,'[2]Product Master Sheet'!$B$2:$F$506,5,0)</f>
        <v>433</v>
      </c>
      <c r="C22">
        <v>1017</v>
      </c>
    </row>
    <row r="23" spans="1:3" x14ac:dyDescent="0.3">
      <c r="A23" t="s">
        <v>67</v>
      </c>
      <c r="B23">
        <f>VLOOKUP(A23,'[2]Product Master Sheet'!$B$2:$F$506,5,0)</f>
        <v>434</v>
      </c>
      <c r="C23">
        <v>206</v>
      </c>
    </row>
    <row r="24" spans="1:3" x14ac:dyDescent="0.3">
      <c r="A24" t="s">
        <v>103</v>
      </c>
      <c r="B24">
        <f>VLOOKUP(A24,'[2]Product Master Sheet'!$B$2:$F$506,5,0)</f>
        <v>412</v>
      </c>
      <c r="C24">
        <v>0</v>
      </c>
    </row>
    <row r="25" spans="1:3" x14ac:dyDescent="0.3">
      <c r="A25" t="s">
        <v>104</v>
      </c>
      <c r="B25">
        <f>VLOOKUP(A25,'[2]Product Master Sheet'!$B$2:$F$506,5,0)</f>
        <v>432</v>
      </c>
      <c r="C2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29"/>
  <sheetViews>
    <sheetView showGridLines="0" topLeftCell="A3" workbookViewId="0">
      <selection activeCell="B4" sqref="B4:S28"/>
    </sheetView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41.33203125" bestFit="1" customWidth="1"/>
  </cols>
  <sheetData>
    <row r="1" spans="1:29" ht="15" thickBot="1" x14ac:dyDescent="0.35">
      <c r="A1" s="5"/>
      <c r="B1" s="85" t="s">
        <v>107</v>
      </c>
      <c r="C1" s="86"/>
      <c r="D1" s="86"/>
      <c r="E1" s="86"/>
      <c r="F1" s="86"/>
      <c r="G1" s="86"/>
      <c r="H1" s="86"/>
      <c r="I1" s="86"/>
      <c r="J1" s="87"/>
      <c r="K1" s="85" t="s">
        <v>108</v>
      </c>
      <c r="L1" s="86"/>
      <c r="M1" s="86"/>
      <c r="N1" s="86"/>
      <c r="O1" s="86"/>
      <c r="P1" s="86"/>
      <c r="Q1" s="86"/>
      <c r="R1" s="86"/>
      <c r="S1" s="87"/>
      <c r="T1" s="85" t="s">
        <v>13</v>
      </c>
      <c r="U1" s="86"/>
      <c r="V1" s="86"/>
      <c r="W1" s="86"/>
      <c r="X1" s="86"/>
      <c r="Y1" s="86"/>
      <c r="Z1" s="86"/>
      <c r="AA1" s="86"/>
      <c r="AB1" s="8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45</v>
      </c>
      <c r="B4" s="20">
        <v>364</v>
      </c>
      <c r="C4" s="20">
        <v>2300</v>
      </c>
      <c r="D4" s="20">
        <v>0</v>
      </c>
      <c r="E4" s="20">
        <v>2558</v>
      </c>
      <c r="F4" s="20">
        <v>0</v>
      </c>
      <c r="G4" s="20">
        <v>0</v>
      </c>
      <c r="H4" s="20">
        <v>0</v>
      </c>
      <c r="I4" s="20">
        <v>0</v>
      </c>
      <c r="J4" s="20">
        <v>106</v>
      </c>
      <c r="K4" s="27">
        <v>364</v>
      </c>
      <c r="L4" s="28">
        <v>2300</v>
      </c>
      <c r="M4" s="28">
        <v>0</v>
      </c>
      <c r="N4" s="28">
        <v>2402</v>
      </c>
      <c r="O4" s="28">
        <v>0</v>
      </c>
      <c r="P4" s="28">
        <v>0</v>
      </c>
      <c r="Q4" s="28">
        <v>0</v>
      </c>
      <c r="R4" s="28">
        <v>0</v>
      </c>
      <c r="S4" s="26">
        <v>262</v>
      </c>
      <c r="T4" s="28">
        <f>B4-K4</f>
        <v>0</v>
      </c>
      <c r="U4" s="28">
        <f t="shared" ref="U4:U28" si="0">C4-L4</f>
        <v>0</v>
      </c>
      <c r="V4" s="28">
        <f t="shared" ref="V4:V28" si="1">D4-M4</f>
        <v>0</v>
      </c>
      <c r="W4" s="28">
        <f t="shared" ref="W4:W28" si="2">E4-N4</f>
        <v>156</v>
      </c>
      <c r="X4" s="28">
        <f t="shared" ref="X4:X28" si="3">F4-O4</f>
        <v>0</v>
      </c>
      <c r="Y4" s="28">
        <f t="shared" ref="Y4:Y28" si="4">G4-P4</f>
        <v>0</v>
      </c>
      <c r="Z4" s="28">
        <f t="shared" ref="Z4:Z28" si="5">H4-Q4</f>
        <v>0</v>
      </c>
      <c r="AA4" s="28">
        <f t="shared" ref="AA4:AA28" si="6">I4-R4</f>
        <v>0</v>
      </c>
      <c r="AB4" s="20">
        <f t="shared" ref="AB4:AB28" si="7">J4-S4</f>
        <v>-156</v>
      </c>
      <c r="AC4" s="17" t="s">
        <v>106</v>
      </c>
    </row>
    <row r="5" spans="1:29" x14ac:dyDescent="0.3">
      <c r="A5" s="17" t="s">
        <v>46</v>
      </c>
      <c r="B5" s="20">
        <v>42</v>
      </c>
      <c r="C5" s="20">
        <v>20</v>
      </c>
      <c r="D5" s="20">
        <v>0</v>
      </c>
      <c r="E5" s="20">
        <v>62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42</v>
      </c>
      <c r="L5" s="20">
        <v>20</v>
      </c>
      <c r="M5" s="20">
        <v>0</v>
      </c>
      <c r="N5" s="20">
        <v>62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2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28" si="9">IF(AND(T5=0,AB5=0),"Ok","Issue")</f>
        <v>Ok</v>
      </c>
    </row>
    <row r="6" spans="1:29" x14ac:dyDescent="0.3">
      <c r="A6" s="17" t="s">
        <v>47</v>
      </c>
      <c r="B6" s="20">
        <v>1413</v>
      </c>
      <c r="C6" s="20">
        <v>2050</v>
      </c>
      <c r="D6" s="20">
        <v>0</v>
      </c>
      <c r="E6" s="20">
        <v>1855</v>
      </c>
      <c r="F6" s="20">
        <v>0</v>
      </c>
      <c r="G6" s="20">
        <v>0</v>
      </c>
      <c r="H6" s="20">
        <v>0</v>
      </c>
      <c r="I6" s="20">
        <v>0</v>
      </c>
      <c r="J6" s="26">
        <v>1608</v>
      </c>
      <c r="K6" s="27">
        <v>1413</v>
      </c>
      <c r="L6" s="20">
        <v>2050</v>
      </c>
      <c r="M6" s="20">
        <v>0</v>
      </c>
      <c r="N6" s="20">
        <v>1855</v>
      </c>
      <c r="O6" s="20">
        <v>0</v>
      </c>
      <c r="P6" s="20">
        <v>0</v>
      </c>
      <c r="Q6" s="20">
        <v>0</v>
      </c>
      <c r="R6" s="20">
        <v>0</v>
      </c>
      <c r="S6" s="26">
        <v>1608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48</v>
      </c>
      <c r="B7" s="20">
        <v>14</v>
      </c>
      <c r="C7" s="20">
        <v>50</v>
      </c>
      <c r="D7" s="20">
        <v>0</v>
      </c>
      <c r="E7" s="20">
        <v>39</v>
      </c>
      <c r="F7" s="20">
        <v>0</v>
      </c>
      <c r="G7" s="20">
        <v>0</v>
      </c>
      <c r="H7" s="20">
        <v>0</v>
      </c>
      <c r="I7" s="20">
        <v>0</v>
      </c>
      <c r="J7" s="26">
        <v>25</v>
      </c>
      <c r="K7" s="27">
        <v>14</v>
      </c>
      <c r="L7" s="20">
        <v>50</v>
      </c>
      <c r="M7" s="20">
        <v>0</v>
      </c>
      <c r="N7" s="20">
        <v>39</v>
      </c>
      <c r="O7" s="20">
        <v>0</v>
      </c>
      <c r="P7" s="20">
        <v>0</v>
      </c>
      <c r="Q7" s="20">
        <v>0</v>
      </c>
      <c r="R7" s="20">
        <v>0</v>
      </c>
      <c r="S7" s="26">
        <v>25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49</v>
      </c>
      <c r="B8" s="20">
        <v>0</v>
      </c>
      <c r="C8" s="20">
        <v>400</v>
      </c>
      <c r="D8" s="20">
        <v>0</v>
      </c>
      <c r="E8" s="20">
        <v>100</v>
      </c>
      <c r="F8" s="20">
        <v>0</v>
      </c>
      <c r="G8" s="20">
        <v>0</v>
      </c>
      <c r="H8" s="20">
        <v>0</v>
      </c>
      <c r="I8" s="20">
        <v>0</v>
      </c>
      <c r="J8" s="26">
        <v>300</v>
      </c>
      <c r="K8" s="27">
        <v>0</v>
      </c>
      <c r="L8" s="20">
        <v>400</v>
      </c>
      <c r="M8" s="20">
        <v>0</v>
      </c>
      <c r="N8" s="20">
        <v>100</v>
      </c>
      <c r="O8" s="20">
        <v>0</v>
      </c>
      <c r="P8" s="20">
        <v>0</v>
      </c>
      <c r="Q8" s="20">
        <v>0</v>
      </c>
      <c r="R8" s="20">
        <v>0</v>
      </c>
      <c r="S8" s="26">
        <v>300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50</v>
      </c>
      <c r="B9" s="20">
        <v>39</v>
      </c>
      <c r="C9" s="20">
        <v>200</v>
      </c>
      <c r="D9" s="20">
        <v>0</v>
      </c>
      <c r="E9" s="20">
        <v>94</v>
      </c>
      <c r="F9" s="20">
        <v>0</v>
      </c>
      <c r="G9" s="20">
        <v>0</v>
      </c>
      <c r="H9" s="20">
        <v>0</v>
      </c>
      <c r="I9" s="20">
        <v>0</v>
      </c>
      <c r="J9" s="26">
        <v>145</v>
      </c>
      <c r="K9" s="27">
        <v>39</v>
      </c>
      <c r="L9" s="20">
        <v>200</v>
      </c>
      <c r="M9" s="20">
        <v>0</v>
      </c>
      <c r="N9" s="20">
        <v>94</v>
      </c>
      <c r="O9" s="20">
        <v>0</v>
      </c>
      <c r="P9" s="20">
        <v>0</v>
      </c>
      <c r="Q9" s="20">
        <v>0</v>
      </c>
      <c r="R9" s="20">
        <v>0</v>
      </c>
      <c r="S9" s="26">
        <v>145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51</v>
      </c>
      <c r="B10" s="20">
        <v>333</v>
      </c>
      <c r="C10" s="20">
        <v>550</v>
      </c>
      <c r="D10" s="20">
        <v>0</v>
      </c>
      <c r="E10" s="20">
        <v>746</v>
      </c>
      <c r="F10" s="20">
        <v>0</v>
      </c>
      <c r="G10" s="20">
        <v>0</v>
      </c>
      <c r="H10" s="20">
        <v>0</v>
      </c>
      <c r="I10" s="20">
        <v>0</v>
      </c>
      <c r="J10" s="26">
        <v>137</v>
      </c>
      <c r="K10" s="27">
        <v>333</v>
      </c>
      <c r="L10" s="20">
        <v>550</v>
      </c>
      <c r="M10" s="20">
        <v>0</v>
      </c>
      <c r="N10" s="20">
        <v>730</v>
      </c>
      <c r="O10" s="20">
        <v>0</v>
      </c>
      <c r="P10" s="20">
        <v>0</v>
      </c>
      <c r="Q10" s="20">
        <v>0</v>
      </c>
      <c r="R10" s="20">
        <v>0</v>
      </c>
      <c r="S10" s="26">
        <v>153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16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-16</v>
      </c>
      <c r="AC10" s="17" t="s">
        <v>106</v>
      </c>
    </row>
    <row r="11" spans="1:29" x14ac:dyDescent="0.3">
      <c r="A11" s="17" t="s">
        <v>52</v>
      </c>
      <c r="B11" s="20">
        <v>249</v>
      </c>
      <c r="C11" s="20">
        <v>1125</v>
      </c>
      <c r="D11" s="20">
        <v>0</v>
      </c>
      <c r="E11" s="20">
        <v>1100</v>
      </c>
      <c r="F11" s="20">
        <v>0</v>
      </c>
      <c r="G11" s="20">
        <v>0</v>
      </c>
      <c r="H11" s="20">
        <v>0</v>
      </c>
      <c r="I11" s="20">
        <v>0</v>
      </c>
      <c r="J11" s="26">
        <v>274</v>
      </c>
      <c r="K11" s="27">
        <v>249</v>
      </c>
      <c r="L11" s="20">
        <v>1125</v>
      </c>
      <c r="M11" s="20">
        <v>0</v>
      </c>
      <c r="N11" s="20">
        <v>1039</v>
      </c>
      <c r="O11" s="20">
        <v>0</v>
      </c>
      <c r="P11" s="20">
        <v>0</v>
      </c>
      <c r="Q11" s="20">
        <v>0</v>
      </c>
      <c r="R11" s="20">
        <v>0</v>
      </c>
      <c r="S11" s="26">
        <v>335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61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-61</v>
      </c>
      <c r="AC11" s="17" t="s">
        <v>106</v>
      </c>
    </row>
    <row r="12" spans="1:29" x14ac:dyDescent="0.3">
      <c r="A12" s="17" t="s">
        <v>53</v>
      </c>
      <c r="B12" s="20">
        <v>195</v>
      </c>
      <c r="C12" s="20">
        <v>600</v>
      </c>
      <c r="D12" s="20">
        <v>0</v>
      </c>
      <c r="E12" s="20">
        <v>554</v>
      </c>
      <c r="F12" s="20">
        <v>0</v>
      </c>
      <c r="G12" s="20">
        <v>0</v>
      </c>
      <c r="H12" s="20">
        <v>0</v>
      </c>
      <c r="I12" s="20">
        <v>0</v>
      </c>
      <c r="J12" s="26">
        <v>241</v>
      </c>
      <c r="K12" s="27">
        <v>195</v>
      </c>
      <c r="L12" s="20">
        <v>600</v>
      </c>
      <c r="M12" s="20">
        <v>0</v>
      </c>
      <c r="N12" s="20">
        <v>551</v>
      </c>
      <c r="O12" s="20">
        <v>0</v>
      </c>
      <c r="P12" s="20">
        <v>0</v>
      </c>
      <c r="Q12" s="20">
        <v>0</v>
      </c>
      <c r="R12" s="20">
        <v>0</v>
      </c>
      <c r="S12" s="26">
        <v>244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3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-3</v>
      </c>
      <c r="AC12" s="17" t="s">
        <v>106</v>
      </c>
    </row>
    <row r="13" spans="1:29" x14ac:dyDescent="0.3">
      <c r="A13" s="17" t="s">
        <v>54</v>
      </c>
      <c r="B13" s="20">
        <v>614</v>
      </c>
      <c r="C13" s="20">
        <v>800</v>
      </c>
      <c r="D13" s="20">
        <v>0</v>
      </c>
      <c r="E13" s="20">
        <v>1090</v>
      </c>
      <c r="F13" s="20">
        <v>156</v>
      </c>
      <c r="G13" s="20">
        <v>0</v>
      </c>
      <c r="H13" s="20">
        <v>0</v>
      </c>
      <c r="I13" s="20">
        <v>0</v>
      </c>
      <c r="J13" s="26">
        <v>480</v>
      </c>
      <c r="K13" s="27">
        <v>614</v>
      </c>
      <c r="L13" s="20">
        <v>800</v>
      </c>
      <c r="M13" s="20">
        <v>0</v>
      </c>
      <c r="N13" s="20">
        <v>911</v>
      </c>
      <c r="O13" s="20">
        <v>0</v>
      </c>
      <c r="P13" s="20">
        <v>0</v>
      </c>
      <c r="Q13" s="20">
        <v>0</v>
      </c>
      <c r="R13" s="20">
        <v>0</v>
      </c>
      <c r="S13" s="26">
        <v>503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179</v>
      </c>
      <c r="X13" s="20">
        <f t="shared" si="3"/>
        <v>156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-23</v>
      </c>
      <c r="AC13" s="17" t="s">
        <v>106</v>
      </c>
    </row>
    <row r="14" spans="1:29" x14ac:dyDescent="0.3">
      <c r="A14" s="17" t="s">
        <v>55</v>
      </c>
      <c r="B14" s="20">
        <v>289</v>
      </c>
      <c r="C14" s="20">
        <v>400</v>
      </c>
      <c r="D14" s="20">
        <v>0</v>
      </c>
      <c r="E14" s="20">
        <v>688</v>
      </c>
      <c r="F14" s="20">
        <v>0</v>
      </c>
      <c r="G14" s="20">
        <v>0</v>
      </c>
      <c r="H14" s="20">
        <v>0</v>
      </c>
      <c r="I14" s="20">
        <v>0</v>
      </c>
      <c r="J14" s="26">
        <v>1</v>
      </c>
      <c r="K14" s="27">
        <v>289</v>
      </c>
      <c r="L14" s="20">
        <v>400</v>
      </c>
      <c r="M14" s="20">
        <v>0</v>
      </c>
      <c r="N14" s="20">
        <v>688</v>
      </c>
      <c r="O14" s="20">
        <v>0</v>
      </c>
      <c r="P14" s="20">
        <v>0</v>
      </c>
      <c r="Q14" s="20">
        <v>0</v>
      </c>
      <c r="R14" s="20">
        <v>0</v>
      </c>
      <c r="S14" s="26">
        <v>1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56</v>
      </c>
      <c r="B15" s="20">
        <v>47</v>
      </c>
      <c r="C15" s="20">
        <v>200</v>
      </c>
      <c r="D15" s="20">
        <v>0</v>
      </c>
      <c r="E15" s="20">
        <v>160</v>
      </c>
      <c r="F15" s="20">
        <v>0</v>
      </c>
      <c r="G15" s="20">
        <v>0</v>
      </c>
      <c r="H15" s="20">
        <v>0</v>
      </c>
      <c r="I15" s="20">
        <v>0</v>
      </c>
      <c r="J15" s="26">
        <v>87</v>
      </c>
      <c r="K15" s="27">
        <v>47</v>
      </c>
      <c r="L15" s="20">
        <v>200</v>
      </c>
      <c r="M15" s="20">
        <v>0</v>
      </c>
      <c r="N15" s="20">
        <v>158</v>
      </c>
      <c r="O15" s="20">
        <v>0</v>
      </c>
      <c r="P15" s="20">
        <v>0</v>
      </c>
      <c r="Q15" s="20">
        <v>0</v>
      </c>
      <c r="R15" s="20">
        <v>0</v>
      </c>
      <c r="S15" s="26">
        <v>89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2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-2</v>
      </c>
      <c r="AC15" s="17" t="s">
        <v>106</v>
      </c>
    </row>
    <row r="16" spans="1:29" x14ac:dyDescent="0.3">
      <c r="A16" s="17" t="s">
        <v>57</v>
      </c>
      <c r="B16" s="20">
        <v>42</v>
      </c>
      <c r="C16" s="20">
        <v>80</v>
      </c>
      <c r="D16" s="20">
        <v>0</v>
      </c>
      <c r="E16" s="20">
        <v>97</v>
      </c>
      <c r="F16" s="20">
        <v>0</v>
      </c>
      <c r="G16" s="20">
        <v>0</v>
      </c>
      <c r="H16" s="20">
        <v>0</v>
      </c>
      <c r="I16" s="20">
        <v>0</v>
      </c>
      <c r="J16" s="20">
        <v>25</v>
      </c>
      <c r="K16" s="27">
        <v>42</v>
      </c>
      <c r="L16" s="20">
        <v>80</v>
      </c>
      <c r="M16" s="20">
        <v>0</v>
      </c>
      <c r="N16" s="20">
        <v>66</v>
      </c>
      <c r="O16" s="20">
        <v>0</v>
      </c>
      <c r="P16" s="20">
        <v>0</v>
      </c>
      <c r="Q16" s="20">
        <v>0</v>
      </c>
      <c r="R16" s="20">
        <v>0</v>
      </c>
      <c r="S16" s="26">
        <v>56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31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-31</v>
      </c>
      <c r="AC16" s="17" t="s">
        <v>106</v>
      </c>
    </row>
    <row r="17" spans="1:29" x14ac:dyDescent="0.3">
      <c r="A17" s="17" t="s">
        <v>58</v>
      </c>
      <c r="B17" s="20">
        <v>630</v>
      </c>
      <c r="C17" s="20">
        <v>1200</v>
      </c>
      <c r="D17" s="20">
        <v>0</v>
      </c>
      <c r="E17" s="20">
        <v>1222</v>
      </c>
      <c r="F17" s="20">
        <v>0</v>
      </c>
      <c r="G17" s="20">
        <v>0</v>
      </c>
      <c r="H17" s="20">
        <v>0</v>
      </c>
      <c r="I17" s="20">
        <v>0</v>
      </c>
      <c r="J17" s="26">
        <v>608</v>
      </c>
      <c r="K17" s="27">
        <v>630</v>
      </c>
      <c r="L17" s="20">
        <v>1200</v>
      </c>
      <c r="M17" s="20">
        <v>0</v>
      </c>
      <c r="N17" s="20">
        <v>1218</v>
      </c>
      <c r="O17" s="20">
        <v>0</v>
      </c>
      <c r="P17" s="20">
        <v>0</v>
      </c>
      <c r="Q17" s="20">
        <v>0</v>
      </c>
      <c r="R17" s="20">
        <v>0</v>
      </c>
      <c r="S17" s="26">
        <v>612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4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-4</v>
      </c>
      <c r="AC17" s="17" t="s">
        <v>106</v>
      </c>
    </row>
    <row r="18" spans="1:29" x14ac:dyDescent="0.3">
      <c r="A18" s="17" t="s">
        <v>59</v>
      </c>
      <c r="B18" s="20">
        <v>1957</v>
      </c>
      <c r="C18" s="20">
        <v>0</v>
      </c>
      <c r="D18" s="20">
        <v>0</v>
      </c>
      <c r="E18" s="20">
        <v>790</v>
      </c>
      <c r="F18" s="20">
        <v>0</v>
      </c>
      <c r="G18" s="20">
        <v>0</v>
      </c>
      <c r="H18" s="20">
        <v>0</v>
      </c>
      <c r="I18" s="20">
        <v>0</v>
      </c>
      <c r="J18" s="26">
        <v>1167</v>
      </c>
      <c r="K18" s="27">
        <v>1957</v>
      </c>
      <c r="L18" s="20">
        <v>0</v>
      </c>
      <c r="M18" s="20">
        <v>0</v>
      </c>
      <c r="N18" s="20">
        <v>790</v>
      </c>
      <c r="O18" s="20">
        <v>0</v>
      </c>
      <c r="P18" s="20">
        <v>0</v>
      </c>
      <c r="Q18" s="20">
        <v>0</v>
      </c>
      <c r="R18" s="20">
        <v>0</v>
      </c>
      <c r="S18" s="26">
        <v>1167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60</v>
      </c>
      <c r="B19" s="20">
        <v>1</v>
      </c>
      <c r="C19" s="20">
        <v>12</v>
      </c>
      <c r="D19" s="20">
        <v>0</v>
      </c>
      <c r="E19" s="20">
        <v>12</v>
      </c>
      <c r="F19" s="20">
        <v>0</v>
      </c>
      <c r="G19" s="20">
        <v>0</v>
      </c>
      <c r="H19" s="20">
        <v>0</v>
      </c>
      <c r="I19" s="20">
        <v>0</v>
      </c>
      <c r="J19" s="26">
        <v>1</v>
      </c>
      <c r="K19" s="27">
        <v>1</v>
      </c>
      <c r="L19" s="20">
        <v>12</v>
      </c>
      <c r="M19" s="20">
        <v>0</v>
      </c>
      <c r="N19" s="20">
        <v>12</v>
      </c>
      <c r="O19" s="20">
        <v>0</v>
      </c>
      <c r="P19" s="20">
        <v>0</v>
      </c>
      <c r="Q19" s="20">
        <v>0</v>
      </c>
      <c r="R19" s="20">
        <v>0</v>
      </c>
      <c r="S19" s="26">
        <v>1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61</v>
      </c>
      <c r="B20" s="20">
        <v>653</v>
      </c>
      <c r="C20" s="20">
        <v>52800</v>
      </c>
      <c r="D20" s="20">
        <v>0</v>
      </c>
      <c r="E20" s="20">
        <v>43150</v>
      </c>
      <c r="F20" s="20">
        <v>0</v>
      </c>
      <c r="G20" s="20">
        <v>0</v>
      </c>
      <c r="H20" s="20">
        <v>0</v>
      </c>
      <c r="I20" s="20">
        <v>0</v>
      </c>
      <c r="J20" s="26">
        <v>10303</v>
      </c>
      <c r="K20" s="27">
        <v>653</v>
      </c>
      <c r="L20" s="20">
        <v>52800</v>
      </c>
      <c r="M20" s="20">
        <v>0</v>
      </c>
      <c r="N20" s="20">
        <v>43130</v>
      </c>
      <c r="O20" s="20">
        <v>0</v>
      </c>
      <c r="P20" s="20">
        <v>0</v>
      </c>
      <c r="Q20" s="20">
        <v>0</v>
      </c>
      <c r="R20" s="20">
        <v>0</v>
      </c>
      <c r="S20" s="26">
        <v>10323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20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-20</v>
      </c>
      <c r="AC20" s="17" t="s">
        <v>106</v>
      </c>
    </row>
    <row r="21" spans="1:29" x14ac:dyDescent="0.3">
      <c r="A21" s="17" t="s">
        <v>62</v>
      </c>
      <c r="B21" s="20">
        <v>159</v>
      </c>
      <c r="C21" s="20">
        <v>4010</v>
      </c>
      <c r="D21" s="20">
        <v>0</v>
      </c>
      <c r="E21" s="20">
        <v>3693</v>
      </c>
      <c r="F21" s="20">
        <v>0</v>
      </c>
      <c r="G21" s="20">
        <v>0</v>
      </c>
      <c r="H21" s="20">
        <v>0</v>
      </c>
      <c r="I21" s="20">
        <v>0</v>
      </c>
      <c r="J21" s="26">
        <v>476</v>
      </c>
      <c r="K21" s="27">
        <v>159</v>
      </c>
      <c r="L21" s="20">
        <v>4010</v>
      </c>
      <c r="M21" s="20">
        <v>0</v>
      </c>
      <c r="N21" s="20">
        <v>3632</v>
      </c>
      <c r="O21" s="20">
        <v>0</v>
      </c>
      <c r="P21" s="20">
        <v>0</v>
      </c>
      <c r="Q21" s="20">
        <v>0</v>
      </c>
      <c r="R21" s="20">
        <v>0</v>
      </c>
      <c r="S21" s="26">
        <v>537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61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-61</v>
      </c>
      <c r="AC21" s="17" t="s">
        <v>106</v>
      </c>
    </row>
    <row r="22" spans="1:29" x14ac:dyDescent="0.3">
      <c r="A22" s="17" t="s">
        <v>63</v>
      </c>
      <c r="B22" s="20">
        <v>13</v>
      </c>
      <c r="C22" s="20">
        <v>300</v>
      </c>
      <c r="D22" s="20">
        <v>0</v>
      </c>
      <c r="E22" s="20">
        <v>190</v>
      </c>
      <c r="F22" s="20">
        <v>0</v>
      </c>
      <c r="G22" s="20">
        <v>0</v>
      </c>
      <c r="H22" s="20">
        <v>0</v>
      </c>
      <c r="I22" s="20">
        <v>0</v>
      </c>
      <c r="J22" s="26">
        <v>123</v>
      </c>
      <c r="K22" s="27">
        <v>13</v>
      </c>
      <c r="L22" s="20">
        <v>300</v>
      </c>
      <c r="M22" s="20">
        <v>0</v>
      </c>
      <c r="N22" s="20">
        <v>190</v>
      </c>
      <c r="O22" s="20">
        <v>0</v>
      </c>
      <c r="P22" s="20">
        <v>0</v>
      </c>
      <c r="Q22" s="20">
        <v>0</v>
      </c>
      <c r="R22" s="20">
        <v>0</v>
      </c>
      <c r="S22" s="26">
        <v>123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64</v>
      </c>
      <c r="B23" s="20">
        <v>250</v>
      </c>
      <c r="C23" s="20">
        <v>1000</v>
      </c>
      <c r="D23" s="20">
        <v>0</v>
      </c>
      <c r="E23" s="20">
        <v>848</v>
      </c>
      <c r="F23" s="20">
        <v>0</v>
      </c>
      <c r="G23" s="20">
        <v>0</v>
      </c>
      <c r="H23" s="20">
        <v>0</v>
      </c>
      <c r="I23" s="20">
        <v>0</v>
      </c>
      <c r="J23" s="26">
        <v>402</v>
      </c>
      <c r="K23" s="27">
        <v>250</v>
      </c>
      <c r="L23" s="20">
        <v>1000</v>
      </c>
      <c r="M23" s="20">
        <v>0</v>
      </c>
      <c r="N23" s="20">
        <v>848</v>
      </c>
      <c r="O23" s="20">
        <v>0</v>
      </c>
      <c r="P23" s="20">
        <v>0</v>
      </c>
      <c r="Q23" s="20">
        <v>0</v>
      </c>
      <c r="R23" s="20">
        <v>0</v>
      </c>
      <c r="S23" s="26">
        <v>402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65</v>
      </c>
      <c r="B24" s="20">
        <v>331</v>
      </c>
      <c r="C24" s="20">
        <v>0</v>
      </c>
      <c r="D24" s="20">
        <v>0</v>
      </c>
      <c r="E24" s="20">
        <v>331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331</v>
      </c>
      <c r="L24" s="20">
        <v>0</v>
      </c>
      <c r="M24" s="20">
        <v>0</v>
      </c>
      <c r="N24" s="20">
        <v>331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66</v>
      </c>
      <c r="B25" s="20">
        <v>1017</v>
      </c>
      <c r="C25" s="20">
        <v>3100</v>
      </c>
      <c r="D25" s="20">
        <v>0</v>
      </c>
      <c r="E25" s="20">
        <v>2753</v>
      </c>
      <c r="F25" s="20">
        <v>0</v>
      </c>
      <c r="G25" s="20">
        <v>0</v>
      </c>
      <c r="H25" s="20">
        <v>0</v>
      </c>
      <c r="I25" s="20">
        <v>0</v>
      </c>
      <c r="J25" s="26">
        <v>1364</v>
      </c>
      <c r="K25" s="27">
        <v>1017</v>
      </c>
      <c r="L25" s="20">
        <v>3100</v>
      </c>
      <c r="M25" s="20">
        <v>0</v>
      </c>
      <c r="N25" s="20">
        <v>2753</v>
      </c>
      <c r="O25" s="20">
        <v>0</v>
      </c>
      <c r="P25" s="20">
        <v>0</v>
      </c>
      <c r="Q25" s="20">
        <v>0</v>
      </c>
      <c r="R25" s="20">
        <v>0</v>
      </c>
      <c r="S25" s="26">
        <v>1364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67</v>
      </c>
      <c r="B26" s="20">
        <v>206</v>
      </c>
      <c r="C26" s="20">
        <v>680</v>
      </c>
      <c r="D26" s="20">
        <v>0</v>
      </c>
      <c r="E26" s="20">
        <v>593</v>
      </c>
      <c r="F26" s="20">
        <v>0</v>
      </c>
      <c r="G26" s="20">
        <v>0</v>
      </c>
      <c r="H26" s="20">
        <v>0</v>
      </c>
      <c r="I26" s="20">
        <v>0</v>
      </c>
      <c r="J26" s="26">
        <v>293</v>
      </c>
      <c r="K26" s="27">
        <v>206</v>
      </c>
      <c r="L26" s="20">
        <v>680</v>
      </c>
      <c r="M26" s="20">
        <v>0</v>
      </c>
      <c r="N26" s="20">
        <v>589</v>
      </c>
      <c r="O26" s="20">
        <v>0</v>
      </c>
      <c r="P26" s="20">
        <v>0</v>
      </c>
      <c r="Q26" s="20">
        <v>0</v>
      </c>
      <c r="R26" s="20">
        <v>0</v>
      </c>
      <c r="S26" s="26">
        <v>297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4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-4</v>
      </c>
      <c r="AC26" s="17" t="s">
        <v>106</v>
      </c>
    </row>
    <row r="27" spans="1:29" x14ac:dyDescent="0.3">
      <c r="A27" s="17" t="s">
        <v>103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ht="15" thickBot="1" x14ac:dyDescent="0.35">
      <c r="A28" s="17" t="s">
        <v>104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s="37" customFormat="1" ht="16.2" thickBot="1" x14ac:dyDescent="0.35">
      <c r="A29" s="32" t="s">
        <v>19</v>
      </c>
      <c r="B29" s="33">
        <f t="shared" ref="B29:AB29" si="10">SUM(B4:B28)</f>
        <v>8858</v>
      </c>
      <c r="C29" s="33">
        <f t="shared" si="10"/>
        <v>71877</v>
      </c>
      <c r="D29" s="33">
        <f t="shared" si="10"/>
        <v>0</v>
      </c>
      <c r="E29" s="33">
        <f t="shared" si="10"/>
        <v>62725</v>
      </c>
      <c r="F29" s="33">
        <f t="shared" si="10"/>
        <v>156</v>
      </c>
      <c r="G29" s="33">
        <f t="shared" si="10"/>
        <v>0</v>
      </c>
      <c r="H29" s="33">
        <f t="shared" si="10"/>
        <v>0</v>
      </c>
      <c r="I29" s="33">
        <f t="shared" si="10"/>
        <v>0</v>
      </c>
      <c r="J29" s="34">
        <f t="shared" si="10"/>
        <v>18166</v>
      </c>
      <c r="K29" s="35">
        <f t="shared" si="10"/>
        <v>8858</v>
      </c>
      <c r="L29" s="33">
        <f t="shared" si="10"/>
        <v>71877</v>
      </c>
      <c r="M29" s="33">
        <f t="shared" si="10"/>
        <v>0</v>
      </c>
      <c r="N29" s="33">
        <f t="shared" si="10"/>
        <v>62188</v>
      </c>
      <c r="O29" s="33">
        <f t="shared" si="10"/>
        <v>0</v>
      </c>
      <c r="P29" s="33">
        <f t="shared" si="10"/>
        <v>0</v>
      </c>
      <c r="Q29" s="33">
        <f t="shared" si="10"/>
        <v>0</v>
      </c>
      <c r="R29" s="33">
        <f t="shared" si="10"/>
        <v>0</v>
      </c>
      <c r="S29" s="34">
        <f t="shared" si="10"/>
        <v>18547</v>
      </c>
      <c r="T29" s="33">
        <f t="shared" si="10"/>
        <v>0</v>
      </c>
      <c r="U29" s="33">
        <f t="shared" si="10"/>
        <v>0</v>
      </c>
      <c r="V29" s="33">
        <f t="shared" si="10"/>
        <v>0</v>
      </c>
      <c r="W29" s="33">
        <f t="shared" si="10"/>
        <v>537</v>
      </c>
      <c r="X29" s="33">
        <f t="shared" si="10"/>
        <v>156</v>
      </c>
      <c r="Y29" s="33">
        <f t="shared" si="10"/>
        <v>0</v>
      </c>
      <c r="Z29" s="33">
        <f t="shared" si="10"/>
        <v>0</v>
      </c>
      <c r="AA29" s="33">
        <f t="shared" si="10"/>
        <v>0</v>
      </c>
      <c r="AB29" s="34">
        <f t="shared" si="10"/>
        <v>-381</v>
      </c>
      <c r="AC29" s="36"/>
    </row>
  </sheetData>
  <mergeCells count="3">
    <mergeCell ref="B1:J1"/>
    <mergeCell ref="K1:S1"/>
    <mergeCell ref="T1:AB1"/>
  </mergeCells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29:A1048576 A1:A3">
    <cfRule type="duplicateValues" dxfId="2" priority="32"/>
  </conditionalFormatting>
  <conditionalFormatting sqref="A16">
    <cfRule type="duplicateValues" dxfId="1" priority="35"/>
  </conditionalFormatting>
  <conditionalFormatting sqref="A17:A28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2021-01-15T07:34:22Z</dcterms:modified>
</cp:coreProperties>
</file>