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1086643-SHREE GANPATI PESTICIDES\"/>
    </mc:Choice>
  </mc:AlternateContent>
  <xr:revisionPtr revIDLastSave="0" documentId="13_ncr:1_{2845ABAD-B42A-45D5-ADC9-1859527A54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working'!$A$1:$M$4</definedName>
    <definedName name="_xlnm._FilterDatabase" localSheetId="5" hidden="1">Reco!$A$3:$AC$34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1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U25" i="4" l="1"/>
  <c r="AA26" i="4"/>
  <c r="Y27" i="4"/>
  <c r="AA30" i="4"/>
  <c r="V8" i="4"/>
  <c r="X11" i="4"/>
  <c r="Z18" i="4"/>
  <c r="T29" i="4"/>
  <c r="AB29" i="4"/>
  <c r="Z30" i="4"/>
  <c r="X31" i="4"/>
  <c r="V32" i="4"/>
  <c r="AA18" i="4"/>
  <c r="W20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V9" i="4"/>
  <c r="V17" i="4"/>
  <c r="V21" i="4"/>
  <c r="T22" i="4"/>
  <c r="AB22" i="4"/>
  <c r="X24" i="4"/>
  <c r="V25" i="4"/>
  <c r="X28" i="4"/>
  <c r="V29" i="4"/>
  <c r="X32" i="4"/>
  <c r="V33" i="4"/>
  <c r="X9" i="4"/>
  <c r="Z12" i="4"/>
  <c r="X17" i="4"/>
  <c r="Z28" i="4"/>
  <c r="AB31" i="4"/>
  <c r="X33" i="4"/>
  <c r="U32" i="4"/>
  <c r="AA33" i="4"/>
  <c r="U20" i="4"/>
  <c r="AA25" i="4"/>
  <c r="AA11" i="4"/>
  <c r="Y16" i="4"/>
  <c r="AA19" i="4"/>
  <c r="Y20" i="4"/>
  <c r="W21" i="4"/>
  <c r="Y24" i="4"/>
  <c r="U19" i="4"/>
  <c r="U9" i="4"/>
  <c r="AA10" i="4"/>
  <c r="AA14" i="4"/>
  <c r="Y15" i="4"/>
  <c r="Z22" i="4"/>
  <c r="V24" i="4"/>
  <c r="W28" i="4"/>
  <c r="Y31" i="4"/>
  <c r="W32" i="4"/>
  <c r="U11" i="4"/>
  <c r="W14" i="4"/>
  <c r="Y17" i="4"/>
  <c r="W18" i="4"/>
  <c r="Z20" i="4"/>
  <c r="T23" i="4"/>
  <c r="AB23" i="4"/>
  <c r="U26" i="4"/>
  <c r="W29" i="4"/>
  <c r="T30" i="4"/>
  <c r="AA31" i="4"/>
  <c r="W33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T9" i="4"/>
  <c r="AB9" i="4"/>
  <c r="W8" i="4"/>
  <c r="U12" i="4"/>
  <c r="U22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Y29" i="4"/>
  <c r="X29" i="4"/>
  <c r="V30" i="4"/>
  <c r="T31" i="4"/>
  <c r="Y32" i="4"/>
  <c r="U8" i="4"/>
  <c r="X10" i="4"/>
  <c r="V14" i="4"/>
  <c r="U14" i="4"/>
  <c r="T15" i="4"/>
  <c r="AB15" i="4"/>
  <c r="U18" i="4"/>
  <c r="U21" i="4"/>
  <c r="AA22" i="4"/>
  <c r="Y23" i="4"/>
  <c r="Z26" i="4"/>
  <c r="U28" i="4"/>
  <c r="AA29" i="4"/>
  <c r="V31" i="4"/>
  <c r="AA32" i="4"/>
  <c r="Y33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12" i="4"/>
  <c r="Y18" i="4"/>
  <c r="W24" i="4"/>
  <c r="Z31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AA20" i="4"/>
  <c r="Y26" i="4"/>
  <c r="W10" i="4"/>
  <c r="Y19" i="4"/>
  <c r="Y21" i="4"/>
  <c r="X21" i="4"/>
  <c r="X23" i="4"/>
  <c r="AA24" i="4"/>
  <c r="W25" i="4"/>
  <c r="T33" i="4"/>
  <c r="AB33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8" i="4"/>
  <c r="U15" i="4"/>
  <c r="X22" i="4"/>
  <c r="V28" i="4"/>
  <c r="T10" i="4"/>
  <c r="AB10" i="4"/>
  <c r="Z16" i="4"/>
  <c r="U23" i="4"/>
  <c r="X30" i="4"/>
  <c r="Y11" i="4"/>
  <c r="W17" i="4"/>
  <c r="V12" i="4"/>
  <c r="T18" i="4"/>
  <c r="AB18" i="4"/>
  <c r="Z24" i="4"/>
  <c r="X14" i="4"/>
  <c r="V20" i="4"/>
  <c r="T26" i="4"/>
  <c r="AB26" i="4"/>
  <c r="Z32" i="4"/>
  <c r="M3" i="2"/>
  <c r="AB27" i="4" s="1"/>
  <c r="I3" i="2"/>
  <c r="X27" i="4" s="1"/>
  <c r="H3" i="2"/>
  <c r="W27" i="4" s="1"/>
  <c r="G3" i="2"/>
  <c r="V27" i="4" s="1"/>
  <c r="F3" i="2"/>
  <c r="U27" i="4" s="1"/>
  <c r="E3" i="2"/>
  <c r="T27" i="4" s="1"/>
  <c r="L2" i="5" l="1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33" i="2" l="1"/>
  <c r="L33" i="2"/>
  <c r="K33" i="2"/>
  <c r="J33" i="2"/>
  <c r="I33" i="2"/>
  <c r="H33" i="2"/>
  <c r="G33" i="2"/>
  <c r="F33" i="2"/>
  <c r="E33" i="2"/>
  <c r="S34" i="4" l="1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34" i="4" l="1"/>
  <c r="Z34" i="4"/>
  <c r="W34" i="4"/>
  <c r="AA34" i="4"/>
  <c r="T34" i="4"/>
  <c r="X34" i="4"/>
  <c r="AB34" i="4"/>
  <c r="U34" i="4"/>
  <c r="Y34" i="4"/>
</calcChain>
</file>

<file path=xl/sharedStrings.xml><?xml version="1.0" encoding="utf-8"?>
<sst xmlns="http://schemas.openxmlformats.org/spreadsheetml/2006/main" count="465" uniqueCount="148">
  <si>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</si>
  <si>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</si>
  <si>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</si>
  <si>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</si>
  <si>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</si>
  <si>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</si>
  <si>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</si>
  <si>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</si>
  <si>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</si>
  <si>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</si>
  <si>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</si>
  <si>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</si>
  <si>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</si>
  <si>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</si>
  <si>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</si>
  <si>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</si>
  <si>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</si>
  <si>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</si>
  <si>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</si>
  <si>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</si>
  <si>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</si>
  <si>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</si>
  <si>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</si>
  <si>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</si>
  <si>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</si>
  <si>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</si>
  <si>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</si>
  <si>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</si>
  <si>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</si>
  <si>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</si>
  <si>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</si>
  <si>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</si>
  <si>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</si>
  <si>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</si>
  <si>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</si>
  <si>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</si>
  <si>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</si>
  <si>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</si>
  <si>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</si>
  <si>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</si>
  <si>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</si>
  <si>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PURCHASE DETAIL :-</t>
  </si>
  <si>
    <t>DATE</t>
  </si>
  <si>
    <t>AMOUNT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</si>
  <si>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</si>
  <si>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</si>
  <si>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</si>
  <si>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</si>
  <si>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</si>
  <si>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</si>
  <si>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</si>
  <si>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</si>
  <si>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</si>
  <si>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</si>
  <si>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</si>
  <si>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</si>
  <si>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</si>
  <si>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</si>
  <si>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</si>
  <si>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</si>
  <si>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BAYER</t>
  </si>
  <si>
    <t>SUPPLIER NAME                  INVOICE NO.</t>
  </si>
  <si>
    <t>RECEIVE DATE</t>
  </si>
  <si>
    <t>SHRI GANPATI PESTICIDES</t>
  </si>
  <si>
    <t>WARD NO.2,BHAIRUPURA(SILWANI) SURATGARH,RAJASTHAN</t>
  </si>
  <si>
    <t>Phone : 9784074392,9001457620</t>
  </si>
  <si>
    <t>STOCK &amp; SALES ANALYSIS  (BAYER) 01/01/2020 - 31/03/2020</t>
  </si>
  <si>
    <t>ADMIRE                         150GM</t>
  </si>
  <si>
    <t>ADMIRE                         300GM</t>
  </si>
  <si>
    <t>ADORA                          50ML</t>
  </si>
  <si>
    <t>AMBITION                       1LTR</t>
  </si>
  <si>
    <t>AMBITION                       500ML</t>
  </si>
  <si>
    <t>ANTRACOL                       1KG</t>
  </si>
  <si>
    <t>ANTRACOL                       500GM</t>
  </si>
  <si>
    <t>ATLANTIS                       160GM</t>
  </si>
  <si>
    <t>CONFIDOR                       250ML</t>
  </si>
  <si>
    <t>DECIS EC101                    250ML</t>
  </si>
  <si>
    <t>FAME                           100ML</t>
  </si>
  <si>
    <t>FAME                           10ML</t>
  </si>
  <si>
    <t>FAME                           250ML</t>
  </si>
  <si>
    <t>FAME                           50ML</t>
  </si>
  <si>
    <t>FOLICUR                        1LTR</t>
  </si>
  <si>
    <t>FOLICURE                       500ML</t>
  </si>
  <si>
    <t>GAUCHO                         100ML</t>
  </si>
  <si>
    <t>GLAMOUR                        100GM</t>
  </si>
  <si>
    <t>LARVIN                         500GM</t>
  </si>
  <si>
    <t>MOVENTO ENERGY                 1LTR</t>
  </si>
  <si>
    <t>MOVENTO ENERGY                 250ML</t>
  </si>
  <si>
    <t>NATIVO                         1KG</t>
  </si>
  <si>
    <t>NATIVO                         250GM</t>
  </si>
  <si>
    <t>NATIVO                         500GM</t>
  </si>
  <si>
    <t>PLANOFIX                       100ML</t>
  </si>
  <si>
    <t>REGENT SC                      1LTR</t>
  </si>
  <si>
    <t>SECTIN WG50                    600</t>
  </si>
  <si>
    <t>SOLOMON                        1LTR</t>
  </si>
  <si>
    <t>SOLOMON                        250ML</t>
  </si>
  <si>
    <t>SOLOMON                        500ML</t>
  </si>
  <si>
    <t>RAJASTHAN PESTICIDES  SURATGAR 7276</t>
  </si>
  <si>
    <t>04/03/2020</t>
  </si>
  <si>
    <t>RAJASTHAN PESTICID SURATGAR 0000936</t>
  </si>
  <si>
    <t>10/07/2019</t>
  </si>
  <si>
    <t>RAJASTHAN PESTICID SURATGAR 0001007</t>
  </si>
  <si>
    <t>15/07/2019</t>
  </si>
  <si>
    <t>RAJASTHAN PESTICID SURATGAR 0003231</t>
  </si>
  <si>
    <t>20/12/2019</t>
  </si>
  <si>
    <t>Our GST Billing Software MARG Erp 9783158434</t>
  </si>
  <si>
    <t>ADMIRE (T) WG70 30X150GR BOT IN</t>
  </si>
  <si>
    <t>ADMIRE WG70 20X300GR BAG IN</t>
  </si>
  <si>
    <t>ADORA (T) SC100 50X50ML BOT IN</t>
  </si>
  <si>
    <t>AMBITION 10X1L BOT IN</t>
  </si>
  <si>
    <t>AMBITION 20X500ML BOT IN</t>
  </si>
  <si>
    <t>ANTRACOL (T) WP70 10X1KG BAG IN</t>
  </si>
  <si>
    <t>ANTRACOL (T) WP70 20X500GR BAG IN</t>
  </si>
  <si>
    <t>ATLANTIS KL3 6 15X160GR BOT IN</t>
  </si>
  <si>
    <t>CONFIDOR (T) SL200 20X250ML BOT IN</t>
  </si>
  <si>
    <t>DECIS EC101-2 40X250ML BOT IN</t>
  </si>
  <si>
    <t>FAME (T) SC480 10X(20X10ML) BOT IN</t>
  </si>
  <si>
    <t>FAME (T) SC480 20X100ML BOT IN</t>
  </si>
  <si>
    <t>FAME (T) SC480 40X50ML BOT IN</t>
  </si>
  <si>
    <t>FAME (T) SC480 8X250ML BOT IN</t>
  </si>
  <si>
    <t>FOLICUR (T) EC250 10X1L BOT IN</t>
  </si>
  <si>
    <t>FOLICUR (T) EC250 20X500ML BOT IN</t>
  </si>
  <si>
    <t>GAUCHO FS600 50X100ML BOT IN</t>
  </si>
  <si>
    <t>GLAMORE WG80 20X100GR BOT IN</t>
  </si>
  <si>
    <t>LARVIN (T) WP75 20X500GR BAG IN</t>
  </si>
  <si>
    <t>MOVENTO ENERGY SC240 10X1L BOT IN</t>
  </si>
  <si>
    <t>MOVENTO ENERGY SC240 40X250ML BOT IN</t>
  </si>
  <si>
    <t>NATIVO WG75 10X1KG BAG IN</t>
  </si>
  <si>
    <t>NATIVO WG75 20X500GR BAG IN</t>
  </si>
  <si>
    <t>NATIVO WG75 40X250GR BAG IN</t>
  </si>
  <si>
    <t>PLANOFIX SL4 5 50X100ML BOT IN</t>
  </si>
  <si>
    <t>REGENT (T) SC50 10X1L BOT IN</t>
  </si>
  <si>
    <t>SECTIN WG60 20X600GR BAG IN</t>
  </si>
  <si>
    <t>SOLOMON OD300 10X1L BOT IN</t>
  </si>
  <si>
    <t>SOLOMON OD300 20X500ML BOT IN</t>
  </si>
  <si>
    <t>SOLOMON OD300 40X250ML BOT IN</t>
  </si>
  <si>
    <t>DISTRIBUTOR PRODUCTWISE</t>
  </si>
  <si>
    <t>OUTPUT IN : PIC,DETAILS AS : Column,CONSIDER : Voucher Date,INCLUDE VALIDATION : False</t>
  </si>
  <si>
    <t>DISTRIBUTOR:Shree Ganpati Pesticides,</t>
  </si>
  <si>
    <t>SAPCODE</t>
  </si>
  <si>
    <t>PRODUCT</t>
  </si>
  <si>
    <t>ITEMALIAS</t>
  </si>
  <si>
    <t>Shree Ganpati Pesticides</t>
  </si>
  <si>
    <t>GRANDTOTAL</t>
  </si>
  <si>
    <t>Generated on 6/28/2021 1:26:15 PM</t>
  </si>
  <si>
    <t>Stock and Sales FOR THE PERIOD `</t>
  </si>
  <si>
    <t>Zylem Report -  01-Jan-2020 TO 31-Mar-2020</t>
  </si>
  <si>
    <t>Dealer Report -01-Jan-2020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</si>
</sst>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27" applyNumberFormat="0" applyAlignment="0" applyProtection="0"/>
    <xf numFmtId="0" fontId="28" fillId="11" borderId="28" applyNumberFormat="0" applyAlignment="0" applyProtection="0"/>
    <xf numFmtId="0" fontId="29" fillId="11" borderId="27" applyNumberFormat="0" applyAlignment="0" applyProtection="0"/>
    <xf numFmtId="0" fontId="30" fillId="0" borderId="29" applyNumberFormat="0" applyFill="0" applyAlignment="0" applyProtection="0"/>
    <xf numFmtId="0" fontId="31" fillId="12" borderId="30" applyNumberFormat="0" applyAlignment="0" applyProtection="0"/>
    <xf numFmtId="0" fontId="32" fillId="0" borderId="0" applyNumberFormat="0" applyFill="0" applyBorder="0" applyAlignment="0" applyProtection="0"/>
    <xf numFmtId="0" fontId="19" fillId="13" borderId="31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4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4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35" fillId="38" borderId="11" xfId="0" applyNumberFormat="1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0" fillId="0" borderId="12" xfId="0" applyBorder="1"/>
    <xf numFmtId="49" fontId="17" fillId="0" borderId="23" xfId="0" applyNumberFormat="1" applyFont="1" applyBorder="1" applyAlignment="1">
      <alignment horizontal="left" vertical="top"/>
    </xf>
    <xf numFmtId="0" fontId="18" fillId="0" borderId="23" xfId="0" applyFont="1" applyBorder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5.786806481483" createdVersion="6" refreshedVersion="7" minRefreshableVersion="3" recordCount="30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0" maxValue="242"/>
    </cacheField>
    <cacheField name=" PURCHASES" numFmtId="1">
      <sharedItems containsSemiMixedTypes="0" containsString="0" containsNumber="1" containsInteger="1" minValue="0" maxValue="20"/>
    </cacheField>
    <cacheField name=" SALE RETURN" numFmtId="1">
      <sharedItems containsSemiMixedTypes="0" containsString="0" containsNumber="1" containsInteger="1" minValue="0" maxValue="4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1" maxValue="242"/>
    </cacheField>
    <cacheField name=" SALES" numFmtId="1">
      <sharedItems containsSemiMixedTypes="0" containsString="0" containsNumber="1" containsInteger="1" minValue="0" maxValue="91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0" maxValue="151"/>
    </cacheField>
    <cacheField name=" RATE" numFmtId="2">
      <sharedItems containsSemiMixedTypes="0" containsString="0" containsNumber="1" minValue="65" maxValue="5573.17"/>
    </cacheField>
    <cacheField name="Combi Name" numFmtId="165">
      <sharedItems/>
    </cacheField>
    <cacheField name="Master Name" numFmtId="0">
      <sharedItems count="98">
        <s v="ADMIRE (T) WG70 30X150GR BOT IN"/>
        <s v="ADMIRE WG70 20X300GR BAG IN"/>
        <s v="ADORA (T) SC100 50X50ML BOT IN"/>
        <s v="AMBITION 10X1L BOT IN"/>
        <s v="AMBITION 20X500ML BOT IN"/>
        <s v="ANTRACOL (T) WP70 10X1KG BAG IN"/>
        <s v="ANTRACOL (T) WP70 20X500GR BAG IN"/>
        <s v="ATLANTIS KL3 6 15X160GR BOT IN"/>
        <s v="CONFIDOR (T) SL200 20X250ML BOT IN"/>
        <s v="DECIS EC101-2 40X250ML BOT IN"/>
        <s v="FAME (T) SC480 20X100ML BOT IN"/>
        <s v="FAME (T) SC480 10X(20X10ML) BOT IN"/>
        <s v="FAME (T) SC480 8X250ML BOT IN"/>
        <s v="FAME (T) SC480 40X50ML BOT IN"/>
        <s v="FOLICUR (T) EC250 10X1L BOT IN"/>
        <s v="FOLICUR (T) EC250 20X500ML BOT IN"/>
        <s v="GAUCHO FS600 50X100ML BOT IN"/>
        <s v="GLAMORE WG80 20X100GR BOT IN"/>
        <s v="LARVIN (T) WP75 20X500GR BAG IN"/>
        <s v="MOVENTO ENERGY SC240 10X1L BOT IN"/>
        <s v="MOVENTO ENERGY SC240 40X250ML BOT IN"/>
        <s v="NATIVO WG75 10X1KG BAG IN"/>
        <s v="NATIVO WG75 40X250GR BAG IN"/>
        <s v="NATIVO WG75 20X500GR BAG IN"/>
        <s v="PLANOFIX SL4 5 50X100ML BOT IN"/>
        <s v="REGENT (T) SC50 10X1L BOT IN"/>
        <s v="SECTIN WG60 20X600GR BAG IN"/>
        <s v="SOLOMON OD300 10X1L BOT IN"/>
        <s v="SOLOMON OD300 40X250ML BOT IN"/>
        <s v="SOLOMON OD300 20X500ML BOT IN"/>
        <s v="PREMISE SC350 10X1L BOT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IMBOLA (T) SG20 10X1KG BOT IN" u="1"/>
        <s v="RICESTAR EC69 20X500ML BOT IN" u="1"/>
        <s v="NATIVO WG75 50X100GR BAG IN" u="1"/>
        <e v="#N/A" u="1"/>
        <s v="AGENDA EC25 20X500ML BOT IN" u="1"/>
        <s v="AGENDA EC25 50X100ML BOT IN" u="1"/>
        <s v="GAUCHO FS600 100X50ML BOT IN" u="1"/>
        <s v="GAUCHO FS600 40X250ML BOT IN" u="1"/>
        <s v="LARVIN (T) WP75 10X1KG BAG IN" u="1"/>
        <s v="SENCOR WP70 60X100GR BAG IN" u="1"/>
        <s v="TOPSTAR (T) WP80 8X(20X22.5GR) BOX IN" u="1"/>
        <s v="GAUCHO FS600 2X5L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JUMP WG80 160X(10X2GR) BAG IN" u="1"/>
        <s v="FAME (T) SC480 4X500M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ANTRACOL (T) WP70 40X250GR BAG IN" u="1"/>
        <s v="ANTRACOL (T) WP70 50X100GR BAG IN" u="1"/>
        <s v="COUNCIL ACTIV WG30 12X(5X90GR) BOX IN" u="1"/>
        <s v="COUNCIL ACTIV WG30 8X(10X45GR) BOX IN" u="1"/>
        <s v="SOLOMON OD300 50X100ML BOT IN" u="1"/>
        <s v="REGENT ULTRA GR0 6 5X4KG BAG IN" u="1"/>
        <s v="ALANTO (T) SC240 40X250ML BOT IN" u="1"/>
        <s v="ALANTO (T) SC240 50X100ML BOT IN" u="1"/>
        <s v="MONCEREN SC250 20X500ML BOT IN" u="1"/>
        <s v="EMESTO PRIME FS240 10X1L BOT IN" u="1"/>
        <s v="DECIS EC 28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LIETTE WP80 20X250GR BAG IN" u="1"/>
        <s v="ALIETTE WP80 40X100GR BAG IN" u="1"/>
        <s v="BERDERA WG50 4X1KG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ADMIRE                         150GM"/>
    <n v="20"/>
    <n v="0"/>
    <n v="0"/>
    <n v="0"/>
    <n v="20"/>
    <n v="0"/>
    <n v="0"/>
    <n v="0"/>
    <n v="20"/>
    <n v="1059.06"/>
    <s v="ADMIRE 150GM-box"/>
    <x v="0"/>
  </r>
  <r>
    <s v="ADMIRE                         300GM"/>
    <n v="12"/>
    <n v="0"/>
    <n v="0"/>
    <n v="0"/>
    <n v="12"/>
    <n v="0"/>
    <n v="0"/>
    <n v="0"/>
    <n v="12"/>
    <n v="1983.79"/>
    <s v="ADMIRE 300GM-box"/>
    <x v="1"/>
  </r>
  <r>
    <s v="ADORA                          50ML"/>
    <n v="23"/>
    <n v="0"/>
    <n v="0"/>
    <n v="0"/>
    <n v="23"/>
    <n v="0"/>
    <n v="0"/>
    <n v="0"/>
    <n v="23"/>
    <n v="274.5"/>
    <s v="ADORA 50ML-box"/>
    <x v="2"/>
  </r>
  <r>
    <s v="AMBITION                       1LTR"/>
    <n v="242"/>
    <n v="0"/>
    <n v="0"/>
    <n v="0"/>
    <n v="242"/>
    <n v="91"/>
    <n v="0"/>
    <n v="0"/>
    <n v="151"/>
    <n v="785.4"/>
    <s v="AMBITION 1LTR-box"/>
    <x v="3"/>
  </r>
  <r>
    <s v="AMBITION                       500ML"/>
    <n v="120"/>
    <n v="0"/>
    <n v="0"/>
    <n v="0"/>
    <n v="120"/>
    <n v="16"/>
    <n v="0"/>
    <n v="0"/>
    <n v="104"/>
    <n v="404.94"/>
    <s v="AMBITION 500ML-box"/>
    <x v="4"/>
  </r>
  <r>
    <s v="ANTRACOL                       1KG"/>
    <n v="34"/>
    <n v="20"/>
    <n v="4"/>
    <n v="0"/>
    <n v="58"/>
    <n v="58"/>
    <n v="0"/>
    <n v="0"/>
    <n v="0"/>
    <n v="493.08"/>
    <s v="ANTRACOL 1KG-box"/>
    <x v="5"/>
  </r>
  <r>
    <s v="ANTRACOL                       500GM"/>
    <n v="15"/>
    <n v="0"/>
    <n v="0"/>
    <n v="0"/>
    <n v="15"/>
    <n v="15"/>
    <n v="0"/>
    <n v="0"/>
    <n v="0"/>
    <n v="259.67"/>
    <s v="ANTRACOL 500GM-box"/>
    <x v="6"/>
  </r>
  <r>
    <s v="ATLANTIS                       160GM"/>
    <n v="65"/>
    <n v="0"/>
    <n v="0"/>
    <n v="0"/>
    <n v="65"/>
    <n v="65"/>
    <n v="0"/>
    <n v="0"/>
    <n v="0"/>
    <n v="498.96"/>
    <s v="ATLANTIS 160GM-box"/>
    <x v="7"/>
  </r>
  <r>
    <s v="CONFIDOR                       250ML"/>
    <n v="0"/>
    <n v="2"/>
    <n v="0"/>
    <n v="0"/>
    <n v="2"/>
    <n v="2"/>
    <n v="0"/>
    <n v="0"/>
    <n v="0"/>
    <n v="561.45000000000005"/>
    <s v="CONFIDOR 250ML-box"/>
    <x v="8"/>
  </r>
  <r>
    <s v="DECIS EC101                    250ML"/>
    <n v="47"/>
    <n v="0"/>
    <n v="0"/>
    <n v="0"/>
    <n v="47"/>
    <n v="15"/>
    <n v="0"/>
    <n v="0"/>
    <n v="32"/>
    <n v="365"/>
    <s v="DECIS EC101 250ML-box"/>
    <x v="9"/>
  </r>
  <r>
    <s v="FAME                           100ML"/>
    <n v="21"/>
    <n v="0"/>
    <n v="0"/>
    <n v="0"/>
    <n v="21"/>
    <n v="15"/>
    <n v="0"/>
    <n v="0"/>
    <n v="6"/>
    <n v="1434.2"/>
    <s v="FAME 100ML-box"/>
    <x v="10"/>
  </r>
  <r>
    <s v="FAME                           10ML"/>
    <n v="33"/>
    <n v="0"/>
    <n v="0"/>
    <n v="0"/>
    <n v="33"/>
    <n v="6"/>
    <n v="0"/>
    <n v="0"/>
    <n v="27"/>
    <n v="152.44"/>
    <s v="FAME 10ML-box"/>
    <x v="11"/>
  </r>
  <r>
    <s v="FAME                           250ML"/>
    <n v="8"/>
    <n v="0"/>
    <n v="0"/>
    <n v="0"/>
    <n v="8"/>
    <n v="4"/>
    <n v="0"/>
    <n v="0"/>
    <n v="4"/>
    <n v="3540.05"/>
    <s v="FAME 250ML-box"/>
    <x v="12"/>
  </r>
  <r>
    <s v="FAME                           50ML"/>
    <n v="47"/>
    <n v="0"/>
    <n v="0"/>
    <n v="0"/>
    <n v="47"/>
    <n v="16"/>
    <n v="0"/>
    <n v="0"/>
    <n v="31"/>
    <n v="727.2"/>
    <s v="FAME 50ML-box"/>
    <x v="13"/>
  </r>
  <r>
    <s v="FOLICUR                        1LTR"/>
    <n v="16"/>
    <n v="10"/>
    <n v="0"/>
    <n v="0"/>
    <n v="26"/>
    <n v="26"/>
    <n v="0"/>
    <n v="0"/>
    <n v="0"/>
    <n v="1720"/>
    <s v="FOLICUR 1LTR-box"/>
    <x v="14"/>
  </r>
  <r>
    <s v="FOLICURE                       500ML"/>
    <n v="30"/>
    <n v="20"/>
    <n v="0"/>
    <n v="0"/>
    <n v="50"/>
    <n v="37"/>
    <n v="0"/>
    <n v="0"/>
    <n v="13"/>
    <n v="880"/>
    <s v="FOLICURE 500ML-box"/>
    <x v="15"/>
  </r>
  <r>
    <s v="GAUCHO                         100ML"/>
    <n v="49"/>
    <n v="0"/>
    <n v="0"/>
    <n v="0"/>
    <n v="49"/>
    <n v="5"/>
    <n v="0"/>
    <n v="0"/>
    <n v="44"/>
    <n v="315.14999999999998"/>
    <s v="GAUCHO 100ML-box"/>
    <x v="16"/>
  </r>
  <r>
    <s v="GLAMOUR                        100GM"/>
    <n v="10"/>
    <n v="0"/>
    <n v="0"/>
    <n v="0"/>
    <n v="10"/>
    <n v="0"/>
    <n v="0"/>
    <n v="0"/>
    <n v="10"/>
    <n v="920.04"/>
    <s v="GLAMOUR 100GM-box"/>
    <x v="17"/>
  </r>
  <r>
    <s v="LARVIN                         500GM"/>
    <n v="9"/>
    <n v="0"/>
    <n v="0"/>
    <n v="0"/>
    <n v="9"/>
    <n v="0"/>
    <n v="0"/>
    <n v="0"/>
    <n v="9"/>
    <n v="1126"/>
    <s v="LARVIN 500GM-box"/>
    <x v="18"/>
  </r>
  <r>
    <s v="MOVENTO ENERGY                 1LTR"/>
    <n v="23"/>
    <n v="0"/>
    <n v="0"/>
    <n v="0"/>
    <n v="23"/>
    <n v="0"/>
    <n v="0"/>
    <n v="0"/>
    <n v="23"/>
    <n v="2301.79"/>
    <s v="MOVENTO ENERGY 1LTR-box"/>
    <x v="19"/>
  </r>
  <r>
    <s v="MOVENTO ENERGY                 250ML"/>
    <n v="1"/>
    <n v="0"/>
    <n v="0"/>
    <n v="0"/>
    <n v="1"/>
    <n v="1"/>
    <n v="0"/>
    <n v="0"/>
    <n v="0"/>
    <n v="594.89"/>
    <s v="MOVENTO ENERGY 250ML-box"/>
    <x v="20"/>
  </r>
  <r>
    <s v="NATIVO                         1KG"/>
    <n v="5"/>
    <n v="10"/>
    <n v="0"/>
    <n v="0"/>
    <n v="15"/>
    <n v="8"/>
    <n v="0"/>
    <n v="0"/>
    <n v="7"/>
    <n v="5573.17"/>
    <s v="NATIVO 1KG-box"/>
    <x v="21"/>
  </r>
  <r>
    <s v="NATIVO                         250GM"/>
    <n v="56"/>
    <n v="0"/>
    <n v="0"/>
    <n v="0"/>
    <n v="56"/>
    <n v="22"/>
    <n v="0"/>
    <n v="0"/>
    <n v="34"/>
    <n v="1487.73"/>
    <s v="NATIVO 250GM-box"/>
    <x v="22"/>
  </r>
  <r>
    <s v="NATIVO                         500GM"/>
    <n v="46"/>
    <n v="0"/>
    <n v="0"/>
    <n v="0"/>
    <n v="46"/>
    <n v="42"/>
    <n v="0"/>
    <n v="0"/>
    <n v="4"/>
    <n v="2888.6"/>
    <s v="NATIVO 500GM-box"/>
    <x v="23"/>
  </r>
  <r>
    <s v="PLANOFIX                       100ML"/>
    <n v="5"/>
    <n v="0"/>
    <n v="0"/>
    <n v="0"/>
    <n v="5"/>
    <n v="0"/>
    <n v="0"/>
    <n v="0"/>
    <n v="5"/>
    <n v="65"/>
    <s v="PLANOFIX 100ML-box"/>
    <x v="24"/>
  </r>
  <r>
    <s v="REGENT SC                      1LTR"/>
    <n v="0"/>
    <n v="2"/>
    <n v="0"/>
    <n v="0"/>
    <n v="2"/>
    <n v="2"/>
    <n v="0"/>
    <n v="0"/>
    <n v="0"/>
    <n v="1021"/>
    <s v="REGENT SC 1LTR-box"/>
    <x v="25"/>
  </r>
  <r>
    <s v="SECTIN WG50                    600"/>
    <n v="0"/>
    <n v="20"/>
    <n v="0"/>
    <n v="0"/>
    <n v="20"/>
    <n v="20"/>
    <n v="0"/>
    <n v="0"/>
    <n v="0"/>
    <n v="1454.13"/>
    <s v="SECTIN WG50 600-box"/>
    <x v="26"/>
  </r>
  <r>
    <s v="SOLOMON                        1LTR"/>
    <n v="36"/>
    <n v="0"/>
    <n v="0"/>
    <n v="0"/>
    <n v="36"/>
    <n v="22"/>
    <n v="0"/>
    <n v="0"/>
    <n v="14"/>
    <n v="2067.77"/>
    <s v="SOLOMON 1LTR-box"/>
    <x v="27"/>
  </r>
  <r>
    <s v="SOLOMON                        250ML"/>
    <n v="40"/>
    <n v="0"/>
    <n v="0"/>
    <n v="0"/>
    <n v="40"/>
    <n v="40"/>
    <n v="0"/>
    <n v="0"/>
    <n v="0"/>
    <n v="556.08000000000004"/>
    <s v="SOLOMON 250ML-box"/>
    <x v="28"/>
  </r>
  <r>
    <s v="SOLOMON                        500ML"/>
    <n v="53"/>
    <n v="0"/>
    <n v="0"/>
    <n v="0"/>
    <n v="53"/>
    <n v="43"/>
    <n v="0"/>
    <n v="0"/>
    <n v="10"/>
    <n v="1046.51"/>
    <s v="SOLOMON 500ML-box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71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32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99">
        <item x="0"/>
        <item m="1" x="64"/>
        <item x="1"/>
        <item m="1" x="91"/>
        <item m="1" x="93"/>
        <item x="2"/>
        <item m="1" x="32"/>
        <item m="1" x="44"/>
        <item m="1" x="45"/>
        <item m="1" x="85"/>
        <item m="1" x="86"/>
        <item m="1" x="95"/>
        <item m="1" x="96"/>
        <item x="3"/>
        <item x="4"/>
        <item x="5"/>
        <item x="6"/>
        <item m="1" x="79"/>
        <item m="1" x="80"/>
        <item x="7"/>
        <item m="1" x="92"/>
        <item m="1" x="39"/>
        <item m="1" x="53"/>
        <item m="1" x="97"/>
        <item m="1" x="76"/>
        <item m="1" x="63"/>
        <item m="1" x="75"/>
        <item x="8"/>
        <item m="1" x="81"/>
        <item m="1" x="82"/>
        <item m="1" x="89"/>
        <item x="9"/>
        <item m="1" x="88"/>
        <item m="1" x="33"/>
        <item m="1" x="34"/>
        <item x="11"/>
        <item x="10"/>
        <item x="13"/>
        <item m="1" x="60"/>
        <item x="12"/>
        <item x="14"/>
        <item x="15"/>
        <item m="1" x="36"/>
        <item m="1" x="46"/>
        <item m="1" x="77"/>
        <item m="1" x="51"/>
        <item m="1" x="47"/>
        <item x="16"/>
        <item x="17"/>
        <item m="1" x="73"/>
        <item m="1" x="90"/>
        <item m="1" x="59"/>
        <item m="1" x="67"/>
        <item m="1" x="48"/>
        <item x="18"/>
        <item m="1" x="70"/>
        <item m="1" x="71"/>
        <item m="1" x="35"/>
        <item m="1" x="65"/>
        <item m="1" x="74"/>
        <item m="1" x="87"/>
        <item x="19"/>
        <item x="20"/>
        <item x="21"/>
        <item m="1" x="69"/>
        <item x="23"/>
        <item x="22"/>
        <item m="1" x="42"/>
        <item x="24"/>
        <item m="1" x="30"/>
        <item m="1" x="72"/>
        <item m="1" x="78"/>
        <item m="1" x="58"/>
        <item m="1" x="68"/>
        <item x="25"/>
        <item m="1" x="37"/>
        <item m="1" x="38"/>
        <item m="1" x="56"/>
        <item m="1" x="31"/>
        <item m="1" x="84"/>
        <item m="1" x="66"/>
        <item m="1" x="61"/>
        <item m="1" x="41"/>
        <item m="1" x="57"/>
        <item x="26"/>
        <item m="1" x="94"/>
        <item m="1" x="49"/>
        <item m="1" x="40"/>
        <item m="1" x="54"/>
        <item m="1" x="55"/>
        <item x="27"/>
        <item x="29"/>
        <item x="28"/>
        <item m="1" x="83"/>
        <item m="1" x="52"/>
        <item m="1" x="62"/>
        <item m="1" x="50"/>
        <item m="1" x="43"/>
        <item t="default"/>
      </items>
    </pivotField>
  </pivotFields>
  <rowFields count="1">
    <field x="12"/>
  </rowFields>
  <rowItems count="31">
    <i>
      <x/>
    </i>
    <i>
      <x v="2"/>
    </i>
    <i>
      <x v="5"/>
    </i>
    <i>
      <x v="13"/>
    </i>
    <i>
      <x v="14"/>
    </i>
    <i>
      <x v="15"/>
    </i>
    <i>
      <x v="16"/>
    </i>
    <i>
      <x v="19"/>
    </i>
    <i>
      <x v="27"/>
    </i>
    <i>
      <x v="31"/>
    </i>
    <i>
      <x v="35"/>
    </i>
    <i>
      <x v="36"/>
    </i>
    <i>
      <x v="37"/>
    </i>
    <i>
      <x v="39"/>
    </i>
    <i>
      <x v="40"/>
    </i>
    <i>
      <x v="41"/>
    </i>
    <i>
      <x v="47"/>
    </i>
    <i>
      <x v="48"/>
    </i>
    <i>
      <x v="54"/>
    </i>
    <i>
      <x v="61"/>
    </i>
    <i>
      <x v="62"/>
    </i>
    <i>
      <x v="63"/>
    </i>
    <i>
      <x v="65"/>
    </i>
    <i>
      <x v="66"/>
    </i>
    <i>
      <x v="68"/>
    </i>
    <i>
      <x v="74"/>
    </i>
    <i>
      <x v="84"/>
    </i>
    <i>
      <x v="90"/>
    </i>
    <i>
      <x v="91"/>
    </i>
    <i>
      <x v="9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12" type="button" dataOnly="0" labelOnly="1" outline="0" axis="axisRow" fieldPosition="0"/>
    </format>
    <format dxfId="19">
      <pivotArea dataOnly="0" labelOnly="1" fieldPosition="0">
        <references count="1">
          <reference field="12" count="1">
            <x v="78"/>
          </reference>
        </references>
      </pivotArea>
    </format>
    <format dxfId="18">
      <pivotArea dataOnly="0" labelOnly="1" grandRow="1" outline="0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12" type="button" dataOnly="0" labelOnly="1" outline="0" axis="axisRow" fieldPosition="0"/>
    </format>
    <format dxfId="14">
      <pivotArea dataOnly="0" labelOnly="1" fieldPosition="0">
        <references count="1">
          <reference field="12" count="1">
            <x v="78"/>
          </reference>
        </references>
      </pivotArea>
    </format>
    <format dxfId="1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sqref="A1:K1"/>
    </sheetView>
  </sheetViews>
  <sheetFormatPr defaultRowHeight="14.4" x14ac:dyDescent="0.3"/>
  <cols>
    <col min="1" max="1" width="50.44140625" bestFit="1" customWidth="1"/>
    <col min="2" max="2" width="10.109375" bestFit="1" customWidth="1"/>
    <col min="3" max="3" width="14.6640625" bestFit="1" customWidth="1"/>
    <col min="4" max="4" width="8.5546875" bestFit="1" customWidth="1"/>
    <col min="6" max="6" width="8" bestFit="1" customWidth="1"/>
    <col min="7" max="7" width="7.109375" bestFit="1" customWidth="1"/>
    <col min="8" max="8" width="11.109375" bestFit="1" customWidth="1"/>
    <col min="9" max="9" width="8.5546875" bestFit="1" customWidth="1"/>
    <col min="10" max="10" width="9.44140625" bestFit="1" customWidth="1"/>
    <col min="11" max="11" width="7.5546875" bestFit="1" customWidth="1"/>
  </cols>
  <sheetData>
    <row r="1" spans="1:11" ht="15.6" x14ac:dyDescent="0.3">
      <c r="A1" s="61" t="s">
        <v>63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3">
      <c r="A2" s="62" t="s">
        <v>64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3">
      <c r="A3" s="62" t="s">
        <v>65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3">
      <c r="A4" s="66" t="s">
        <v>66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x14ac:dyDescent="0.3">
      <c r="A5" s="51" t="s">
        <v>26</v>
      </c>
      <c r="B5" s="51" t="s">
        <v>27</v>
      </c>
      <c r="C5" s="51" t="s">
        <v>33</v>
      </c>
      <c r="D5" s="51" t="s">
        <v>34</v>
      </c>
      <c r="E5" s="51" t="s">
        <v>35</v>
      </c>
      <c r="F5" s="51" t="s">
        <v>19</v>
      </c>
      <c r="G5" s="51" t="s">
        <v>33</v>
      </c>
      <c r="H5" s="51" t="s">
        <v>29</v>
      </c>
      <c r="I5" s="51" t="s">
        <v>35</v>
      </c>
      <c r="J5" s="51" t="s">
        <v>32</v>
      </c>
      <c r="K5" s="51" t="s">
        <v>33</v>
      </c>
    </row>
    <row r="6" spans="1:11" x14ac:dyDescent="0.3">
      <c r="A6" s="52"/>
      <c r="B6" s="51" t="s">
        <v>28</v>
      </c>
      <c r="C6" s="51" t="s">
        <v>36</v>
      </c>
      <c r="D6" s="51" t="s">
        <v>31</v>
      </c>
      <c r="E6" s="51" t="s">
        <v>37</v>
      </c>
      <c r="F6" s="51" t="s">
        <v>28</v>
      </c>
      <c r="G6" s="51" t="s">
        <v>30</v>
      </c>
      <c r="H6" s="51" t="s">
        <v>31</v>
      </c>
      <c r="I6" s="51" t="s">
        <v>37</v>
      </c>
      <c r="J6" s="51" t="s">
        <v>28</v>
      </c>
      <c r="K6" s="51" t="s">
        <v>38</v>
      </c>
    </row>
    <row r="7" spans="1:11" x14ac:dyDescent="0.3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1" x14ac:dyDescent="0.3">
      <c r="A8" s="64" t="s">
        <v>60</v>
      </c>
      <c r="B8" s="64"/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3">
      <c r="A9" s="53" t="s">
        <v>67</v>
      </c>
      <c r="B9" s="54">
        <v>20</v>
      </c>
      <c r="C9" s="54">
        <v>0</v>
      </c>
      <c r="D9" s="54">
        <v>0</v>
      </c>
      <c r="E9" s="54">
        <v>0</v>
      </c>
      <c r="F9" s="54">
        <v>20</v>
      </c>
      <c r="G9" s="54">
        <v>0</v>
      </c>
      <c r="H9" s="54">
        <v>0</v>
      </c>
      <c r="I9" s="54">
        <v>0</v>
      </c>
      <c r="J9" s="54">
        <v>20</v>
      </c>
      <c r="K9" s="55">
        <v>1059.06</v>
      </c>
    </row>
    <row r="10" spans="1:11" x14ac:dyDescent="0.3">
      <c r="A10" s="53" t="s">
        <v>68</v>
      </c>
      <c r="B10" s="54">
        <v>12</v>
      </c>
      <c r="C10" s="54">
        <v>0</v>
      </c>
      <c r="D10" s="54">
        <v>0</v>
      </c>
      <c r="E10" s="54">
        <v>0</v>
      </c>
      <c r="F10" s="54">
        <v>12</v>
      </c>
      <c r="G10" s="54">
        <v>0</v>
      </c>
      <c r="H10" s="54">
        <v>0</v>
      </c>
      <c r="I10" s="54">
        <v>0</v>
      </c>
      <c r="J10" s="54">
        <v>12</v>
      </c>
      <c r="K10" s="55">
        <v>1983.79</v>
      </c>
    </row>
    <row r="11" spans="1:11" x14ac:dyDescent="0.3">
      <c r="A11" s="53" t="s">
        <v>69</v>
      </c>
      <c r="B11" s="54">
        <v>23</v>
      </c>
      <c r="C11" s="54">
        <v>0</v>
      </c>
      <c r="D11" s="54">
        <v>0</v>
      </c>
      <c r="E11" s="54">
        <v>0</v>
      </c>
      <c r="F11" s="54">
        <v>23</v>
      </c>
      <c r="G11" s="54">
        <v>0</v>
      </c>
      <c r="H11" s="54">
        <v>0</v>
      </c>
      <c r="I11" s="54">
        <v>0</v>
      </c>
      <c r="J11" s="54">
        <v>23</v>
      </c>
      <c r="K11" s="55">
        <v>274.5</v>
      </c>
    </row>
    <row r="12" spans="1:11" x14ac:dyDescent="0.3">
      <c r="A12" s="53" t="s">
        <v>70</v>
      </c>
      <c r="B12" s="54">
        <v>242</v>
      </c>
      <c r="C12" s="54">
        <v>0</v>
      </c>
      <c r="D12" s="54">
        <v>0</v>
      </c>
      <c r="E12" s="54">
        <v>0</v>
      </c>
      <c r="F12" s="54">
        <v>242</v>
      </c>
      <c r="G12" s="54">
        <v>91</v>
      </c>
      <c r="H12" s="54">
        <v>0</v>
      </c>
      <c r="I12" s="54">
        <v>0</v>
      </c>
      <c r="J12" s="54">
        <v>151</v>
      </c>
      <c r="K12" s="55">
        <v>785.4</v>
      </c>
    </row>
    <row r="13" spans="1:11" x14ac:dyDescent="0.3">
      <c r="A13" s="53" t="s">
        <v>71</v>
      </c>
      <c r="B13" s="54">
        <v>120</v>
      </c>
      <c r="C13" s="54">
        <v>0</v>
      </c>
      <c r="D13" s="54">
        <v>0</v>
      </c>
      <c r="E13" s="54">
        <v>0</v>
      </c>
      <c r="F13" s="54">
        <v>120</v>
      </c>
      <c r="G13" s="54">
        <v>16</v>
      </c>
      <c r="H13" s="54">
        <v>0</v>
      </c>
      <c r="I13" s="54">
        <v>0</v>
      </c>
      <c r="J13" s="54">
        <v>104</v>
      </c>
      <c r="K13" s="55">
        <v>404.94</v>
      </c>
    </row>
    <row r="14" spans="1:11" x14ac:dyDescent="0.3">
      <c r="A14" s="53" t="s">
        <v>72</v>
      </c>
      <c r="B14" s="54">
        <v>34</v>
      </c>
      <c r="C14" s="54">
        <v>20</v>
      </c>
      <c r="D14" s="54">
        <v>4</v>
      </c>
      <c r="E14" s="54">
        <v>0</v>
      </c>
      <c r="F14" s="54">
        <v>58</v>
      </c>
      <c r="G14" s="54">
        <v>58</v>
      </c>
      <c r="H14" s="54">
        <v>0</v>
      </c>
      <c r="I14" s="54">
        <v>0</v>
      </c>
      <c r="J14" s="54">
        <v>0</v>
      </c>
      <c r="K14" s="55">
        <v>493.08</v>
      </c>
    </row>
    <row r="15" spans="1:11" x14ac:dyDescent="0.3">
      <c r="A15" s="53" t="s">
        <v>73</v>
      </c>
      <c r="B15" s="54">
        <v>15</v>
      </c>
      <c r="C15" s="54">
        <v>0</v>
      </c>
      <c r="D15" s="54">
        <v>0</v>
      </c>
      <c r="E15" s="54">
        <v>0</v>
      </c>
      <c r="F15" s="54">
        <v>15</v>
      </c>
      <c r="G15" s="54">
        <v>15</v>
      </c>
      <c r="H15" s="54">
        <v>0</v>
      </c>
      <c r="I15" s="54">
        <v>0</v>
      </c>
      <c r="J15" s="54">
        <v>0</v>
      </c>
      <c r="K15" s="55">
        <v>259.67</v>
      </c>
    </row>
    <row r="16" spans="1:11" x14ac:dyDescent="0.3">
      <c r="A16" s="53" t="s">
        <v>74</v>
      </c>
      <c r="B16" s="54">
        <v>65</v>
      </c>
      <c r="C16" s="54">
        <v>0</v>
      </c>
      <c r="D16" s="54">
        <v>0</v>
      </c>
      <c r="E16" s="54">
        <v>0</v>
      </c>
      <c r="F16" s="54">
        <v>65</v>
      </c>
      <c r="G16" s="54">
        <v>65</v>
      </c>
      <c r="H16" s="54">
        <v>0</v>
      </c>
      <c r="I16" s="54">
        <v>0</v>
      </c>
      <c r="J16" s="54">
        <v>0</v>
      </c>
      <c r="K16" s="55">
        <v>498.96</v>
      </c>
    </row>
    <row r="17" spans="1:11" x14ac:dyDescent="0.3">
      <c r="A17" s="53" t="s">
        <v>75</v>
      </c>
      <c r="B17" s="54">
        <v>0</v>
      </c>
      <c r="C17" s="54">
        <v>2</v>
      </c>
      <c r="D17" s="54">
        <v>0</v>
      </c>
      <c r="E17" s="54">
        <v>0</v>
      </c>
      <c r="F17" s="54">
        <v>2</v>
      </c>
      <c r="G17" s="54">
        <v>2</v>
      </c>
      <c r="H17" s="54">
        <v>0</v>
      </c>
      <c r="I17" s="54">
        <v>0</v>
      </c>
      <c r="J17" s="54">
        <v>0</v>
      </c>
      <c r="K17" s="55">
        <v>561.45000000000005</v>
      </c>
    </row>
    <row r="18" spans="1:11" x14ac:dyDescent="0.3">
      <c r="A18" s="53" t="s">
        <v>76</v>
      </c>
      <c r="B18" s="54">
        <v>47</v>
      </c>
      <c r="C18" s="54">
        <v>0</v>
      </c>
      <c r="D18" s="54">
        <v>0</v>
      </c>
      <c r="E18" s="54">
        <v>0</v>
      </c>
      <c r="F18" s="54">
        <v>47</v>
      </c>
      <c r="G18" s="54">
        <v>15</v>
      </c>
      <c r="H18" s="54">
        <v>0</v>
      </c>
      <c r="I18" s="54">
        <v>0</v>
      </c>
      <c r="J18" s="54">
        <v>32</v>
      </c>
      <c r="K18" s="55">
        <v>365</v>
      </c>
    </row>
    <row r="19" spans="1:11" x14ac:dyDescent="0.3">
      <c r="A19" s="53" t="s">
        <v>77</v>
      </c>
      <c r="B19" s="54">
        <v>21</v>
      </c>
      <c r="C19" s="54">
        <v>0</v>
      </c>
      <c r="D19" s="54">
        <v>0</v>
      </c>
      <c r="E19" s="54">
        <v>0</v>
      </c>
      <c r="F19" s="54">
        <v>21</v>
      </c>
      <c r="G19" s="54">
        <v>15</v>
      </c>
      <c r="H19" s="54">
        <v>0</v>
      </c>
      <c r="I19" s="54">
        <v>0</v>
      </c>
      <c r="J19" s="54">
        <v>6</v>
      </c>
      <c r="K19" s="55">
        <v>1434.2</v>
      </c>
    </row>
    <row r="20" spans="1:11" x14ac:dyDescent="0.3">
      <c r="A20" s="53" t="s">
        <v>78</v>
      </c>
      <c r="B20" s="54">
        <v>33</v>
      </c>
      <c r="C20" s="54">
        <v>0</v>
      </c>
      <c r="D20" s="54">
        <v>0</v>
      </c>
      <c r="E20" s="54">
        <v>0</v>
      </c>
      <c r="F20" s="54">
        <v>33</v>
      </c>
      <c r="G20" s="54">
        <v>6</v>
      </c>
      <c r="H20" s="54">
        <v>0</v>
      </c>
      <c r="I20" s="54">
        <v>0</v>
      </c>
      <c r="J20" s="54">
        <v>27</v>
      </c>
      <c r="K20" s="55">
        <v>152.44</v>
      </c>
    </row>
    <row r="21" spans="1:11" x14ac:dyDescent="0.3">
      <c r="A21" s="53" t="s">
        <v>79</v>
      </c>
      <c r="B21" s="54">
        <v>8</v>
      </c>
      <c r="C21" s="54">
        <v>0</v>
      </c>
      <c r="D21" s="54">
        <v>0</v>
      </c>
      <c r="E21" s="54">
        <v>0</v>
      </c>
      <c r="F21" s="54">
        <v>8</v>
      </c>
      <c r="G21" s="54">
        <v>4</v>
      </c>
      <c r="H21" s="54">
        <v>0</v>
      </c>
      <c r="I21" s="54">
        <v>0</v>
      </c>
      <c r="J21" s="54">
        <v>4</v>
      </c>
      <c r="K21" s="55">
        <v>3540.05</v>
      </c>
    </row>
    <row r="22" spans="1:11" x14ac:dyDescent="0.3">
      <c r="A22" s="53" t="s">
        <v>80</v>
      </c>
      <c r="B22" s="54">
        <v>47</v>
      </c>
      <c r="C22" s="54">
        <v>0</v>
      </c>
      <c r="D22" s="54">
        <v>0</v>
      </c>
      <c r="E22" s="54">
        <v>0</v>
      </c>
      <c r="F22" s="54">
        <v>47</v>
      </c>
      <c r="G22" s="54">
        <v>16</v>
      </c>
      <c r="H22" s="54">
        <v>0</v>
      </c>
      <c r="I22" s="54">
        <v>0</v>
      </c>
      <c r="J22" s="54">
        <v>31</v>
      </c>
      <c r="K22" s="55">
        <v>727.2</v>
      </c>
    </row>
    <row r="23" spans="1:11" x14ac:dyDescent="0.3">
      <c r="A23" s="53" t="s">
        <v>81</v>
      </c>
      <c r="B23" s="54">
        <v>16</v>
      </c>
      <c r="C23" s="54">
        <v>10</v>
      </c>
      <c r="D23" s="54">
        <v>0</v>
      </c>
      <c r="E23" s="54">
        <v>0</v>
      </c>
      <c r="F23" s="54">
        <v>26</v>
      </c>
      <c r="G23" s="54">
        <v>26</v>
      </c>
      <c r="H23" s="54">
        <v>0</v>
      </c>
      <c r="I23" s="54">
        <v>0</v>
      </c>
      <c r="J23" s="54">
        <v>0</v>
      </c>
      <c r="K23" s="55">
        <v>1720</v>
      </c>
    </row>
    <row r="24" spans="1:11" x14ac:dyDescent="0.3">
      <c r="A24" s="53" t="s">
        <v>82</v>
      </c>
      <c r="B24" s="54">
        <v>30</v>
      </c>
      <c r="C24" s="54">
        <v>20</v>
      </c>
      <c r="D24" s="54">
        <v>0</v>
      </c>
      <c r="E24" s="54">
        <v>0</v>
      </c>
      <c r="F24" s="54">
        <v>50</v>
      </c>
      <c r="G24" s="54">
        <v>37</v>
      </c>
      <c r="H24" s="54">
        <v>0</v>
      </c>
      <c r="I24" s="54">
        <v>0</v>
      </c>
      <c r="J24" s="54">
        <v>13</v>
      </c>
      <c r="K24" s="55">
        <v>880</v>
      </c>
    </row>
    <row r="25" spans="1:11" x14ac:dyDescent="0.3">
      <c r="A25" s="53" t="s">
        <v>83</v>
      </c>
      <c r="B25" s="54">
        <v>49</v>
      </c>
      <c r="C25" s="54">
        <v>0</v>
      </c>
      <c r="D25" s="54">
        <v>0</v>
      </c>
      <c r="E25" s="54">
        <v>0</v>
      </c>
      <c r="F25" s="54">
        <v>49</v>
      </c>
      <c r="G25" s="54">
        <v>5</v>
      </c>
      <c r="H25" s="54">
        <v>0</v>
      </c>
      <c r="I25" s="54">
        <v>0</v>
      </c>
      <c r="J25" s="54">
        <v>44</v>
      </c>
      <c r="K25" s="55">
        <v>315.14999999999998</v>
      </c>
    </row>
    <row r="26" spans="1:11" x14ac:dyDescent="0.3">
      <c r="A26" s="53" t="s">
        <v>84</v>
      </c>
      <c r="B26" s="54">
        <v>10</v>
      </c>
      <c r="C26" s="54">
        <v>0</v>
      </c>
      <c r="D26" s="54">
        <v>0</v>
      </c>
      <c r="E26" s="54">
        <v>0</v>
      </c>
      <c r="F26" s="54">
        <v>10</v>
      </c>
      <c r="G26" s="54">
        <v>0</v>
      </c>
      <c r="H26" s="54">
        <v>0</v>
      </c>
      <c r="I26" s="54">
        <v>0</v>
      </c>
      <c r="J26" s="54">
        <v>10</v>
      </c>
      <c r="K26" s="55">
        <v>920.04</v>
      </c>
    </row>
    <row r="27" spans="1:11" x14ac:dyDescent="0.3">
      <c r="A27" s="53" t="s">
        <v>85</v>
      </c>
      <c r="B27" s="54">
        <v>9</v>
      </c>
      <c r="C27" s="54">
        <v>0</v>
      </c>
      <c r="D27" s="54">
        <v>0</v>
      </c>
      <c r="E27" s="54">
        <v>0</v>
      </c>
      <c r="F27" s="54">
        <v>9</v>
      </c>
      <c r="G27" s="54">
        <v>0</v>
      </c>
      <c r="H27" s="54">
        <v>0</v>
      </c>
      <c r="I27" s="54">
        <v>0</v>
      </c>
      <c r="J27" s="54">
        <v>9</v>
      </c>
      <c r="K27" s="55">
        <v>1126</v>
      </c>
    </row>
    <row r="28" spans="1:11" x14ac:dyDescent="0.3">
      <c r="A28" s="53" t="s">
        <v>86</v>
      </c>
      <c r="B28" s="54">
        <v>23</v>
      </c>
      <c r="C28" s="54">
        <v>0</v>
      </c>
      <c r="D28" s="54">
        <v>0</v>
      </c>
      <c r="E28" s="54">
        <v>0</v>
      </c>
      <c r="F28" s="54">
        <v>23</v>
      </c>
      <c r="G28" s="54">
        <v>0</v>
      </c>
      <c r="H28" s="54">
        <v>0</v>
      </c>
      <c r="I28" s="54">
        <v>0</v>
      </c>
      <c r="J28" s="54">
        <v>23</v>
      </c>
      <c r="K28" s="55">
        <v>2301.79</v>
      </c>
    </row>
    <row r="29" spans="1:11" x14ac:dyDescent="0.3">
      <c r="A29" s="53" t="s">
        <v>87</v>
      </c>
      <c r="B29" s="54">
        <v>1</v>
      </c>
      <c r="C29" s="54">
        <v>0</v>
      </c>
      <c r="D29" s="54">
        <v>0</v>
      </c>
      <c r="E29" s="54">
        <v>0</v>
      </c>
      <c r="F29" s="54">
        <v>1</v>
      </c>
      <c r="G29" s="54">
        <v>1</v>
      </c>
      <c r="H29" s="54">
        <v>0</v>
      </c>
      <c r="I29" s="54">
        <v>0</v>
      </c>
      <c r="J29" s="54">
        <v>0</v>
      </c>
      <c r="K29" s="55">
        <v>594.89</v>
      </c>
    </row>
    <row r="30" spans="1:11" x14ac:dyDescent="0.3">
      <c r="A30" s="53" t="s">
        <v>88</v>
      </c>
      <c r="B30" s="54">
        <v>5</v>
      </c>
      <c r="C30" s="54">
        <v>10</v>
      </c>
      <c r="D30" s="54">
        <v>0</v>
      </c>
      <c r="E30" s="54">
        <v>0</v>
      </c>
      <c r="F30" s="54">
        <v>15</v>
      </c>
      <c r="G30" s="54">
        <v>8</v>
      </c>
      <c r="H30" s="54">
        <v>0</v>
      </c>
      <c r="I30" s="54">
        <v>0</v>
      </c>
      <c r="J30" s="54">
        <v>7</v>
      </c>
      <c r="K30" s="55">
        <v>5573.17</v>
      </c>
    </row>
    <row r="31" spans="1:11" x14ac:dyDescent="0.3">
      <c r="A31" s="53" t="s">
        <v>89</v>
      </c>
      <c r="B31" s="54">
        <v>56</v>
      </c>
      <c r="C31" s="54">
        <v>0</v>
      </c>
      <c r="D31" s="54">
        <v>0</v>
      </c>
      <c r="E31" s="54">
        <v>0</v>
      </c>
      <c r="F31" s="54">
        <v>56</v>
      </c>
      <c r="G31" s="54">
        <v>22</v>
      </c>
      <c r="H31" s="54">
        <v>0</v>
      </c>
      <c r="I31" s="54">
        <v>0</v>
      </c>
      <c r="J31" s="54">
        <v>34</v>
      </c>
      <c r="K31" s="55">
        <v>1487.73</v>
      </c>
    </row>
    <row r="32" spans="1:11" x14ac:dyDescent="0.3">
      <c r="A32" s="53" t="s">
        <v>90</v>
      </c>
      <c r="B32" s="54">
        <v>46</v>
      </c>
      <c r="C32" s="54">
        <v>0</v>
      </c>
      <c r="D32" s="54">
        <v>0</v>
      </c>
      <c r="E32" s="54">
        <v>0</v>
      </c>
      <c r="F32" s="54">
        <v>46</v>
      </c>
      <c r="G32" s="54">
        <v>42</v>
      </c>
      <c r="H32" s="54">
        <v>0</v>
      </c>
      <c r="I32" s="54">
        <v>0</v>
      </c>
      <c r="J32" s="54">
        <v>4</v>
      </c>
      <c r="K32" s="55">
        <v>2888.6</v>
      </c>
    </row>
    <row r="33" spans="1:11" x14ac:dyDescent="0.3">
      <c r="A33" s="53" t="s">
        <v>91</v>
      </c>
      <c r="B33" s="54">
        <v>5</v>
      </c>
      <c r="C33" s="54">
        <v>0</v>
      </c>
      <c r="D33" s="54">
        <v>0</v>
      </c>
      <c r="E33" s="54">
        <v>0</v>
      </c>
      <c r="F33" s="54">
        <v>5</v>
      </c>
      <c r="G33" s="54">
        <v>0</v>
      </c>
      <c r="H33" s="54">
        <v>0</v>
      </c>
      <c r="I33" s="54">
        <v>0</v>
      </c>
      <c r="J33" s="54">
        <v>5</v>
      </c>
      <c r="K33" s="55">
        <v>65</v>
      </c>
    </row>
    <row r="34" spans="1:11" x14ac:dyDescent="0.3">
      <c r="A34" s="53" t="s">
        <v>92</v>
      </c>
      <c r="B34" s="54">
        <v>0</v>
      </c>
      <c r="C34" s="54">
        <v>2</v>
      </c>
      <c r="D34" s="54">
        <v>0</v>
      </c>
      <c r="E34" s="54">
        <v>0</v>
      </c>
      <c r="F34" s="54">
        <v>2</v>
      </c>
      <c r="G34" s="54">
        <v>2</v>
      </c>
      <c r="H34" s="54">
        <v>0</v>
      </c>
      <c r="I34" s="54">
        <v>0</v>
      </c>
      <c r="J34" s="54">
        <v>0</v>
      </c>
      <c r="K34" s="55">
        <v>1021</v>
      </c>
    </row>
    <row r="35" spans="1:11" x14ac:dyDescent="0.3">
      <c r="A35" s="53" t="s">
        <v>93</v>
      </c>
      <c r="B35" s="54">
        <v>0</v>
      </c>
      <c r="C35" s="54">
        <v>20</v>
      </c>
      <c r="D35" s="54">
        <v>0</v>
      </c>
      <c r="E35" s="54">
        <v>0</v>
      </c>
      <c r="F35" s="54">
        <v>20</v>
      </c>
      <c r="G35" s="54">
        <v>20</v>
      </c>
      <c r="H35" s="54">
        <v>0</v>
      </c>
      <c r="I35" s="54">
        <v>0</v>
      </c>
      <c r="J35" s="54">
        <v>0</v>
      </c>
      <c r="K35" s="55">
        <v>1454.13</v>
      </c>
    </row>
    <row r="36" spans="1:11" x14ac:dyDescent="0.3">
      <c r="A36" s="53" t="s">
        <v>94</v>
      </c>
      <c r="B36" s="54">
        <v>36</v>
      </c>
      <c r="C36" s="54">
        <v>0</v>
      </c>
      <c r="D36" s="54">
        <v>0</v>
      </c>
      <c r="E36" s="54">
        <v>0</v>
      </c>
      <c r="F36" s="54">
        <v>36</v>
      </c>
      <c r="G36" s="54">
        <v>22</v>
      </c>
      <c r="H36" s="54">
        <v>0</v>
      </c>
      <c r="I36" s="54">
        <v>0</v>
      </c>
      <c r="J36" s="54">
        <v>14</v>
      </c>
      <c r="K36" s="55">
        <v>2067.77</v>
      </c>
    </row>
    <row r="37" spans="1:11" x14ac:dyDescent="0.3">
      <c r="A37" s="53" t="s">
        <v>95</v>
      </c>
      <c r="B37" s="54">
        <v>40</v>
      </c>
      <c r="C37" s="54">
        <v>0</v>
      </c>
      <c r="D37" s="54">
        <v>0</v>
      </c>
      <c r="E37" s="54">
        <v>0</v>
      </c>
      <c r="F37" s="54">
        <v>40</v>
      </c>
      <c r="G37" s="54">
        <v>40</v>
      </c>
      <c r="H37" s="54">
        <v>0</v>
      </c>
      <c r="I37" s="54">
        <v>0</v>
      </c>
      <c r="J37" s="54">
        <v>0</v>
      </c>
      <c r="K37" s="55">
        <v>556.08000000000004</v>
      </c>
    </row>
    <row r="38" spans="1:11" x14ac:dyDescent="0.3">
      <c r="A38" s="53" t="s">
        <v>96</v>
      </c>
      <c r="B38" s="54">
        <v>53</v>
      </c>
      <c r="C38" s="54">
        <v>0</v>
      </c>
      <c r="D38" s="54">
        <v>0</v>
      </c>
      <c r="E38" s="54">
        <v>0</v>
      </c>
      <c r="F38" s="54">
        <v>53</v>
      </c>
      <c r="G38" s="54">
        <v>43</v>
      </c>
      <c r="H38" s="54">
        <v>0</v>
      </c>
      <c r="I38" s="54">
        <v>0</v>
      </c>
      <c r="J38" s="54">
        <v>10</v>
      </c>
      <c r="K38" s="55">
        <v>1046.51</v>
      </c>
    </row>
    <row r="39" spans="1:11" x14ac:dyDescent="0.3">
      <c r="A39" s="56" t="s">
        <v>39</v>
      </c>
      <c r="B39" s="54">
        <v>1066</v>
      </c>
      <c r="C39" s="54">
        <v>84</v>
      </c>
      <c r="D39" s="54">
        <v>4</v>
      </c>
      <c r="E39" s="54">
        <v>0</v>
      </c>
      <c r="F39" s="54">
        <v>1154</v>
      </c>
      <c r="G39" s="54">
        <v>571</v>
      </c>
      <c r="H39" s="54">
        <v>0</v>
      </c>
      <c r="I39" s="54">
        <v>0</v>
      </c>
      <c r="J39" s="54">
        <v>583</v>
      </c>
      <c r="K39" s="56" t="s">
        <v>33</v>
      </c>
    </row>
    <row r="40" spans="1:11" x14ac:dyDescent="0.3">
      <c r="A40" s="56" t="s">
        <v>40</v>
      </c>
      <c r="B40" s="54">
        <v>996614</v>
      </c>
      <c r="C40" s="54">
        <v>132642</v>
      </c>
      <c r="D40" s="54">
        <v>2271</v>
      </c>
      <c r="E40" s="54">
        <v>0</v>
      </c>
      <c r="F40" s="54">
        <v>1131527</v>
      </c>
      <c r="G40" s="54">
        <v>621089</v>
      </c>
      <c r="H40" s="54">
        <v>0</v>
      </c>
      <c r="I40" s="54">
        <v>0</v>
      </c>
      <c r="J40" s="54">
        <v>511583</v>
      </c>
      <c r="K40" s="56" t="s">
        <v>33</v>
      </c>
    </row>
    <row r="41" spans="1:11" x14ac:dyDescent="0.3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</row>
    <row r="42" spans="1:11" x14ac:dyDescent="0.3">
      <c r="A42" s="64" t="s">
        <v>41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x14ac:dyDescent="0.3">
      <c r="A43" s="53" t="s">
        <v>61</v>
      </c>
      <c r="B43" s="56" t="s">
        <v>42</v>
      </c>
      <c r="C43" s="56" t="s">
        <v>62</v>
      </c>
      <c r="D43" s="56" t="s">
        <v>33</v>
      </c>
      <c r="E43" s="56" t="s">
        <v>43</v>
      </c>
      <c r="F43" s="56" t="s">
        <v>33</v>
      </c>
      <c r="G43" s="56" t="s">
        <v>33</v>
      </c>
      <c r="H43" s="56" t="s">
        <v>33</v>
      </c>
      <c r="I43" s="56" t="s">
        <v>33</v>
      </c>
      <c r="J43" s="56" t="s">
        <v>33</v>
      </c>
      <c r="K43" s="56" t="s">
        <v>33</v>
      </c>
    </row>
    <row r="44" spans="1:11" x14ac:dyDescent="0.3">
      <c r="A44" s="53" t="s">
        <v>97</v>
      </c>
      <c r="B44" s="56" t="s">
        <v>98</v>
      </c>
      <c r="C44" s="56" t="s">
        <v>98</v>
      </c>
      <c r="D44" s="56" t="s">
        <v>33</v>
      </c>
      <c r="E44" s="55">
        <v>3734.58</v>
      </c>
      <c r="F44" s="56" t="s">
        <v>33</v>
      </c>
      <c r="G44" s="56" t="s">
        <v>33</v>
      </c>
      <c r="H44" s="56" t="s">
        <v>33</v>
      </c>
      <c r="I44" s="56" t="s">
        <v>33</v>
      </c>
      <c r="J44" s="56" t="s">
        <v>33</v>
      </c>
      <c r="K44" s="56" t="s">
        <v>33</v>
      </c>
    </row>
    <row r="45" spans="1:11" x14ac:dyDescent="0.3">
      <c r="A45" s="56" t="s">
        <v>99</v>
      </c>
      <c r="B45" s="56" t="s">
        <v>100</v>
      </c>
      <c r="C45" s="55">
        <v>32350</v>
      </c>
      <c r="D45" s="55">
        <v>3155.42</v>
      </c>
      <c r="E45" s="54">
        <v>265</v>
      </c>
      <c r="F45" s="56" t="s">
        <v>33</v>
      </c>
      <c r="G45" s="56" t="s">
        <v>33</v>
      </c>
      <c r="H45" s="56" t="s">
        <v>33</v>
      </c>
      <c r="I45" s="56" t="s">
        <v>33</v>
      </c>
      <c r="J45" s="56" t="s">
        <v>33</v>
      </c>
      <c r="K45" s="56" t="s">
        <v>33</v>
      </c>
    </row>
    <row r="46" spans="1:11" x14ac:dyDescent="0.3">
      <c r="A46" s="56" t="s">
        <v>101</v>
      </c>
      <c r="B46" s="56" t="s">
        <v>102</v>
      </c>
      <c r="C46" s="55">
        <v>6900</v>
      </c>
      <c r="D46" s="55">
        <v>6900</v>
      </c>
      <c r="E46" s="54">
        <v>260</v>
      </c>
      <c r="F46" s="56" t="s">
        <v>33</v>
      </c>
      <c r="G46" s="56" t="s">
        <v>33</v>
      </c>
      <c r="H46" s="56" t="s">
        <v>33</v>
      </c>
      <c r="I46" s="56" t="s">
        <v>33</v>
      </c>
      <c r="J46" s="56" t="s">
        <v>33</v>
      </c>
      <c r="K46" s="56" t="s">
        <v>33</v>
      </c>
    </row>
    <row r="47" spans="1:11" x14ac:dyDescent="0.3">
      <c r="A47" s="56" t="s">
        <v>103</v>
      </c>
      <c r="B47" s="56" t="s">
        <v>104</v>
      </c>
      <c r="C47" s="55">
        <v>21432</v>
      </c>
      <c r="D47" s="55">
        <v>21432</v>
      </c>
      <c r="E47" s="54">
        <v>102</v>
      </c>
      <c r="F47" s="56" t="s">
        <v>33</v>
      </c>
      <c r="G47" s="56" t="s">
        <v>33</v>
      </c>
      <c r="H47" s="56" t="s">
        <v>33</v>
      </c>
      <c r="I47" s="56" t="s">
        <v>33</v>
      </c>
      <c r="J47" s="56" t="s">
        <v>33</v>
      </c>
      <c r="K47" s="56" t="s">
        <v>33</v>
      </c>
    </row>
    <row r="48" spans="1:11" x14ac:dyDescent="0.3">
      <c r="A48" s="65" t="s">
        <v>105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</row>
  </sheetData>
  <mergeCells count="9">
    <mergeCell ref="A48:K48"/>
    <mergeCell ref="A8:K8"/>
    <mergeCell ref="A3:K3"/>
    <mergeCell ref="A4:K4"/>
    <mergeCell ref="A1:K1"/>
    <mergeCell ref="A2:K2"/>
    <mergeCell ref="A7:K7"/>
    <mergeCell ref="A41:K41"/>
    <mergeCell ref="A42:K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32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3" width="32.77734375" style="30" bestFit="1" customWidth="1"/>
    <col min="14" max="14" width="32.6640625" style="30" bestFit="1" customWidth="1"/>
    <col min="15" max="15" width="38.33203125" style="49" bestFit="1" customWidth="1"/>
    <col min="16" max="16" width="21.6640625" style="49" bestFit="1" customWidth="1"/>
    <col min="17" max="17" width="18.21875" style="49" bestFit="1" customWidth="1"/>
    <col min="18" max="18" width="24.21875" style="49" bestFit="1" customWidth="1"/>
    <col min="19" max="19" width="13.109375" style="49" bestFit="1" customWidth="1"/>
    <col min="20" max="20" width="19.5546875" style="49" bestFit="1" customWidth="1"/>
    <col min="21" max="21" width="21.44140625" style="49" bestFit="1" customWidth="1"/>
    <col min="22" max="22" width="21.109375" style="49" bestFit="1" customWidth="1"/>
    <col min="23" max="16384" width="8.88671875" style="49"/>
  </cols>
  <sheetData>
    <row r="1" spans="1:22" x14ac:dyDescent="0.3">
      <c r="A1" s="46" t="s">
        <v>26</v>
      </c>
      <c r="B1" s="46" t="s">
        <v>44</v>
      </c>
      <c r="C1" s="46" t="s">
        <v>45</v>
      </c>
      <c r="D1" s="46" t="s">
        <v>46</v>
      </c>
      <c r="E1" s="46" t="s">
        <v>47</v>
      </c>
      <c r="F1" s="46" t="s">
        <v>48</v>
      </c>
      <c r="G1" s="46" t="s">
        <v>49</v>
      </c>
      <c r="H1" s="46" t="s">
        <v>50</v>
      </c>
      <c r="I1" s="46" t="s">
        <v>47</v>
      </c>
      <c r="J1" s="46" t="s">
        <v>51</v>
      </c>
      <c r="K1" s="46" t="s">
        <v>52</v>
      </c>
      <c r="L1" s="47" t="s">
        <v>22</v>
      </c>
      <c r="M1" s="47" t="s">
        <v>21</v>
      </c>
      <c r="O1" s="48" t="s">
        <v>23</v>
      </c>
      <c r="P1" s="49" t="s">
        <v>53</v>
      </c>
      <c r="Q1" s="49" t="s">
        <v>54</v>
      </c>
      <c r="R1" s="49" t="s">
        <v>55</v>
      </c>
      <c r="S1" s="49" t="s">
        <v>56</v>
      </c>
      <c r="T1" s="49" t="s">
        <v>57</v>
      </c>
      <c r="U1" s="49" t="s">
        <v>58</v>
      </c>
      <c r="V1" s="49" t="s">
        <v>59</v>
      </c>
    </row>
    <row r="2" spans="1:22" x14ac:dyDescent="0.3">
      <c r="A2" s="53" t="s">
        <v>67</v>
      </c>
      <c r="B2" s="54">
        <v>20</v>
      </c>
      <c r="C2" s="54">
        <v>0</v>
      </c>
      <c r="D2" s="54">
        <v>0</v>
      </c>
      <c r="E2" s="54">
        <v>0</v>
      </c>
      <c r="F2" s="54">
        <v>20</v>
      </c>
      <c r="G2" s="54">
        <v>0</v>
      </c>
      <c r="H2" s="54">
        <v>0</v>
      </c>
      <c r="I2" s="54">
        <v>0</v>
      </c>
      <c r="J2" s="54">
        <v>20</v>
      </c>
      <c r="K2" s="55">
        <v>1059.06</v>
      </c>
      <c r="L2" s="44" t="str">
        <f>TRIM(A2&amp;"-box")</f>
        <v>ADMIRE 150GM-box</v>
      </c>
      <c r="M2" s="44" t="s">
        <v>106</v>
      </c>
      <c r="O2" s="45" t="s">
        <v>106</v>
      </c>
      <c r="P2" s="50">
        <v>20</v>
      </c>
      <c r="Q2" s="50">
        <v>0</v>
      </c>
      <c r="R2" s="50">
        <v>0</v>
      </c>
      <c r="S2" s="50">
        <v>0</v>
      </c>
      <c r="T2" s="50">
        <v>0</v>
      </c>
      <c r="U2" s="50">
        <v>0</v>
      </c>
      <c r="V2" s="50">
        <v>20</v>
      </c>
    </row>
    <row r="3" spans="1:22" x14ac:dyDescent="0.3">
      <c r="A3" s="53" t="s">
        <v>68</v>
      </c>
      <c r="B3" s="54">
        <v>12</v>
      </c>
      <c r="C3" s="54">
        <v>0</v>
      </c>
      <c r="D3" s="54">
        <v>0</v>
      </c>
      <c r="E3" s="54">
        <v>0</v>
      </c>
      <c r="F3" s="54">
        <v>12</v>
      </c>
      <c r="G3" s="54">
        <v>0</v>
      </c>
      <c r="H3" s="54">
        <v>0</v>
      </c>
      <c r="I3" s="54">
        <v>0</v>
      </c>
      <c r="J3" s="54">
        <v>12</v>
      </c>
      <c r="K3" s="55">
        <v>1983.79</v>
      </c>
      <c r="L3" s="44" t="str">
        <f t="shared" ref="L3:L31" si="0">TRIM(A3&amp;"-box")</f>
        <v>ADMIRE 300GM-box</v>
      </c>
      <c r="M3" s="44" t="s">
        <v>107</v>
      </c>
      <c r="O3" s="45" t="s">
        <v>107</v>
      </c>
      <c r="P3" s="50">
        <v>12</v>
      </c>
      <c r="Q3" s="50">
        <v>0</v>
      </c>
      <c r="R3" s="50">
        <v>0</v>
      </c>
      <c r="S3" s="50">
        <v>0</v>
      </c>
      <c r="T3" s="50">
        <v>0</v>
      </c>
      <c r="U3" s="50">
        <v>0</v>
      </c>
      <c r="V3" s="50">
        <v>12</v>
      </c>
    </row>
    <row r="4" spans="1:22" x14ac:dyDescent="0.3">
      <c r="A4" s="53" t="s">
        <v>69</v>
      </c>
      <c r="B4" s="54">
        <v>23</v>
      </c>
      <c r="C4" s="54">
        <v>0</v>
      </c>
      <c r="D4" s="54">
        <v>0</v>
      </c>
      <c r="E4" s="54">
        <v>0</v>
      </c>
      <c r="F4" s="54">
        <v>23</v>
      </c>
      <c r="G4" s="54">
        <v>0</v>
      </c>
      <c r="H4" s="54">
        <v>0</v>
      </c>
      <c r="I4" s="54">
        <v>0</v>
      </c>
      <c r="J4" s="54">
        <v>23</v>
      </c>
      <c r="K4" s="55">
        <v>274.5</v>
      </c>
      <c r="L4" s="44" t="str">
        <f t="shared" si="0"/>
        <v>ADORA 50ML-box</v>
      </c>
      <c r="M4" s="44" t="s">
        <v>108</v>
      </c>
      <c r="O4" s="45" t="s">
        <v>108</v>
      </c>
      <c r="P4" s="50">
        <v>23</v>
      </c>
      <c r="Q4" s="50">
        <v>0</v>
      </c>
      <c r="R4" s="50">
        <v>0</v>
      </c>
      <c r="S4" s="50">
        <v>0</v>
      </c>
      <c r="T4" s="50">
        <v>0</v>
      </c>
      <c r="U4" s="50">
        <v>0</v>
      </c>
      <c r="V4" s="50">
        <v>23</v>
      </c>
    </row>
    <row r="5" spans="1:22" x14ac:dyDescent="0.3">
      <c r="A5" s="53" t="s">
        <v>70</v>
      </c>
      <c r="B5" s="54">
        <v>242</v>
      </c>
      <c r="C5" s="54">
        <v>0</v>
      </c>
      <c r="D5" s="54">
        <v>0</v>
      </c>
      <c r="E5" s="54">
        <v>0</v>
      </c>
      <c r="F5" s="54">
        <v>242</v>
      </c>
      <c r="G5" s="54">
        <v>91</v>
      </c>
      <c r="H5" s="54">
        <v>0</v>
      </c>
      <c r="I5" s="54">
        <v>0</v>
      </c>
      <c r="J5" s="54">
        <v>151</v>
      </c>
      <c r="K5" s="55">
        <v>785.4</v>
      </c>
      <c r="L5" s="44" t="str">
        <f t="shared" si="0"/>
        <v>AMBITION 1LTR-box</v>
      </c>
      <c r="M5" s="44" t="s">
        <v>109</v>
      </c>
      <c r="O5" s="45" t="s">
        <v>109</v>
      </c>
      <c r="P5" s="50">
        <v>242</v>
      </c>
      <c r="Q5" s="50">
        <v>0</v>
      </c>
      <c r="R5" s="50">
        <v>0</v>
      </c>
      <c r="S5" s="50">
        <v>91</v>
      </c>
      <c r="T5" s="50">
        <v>0</v>
      </c>
      <c r="U5" s="50">
        <v>0</v>
      </c>
      <c r="V5" s="50">
        <v>151</v>
      </c>
    </row>
    <row r="6" spans="1:22" x14ac:dyDescent="0.3">
      <c r="A6" s="53" t="s">
        <v>71</v>
      </c>
      <c r="B6" s="54">
        <v>120</v>
      </c>
      <c r="C6" s="54">
        <v>0</v>
      </c>
      <c r="D6" s="54">
        <v>0</v>
      </c>
      <c r="E6" s="54">
        <v>0</v>
      </c>
      <c r="F6" s="54">
        <v>120</v>
      </c>
      <c r="G6" s="54">
        <v>16</v>
      </c>
      <c r="H6" s="54">
        <v>0</v>
      </c>
      <c r="I6" s="54">
        <v>0</v>
      </c>
      <c r="J6" s="54">
        <v>104</v>
      </c>
      <c r="K6" s="55">
        <v>404.94</v>
      </c>
      <c r="L6" s="44" t="str">
        <f t="shared" si="0"/>
        <v>AMBITION 500ML-box</v>
      </c>
      <c r="M6" s="44" t="s">
        <v>110</v>
      </c>
      <c r="O6" s="45" t="s">
        <v>110</v>
      </c>
      <c r="P6" s="50">
        <v>120</v>
      </c>
      <c r="Q6" s="50">
        <v>0</v>
      </c>
      <c r="R6" s="50">
        <v>0</v>
      </c>
      <c r="S6" s="50">
        <v>16</v>
      </c>
      <c r="T6" s="50">
        <v>0</v>
      </c>
      <c r="U6" s="50">
        <v>0</v>
      </c>
      <c r="V6" s="50">
        <v>104</v>
      </c>
    </row>
    <row r="7" spans="1:22" x14ac:dyDescent="0.3">
      <c r="A7" s="53" t="s">
        <v>72</v>
      </c>
      <c r="B7" s="54">
        <v>34</v>
      </c>
      <c r="C7" s="54">
        <v>20</v>
      </c>
      <c r="D7" s="54">
        <v>4</v>
      </c>
      <c r="E7" s="54">
        <v>0</v>
      </c>
      <c r="F7" s="54">
        <v>58</v>
      </c>
      <c r="G7" s="54">
        <v>58</v>
      </c>
      <c r="H7" s="54">
        <v>0</v>
      </c>
      <c r="I7" s="54">
        <v>0</v>
      </c>
      <c r="J7" s="54">
        <v>0</v>
      </c>
      <c r="K7" s="55">
        <v>493.08</v>
      </c>
      <c r="L7" s="44" t="str">
        <f t="shared" si="0"/>
        <v>ANTRACOL 1KG-box</v>
      </c>
      <c r="M7" s="44" t="s">
        <v>111</v>
      </c>
      <c r="O7" s="45" t="s">
        <v>111</v>
      </c>
      <c r="P7" s="50">
        <v>34</v>
      </c>
      <c r="Q7" s="50">
        <v>20</v>
      </c>
      <c r="R7" s="50">
        <v>0</v>
      </c>
      <c r="S7" s="50">
        <v>58</v>
      </c>
      <c r="T7" s="50">
        <v>4</v>
      </c>
      <c r="U7" s="50">
        <v>0</v>
      </c>
      <c r="V7" s="50">
        <v>0</v>
      </c>
    </row>
    <row r="8" spans="1:22" x14ac:dyDescent="0.3">
      <c r="A8" s="53" t="s">
        <v>73</v>
      </c>
      <c r="B8" s="54">
        <v>15</v>
      </c>
      <c r="C8" s="54">
        <v>0</v>
      </c>
      <c r="D8" s="54">
        <v>0</v>
      </c>
      <c r="E8" s="54">
        <v>0</v>
      </c>
      <c r="F8" s="54">
        <v>15</v>
      </c>
      <c r="G8" s="54">
        <v>15</v>
      </c>
      <c r="H8" s="54">
        <v>0</v>
      </c>
      <c r="I8" s="54">
        <v>0</v>
      </c>
      <c r="J8" s="54">
        <v>0</v>
      </c>
      <c r="K8" s="55">
        <v>259.67</v>
      </c>
      <c r="L8" s="44" t="str">
        <f t="shared" si="0"/>
        <v>ANTRACOL 500GM-box</v>
      </c>
      <c r="M8" s="44" t="s">
        <v>112</v>
      </c>
      <c r="O8" s="45" t="s">
        <v>112</v>
      </c>
      <c r="P8" s="50">
        <v>15</v>
      </c>
      <c r="Q8" s="50">
        <v>0</v>
      </c>
      <c r="R8" s="50">
        <v>0</v>
      </c>
      <c r="S8" s="50">
        <v>15</v>
      </c>
      <c r="T8" s="50">
        <v>0</v>
      </c>
      <c r="U8" s="50">
        <v>0</v>
      </c>
      <c r="V8" s="50">
        <v>0</v>
      </c>
    </row>
    <row r="9" spans="1:22" x14ac:dyDescent="0.3">
      <c r="A9" s="53" t="s">
        <v>74</v>
      </c>
      <c r="B9" s="54">
        <v>65</v>
      </c>
      <c r="C9" s="54">
        <v>0</v>
      </c>
      <c r="D9" s="54">
        <v>0</v>
      </c>
      <c r="E9" s="54">
        <v>0</v>
      </c>
      <c r="F9" s="54">
        <v>65</v>
      </c>
      <c r="G9" s="54">
        <v>65</v>
      </c>
      <c r="H9" s="54">
        <v>0</v>
      </c>
      <c r="I9" s="54">
        <v>0</v>
      </c>
      <c r="J9" s="54">
        <v>0</v>
      </c>
      <c r="K9" s="55">
        <v>498.96</v>
      </c>
      <c r="L9" s="44" t="str">
        <f t="shared" si="0"/>
        <v>ATLANTIS 160GM-box</v>
      </c>
      <c r="M9" s="44" t="s">
        <v>113</v>
      </c>
      <c r="O9" s="45" t="s">
        <v>113</v>
      </c>
      <c r="P9" s="50">
        <v>65</v>
      </c>
      <c r="Q9" s="50">
        <v>0</v>
      </c>
      <c r="R9" s="50">
        <v>0</v>
      </c>
      <c r="S9" s="50">
        <v>65</v>
      </c>
      <c r="T9" s="50">
        <v>0</v>
      </c>
      <c r="U9" s="50">
        <v>0</v>
      </c>
      <c r="V9" s="50">
        <v>0</v>
      </c>
    </row>
    <row r="10" spans="1:22" x14ac:dyDescent="0.3">
      <c r="A10" s="53" t="s">
        <v>75</v>
      </c>
      <c r="B10" s="54">
        <v>0</v>
      </c>
      <c r="C10" s="54">
        <v>2</v>
      </c>
      <c r="D10" s="54">
        <v>0</v>
      </c>
      <c r="E10" s="54">
        <v>0</v>
      </c>
      <c r="F10" s="54">
        <v>2</v>
      </c>
      <c r="G10" s="54">
        <v>2</v>
      </c>
      <c r="H10" s="54">
        <v>0</v>
      </c>
      <c r="I10" s="54">
        <v>0</v>
      </c>
      <c r="J10" s="54">
        <v>0</v>
      </c>
      <c r="K10" s="55">
        <v>561.45000000000005</v>
      </c>
      <c r="L10" s="44" t="str">
        <f t="shared" si="0"/>
        <v>CONFIDOR 250ML-box</v>
      </c>
      <c r="M10" s="44" t="s">
        <v>114</v>
      </c>
      <c r="O10" s="45" t="s">
        <v>114</v>
      </c>
      <c r="P10" s="50">
        <v>0</v>
      </c>
      <c r="Q10" s="50">
        <v>2</v>
      </c>
      <c r="R10" s="50">
        <v>0</v>
      </c>
      <c r="S10" s="50">
        <v>2</v>
      </c>
      <c r="T10" s="50">
        <v>0</v>
      </c>
      <c r="U10" s="50">
        <v>0</v>
      </c>
      <c r="V10" s="50">
        <v>0</v>
      </c>
    </row>
    <row r="11" spans="1:22" x14ac:dyDescent="0.3">
      <c r="A11" s="53" t="s">
        <v>76</v>
      </c>
      <c r="B11" s="54">
        <v>47</v>
      </c>
      <c r="C11" s="54">
        <v>0</v>
      </c>
      <c r="D11" s="54">
        <v>0</v>
      </c>
      <c r="E11" s="54">
        <v>0</v>
      </c>
      <c r="F11" s="54">
        <v>47</v>
      </c>
      <c r="G11" s="54">
        <v>15</v>
      </c>
      <c r="H11" s="54">
        <v>0</v>
      </c>
      <c r="I11" s="54">
        <v>0</v>
      </c>
      <c r="J11" s="54">
        <v>32</v>
      </c>
      <c r="K11" s="55">
        <v>365</v>
      </c>
      <c r="L11" s="44" t="str">
        <f t="shared" si="0"/>
        <v>DECIS EC101 250ML-box</v>
      </c>
      <c r="M11" s="44" t="s">
        <v>115</v>
      </c>
      <c r="O11" s="45" t="s">
        <v>115</v>
      </c>
      <c r="P11" s="50">
        <v>47</v>
      </c>
      <c r="Q11" s="50">
        <v>0</v>
      </c>
      <c r="R11" s="50">
        <v>0</v>
      </c>
      <c r="S11" s="50">
        <v>15</v>
      </c>
      <c r="T11" s="50">
        <v>0</v>
      </c>
      <c r="U11" s="50">
        <v>0</v>
      </c>
      <c r="V11" s="50">
        <v>32</v>
      </c>
    </row>
    <row r="12" spans="1:22" x14ac:dyDescent="0.3">
      <c r="A12" s="53" t="s">
        <v>77</v>
      </c>
      <c r="B12" s="54">
        <v>21</v>
      </c>
      <c r="C12" s="54">
        <v>0</v>
      </c>
      <c r="D12" s="54">
        <v>0</v>
      </c>
      <c r="E12" s="54">
        <v>0</v>
      </c>
      <c r="F12" s="54">
        <v>21</v>
      </c>
      <c r="G12" s="54">
        <v>15</v>
      </c>
      <c r="H12" s="54">
        <v>0</v>
      </c>
      <c r="I12" s="54">
        <v>0</v>
      </c>
      <c r="J12" s="54">
        <v>6</v>
      </c>
      <c r="K12" s="55">
        <v>1434.2</v>
      </c>
      <c r="L12" s="44" t="str">
        <f t="shared" si="0"/>
        <v>FAME 100ML-box</v>
      </c>
      <c r="M12" s="44" t="s">
        <v>117</v>
      </c>
      <c r="O12" s="45" t="s">
        <v>116</v>
      </c>
      <c r="P12" s="50">
        <v>33</v>
      </c>
      <c r="Q12" s="50">
        <v>0</v>
      </c>
      <c r="R12" s="50">
        <v>0</v>
      </c>
      <c r="S12" s="50">
        <v>6</v>
      </c>
      <c r="T12" s="50">
        <v>0</v>
      </c>
      <c r="U12" s="50">
        <v>0</v>
      </c>
      <c r="V12" s="50">
        <v>27</v>
      </c>
    </row>
    <row r="13" spans="1:22" x14ac:dyDescent="0.3">
      <c r="A13" s="53" t="s">
        <v>78</v>
      </c>
      <c r="B13" s="54">
        <v>33</v>
      </c>
      <c r="C13" s="54">
        <v>0</v>
      </c>
      <c r="D13" s="54">
        <v>0</v>
      </c>
      <c r="E13" s="54">
        <v>0</v>
      </c>
      <c r="F13" s="54">
        <v>33</v>
      </c>
      <c r="G13" s="54">
        <v>6</v>
      </c>
      <c r="H13" s="54">
        <v>0</v>
      </c>
      <c r="I13" s="54">
        <v>0</v>
      </c>
      <c r="J13" s="54">
        <v>27</v>
      </c>
      <c r="K13" s="55">
        <v>152.44</v>
      </c>
      <c r="L13" s="44" t="str">
        <f t="shared" si="0"/>
        <v>FAME 10ML-box</v>
      </c>
      <c r="M13" s="44" t="s">
        <v>116</v>
      </c>
      <c r="O13" s="45" t="s">
        <v>117</v>
      </c>
      <c r="P13" s="50">
        <v>21</v>
      </c>
      <c r="Q13" s="50">
        <v>0</v>
      </c>
      <c r="R13" s="50">
        <v>0</v>
      </c>
      <c r="S13" s="50">
        <v>15</v>
      </c>
      <c r="T13" s="50">
        <v>0</v>
      </c>
      <c r="U13" s="50">
        <v>0</v>
      </c>
      <c r="V13" s="50">
        <v>6</v>
      </c>
    </row>
    <row r="14" spans="1:22" x14ac:dyDescent="0.3">
      <c r="A14" s="53" t="s">
        <v>79</v>
      </c>
      <c r="B14" s="54">
        <v>8</v>
      </c>
      <c r="C14" s="54">
        <v>0</v>
      </c>
      <c r="D14" s="54">
        <v>0</v>
      </c>
      <c r="E14" s="54">
        <v>0</v>
      </c>
      <c r="F14" s="54">
        <v>8</v>
      </c>
      <c r="G14" s="54">
        <v>4</v>
      </c>
      <c r="H14" s="54">
        <v>0</v>
      </c>
      <c r="I14" s="54">
        <v>0</v>
      </c>
      <c r="J14" s="54">
        <v>4</v>
      </c>
      <c r="K14" s="55">
        <v>3540.05</v>
      </c>
      <c r="L14" s="44" t="str">
        <f t="shared" si="0"/>
        <v>FAME 250ML-box</v>
      </c>
      <c r="M14" s="44" t="s">
        <v>119</v>
      </c>
      <c r="O14" s="45" t="s">
        <v>118</v>
      </c>
      <c r="P14" s="50">
        <v>47</v>
      </c>
      <c r="Q14" s="50">
        <v>0</v>
      </c>
      <c r="R14" s="50">
        <v>0</v>
      </c>
      <c r="S14" s="50">
        <v>16</v>
      </c>
      <c r="T14" s="50">
        <v>0</v>
      </c>
      <c r="U14" s="50">
        <v>0</v>
      </c>
      <c r="V14" s="50">
        <v>31</v>
      </c>
    </row>
    <row r="15" spans="1:22" x14ac:dyDescent="0.3">
      <c r="A15" s="53" t="s">
        <v>80</v>
      </c>
      <c r="B15" s="54">
        <v>47</v>
      </c>
      <c r="C15" s="54">
        <v>0</v>
      </c>
      <c r="D15" s="54">
        <v>0</v>
      </c>
      <c r="E15" s="54">
        <v>0</v>
      </c>
      <c r="F15" s="54">
        <v>47</v>
      </c>
      <c r="G15" s="54">
        <v>16</v>
      </c>
      <c r="H15" s="54">
        <v>0</v>
      </c>
      <c r="I15" s="54">
        <v>0</v>
      </c>
      <c r="J15" s="54">
        <v>31</v>
      </c>
      <c r="K15" s="55">
        <v>727.2</v>
      </c>
      <c r="L15" s="44" t="str">
        <f t="shared" si="0"/>
        <v>FAME 50ML-box</v>
      </c>
      <c r="M15" s="44" t="s">
        <v>118</v>
      </c>
      <c r="O15" s="45" t="s">
        <v>119</v>
      </c>
      <c r="P15" s="50">
        <v>8</v>
      </c>
      <c r="Q15" s="50">
        <v>0</v>
      </c>
      <c r="R15" s="50">
        <v>0</v>
      </c>
      <c r="S15" s="50">
        <v>4</v>
      </c>
      <c r="T15" s="50">
        <v>0</v>
      </c>
      <c r="U15" s="50">
        <v>0</v>
      </c>
      <c r="V15" s="50">
        <v>4</v>
      </c>
    </row>
    <row r="16" spans="1:22" x14ac:dyDescent="0.3">
      <c r="A16" s="53" t="s">
        <v>81</v>
      </c>
      <c r="B16" s="54">
        <v>16</v>
      </c>
      <c r="C16" s="54">
        <v>10</v>
      </c>
      <c r="D16" s="54">
        <v>0</v>
      </c>
      <c r="E16" s="54">
        <v>0</v>
      </c>
      <c r="F16" s="54">
        <v>26</v>
      </c>
      <c r="G16" s="54">
        <v>26</v>
      </c>
      <c r="H16" s="54">
        <v>0</v>
      </c>
      <c r="I16" s="54">
        <v>0</v>
      </c>
      <c r="J16" s="54">
        <v>0</v>
      </c>
      <c r="K16" s="55">
        <v>1720</v>
      </c>
      <c r="L16" s="44" t="str">
        <f t="shared" si="0"/>
        <v>FOLICUR 1LTR-box</v>
      </c>
      <c r="M16" s="44" t="s">
        <v>120</v>
      </c>
      <c r="O16" s="45" t="s">
        <v>120</v>
      </c>
      <c r="P16" s="50">
        <v>16</v>
      </c>
      <c r="Q16" s="50">
        <v>10</v>
      </c>
      <c r="R16" s="50">
        <v>0</v>
      </c>
      <c r="S16" s="50">
        <v>26</v>
      </c>
      <c r="T16" s="50">
        <v>0</v>
      </c>
      <c r="U16" s="50">
        <v>0</v>
      </c>
      <c r="V16" s="50">
        <v>0</v>
      </c>
    </row>
    <row r="17" spans="1:22" x14ac:dyDescent="0.3">
      <c r="A17" s="53" t="s">
        <v>82</v>
      </c>
      <c r="B17" s="54">
        <v>30</v>
      </c>
      <c r="C17" s="54">
        <v>20</v>
      </c>
      <c r="D17" s="54">
        <v>0</v>
      </c>
      <c r="E17" s="54">
        <v>0</v>
      </c>
      <c r="F17" s="54">
        <v>50</v>
      </c>
      <c r="G17" s="54">
        <v>37</v>
      </c>
      <c r="H17" s="54">
        <v>0</v>
      </c>
      <c r="I17" s="54">
        <v>0</v>
      </c>
      <c r="J17" s="54">
        <v>13</v>
      </c>
      <c r="K17" s="55">
        <v>880</v>
      </c>
      <c r="L17" s="44" t="str">
        <f t="shared" si="0"/>
        <v>FOLICURE 500ML-box</v>
      </c>
      <c r="M17" s="44" t="s">
        <v>121</v>
      </c>
      <c r="O17" s="45" t="s">
        <v>121</v>
      </c>
      <c r="P17" s="50">
        <v>30</v>
      </c>
      <c r="Q17" s="50">
        <v>20</v>
      </c>
      <c r="R17" s="50">
        <v>0</v>
      </c>
      <c r="S17" s="50">
        <v>37</v>
      </c>
      <c r="T17" s="50">
        <v>0</v>
      </c>
      <c r="U17" s="50">
        <v>0</v>
      </c>
      <c r="V17" s="50">
        <v>13</v>
      </c>
    </row>
    <row r="18" spans="1:22" x14ac:dyDescent="0.3">
      <c r="A18" s="53" t="s">
        <v>83</v>
      </c>
      <c r="B18" s="54">
        <v>49</v>
      </c>
      <c r="C18" s="54">
        <v>0</v>
      </c>
      <c r="D18" s="54">
        <v>0</v>
      </c>
      <c r="E18" s="54">
        <v>0</v>
      </c>
      <c r="F18" s="54">
        <v>49</v>
      </c>
      <c r="G18" s="54">
        <v>5</v>
      </c>
      <c r="H18" s="54">
        <v>0</v>
      </c>
      <c r="I18" s="54">
        <v>0</v>
      </c>
      <c r="J18" s="54">
        <v>44</v>
      </c>
      <c r="K18" s="55">
        <v>315.14999999999998</v>
      </c>
      <c r="L18" s="44" t="str">
        <f t="shared" si="0"/>
        <v>GAUCHO 100ML-box</v>
      </c>
      <c r="M18" s="44" t="s">
        <v>122</v>
      </c>
      <c r="O18" s="45" t="s">
        <v>122</v>
      </c>
      <c r="P18" s="50">
        <v>49</v>
      </c>
      <c r="Q18" s="50">
        <v>0</v>
      </c>
      <c r="R18" s="50">
        <v>0</v>
      </c>
      <c r="S18" s="50">
        <v>5</v>
      </c>
      <c r="T18" s="50">
        <v>0</v>
      </c>
      <c r="U18" s="50">
        <v>0</v>
      </c>
      <c r="V18" s="50">
        <v>44</v>
      </c>
    </row>
    <row r="19" spans="1:22" x14ac:dyDescent="0.3">
      <c r="A19" s="53" t="s">
        <v>84</v>
      </c>
      <c r="B19" s="54">
        <v>10</v>
      </c>
      <c r="C19" s="54">
        <v>0</v>
      </c>
      <c r="D19" s="54">
        <v>0</v>
      </c>
      <c r="E19" s="54">
        <v>0</v>
      </c>
      <c r="F19" s="54">
        <v>10</v>
      </c>
      <c r="G19" s="54">
        <v>0</v>
      </c>
      <c r="H19" s="54">
        <v>0</v>
      </c>
      <c r="I19" s="54">
        <v>0</v>
      </c>
      <c r="J19" s="54">
        <v>10</v>
      </c>
      <c r="K19" s="55">
        <v>920.04</v>
      </c>
      <c r="L19" s="44" t="str">
        <f t="shared" si="0"/>
        <v>GLAMOUR 100GM-box</v>
      </c>
      <c r="M19" s="44" t="s">
        <v>123</v>
      </c>
      <c r="O19" s="45" t="s">
        <v>123</v>
      </c>
      <c r="P19" s="50">
        <v>10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10</v>
      </c>
    </row>
    <row r="20" spans="1:22" x14ac:dyDescent="0.3">
      <c r="A20" s="53" t="s">
        <v>85</v>
      </c>
      <c r="B20" s="54">
        <v>9</v>
      </c>
      <c r="C20" s="54">
        <v>0</v>
      </c>
      <c r="D20" s="54">
        <v>0</v>
      </c>
      <c r="E20" s="54">
        <v>0</v>
      </c>
      <c r="F20" s="54">
        <v>9</v>
      </c>
      <c r="G20" s="54">
        <v>0</v>
      </c>
      <c r="H20" s="54">
        <v>0</v>
      </c>
      <c r="I20" s="54">
        <v>0</v>
      </c>
      <c r="J20" s="54">
        <v>9</v>
      </c>
      <c r="K20" s="55">
        <v>1126</v>
      </c>
      <c r="L20" s="44" t="str">
        <f t="shared" si="0"/>
        <v>LARVIN 500GM-box</v>
      </c>
      <c r="M20" s="44" t="s">
        <v>124</v>
      </c>
      <c r="O20" s="45" t="s">
        <v>124</v>
      </c>
      <c r="P20" s="50">
        <v>9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9</v>
      </c>
    </row>
    <row r="21" spans="1:22" x14ac:dyDescent="0.3">
      <c r="A21" s="53" t="s">
        <v>86</v>
      </c>
      <c r="B21" s="54">
        <v>23</v>
      </c>
      <c r="C21" s="54">
        <v>0</v>
      </c>
      <c r="D21" s="54">
        <v>0</v>
      </c>
      <c r="E21" s="54">
        <v>0</v>
      </c>
      <c r="F21" s="54">
        <v>23</v>
      </c>
      <c r="G21" s="54">
        <v>0</v>
      </c>
      <c r="H21" s="54">
        <v>0</v>
      </c>
      <c r="I21" s="54">
        <v>0</v>
      </c>
      <c r="J21" s="54">
        <v>23</v>
      </c>
      <c r="K21" s="55">
        <v>2301.79</v>
      </c>
      <c r="L21" s="44" t="str">
        <f t="shared" si="0"/>
        <v>MOVENTO ENERGY 1LTR-box</v>
      </c>
      <c r="M21" s="44" t="s">
        <v>125</v>
      </c>
      <c r="O21" s="45" t="s">
        <v>125</v>
      </c>
      <c r="P21" s="50">
        <v>23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23</v>
      </c>
    </row>
    <row r="22" spans="1:22" x14ac:dyDescent="0.3">
      <c r="A22" s="53" t="s">
        <v>87</v>
      </c>
      <c r="B22" s="54">
        <v>1</v>
      </c>
      <c r="C22" s="54">
        <v>0</v>
      </c>
      <c r="D22" s="54">
        <v>0</v>
      </c>
      <c r="E22" s="54">
        <v>0</v>
      </c>
      <c r="F22" s="54">
        <v>1</v>
      </c>
      <c r="G22" s="54">
        <v>1</v>
      </c>
      <c r="H22" s="54">
        <v>0</v>
      </c>
      <c r="I22" s="54">
        <v>0</v>
      </c>
      <c r="J22" s="54">
        <v>0</v>
      </c>
      <c r="K22" s="55">
        <v>594.89</v>
      </c>
      <c r="L22" s="44" t="str">
        <f t="shared" si="0"/>
        <v>MOVENTO ENERGY 250ML-box</v>
      </c>
      <c r="M22" s="44" t="s">
        <v>126</v>
      </c>
      <c r="O22" s="45" t="s">
        <v>126</v>
      </c>
      <c r="P22" s="50">
        <v>1</v>
      </c>
      <c r="Q22" s="50">
        <v>0</v>
      </c>
      <c r="R22" s="50">
        <v>0</v>
      </c>
      <c r="S22" s="50">
        <v>1</v>
      </c>
      <c r="T22" s="50">
        <v>0</v>
      </c>
      <c r="U22" s="50">
        <v>0</v>
      </c>
      <c r="V22" s="50">
        <v>0</v>
      </c>
    </row>
    <row r="23" spans="1:22" x14ac:dyDescent="0.3">
      <c r="A23" s="53" t="s">
        <v>88</v>
      </c>
      <c r="B23" s="54">
        <v>5</v>
      </c>
      <c r="C23" s="54">
        <v>10</v>
      </c>
      <c r="D23" s="54">
        <v>0</v>
      </c>
      <c r="E23" s="54">
        <v>0</v>
      </c>
      <c r="F23" s="54">
        <v>15</v>
      </c>
      <c r="G23" s="54">
        <v>8</v>
      </c>
      <c r="H23" s="54">
        <v>0</v>
      </c>
      <c r="I23" s="54">
        <v>0</v>
      </c>
      <c r="J23" s="54">
        <v>7</v>
      </c>
      <c r="K23" s="55">
        <v>5573.17</v>
      </c>
      <c r="L23" s="44" t="str">
        <f t="shared" si="0"/>
        <v>NATIVO 1KG-box</v>
      </c>
      <c r="M23" s="44" t="s">
        <v>127</v>
      </c>
      <c r="O23" s="45" t="s">
        <v>127</v>
      </c>
      <c r="P23" s="50">
        <v>5</v>
      </c>
      <c r="Q23" s="50">
        <v>10</v>
      </c>
      <c r="R23" s="50">
        <v>0</v>
      </c>
      <c r="S23" s="50">
        <v>8</v>
      </c>
      <c r="T23" s="50">
        <v>0</v>
      </c>
      <c r="U23" s="50">
        <v>0</v>
      </c>
      <c r="V23" s="50">
        <v>7</v>
      </c>
    </row>
    <row r="24" spans="1:22" x14ac:dyDescent="0.3">
      <c r="A24" s="53" t="s">
        <v>89</v>
      </c>
      <c r="B24" s="54">
        <v>56</v>
      </c>
      <c r="C24" s="54">
        <v>0</v>
      </c>
      <c r="D24" s="54">
        <v>0</v>
      </c>
      <c r="E24" s="54">
        <v>0</v>
      </c>
      <c r="F24" s="54">
        <v>56</v>
      </c>
      <c r="G24" s="54">
        <v>22</v>
      </c>
      <c r="H24" s="54">
        <v>0</v>
      </c>
      <c r="I24" s="54">
        <v>0</v>
      </c>
      <c r="J24" s="54">
        <v>34</v>
      </c>
      <c r="K24" s="55">
        <v>1487.73</v>
      </c>
      <c r="L24" s="44" t="str">
        <f t="shared" si="0"/>
        <v>NATIVO 250GM-box</v>
      </c>
      <c r="M24" s="44" t="s">
        <v>129</v>
      </c>
      <c r="O24" s="45" t="s">
        <v>128</v>
      </c>
      <c r="P24" s="50">
        <v>46</v>
      </c>
      <c r="Q24" s="50">
        <v>0</v>
      </c>
      <c r="R24" s="50">
        <v>0</v>
      </c>
      <c r="S24" s="50">
        <v>42</v>
      </c>
      <c r="T24" s="50">
        <v>0</v>
      </c>
      <c r="U24" s="50">
        <v>0</v>
      </c>
      <c r="V24" s="50">
        <v>4</v>
      </c>
    </row>
    <row r="25" spans="1:22" x14ac:dyDescent="0.3">
      <c r="A25" s="53" t="s">
        <v>90</v>
      </c>
      <c r="B25" s="54">
        <v>46</v>
      </c>
      <c r="C25" s="54">
        <v>0</v>
      </c>
      <c r="D25" s="54">
        <v>0</v>
      </c>
      <c r="E25" s="54">
        <v>0</v>
      </c>
      <c r="F25" s="54">
        <v>46</v>
      </c>
      <c r="G25" s="54">
        <v>42</v>
      </c>
      <c r="H25" s="54">
        <v>0</v>
      </c>
      <c r="I25" s="54">
        <v>0</v>
      </c>
      <c r="J25" s="54">
        <v>4</v>
      </c>
      <c r="K25" s="55">
        <v>2888.6</v>
      </c>
      <c r="L25" s="44" t="str">
        <f t="shared" si="0"/>
        <v>NATIVO 500GM-box</v>
      </c>
      <c r="M25" s="44" t="s">
        <v>128</v>
      </c>
      <c r="O25" s="45" t="s">
        <v>129</v>
      </c>
      <c r="P25" s="50">
        <v>56</v>
      </c>
      <c r="Q25" s="50">
        <v>0</v>
      </c>
      <c r="R25" s="50">
        <v>0</v>
      </c>
      <c r="S25" s="50">
        <v>22</v>
      </c>
      <c r="T25" s="50">
        <v>0</v>
      </c>
      <c r="U25" s="50">
        <v>0</v>
      </c>
      <c r="V25" s="50">
        <v>34</v>
      </c>
    </row>
    <row r="26" spans="1:22" x14ac:dyDescent="0.3">
      <c r="A26" s="53" t="s">
        <v>91</v>
      </c>
      <c r="B26" s="54">
        <v>5</v>
      </c>
      <c r="C26" s="54">
        <v>0</v>
      </c>
      <c r="D26" s="54">
        <v>0</v>
      </c>
      <c r="E26" s="54">
        <v>0</v>
      </c>
      <c r="F26" s="54">
        <v>5</v>
      </c>
      <c r="G26" s="54">
        <v>0</v>
      </c>
      <c r="H26" s="54">
        <v>0</v>
      </c>
      <c r="I26" s="54">
        <v>0</v>
      </c>
      <c r="J26" s="54">
        <v>5</v>
      </c>
      <c r="K26" s="55">
        <v>65</v>
      </c>
      <c r="L26" s="44" t="str">
        <f t="shared" si="0"/>
        <v>PLANOFIX 100ML-box</v>
      </c>
      <c r="M26" s="44" t="s">
        <v>130</v>
      </c>
      <c r="O26" s="45" t="s">
        <v>130</v>
      </c>
      <c r="P26" s="50">
        <v>5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5</v>
      </c>
    </row>
    <row r="27" spans="1:22" x14ac:dyDescent="0.3">
      <c r="A27" s="53" t="s">
        <v>92</v>
      </c>
      <c r="B27" s="54">
        <v>0</v>
      </c>
      <c r="C27" s="54">
        <v>2</v>
      </c>
      <c r="D27" s="54">
        <v>0</v>
      </c>
      <c r="E27" s="54">
        <v>0</v>
      </c>
      <c r="F27" s="54">
        <v>2</v>
      </c>
      <c r="G27" s="54">
        <v>2</v>
      </c>
      <c r="H27" s="54">
        <v>0</v>
      </c>
      <c r="I27" s="54">
        <v>0</v>
      </c>
      <c r="J27" s="54">
        <v>0</v>
      </c>
      <c r="K27" s="55">
        <v>1021</v>
      </c>
      <c r="L27" s="44" t="str">
        <f t="shared" si="0"/>
        <v>REGENT SC 1LTR-box</v>
      </c>
      <c r="M27" s="44" t="s">
        <v>131</v>
      </c>
      <c r="O27" s="45" t="s">
        <v>131</v>
      </c>
      <c r="P27" s="50">
        <v>0</v>
      </c>
      <c r="Q27" s="50">
        <v>2</v>
      </c>
      <c r="R27" s="50">
        <v>0</v>
      </c>
      <c r="S27" s="50">
        <v>2</v>
      </c>
      <c r="T27" s="50">
        <v>0</v>
      </c>
      <c r="U27" s="50">
        <v>0</v>
      </c>
      <c r="V27" s="50">
        <v>0</v>
      </c>
    </row>
    <row r="28" spans="1:22" x14ac:dyDescent="0.3">
      <c r="A28" s="53" t="s">
        <v>93</v>
      </c>
      <c r="B28" s="54">
        <v>0</v>
      </c>
      <c r="C28" s="54">
        <v>20</v>
      </c>
      <c r="D28" s="54">
        <v>0</v>
      </c>
      <c r="E28" s="54">
        <v>0</v>
      </c>
      <c r="F28" s="54">
        <v>20</v>
      </c>
      <c r="G28" s="54">
        <v>20</v>
      </c>
      <c r="H28" s="54">
        <v>0</v>
      </c>
      <c r="I28" s="54">
        <v>0</v>
      </c>
      <c r="J28" s="54">
        <v>0</v>
      </c>
      <c r="K28" s="55">
        <v>1454.13</v>
      </c>
      <c r="L28" s="44" t="str">
        <f t="shared" si="0"/>
        <v>SECTIN WG50 600-box</v>
      </c>
      <c r="M28" s="44" t="s">
        <v>132</v>
      </c>
      <c r="O28" s="45" t="s">
        <v>132</v>
      </c>
      <c r="P28" s="50">
        <v>0</v>
      </c>
      <c r="Q28" s="50">
        <v>20</v>
      </c>
      <c r="R28" s="50">
        <v>0</v>
      </c>
      <c r="S28" s="50">
        <v>20</v>
      </c>
      <c r="T28" s="50">
        <v>0</v>
      </c>
      <c r="U28" s="50">
        <v>0</v>
      </c>
      <c r="V28" s="50">
        <v>0</v>
      </c>
    </row>
    <row r="29" spans="1:22" x14ac:dyDescent="0.3">
      <c r="A29" s="53" t="s">
        <v>94</v>
      </c>
      <c r="B29" s="54">
        <v>36</v>
      </c>
      <c r="C29" s="54">
        <v>0</v>
      </c>
      <c r="D29" s="54">
        <v>0</v>
      </c>
      <c r="E29" s="54">
        <v>0</v>
      </c>
      <c r="F29" s="54">
        <v>36</v>
      </c>
      <c r="G29" s="54">
        <v>22</v>
      </c>
      <c r="H29" s="54">
        <v>0</v>
      </c>
      <c r="I29" s="54">
        <v>0</v>
      </c>
      <c r="J29" s="54">
        <v>14</v>
      </c>
      <c r="K29" s="55">
        <v>2067.77</v>
      </c>
      <c r="L29" s="44" t="str">
        <f t="shared" si="0"/>
        <v>SOLOMON 1LTR-box</v>
      </c>
      <c r="M29" s="44" t="s">
        <v>133</v>
      </c>
      <c r="O29" s="45" t="s">
        <v>133</v>
      </c>
      <c r="P29" s="50">
        <v>36</v>
      </c>
      <c r="Q29" s="50">
        <v>0</v>
      </c>
      <c r="R29" s="50">
        <v>0</v>
      </c>
      <c r="S29" s="50">
        <v>22</v>
      </c>
      <c r="T29" s="50">
        <v>0</v>
      </c>
      <c r="U29" s="50">
        <v>0</v>
      </c>
      <c r="V29" s="50">
        <v>14</v>
      </c>
    </row>
    <row r="30" spans="1:22" x14ac:dyDescent="0.3">
      <c r="A30" s="53" t="s">
        <v>95</v>
      </c>
      <c r="B30" s="54">
        <v>40</v>
      </c>
      <c r="C30" s="54">
        <v>0</v>
      </c>
      <c r="D30" s="54">
        <v>0</v>
      </c>
      <c r="E30" s="54">
        <v>0</v>
      </c>
      <c r="F30" s="54">
        <v>40</v>
      </c>
      <c r="G30" s="54">
        <v>40</v>
      </c>
      <c r="H30" s="54">
        <v>0</v>
      </c>
      <c r="I30" s="54">
        <v>0</v>
      </c>
      <c r="J30" s="54">
        <v>0</v>
      </c>
      <c r="K30" s="55">
        <v>556.08000000000004</v>
      </c>
      <c r="L30" s="44" t="str">
        <f t="shared" si="0"/>
        <v>SOLOMON 250ML-box</v>
      </c>
      <c r="M30" s="44" t="s">
        <v>135</v>
      </c>
      <c r="O30" s="45" t="s">
        <v>134</v>
      </c>
      <c r="P30" s="50">
        <v>53</v>
      </c>
      <c r="Q30" s="50">
        <v>0</v>
      </c>
      <c r="R30" s="50">
        <v>0</v>
      </c>
      <c r="S30" s="50">
        <v>43</v>
      </c>
      <c r="T30" s="50">
        <v>0</v>
      </c>
      <c r="U30" s="50">
        <v>0</v>
      </c>
      <c r="V30" s="50">
        <v>10</v>
      </c>
    </row>
    <row r="31" spans="1:22" x14ac:dyDescent="0.3">
      <c r="A31" s="53" t="s">
        <v>96</v>
      </c>
      <c r="B31" s="54">
        <v>53</v>
      </c>
      <c r="C31" s="54">
        <v>0</v>
      </c>
      <c r="D31" s="54">
        <v>0</v>
      </c>
      <c r="E31" s="54">
        <v>0</v>
      </c>
      <c r="F31" s="54">
        <v>53</v>
      </c>
      <c r="G31" s="54">
        <v>43</v>
      </c>
      <c r="H31" s="54">
        <v>0</v>
      </c>
      <c r="I31" s="54">
        <v>0</v>
      </c>
      <c r="J31" s="54">
        <v>10</v>
      </c>
      <c r="K31" s="55">
        <v>1046.51</v>
      </c>
      <c r="L31" s="44" t="str">
        <f t="shared" si="0"/>
        <v>SOLOMON 500ML-box</v>
      </c>
      <c r="M31" s="44" t="s">
        <v>134</v>
      </c>
      <c r="O31" s="45" t="s">
        <v>135</v>
      </c>
      <c r="P31" s="50">
        <v>40</v>
      </c>
      <c r="Q31" s="50">
        <v>0</v>
      </c>
      <c r="R31" s="50">
        <v>0</v>
      </c>
      <c r="S31" s="50">
        <v>40</v>
      </c>
      <c r="T31" s="50">
        <v>0</v>
      </c>
      <c r="U31" s="50">
        <v>0</v>
      </c>
      <c r="V31" s="50">
        <v>0</v>
      </c>
    </row>
    <row r="32" spans="1:22" x14ac:dyDescent="0.3">
      <c r="O32" s="45" t="s">
        <v>20</v>
      </c>
      <c r="P32" s="50">
        <v>1066</v>
      </c>
      <c r="Q32" s="50">
        <v>84</v>
      </c>
      <c r="R32" s="50">
        <v>0</v>
      </c>
      <c r="S32" s="50">
        <v>571</v>
      </c>
      <c r="T32" s="50">
        <v>4</v>
      </c>
      <c r="U32" s="50">
        <v>0</v>
      </c>
      <c r="V32" s="50">
        <v>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3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106</v>
      </c>
      <c r="C3" s="3"/>
      <c r="D3" s="4"/>
      <c r="E3" s="38">
        <f t="shared" ref="E3:E32" ca="1" si="0">VLOOKUP($B3,FinalDealer_vlookup,2,0)</f>
        <v>20</v>
      </c>
      <c r="F3" s="39">
        <f t="shared" ref="F3:F32" ca="1" si="1">VLOOKUP($B3,FinalDealer_vlookup,3,0)</f>
        <v>0</v>
      </c>
      <c r="G3" s="40">
        <f t="shared" ref="G3:G32" ca="1" si="2">VLOOKUP($B3,FinalDealer_vlookup,4,0)</f>
        <v>0</v>
      </c>
      <c r="H3" s="40">
        <f t="shared" ref="H3:H32" ca="1" si="3">VLOOKUP($B3,FinalDealer_vlookup,5,0)</f>
        <v>0</v>
      </c>
      <c r="I3" s="40">
        <f t="shared" ref="I3:I32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32" ca="1" si="5">VLOOKUP($B3,FinalDealer_vlookup,8,0)</f>
        <v>20</v>
      </c>
    </row>
    <row r="4" spans="1:13" x14ac:dyDescent="0.3">
      <c r="A4" s="16"/>
      <c r="B4" s="4" t="s">
        <v>107</v>
      </c>
      <c r="C4" s="3"/>
      <c r="D4" s="4"/>
      <c r="E4" s="42">
        <f t="shared" ca="1" si="0"/>
        <v>12</v>
      </c>
      <c r="F4" s="39">
        <f t="shared" ca="1" si="1"/>
        <v>0</v>
      </c>
      <c r="G4" s="39">
        <f t="shared" ca="1" si="2"/>
        <v>0</v>
      </c>
      <c r="H4" s="39">
        <f t="shared" ca="1" si="3"/>
        <v>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12</v>
      </c>
    </row>
    <row r="5" spans="1:13" x14ac:dyDescent="0.3">
      <c r="A5" s="16"/>
      <c r="B5" s="4" t="s">
        <v>108</v>
      </c>
      <c r="C5" s="3"/>
      <c r="D5" s="4"/>
      <c r="E5" s="42">
        <f t="shared" ca="1" si="0"/>
        <v>23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23</v>
      </c>
    </row>
    <row r="6" spans="1:13" x14ac:dyDescent="0.3">
      <c r="A6" s="16"/>
      <c r="B6" s="4" t="s">
        <v>109</v>
      </c>
      <c r="C6" s="3"/>
      <c r="D6" s="4"/>
      <c r="E6" s="42">
        <f t="shared" ca="1" si="0"/>
        <v>242</v>
      </c>
      <c r="F6" s="39">
        <f t="shared" ca="1" si="1"/>
        <v>0</v>
      </c>
      <c r="G6" s="39">
        <f t="shared" ca="1" si="2"/>
        <v>0</v>
      </c>
      <c r="H6" s="39">
        <f t="shared" ca="1" si="3"/>
        <v>91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151</v>
      </c>
    </row>
    <row r="7" spans="1:13" x14ac:dyDescent="0.3">
      <c r="A7" s="16"/>
      <c r="B7" s="4" t="s">
        <v>110</v>
      </c>
      <c r="C7" s="3"/>
      <c r="D7" s="4"/>
      <c r="E7" s="42">
        <f t="shared" ca="1" si="0"/>
        <v>120</v>
      </c>
      <c r="F7" s="39">
        <f t="shared" ca="1" si="1"/>
        <v>0</v>
      </c>
      <c r="G7" s="39">
        <f t="shared" ca="1" si="2"/>
        <v>0</v>
      </c>
      <c r="H7" s="39">
        <f t="shared" ca="1" si="3"/>
        <v>16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104</v>
      </c>
    </row>
    <row r="8" spans="1:13" x14ac:dyDescent="0.3">
      <c r="A8" s="16"/>
      <c r="B8" s="4" t="s">
        <v>111</v>
      </c>
      <c r="C8" s="3"/>
      <c r="D8" s="4"/>
      <c r="E8" s="42">
        <f t="shared" ca="1" si="0"/>
        <v>34</v>
      </c>
      <c r="F8" s="39">
        <f t="shared" ca="1" si="1"/>
        <v>20</v>
      </c>
      <c r="G8" s="39">
        <f t="shared" ca="1" si="2"/>
        <v>0</v>
      </c>
      <c r="H8" s="39">
        <f t="shared" ca="1" si="3"/>
        <v>58</v>
      </c>
      <c r="I8" s="39">
        <f t="shared" ca="1" si="4"/>
        <v>4</v>
      </c>
      <c r="J8" s="39">
        <v>0</v>
      </c>
      <c r="K8" s="39">
        <v>0</v>
      </c>
      <c r="L8" s="39">
        <v>0</v>
      </c>
      <c r="M8" s="43">
        <f t="shared" ca="1" si="5"/>
        <v>0</v>
      </c>
    </row>
    <row r="9" spans="1:13" x14ac:dyDescent="0.3">
      <c r="A9" s="16"/>
      <c r="B9" s="4" t="s">
        <v>112</v>
      </c>
      <c r="C9" s="3"/>
      <c r="D9" s="4"/>
      <c r="E9" s="42">
        <f t="shared" ca="1" si="0"/>
        <v>15</v>
      </c>
      <c r="F9" s="39">
        <f t="shared" ca="1" si="1"/>
        <v>0</v>
      </c>
      <c r="G9" s="39">
        <f t="shared" ca="1" si="2"/>
        <v>0</v>
      </c>
      <c r="H9" s="39">
        <f t="shared" ca="1" si="3"/>
        <v>15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0</v>
      </c>
    </row>
    <row r="10" spans="1:13" x14ac:dyDescent="0.3">
      <c r="A10" s="16"/>
      <c r="B10" s="4" t="s">
        <v>113</v>
      </c>
      <c r="C10" s="3"/>
      <c r="D10" s="4"/>
      <c r="E10" s="42">
        <f t="shared" ca="1" si="0"/>
        <v>65</v>
      </c>
      <c r="F10" s="39">
        <f t="shared" ca="1" si="1"/>
        <v>0</v>
      </c>
      <c r="G10" s="39">
        <f t="shared" ca="1" si="2"/>
        <v>0</v>
      </c>
      <c r="H10" s="39">
        <f t="shared" ca="1" si="3"/>
        <v>65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114</v>
      </c>
      <c r="C11" s="3"/>
      <c r="D11" s="4"/>
      <c r="E11" s="42">
        <f t="shared" ca="1" si="0"/>
        <v>0</v>
      </c>
      <c r="F11" s="39">
        <f t="shared" ca="1" si="1"/>
        <v>2</v>
      </c>
      <c r="G11" s="39">
        <f t="shared" ca="1" si="2"/>
        <v>0</v>
      </c>
      <c r="H11" s="39">
        <f t="shared" ca="1" si="3"/>
        <v>2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0</v>
      </c>
    </row>
    <row r="12" spans="1:13" x14ac:dyDescent="0.3">
      <c r="A12" s="16"/>
      <c r="B12" s="4" t="s">
        <v>115</v>
      </c>
      <c r="C12" s="3"/>
      <c r="D12" s="4"/>
      <c r="E12" s="42">
        <f t="shared" ca="1" si="0"/>
        <v>47</v>
      </c>
      <c r="F12" s="39">
        <f t="shared" ca="1" si="1"/>
        <v>0</v>
      </c>
      <c r="G12" s="39">
        <f t="shared" ca="1" si="2"/>
        <v>0</v>
      </c>
      <c r="H12" s="39">
        <f t="shared" ca="1" si="3"/>
        <v>15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32</v>
      </c>
    </row>
    <row r="13" spans="1:13" x14ac:dyDescent="0.3">
      <c r="A13" s="16"/>
      <c r="B13" s="4" t="s">
        <v>116</v>
      </c>
      <c r="C13" s="3"/>
      <c r="D13" s="4"/>
      <c r="E13" s="42">
        <f t="shared" ca="1" si="0"/>
        <v>33</v>
      </c>
      <c r="F13" s="39">
        <f t="shared" ca="1" si="1"/>
        <v>0</v>
      </c>
      <c r="G13" s="39">
        <f t="shared" ca="1" si="2"/>
        <v>0</v>
      </c>
      <c r="H13" s="39">
        <f t="shared" ca="1" si="3"/>
        <v>6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27</v>
      </c>
    </row>
    <row r="14" spans="1:13" x14ac:dyDescent="0.3">
      <c r="A14" s="16"/>
      <c r="B14" s="4" t="s">
        <v>117</v>
      </c>
      <c r="C14" s="3"/>
      <c r="D14" s="4"/>
      <c r="E14" s="42">
        <f t="shared" ca="1" si="0"/>
        <v>21</v>
      </c>
      <c r="F14" s="39">
        <f t="shared" ca="1" si="1"/>
        <v>0</v>
      </c>
      <c r="G14" s="39">
        <f t="shared" ca="1" si="2"/>
        <v>0</v>
      </c>
      <c r="H14" s="39">
        <f t="shared" ca="1" si="3"/>
        <v>15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6</v>
      </c>
    </row>
    <row r="15" spans="1:13" x14ac:dyDescent="0.3">
      <c r="A15" s="16"/>
      <c r="B15" s="4" t="s">
        <v>118</v>
      </c>
      <c r="C15" s="3"/>
      <c r="D15" s="4"/>
      <c r="E15" s="42">
        <f t="shared" ca="1" si="0"/>
        <v>47</v>
      </c>
      <c r="F15" s="39">
        <f t="shared" ca="1" si="1"/>
        <v>0</v>
      </c>
      <c r="G15" s="39">
        <f t="shared" ca="1" si="2"/>
        <v>0</v>
      </c>
      <c r="H15" s="39">
        <f t="shared" ca="1" si="3"/>
        <v>16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31</v>
      </c>
    </row>
    <row r="16" spans="1:13" x14ac:dyDescent="0.3">
      <c r="A16" s="16"/>
      <c r="B16" s="4" t="s">
        <v>119</v>
      </c>
      <c r="C16" s="3"/>
      <c r="D16" s="4"/>
      <c r="E16" s="42">
        <f t="shared" ca="1" si="0"/>
        <v>8</v>
      </c>
      <c r="F16" s="39">
        <f t="shared" ca="1" si="1"/>
        <v>0</v>
      </c>
      <c r="G16" s="39">
        <f t="shared" ca="1" si="2"/>
        <v>0</v>
      </c>
      <c r="H16" s="39">
        <f t="shared" ca="1" si="3"/>
        <v>4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4</v>
      </c>
    </row>
    <row r="17" spans="1:13" x14ac:dyDescent="0.3">
      <c r="A17" s="16"/>
      <c r="B17" s="4" t="s">
        <v>120</v>
      </c>
      <c r="C17" s="3"/>
      <c r="D17" s="4"/>
      <c r="E17" s="42">
        <f t="shared" ca="1" si="0"/>
        <v>16</v>
      </c>
      <c r="F17" s="39">
        <f t="shared" ca="1" si="1"/>
        <v>10</v>
      </c>
      <c r="G17" s="39">
        <f t="shared" ca="1" si="2"/>
        <v>0</v>
      </c>
      <c r="H17" s="39">
        <f t="shared" ca="1" si="3"/>
        <v>26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0</v>
      </c>
    </row>
    <row r="18" spans="1:13" x14ac:dyDescent="0.3">
      <c r="A18" s="16"/>
      <c r="B18" s="4" t="s">
        <v>121</v>
      </c>
      <c r="C18" s="3"/>
      <c r="D18" s="4"/>
      <c r="E18" s="42">
        <f t="shared" ca="1" si="0"/>
        <v>30</v>
      </c>
      <c r="F18" s="39">
        <f t="shared" ca="1" si="1"/>
        <v>20</v>
      </c>
      <c r="G18" s="39">
        <f t="shared" ca="1" si="2"/>
        <v>0</v>
      </c>
      <c r="H18" s="39">
        <f t="shared" ca="1" si="3"/>
        <v>37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13</v>
      </c>
    </row>
    <row r="19" spans="1:13" x14ac:dyDescent="0.3">
      <c r="A19" s="16"/>
      <c r="B19" s="4" t="s">
        <v>122</v>
      </c>
      <c r="C19" s="3"/>
      <c r="D19" s="4"/>
      <c r="E19" s="42">
        <f t="shared" ca="1" si="0"/>
        <v>49</v>
      </c>
      <c r="F19" s="39">
        <f t="shared" ca="1" si="1"/>
        <v>0</v>
      </c>
      <c r="G19" s="39">
        <f t="shared" ca="1" si="2"/>
        <v>0</v>
      </c>
      <c r="H19" s="39">
        <f t="shared" ca="1" si="3"/>
        <v>5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44</v>
      </c>
    </row>
    <row r="20" spans="1:13" x14ac:dyDescent="0.3">
      <c r="A20" s="16"/>
      <c r="B20" s="4" t="s">
        <v>123</v>
      </c>
      <c r="C20" s="3"/>
      <c r="D20" s="4"/>
      <c r="E20" s="42">
        <f t="shared" ca="1" si="0"/>
        <v>10</v>
      </c>
      <c r="F20" s="39">
        <f t="shared" ca="1" si="1"/>
        <v>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10</v>
      </c>
    </row>
    <row r="21" spans="1:13" x14ac:dyDescent="0.3">
      <c r="A21" s="16"/>
      <c r="B21" s="4" t="s">
        <v>124</v>
      </c>
      <c r="C21" s="3"/>
      <c r="D21" s="4"/>
      <c r="E21" s="42">
        <f t="shared" ca="1" si="0"/>
        <v>9</v>
      </c>
      <c r="F21" s="39">
        <f t="shared" ca="1" si="1"/>
        <v>0</v>
      </c>
      <c r="G21" s="39">
        <f t="shared" ca="1" si="2"/>
        <v>0</v>
      </c>
      <c r="H21" s="39">
        <f t="shared" ca="1" si="3"/>
        <v>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9</v>
      </c>
    </row>
    <row r="22" spans="1:13" x14ac:dyDescent="0.3">
      <c r="A22" s="16"/>
      <c r="B22" s="4" t="s">
        <v>125</v>
      </c>
      <c r="C22" s="3"/>
      <c r="D22" s="4"/>
      <c r="E22" s="42">
        <f t="shared" ca="1" si="0"/>
        <v>23</v>
      </c>
      <c r="F22" s="39">
        <f t="shared" ca="1" si="1"/>
        <v>0</v>
      </c>
      <c r="G22" s="39">
        <f t="shared" ca="1" si="2"/>
        <v>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23</v>
      </c>
    </row>
    <row r="23" spans="1:13" x14ac:dyDescent="0.3">
      <c r="A23" s="16"/>
      <c r="B23" s="4" t="s">
        <v>126</v>
      </c>
      <c r="C23" s="3"/>
      <c r="D23" s="4"/>
      <c r="E23" s="42">
        <f t="shared" ca="1" si="0"/>
        <v>1</v>
      </c>
      <c r="F23" s="39">
        <f t="shared" ca="1" si="1"/>
        <v>0</v>
      </c>
      <c r="G23" s="39">
        <f t="shared" ca="1" si="2"/>
        <v>0</v>
      </c>
      <c r="H23" s="39">
        <f t="shared" ca="1" si="3"/>
        <v>1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0</v>
      </c>
    </row>
    <row r="24" spans="1:13" x14ac:dyDescent="0.3">
      <c r="A24" s="16"/>
      <c r="B24" s="4" t="s">
        <v>127</v>
      </c>
      <c r="C24" s="3"/>
      <c r="D24" s="4"/>
      <c r="E24" s="42">
        <f t="shared" ca="1" si="0"/>
        <v>5</v>
      </c>
      <c r="F24" s="39">
        <f t="shared" ca="1" si="1"/>
        <v>10</v>
      </c>
      <c r="G24" s="39">
        <f t="shared" ca="1" si="2"/>
        <v>0</v>
      </c>
      <c r="H24" s="39">
        <f t="shared" ca="1" si="3"/>
        <v>8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7</v>
      </c>
    </row>
    <row r="25" spans="1:13" x14ac:dyDescent="0.3">
      <c r="A25" s="16"/>
      <c r="B25" s="4" t="s">
        <v>128</v>
      </c>
      <c r="C25" s="3"/>
      <c r="D25" s="4"/>
      <c r="E25" s="42">
        <f t="shared" ca="1" si="0"/>
        <v>46</v>
      </c>
      <c r="F25" s="39">
        <f t="shared" ca="1" si="1"/>
        <v>0</v>
      </c>
      <c r="G25" s="39">
        <f t="shared" ca="1" si="2"/>
        <v>0</v>
      </c>
      <c r="H25" s="39">
        <f t="shared" ca="1" si="3"/>
        <v>42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4</v>
      </c>
    </row>
    <row r="26" spans="1:13" x14ac:dyDescent="0.3">
      <c r="A26" s="16"/>
      <c r="B26" s="4" t="s">
        <v>129</v>
      </c>
      <c r="C26" s="3"/>
      <c r="D26" s="4"/>
      <c r="E26" s="42">
        <f t="shared" ca="1" si="0"/>
        <v>56</v>
      </c>
      <c r="F26" s="39">
        <f t="shared" ca="1" si="1"/>
        <v>0</v>
      </c>
      <c r="G26" s="39">
        <f t="shared" ca="1" si="2"/>
        <v>0</v>
      </c>
      <c r="H26" s="39">
        <f t="shared" ca="1" si="3"/>
        <v>22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34</v>
      </c>
    </row>
    <row r="27" spans="1:13" x14ac:dyDescent="0.3">
      <c r="A27" s="16"/>
      <c r="B27" s="4" t="s">
        <v>130</v>
      </c>
      <c r="C27" s="3"/>
      <c r="D27" s="4"/>
      <c r="E27" s="42">
        <f t="shared" ca="1" si="0"/>
        <v>5</v>
      </c>
      <c r="F27" s="39">
        <f t="shared" ca="1" si="1"/>
        <v>0</v>
      </c>
      <c r="G27" s="39">
        <f t="shared" ca="1" si="2"/>
        <v>0</v>
      </c>
      <c r="H27" s="39">
        <f t="shared" ca="1" si="3"/>
        <v>0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5</v>
      </c>
    </row>
    <row r="28" spans="1:13" x14ac:dyDescent="0.3">
      <c r="A28" s="16"/>
      <c r="B28" s="4" t="s">
        <v>131</v>
      </c>
      <c r="C28" s="3"/>
      <c r="D28" s="4"/>
      <c r="E28" s="42">
        <f t="shared" ca="1" si="0"/>
        <v>0</v>
      </c>
      <c r="F28" s="39">
        <f t="shared" ca="1" si="1"/>
        <v>2</v>
      </c>
      <c r="G28" s="39">
        <f t="shared" ca="1" si="2"/>
        <v>0</v>
      </c>
      <c r="H28" s="39">
        <f t="shared" ca="1" si="3"/>
        <v>2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132</v>
      </c>
      <c r="C29" s="3"/>
      <c r="D29" s="4"/>
      <c r="E29" s="42">
        <f t="shared" ca="1" si="0"/>
        <v>0</v>
      </c>
      <c r="F29" s="39">
        <f t="shared" ca="1" si="1"/>
        <v>20</v>
      </c>
      <c r="G29" s="39">
        <f t="shared" ca="1" si="2"/>
        <v>0</v>
      </c>
      <c r="H29" s="39">
        <f t="shared" ca="1" si="3"/>
        <v>20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0</v>
      </c>
    </row>
    <row r="30" spans="1:13" x14ac:dyDescent="0.3">
      <c r="A30" s="16"/>
      <c r="B30" s="4" t="s">
        <v>133</v>
      </c>
      <c r="C30" s="3"/>
      <c r="D30" s="4"/>
      <c r="E30" s="42">
        <f t="shared" ca="1" si="0"/>
        <v>36</v>
      </c>
      <c r="F30" s="39">
        <f t="shared" ca="1" si="1"/>
        <v>0</v>
      </c>
      <c r="G30" s="39">
        <f t="shared" ca="1" si="2"/>
        <v>0</v>
      </c>
      <c r="H30" s="39">
        <f t="shared" ca="1" si="3"/>
        <v>22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14</v>
      </c>
    </row>
    <row r="31" spans="1:13" x14ac:dyDescent="0.3">
      <c r="A31" s="16"/>
      <c r="B31" s="4" t="s">
        <v>134</v>
      </c>
      <c r="C31" s="3"/>
      <c r="D31" s="4"/>
      <c r="E31" s="42">
        <f t="shared" ca="1" si="0"/>
        <v>53</v>
      </c>
      <c r="F31" s="39">
        <f t="shared" ca="1" si="1"/>
        <v>0</v>
      </c>
      <c r="G31" s="39">
        <f t="shared" ca="1" si="2"/>
        <v>0</v>
      </c>
      <c r="H31" s="39">
        <f t="shared" ca="1" si="3"/>
        <v>43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10</v>
      </c>
    </row>
    <row r="32" spans="1:13" ht="15" thickBot="1" x14ac:dyDescent="0.35">
      <c r="A32" s="16"/>
      <c r="B32" s="4" t="s">
        <v>135</v>
      </c>
      <c r="C32" s="3"/>
      <c r="D32" s="4"/>
      <c r="E32" s="42">
        <f t="shared" ca="1" si="0"/>
        <v>40</v>
      </c>
      <c r="F32" s="39">
        <f t="shared" ca="1" si="1"/>
        <v>0</v>
      </c>
      <c r="G32" s="39">
        <f t="shared" ca="1" si="2"/>
        <v>0</v>
      </c>
      <c r="H32" s="39">
        <f t="shared" ca="1" si="3"/>
        <v>40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0</v>
      </c>
    </row>
    <row r="33" spans="1:13" ht="15" thickBot="1" x14ac:dyDescent="0.35">
      <c r="A33" s="16"/>
      <c r="B33" s="19"/>
      <c r="C33" s="18"/>
      <c r="D33" s="19" t="s">
        <v>18</v>
      </c>
      <c r="E33" s="24">
        <f ca="1">SUM(E3:E32)</f>
        <v>1066</v>
      </c>
      <c r="F33" s="24">
        <f ca="1">SUM(F3:F32)</f>
        <v>84</v>
      </c>
      <c r="G33" s="24">
        <f ca="1">SUM(G3:G32)</f>
        <v>0</v>
      </c>
      <c r="H33" s="24">
        <f ca="1">SUM(H3:H32)</f>
        <v>571</v>
      </c>
      <c r="I33" s="24">
        <f ca="1">SUM(I3:I32)</f>
        <v>4</v>
      </c>
      <c r="J33" s="24">
        <f>SUM(J3:J32)</f>
        <v>0</v>
      </c>
      <c r="K33" s="24">
        <f>SUM(K3:K32)</f>
        <v>0</v>
      </c>
      <c r="L33" s="24">
        <f>SUM(L3:L32)</f>
        <v>0</v>
      </c>
      <c r="M33" s="25">
        <f ca="1">SUM(M3:M32)</f>
        <v>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39"/>
  <sheetViews>
    <sheetView workbookViewId="0">
      <selection activeCell="A3" sqref="A3:M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4.4" customHeight="1" x14ac:dyDescent="0.3">
      <c r="A3" s="68" t="s">
        <v>145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" customHeight="1" x14ac:dyDescent="0.3">
      <c r="A4" s="68" t="s">
        <v>144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" customHeight="1" x14ac:dyDescent="0.3">
      <c r="A5" s="68" t="s">
        <v>136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" customHeight="1" x14ac:dyDescent="0.3">
      <c r="A6" s="67" t="s">
        <v>137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ht="14.4" customHeight="1" x14ac:dyDescent="0.3">
      <c r="A7" s="67" t="s">
        <v>138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19.8" x14ac:dyDescent="0.3">
      <c r="A8" s="57" t="s">
        <v>12</v>
      </c>
      <c r="B8" s="57" t="s">
        <v>139</v>
      </c>
      <c r="C8" s="57" t="s">
        <v>140</v>
      </c>
      <c r="D8" s="57" t="s">
        <v>141</v>
      </c>
      <c r="E8" s="57" t="s">
        <v>3</v>
      </c>
      <c r="F8" s="57" t="s">
        <v>4</v>
      </c>
      <c r="G8" s="57" t="s">
        <v>5</v>
      </c>
      <c r="H8" s="57" t="s">
        <v>6</v>
      </c>
      <c r="I8" s="57" t="s">
        <v>7</v>
      </c>
      <c r="J8" s="57" t="s">
        <v>8</v>
      </c>
      <c r="K8" s="57" t="s">
        <v>9</v>
      </c>
      <c r="L8" s="57" t="s">
        <v>10</v>
      </c>
      <c r="M8" s="57" t="s">
        <v>11</v>
      </c>
    </row>
    <row r="9" spans="1:13" x14ac:dyDescent="0.3">
      <c r="A9" s="58" t="s">
        <v>142</v>
      </c>
      <c r="B9" s="59">
        <v>1086643</v>
      </c>
      <c r="C9" s="58" t="s">
        <v>106</v>
      </c>
      <c r="D9" s="59">
        <v>79277857</v>
      </c>
      <c r="E9" s="59">
        <v>20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20</v>
      </c>
    </row>
    <row r="10" spans="1:13" x14ac:dyDescent="0.3">
      <c r="A10" s="58" t="s">
        <v>142</v>
      </c>
      <c r="B10" s="59">
        <v>1086643</v>
      </c>
      <c r="C10" s="58" t="s">
        <v>107</v>
      </c>
      <c r="D10" s="59">
        <v>79696000</v>
      </c>
      <c r="E10" s="59">
        <v>12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12</v>
      </c>
    </row>
    <row r="11" spans="1:13" x14ac:dyDescent="0.3">
      <c r="A11" s="58" t="s">
        <v>142</v>
      </c>
      <c r="B11" s="59">
        <v>1086643</v>
      </c>
      <c r="C11" s="58" t="s">
        <v>108</v>
      </c>
      <c r="D11" s="59">
        <v>84483869</v>
      </c>
      <c r="E11" s="59">
        <v>23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23</v>
      </c>
    </row>
    <row r="12" spans="1:13" x14ac:dyDescent="0.3">
      <c r="A12" s="58" t="s">
        <v>142</v>
      </c>
      <c r="B12" s="59">
        <v>1086643</v>
      </c>
      <c r="C12" s="58" t="s">
        <v>109</v>
      </c>
      <c r="D12" s="59">
        <v>86212544</v>
      </c>
      <c r="E12" s="59">
        <v>242</v>
      </c>
      <c r="F12" s="59">
        <v>0</v>
      </c>
      <c r="G12" s="59">
        <v>0</v>
      </c>
      <c r="H12" s="59">
        <v>91</v>
      </c>
      <c r="I12" s="59">
        <v>0</v>
      </c>
      <c r="J12" s="59">
        <v>0</v>
      </c>
      <c r="K12" s="59">
        <v>0</v>
      </c>
      <c r="L12" s="59">
        <v>0</v>
      </c>
      <c r="M12" s="59">
        <v>151</v>
      </c>
    </row>
    <row r="13" spans="1:13" x14ac:dyDescent="0.3">
      <c r="A13" s="58" t="s">
        <v>142</v>
      </c>
      <c r="B13" s="59">
        <v>1086643</v>
      </c>
      <c r="C13" s="58" t="s">
        <v>110</v>
      </c>
      <c r="D13" s="59">
        <v>86228564</v>
      </c>
      <c r="E13" s="59">
        <v>120</v>
      </c>
      <c r="F13" s="59">
        <v>0</v>
      </c>
      <c r="G13" s="59">
        <v>0</v>
      </c>
      <c r="H13" s="59">
        <v>16</v>
      </c>
      <c r="I13" s="59">
        <v>0</v>
      </c>
      <c r="J13" s="59">
        <v>0</v>
      </c>
      <c r="K13" s="59">
        <v>0</v>
      </c>
      <c r="L13" s="59">
        <v>0</v>
      </c>
      <c r="M13" s="59">
        <v>104</v>
      </c>
    </row>
    <row r="14" spans="1:13" x14ac:dyDescent="0.3">
      <c r="A14" s="58" t="s">
        <v>142</v>
      </c>
      <c r="B14" s="59">
        <v>1086643</v>
      </c>
      <c r="C14" s="58" t="s">
        <v>111</v>
      </c>
      <c r="D14" s="59">
        <v>6077322</v>
      </c>
      <c r="E14" s="59">
        <v>34</v>
      </c>
      <c r="F14" s="59">
        <v>20</v>
      </c>
      <c r="G14" s="59">
        <v>0</v>
      </c>
      <c r="H14" s="59">
        <v>58</v>
      </c>
      <c r="I14" s="59">
        <v>4</v>
      </c>
      <c r="J14" s="59">
        <v>0</v>
      </c>
      <c r="K14" s="59">
        <v>0</v>
      </c>
      <c r="L14" s="59">
        <v>0</v>
      </c>
      <c r="M14" s="59">
        <v>0</v>
      </c>
    </row>
    <row r="15" spans="1:13" x14ac:dyDescent="0.3">
      <c r="A15" s="58" t="s">
        <v>142</v>
      </c>
      <c r="B15" s="59">
        <v>1086643</v>
      </c>
      <c r="C15" s="58" t="s">
        <v>112</v>
      </c>
      <c r="D15" s="59">
        <v>5999978</v>
      </c>
      <c r="E15" s="59">
        <v>15</v>
      </c>
      <c r="F15" s="59">
        <v>0</v>
      </c>
      <c r="G15" s="59">
        <v>0</v>
      </c>
      <c r="H15" s="59">
        <v>15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</row>
    <row r="16" spans="1:13" x14ac:dyDescent="0.3">
      <c r="A16" s="58" t="s">
        <v>142</v>
      </c>
      <c r="B16" s="59">
        <v>1086643</v>
      </c>
      <c r="C16" s="58" t="s">
        <v>113</v>
      </c>
      <c r="D16" s="59">
        <v>3822560</v>
      </c>
      <c r="E16" s="59">
        <v>65</v>
      </c>
      <c r="F16" s="59">
        <v>0</v>
      </c>
      <c r="G16" s="59">
        <v>0</v>
      </c>
      <c r="H16" s="59">
        <v>65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</row>
    <row r="17" spans="1:13" x14ac:dyDescent="0.3">
      <c r="A17" s="58" t="s">
        <v>142</v>
      </c>
      <c r="B17" s="59">
        <v>1086643</v>
      </c>
      <c r="C17" s="58" t="s">
        <v>114</v>
      </c>
      <c r="D17" s="59">
        <v>5699494</v>
      </c>
      <c r="E17" s="59">
        <v>0</v>
      </c>
      <c r="F17" s="59">
        <v>2</v>
      </c>
      <c r="G17" s="59">
        <v>0</v>
      </c>
      <c r="H17" s="59">
        <v>2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</row>
    <row r="18" spans="1:13" x14ac:dyDescent="0.3">
      <c r="A18" s="58" t="s">
        <v>142</v>
      </c>
      <c r="B18" s="59">
        <v>1086643</v>
      </c>
      <c r="C18" s="58" t="s">
        <v>116</v>
      </c>
      <c r="D18" s="59">
        <v>79305885</v>
      </c>
      <c r="E18" s="59">
        <v>33</v>
      </c>
      <c r="F18" s="59">
        <v>0</v>
      </c>
      <c r="G18" s="59">
        <v>0</v>
      </c>
      <c r="H18" s="59">
        <v>6</v>
      </c>
      <c r="I18" s="59">
        <v>0</v>
      </c>
      <c r="J18" s="59">
        <v>0</v>
      </c>
      <c r="K18" s="59">
        <v>0</v>
      </c>
      <c r="L18" s="59">
        <v>0</v>
      </c>
      <c r="M18" s="59">
        <v>27</v>
      </c>
    </row>
    <row r="19" spans="1:13" x14ac:dyDescent="0.3">
      <c r="A19" s="58" t="s">
        <v>142</v>
      </c>
      <c r="B19" s="59">
        <v>1086643</v>
      </c>
      <c r="C19" s="58" t="s">
        <v>117</v>
      </c>
      <c r="D19" s="59">
        <v>79266197</v>
      </c>
      <c r="E19" s="59">
        <v>21</v>
      </c>
      <c r="F19" s="59">
        <v>0</v>
      </c>
      <c r="G19" s="59">
        <v>0</v>
      </c>
      <c r="H19" s="59">
        <v>15</v>
      </c>
      <c r="I19" s="59">
        <v>0</v>
      </c>
      <c r="J19" s="59">
        <v>0</v>
      </c>
      <c r="K19" s="59">
        <v>0</v>
      </c>
      <c r="L19" s="59">
        <v>0</v>
      </c>
      <c r="M19" s="59">
        <v>6</v>
      </c>
    </row>
    <row r="20" spans="1:13" x14ac:dyDescent="0.3">
      <c r="A20" s="58" t="s">
        <v>142</v>
      </c>
      <c r="B20" s="59">
        <v>1086643</v>
      </c>
      <c r="C20" s="58" t="s">
        <v>118</v>
      </c>
      <c r="D20" s="59">
        <v>79224699</v>
      </c>
      <c r="E20" s="59">
        <v>47</v>
      </c>
      <c r="F20" s="59">
        <v>0</v>
      </c>
      <c r="G20" s="59">
        <v>0</v>
      </c>
      <c r="H20" s="59">
        <v>16</v>
      </c>
      <c r="I20" s="59">
        <v>0</v>
      </c>
      <c r="J20" s="59">
        <v>0</v>
      </c>
      <c r="K20" s="59">
        <v>0</v>
      </c>
      <c r="L20" s="59">
        <v>0</v>
      </c>
      <c r="M20" s="59">
        <v>31</v>
      </c>
    </row>
    <row r="21" spans="1:13" x14ac:dyDescent="0.3">
      <c r="A21" s="58" t="s">
        <v>142</v>
      </c>
      <c r="B21" s="59">
        <v>1086643</v>
      </c>
      <c r="C21" s="58" t="s">
        <v>119</v>
      </c>
      <c r="D21" s="59">
        <v>80183291</v>
      </c>
      <c r="E21" s="59">
        <v>8</v>
      </c>
      <c r="F21" s="59">
        <v>0</v>
      </c>
      <c r="G21" s="59">
        <v>0</v>
      </c>
      <c r="H21" s="59">
        <v>4</v>
      </c>
      <c r="I21" s="59">
        <v>0</v>
      </c>
      <c r="J21" s="59">
        <v>0</v>
      </c>
      <c r="K21" s="59">
        <v>0</v>
      </c>
      <c r="L21" s="59">
        <v>0</v>
      </c>
      <c r="M21" s="59">
        <v>4</v>
      </c>
    </row>
    <row r="22" spans="1:13" x14ac:dyDescent="0.3">
      <c r="A22" s="58" t="s">
        <v>142</v>
      </c>
      <c r="B22" s="59">
        <v>1086643</v>
      </c>
      <c r="C22" s="58" t="s">
        <v>120</v>
      </c>
      <c r="D22" s="59">
        <v>79504438</v>
      </c>
      <c r="E22" s="59">
        <v>16</v>
      </c>
      <c r="F22" s="59">
        <v>10</v>
      </c>
      <c r="G22" s="59">
        <v>0</v>
      </c>
      <c r="H22" s="59">
        <v>26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</row>
    <row r="23" spans="1:13" x14ac:dyDescent="0.3">
      <c r="A23" s="58" t="s">
        <v>142</v>
      </c>
      <c r="B23" s="59">
        <v>1086643</v>
      </c>
      <c r="C23" s="58" t="s">
        <v>121</v>
      </c>
      <c r="D23" s="59">
        <v>79652933</v>
      </c>
      <c r="E23" s="59">
        <v>30</v>
      </c>
      <c r="F23" s="59">
        <v>20</v>
      </c>
      <c r="G23" s="59">
        <v>0</v>
      </c>
      <c r="H23" s="59">
        <v>37</v>
      </c>
      <c r="I23" s="59">
        <v>0</v>
      </c>
      <c r="J23" s="59">
        <v>0</v>
      </c>
      <c r="K23" s="59">
        <v>0</v>
      </c>
      <c r="L23" s="59">
        <v>0</v>
      </c>
      <c r="M23" s="59">
        <v>13</v>
      </c>
    </row>
    <row r="24" spans="1:13" x14ac:dyDescent="0.3">
      <c r="A24" s="58" t="s">
        <v>142</v>
      </c>
      <c r="B24" s="59">
        <v>1086643</v>
      </c>
      <c r="C24" s="58" t="s">
        <v>122</v>
      </c>
      <c r="D24" s="59">
        <v>79664141</v>
      </c>
      <c r="E24" s="59">
        <v>49</v>
      </c>
      <c r="F24" s="59">
        <v>0</v>
      </c>
      <c r="G24" s="59">
        <v>0</v>
      </c>
      <c r="H24" s="59">
        <v>5</v>
      </c>
      <c r="I24" s="59">
        <v>0</v>
      </c>
      <c r="J24" s="59">
        <v>0</v>
      </c>
      <c r="K24" s="59">
        <v>0</v>
      </c>
      <c r="L24" s="59">
        <v>0</v>
      </c>
      <c r="M24" s="59">
        <v>44</v>
      </c>
    </row>
    <row r="25" spans="1:13" x14ac:dyDescent="0.3">
      <c r="A25" s="58" t="s">
        <v>142</v>
      </c>
      <c r="B25" s="59">
        <v>1086643</v>
      </c>
      <c r="C25" s="58" t="s">
        <v>123</v>
      </c>
      <c r="D25" s="59">
        <v>79985312</v>
      </c>
      <c r="E25" s="59">
        <v>10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10</v>
      </c>
    </row>
    <row r="26" spans="1:13" x14ac:dyDescent="0.3">
      <c r="A26" s="58" t="s">
        <v>142</v>
      </c>
      <c r="B26" s="59">
        <v>1086643</v>
      </c>
      <c r="C26" s="58" t="s">
        <v>124</v>
      </c>
      <c r="D26" s="59">
        <v>6005291</v>
      </c>
      <c r="E26" s="59">
        <v>9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9</v>
      </c>
    </row>
    <row r="27" spans="1:13" x14ac:dyDescent="0.3">
      <c r="A27" s="58" t="s">
        <v>142</v>
      </c>
      <c r="B27" s="59">
        <v>1086643</v>
      </c>
      <c r="C27" s="58" t="s">
        <v>125</v>
      </c>
      <c r="D27" s="59">
        <v>79556837</v>
      </c>
      <c r="E27" s="59">
        <v>23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23</v>
      </c>
    </row>
    <row r="28" spans="1:13" x14ac:dyDescent="0.3">
      <c r="A28" s="58" t="s">
        <v>142</v>
      </c>
      <c r="B28" s="59">
        <v>1086643</v>
      </c>
      <c r="C28" s="58" t="s">
        <v>126</v>
      </c>
      <c r="D28" s="59">
        <v>79679505</v>
      </c>
      <c r="E28" s="59">
        <v>1</v>
      </c>
      <c r="F28" s="59">
        <v>0</v>
      </c>
      <c r="G28" s="59">
        <v>0</v>
      </c>
      <c r="H28" s="59">
        <v>1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</row>
    <row r="29" spans="1:13" x14ac:dyDescent="0.3">
      <c r="A29" s="58" t="s">
        <v>142</v>
      </c>
      <c r="B29" s="59">
        <v>1086643</v>
      </c>
      <c r="C29" s="58" t="s">
        <v>127</v>
      </c>
      <c r="D29" s="59">
        <v>80525346</v>
      </c>
      <c r="E29" s="59">
        <v>5</v>
      </c>
      <c r="F29" s="59">
        <v>10</v>
      </c>
      <c r="G29" s="59">
        <v>0</v>
      </c>
      <c r="H29" s="59">
        <v>8</v>
      </c>
      <c r="I29" s="59">
        <v>0</v>
      </c>
      <c r="J29" s="59">
        <v>0</v>
      </c>
      <c r="K29" s="59">
        <v>0</v>
      </c>
      <c r="L29" s="59">
        <v>0</v>
      </c>
      <c r="M29" s="59">
        <v>7</v>
      </c>
    </row>
    <row r="30" spans="1:13" x14ac:dyDescent="0.3">
      <c r="A30" s="58" t="s">
        <v>142</v>
      </c>
      <c r="B30" s="59">
        <v>1086643</v>
      </c>
      <c r="C30" s="58" t="s">
        <v>128</v>
      </c>
      <c r="D30" s="59">
        <v>79198698</v>
      </c>
      <c r="E30" s="59">
        <v>46</v>
      </c>
      <c r="F30" s="59">
        <v>0</v>
      </c>
      <c r="G30" s="59">
        <v>0</v>
      </c>
      <c r="H30" s="59">
        <v>42</v>
      </c>
      <c r="I30" s="59">
        <v>0</v>
      </c>
      <c r="J30" s="59">
        <v>0</v>
      </c>
      <c r="K30" s="59">
        <v>0</v>
      </c>
      <c r="L30" s="59">
        <v>0</v>
      </c>
      <c r="M30" s="59">
        <v>4</v>
      </c>
    </row>
    <row r="31" spans="1:13" x14ac:dyDescent="0.3">
      <c r="A31" s="58" t="s">
        <v>142</v>
      </c>
      <c r="B31" s="59">
        <v>1086643</v>
      </c>
      <c r="C31" s="58" t="s">
        <v>129</v>
      </c>
      <c r="D31" s="59">
        <v>79237790</v>
      </c>
      <c r="E31" s="59">
        <v>56</v>
      </c>
      <c r="F31" s="59">
        <v>0</v>
      </c>
      <c r="G31" s="59">
        <v>0</v>
      </c>
      <c r="H31" s="59">
        <v>22</v>
      </c>
      <c r="I31" s="59">
        <v>0</v>
      </c>
      <c r="J31" s="59">
        <v>0</v>
      </c>
      <c r="K31" s="59">
        <v>0</v>
      </c>
      <c r="L31" s="59">
        <v>0</v>
      </c>
      <c r="M31" s="59">
        <v>34</v>
      </c>
    </row>
    <row r="32" spans="1:13" x14ac:dyDescent="0.3">
      <c r="A32" s="58" t="s">
        <v>142</v>
      </c>
      <c r="B32" s="59">
        <v>1086643</v>
      </c>
      <c r="C32" s="58" t="s">
        <v>130</v>
      </c>
      <c r="D32" s="59">
        <v>3825098</v>
      </c>
      <c r="E32" s="59">
        <v>5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5</v>
      </c>
    </row>
    <row r="33" spans="1:13" x14ac:dyDescent="0.3">
      <c r="A33" s="58" t="s">
        <v>142</v>
      </c>
      <c r="B33" s="59">
        <v>1086643</v>
      </c>
      <c r="C33" s="58" t="s">
        <v>133</v>
      </c>
      <c r="D33" s="59">
        <v>79637365</v>
      </c>
      <c r="E33" s="59">
        <v>36</v>
      </c>
      <c r="F33" s="59">
        <v>0</v>
      </c>
      <c r="G33" s="59">
        <v>0</v>
      </c>
      <c r="H33" s="59">
        <v>22</v>
      </c>
      <c r="I33" s="59">
        <v>0</v>
      </c>
      <c r="J33" s="59">
        <v>0</v>
      </c>
      <c r="K33" s="59">
        <v>0</v>
      </c>
      <c r="L33" s="59">
        <v>0</v>
      </c>
      <c r="M33" s="59">
        <v>14</v>
      </c>
    </row>
    <row r="34" spans="1:13" x14ac:dyDescent="0.3">
      <c r="A34" s="58" t="s">
        <v>142</v>
      </c>
      <c r="B34" s="59">
        <v>1086643</v>
      </c>
      <c r="C34" s="58" t="s">
        <v>134</v>
      </c>
      <c r="D34" s="59">
        <v>79987870</v>
      </c>
      <c r="E34" s="59">
        <v>53</v>
      </c>
      <c r="F34" s="59">
        <v>0</v>
      </c>
      <c r="G34" s="59">
        <v>0</v>
      </c>
      <c r="H34" s="59">
        <v>43</v>
      </c>
      <c r="I34" s="59">
        <v>0</v>
      </c>
      <c r="J34" s="59">
        <v>0</v>
      </c>
      <c r="K34" s="59">
        <v>0</v>
      </c>
      <c r="L34" s="59">
        <v>0</v>
      </c>
      <c r="M34" s="59">
        <v>10</v>
      </c>
    </row>
    <row r="35" spans="1:13" x14ac:dyDescent="0.3">
      <c r="A35" s="58" t="s">
        <v>142</v>
      </c>
      <c r="B35" s="59">
        <v>1086643</v>
      </c>
      <c r="C35" s="58" t="s">
        <v>135</v>
      </c>
      <c r="D35" s="59">
        <v>79706723</v>
      </c>
      <c r="E35" s="59">
        <v>40</v>
      </c>
      <c r="F35" s="59">
        <v>0</v>
      </c>
      <c r="G35" s="59">
        <v>0</v>
      </c>
      <c r="H35" s="59">
        <v>40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</row>
    <row r="36" spans="1:13" x14ac:dyDescent="0.3">
      <c r="A36" s="58" t="s">
        <v>142</v>
      </c>
      <c r="B36" s="59">
        <v>1086643</v>
      </c>
      <c r="C36" s="58" t="s">
        <v>115</v>
      </c>
      <c r="D36" s="59">
        <v>3823281</v>
      </c>
      <c r="E36" s="59">
        <v>47</v>
      </c>
      <c r="F36" s="59">
        <v>0</v>
      </c>
      <c r="G36" s="59">
        <v>0</v>
      </c>
      <c r="H36" s="59">
        <v>15</v>
      </c>
      <c r="I36" s="59">
        <v>0</v>
      </c>
      <c r="J36" s="59">
        <v>0</v>
      </c>
      <c r="K36" s="59">
        <v>0</v>
      </c>
      <c r="L36" s="59">
        <v>0</v>
      </c>
      <c r="M36" s="59">
        <v>32</v>
      </c>
    </row>
    <row r="37" spans="1:13" x14ac:dyDescent="0.3">
      <c r="A37" s="58" t="s">
        <v>142</v>
      </c>
      <c r="B37" s="59">
        <v>1086643</v>
      </c>
      <c r="C37" s="58" t="s">
        <v>132</v>
      </c>
      <c r="D37" s="59">
        <v>6000664</v>
      </c>
      <c r="E37" s="59">
        <v>0</v>
      </c>
      <c r="F37" s="59">
        <v>20</v>
      </c>
      <c r="G37" s="59">
        <v>0</v>
      </c>
      <c r="H37" s="59">
        <v>20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</row>
    <row r="38" spans="1:13" x14ac:dyDescent="0.3">
      <c r="A38" s="58" t="s">
        <v>142</v>
      </c>
      <c r="B38" s="59">
        <v>1086643</v>
      </c>
      <c r="C38" s="58" t="s">
        <v>131</v>
      </c>
      <c r="D38" s="59">
        <v>5962667</v>
      </c>
      <c r="E38" s="59">
        <v>0</v>
      </c>
      <c r="F38" s="59">
        <v>2</v>
      </c>
      <c r="G38" s="59">
        <v>0</v>
      </c>
      <c r="H38" s="59">
        <v>2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</row>
    <row r="39" spans="1:13" x14ac:dyDescent="0.3">
      <c r="A39" s="60" t="s">
        <v>143</v>
      </c>
      <c r="B39" s="58"/>
      <c r="C39" s="58"/>
      <c r="D39" s="58"/>
      <c r="E39" s="59">
        <v>1066</v>
      </c>
      <c r="F39" s="59">
        <v>84</v>
      </c>
      <c r="G39" s="59">
        <v>0</v>
      </c>
      <c r="H39" s="59">
        <v>571</v>
      </c>
      <c r="I39" s="59">
        <v>4</v>
      </c>
      <c r="J39" s="59">
        <v>0</v>
      </c>
      <c r="K39" s="59">
        <v>0</v>
      </c>
      <c r="L39" s="59">
        <v>0</v>
      </c>
      <c r="M39" s="59">
        <v>583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0"/>
  <sheetViews>
    <sheetView topLeftCell="A2" workbookViewId="0">
      <selection activeCell="B1" sqref="B1:B30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109</v>
      </c>
      <c r="B1">
        <f>VLOOKUP(A1,'[2]Opration TeamMember_ItemMaster_'!$B$9:$E$991,4,0)</f>
        <v>39</v>
      </c>
      <c r="C1">
        <v>242</v>
      </c>
    </row>
    <row r="2" spans="1:3" x14ac:dyDescent="0.3">
      <c r="A2" t="s">
        <v>110</v>
      </c>
      <c r="B2">
        <f>VLOOKUP(A2,'[2]Opration TeamMember_ItemMaster_'!$B$9:$E$991,4,0)</f>
        <v>40</v>
      </c>
      <c r="C2">
        <v>120</v>
      </c>
    </row>
    <row r="3" spans="1:3" x14ac:dyDescent="0.3">
      <c r="A3" t="s">
        <v>111</v>
      </c>
      <c r="B3">
        <f>VLOOKUP(A3,'[2]Opration TeamMember_ItemMaster_'!$B$9:$E$991,4,0)</f>
        <v>42</v>
      </c>
      <c r="C3">
        <v>34</v>
      </c>
    </row>
    <row r="4" spans="1:3" x14ac:dyDescent="0.3">
      <c r="A4" t="s">
        <v>112</v>
      </c>
      <c r="B4">
        <f>VLOOKUP(A4,'[2]Opration TeamMember_ItemMaster_'!$B$9:$E$991,4,0)</f>
        <v>43</v>
      </c>
      <c r="C4">
        <v>15</v>
      </c>
    </row>
    <row r="5" spans="1:3" x14ac:dyDescent="0.3">
      <c r="A5" t="s">
        <v>113</v>
      </c>
      <c r="B5">
        <f>VLOOKUP(A5,'[2]Opration TeamMember_ItemMaster_'!$B$9:$E$991,4,0)</f>
        <v>103</v>
      </c>
      <c r="C5">
        <v>65</v>
      </c>
    </row>
    <row r="6" spans="1:3" x14ac:dyDescent="0.3">
      <c r="A6" t="s">
        <v>114</v>
      </c>
      <c r="B6">
        <f>VLOOKUP(A6,'[2]Opration TeamMember_ItemMaster_'!$B$9:$E$991,4,0)</f>
        <v>114</v>
      </c>
      <c r="C6">
        <v>0</v>
      </c>
    </row>
    <row r="7" spans="1:3" x14ac:dyDescent="0.3">
      <c r="A7" t="s">
        <v>116</v>
      </c>
      <c r="B7">
        <f>VLOOKUP(A7,'[2]Opration TeamMember_ItemMaster_'!$B$9:$E$991,4,0)</f>
        <v>144</v>
      </c>
      <c r="C7">
        <v>33</v>
      </c>
    </row>
    <row r="8" spans="1:3" x14ac:dyDescent="0.3">
      <c r="A8" t="s">
        <v>117</v>
      </c>
      <c r="B8">
        <f>VLOOKUP(A8,'[2]Opration TeamMember_ItemMaster_'!$B$9:$E$991,4,0)</f>
        <v>145</v>
      </c>
      <c r="C8">
        <v>21</v>
      </c>
    </row>
    <row r="9" spans="1:3" x14ac:dyDescent="0.3">
      <c r="A9" t="s">
        <v>118</v>
      </c>
      <c r="B9">
        <f>VLOOKUP(A9,'[2]Opration TeamMember_ItemMaster_'!$B$9:$E$991,4,0)</f>
        <v>146</v>
      </c>
      <c r="C9">
        <v>47</v>
      </c>
    </row>
    <row r="10" spans="1:3" x14ac:dyDescent="0.3">
      <c r="A10" t="s">
        <v>119</v>
      </c>
      <c r="B10">
        <f>VLOOKUP(A10,'[2]Opration TeamMember_ItemMaster_'!$B$9:$E$991,4,0)</f>
        <v>148</v>
      </c>
      <c r="C10">
        <v>8</v>
      </c>
    </row>
    <row r="11" spans="1:3" x14ac:dyDescent="0.3">
      <c r="A11" t="s">
        <v>120</v>
      </c>
      <c r="B11">
        <f>VLOOKUP(A11,'[2]Opration TeamMember_ItemMaster_'!$B$9:$E$991,4,0)</f>
        <v>162</v>
      </c>
      <c r="C11">
        <v>16</v>
      </c>
    </row>
    <row r="12" spans="1:3" x14ac:dyDescent="0.3">
      <c r="A12" t="s">
        <v>121</v>
      </c>
      <c r="B12">
        <f>VLOOKUP(A12,'[2]Opration TeamMember_ItemMaster_'!$B$9:$E$991,4,0)</f>
        <v>163</v>
      </c>
      <c r="C12">
        <v>30</v>
      </c>
    </row>
    <row r="13" spans="1:3" x14ac:dyDescent="0.3">
      <c r="A13" t="s">
        <v>122</v>
      </c>
      <c r="B13">
        <f>VLOOKUP(A13,'[2]Opration TeamMember_ItemMaster_'!$B$9:$E$991,4,0)</f>
        <v>182</v>
      </c>
      <c r="C13">
        <v>49</v>
      </c>
    </row>
    <row r="14" spans="1:3" x14ac:dyDescent="0.3">
      <c r="A14" t="s">
        <v>126</v>
      </c>
      <c r="B14">
        <f>VLOOKUP(A14,'[2]Opration TeamMember_ItemMaster_'!$B$9:$E$991,4,0)</f>
        <v>273</v>
      </c>
      <c r="C14">
        <v>1</v>
      </c>
    </row>
    <row r="15" spans="1:3" x14ac:dyDescent="0.3">
      <c r="A15" t="s">
        <v>127</v>
      </c>
      <c r="B15">
        <f>VLOOKUP(A15,'[2]Opration TeamMember_ItemMaster_'!$B$9:$E$991,4,0)</f>
        <v>290</v>
      </c>
      <c r="C15">
        <v>5</v>
      </c>
    </row>
    <row r="16" spans="1:3" x14ac:dyDescent="0.3">
      <c r="A16" t="s">
        <v>128</v>
      </c>
      <c r="B16">
        <f>VLOOKUP(A16,'[2]Opration TeamMember_ItemMaster_'!$B$9:$E$991,4,0)</f>
        <v>292</v>
      </c>
      <c r="C16">
        <v>46</v>
      </c>
    </row>
    <row r="17" spans="1:3" x14ac:dyDescent="0.3">
      <c r="A17" t="s">
        <v>129</v>
      </c>
      <c r="B17">
        <f>VLOOKUP(A17,'[2]Opration TeamMember_ItemMaster_'!$B$9:$E$991,4,0)</f>
        <v>293</v>
      </c>
      <c r="C17">
        <v>56</v>
      </c>
    </row>
    <row r="18" spans="1:3" x14ac:dyDescent="0.3">
      <c r="A18" t="s">
        <v>133</v>
      </c>
      <c r="B18">
        <f>VLOOKUP(A18,'[2]Opration TeamMember_ItemMaster_'!$B$9:$E$991,4,0)</f>
        <v>365</v>
      </c>
      <c r="C18">
        <v>36</v>
      </c>
    </row>
    <row r="19" spans="1:3" x14ac:dyDescent="0.3">
      <c r="A19" t="s">
        <v>134</v>
      </c>
      <c r="B19">
        <f>VLOOKUP(A19,'[2]Opration TeamMember_ItemMaster_'!$B$9:$E$991,4,0)</f>
        <v>366</v>
      </c>
      <c r="C19">
        <v>53</v>
      </c>
    </row>
    <row r="20" spans="1:3" x14ac:dyDescent="0.3">
      <c r="A20" t="s">
        <v>135</v>
      </c>
      <c r="B20">
        <f>VLOOKUP(A20,'[2]Opration TeamMember_ItemMaster_'!$B$9:$E$991,4,0)</f>
        <v>368</v>
      </c>
      <c r="C20">
        <v>40</v>
      </c>
    </row>
    <row r="21" spans="1:3" x14ac:dyDescent="0.3">
      <c r="A21" t="s">
        <v>115</v>
      </c>
      <c r="B21">
        <f>VLOOKUP(A21,'[2]Opration TeamMember_ItemMaster_'!$B$9:$E$991,4,0)</f>
        <v>925</v>
      </c>
      <c r="C21">
        <v>47</v>
      </c>
    </row>
    <row r="22" spans="1:3" x14ac:dyDescent="0.3">
      <c r="A22" t="s">
        <v>132</v>
      </c>
      <c r="B22">
        <f>VLOOKUP(A22,'[2]Opration TeamMember_ItemMaster_'!$B$9:$E$991,4,0)</f>
        <v>345</v>
      </c>
      <c r="C22">
        <v>0</v>
      </c>
    </row>
    <row r="23" spans="1:3" x14ac:dyDescent="0.3">
      <c r="A23" t="s">
        <v>131</v>
      </c>
      <c r="B23">
        <f>VLOOKUP(A23,'[2]Opration TeamMember_ItemMaster_'!$B$9:$E$991,4,0)</f>
        <v>324</v>
      </c>
      <c r="C23">
        <v>0</v>
      </c>
    </row>
    <row r="24" spans="1:3" x14ac:dyDescent="0.3">
      <c r="A24" t="s">
        <v>106</v>
      </c>
      <c r="B24">
        <f>VLOOKUP(A24,'[2]Opration TeamMember_ItemMaster_'!$B$9:$E$991,4,0)</f>
        <v>14</v>
      </c>
      <c r="C24">
        <v>20</v>
      </c>
    </row>
    <row r="25" spans="1:3" x14ac:dyDescent="0.3">
      <c r="A25" t="s">
        <v>107</v>
      </c>
      <c r="B25">
        <f>VLOOKUP(A25,'[2]Opration TeamMember_ItemMaster_'!$B$9:$E$991,4,0)</f>
        <v>17</v>
      </c>
      <c r="C25">
        <v>12</v>
      </c>
    </row>
    <row r="26" spans="1:3" x14ac:dyDescent="0.3">
      <c r="A26" t="s">
        <v>108</v>
      </c>
      <c r="B26">
        <f>VLOOKUP(A26,'[2]Opration TeamMember_ItemMaster_'!$B$9:$E$991,4,0)</f>
        <v>22</v>
      </c>
      <c r="C26">
        <v>23</v>
      </c>
    </row>
    <row r="27" spans="1:3" x14ac:dyDescent="0.3">
      <c r="A27" t="s">
        <v>123</v>
      </c>
      <c r="B27">
        <f>VLOOKUP(A27,'[2]Opration TeamMember_ItemMaster_'!$B$9:$E$991,4,0)</f>
        <v>186</v>
      </c>
      <c r="C27">
        <v>10</v>
      </c>
    </row>
    <row r="28" spans="1:3" x14ac:dyDescent="0.3">
      <c r="A28" t="s">
        <v>124</v>
      </c>
      <c r="B28">
        <f>VLOOKUP(A28,'[2]Opration TeamMember_ItemMaster_'!$B$9:$E$991,4,0)</f>
        <v>206</v>
      </c>
      <c r="C28">
        <v>9</v>
      </c>
    </row>
    <row r="29" spans="1:3" x14ac:dyDescent="0.3">
      <c r="A29" t="s">
        <v>125</v>
      </c>
      <c r="B29">
        <f>VLOOKUP(A29,'[2]Opration TeamMember_ItemMaster_'!$B$9:$E$991,4,0)</f>
        <v>271</v>
      </c>
      <c r="C29">
        <v>23</v>
      </c>
    </row>
    <row r="30" spans="1:3" x14ac:dyDescent="0.3">
      <c r="A30" t="s">
        <v>130</v>
      </c>
      <c r="B30">
        <f>VLOOKUP(A30,'[2]Opration TeamMember_ItemMaster_'!$B$9:$E$991,4,0)</f>
        <v>307</v>
      </c>
      <c r="C30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34"/>
  <sheetViews>
    <sheetView showGridLines="0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69" t="s">
        <v>146</v>
      </c>
      <c r="C1" s="70"/>
      <c r="D1" s="70"/>
      <c r="E1" s="70"/>
      <c r="F1" s="70"/>
      <c r="G1" s="70"/>
      <c r="H1" s="70"/>
      <c r="I1" s="70"/>
      <c r="J1" s="71"/>
      <c r="K1" s="69" t="s">
        <v>147</v>
      </c>
      <c r="L1" s="70"/>
      <c r="M1" s="70"/>
      <c r="N1" s="70"/>
      <c r="O1" s="70"/>
      <c r="P1" s="70"/>
      <c r="Q1" s="70"/>
      <c r="R1" s="70"/>
      <c r="S1" s="71"/>
      <c r="T1" s="69" t="s">
        <v>13</v>
      </c>
      <c r="U1" s="70"/>
      <c r="V1" s="70"/>
      <c r="W1" s="70"/>
      <c r="X1" s="70"/>
      <c r="Y1" s="70"/>
      <c r="Z1" s="70"/>
      <c r="AA1" s="70"/>
      <c r="AB1" s="7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109</v>
      </c>
      <c r="B4" s="20">
        <v>242</v>
      </c>
      <c r="C4" s="20">
        <v>0</v>
      </c>
      <c r="D4" s="20">
        <v>0</v>
      </c>
      <c r="E4" s="20">
        <v>91</v>
      </c>
      <c r="F4" s="20">
        <v>0</v>
      </c>
      <c r="G4" s="20">
        <v>0</v>
      </c>
      <c r="H4" s="20">
        <v>0</v>
      </c>
      <c r="I4" s="20">
        <v>0</v>
      </c>
      <c r="J4" s="20">
        <v>151</v>
      </c>
      <c r="K4" s="27">
        <v>242</v>
      </c>
      <c r="L4" s="28">
        <v>0</v>
      </c>
      <c r="M4" s="28">
        <v>0</v>
      </c>
      <c r="N4" s="28">
        <v>91</v>
      </c>
      <c r="O4" s="28">
        <v>0</v>
      </c>
      <c r="P4" s="28">
        <v>0</v>
      </c>
      <c r="Q4" s="28">
        <v>0</v>
      </c>
      <c r="R4" s="28">
        <v>0</v>
      </c>
      <c r="S4" s="26">
        <v>151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110</v>
      </c>
      <c r="B5" s="20">
        <v>120</v>
      </c>
      <c r="C5" s="20">
        <v>0</v>
      </c>
      <c r="D5" s="20">
        <v>0</v>
      </c>
      <c r="E5" s="20">
        <v>16</v>
      </c>
      <c r="F5" s="20">
        <v>0</v>
      </c>
      <c r="G5" s="20">
        <v>0</v>
      </c>
      <c r="H5" s="20">
        <v>0</v>
      </c>
      <c r="I5" s="20">
        <v>0</v>
      </c>
      <c r="J5" s="20">
        <v>104</v>
      </c>
      <c r="K5" s="27">
        <v>120</v>
      </c>
      <c r="L5" s="20">
        <v>0</v>
      </c>
      <c r="M5" s="20">
        <v>0</v>
      </c>
      <c r="N5" s="20">
        <v>16</v>
      </c>
      <c r="O5" s="20">
        <v>0</v>
      </c>
      <c r="P5" s="20">
        <v>0</v>
      </c>
      <c r="Q5" s="20">
        <v>0</v>
      </c>
      <c r="R5" s="20">
        <v>0</v>
      </c>
      <c r="S5" s="26">
        <v>104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25</v>
      </c>
    </row>
    <row r="6" spans="1:29" x14ac:dyDescent="0.3">
      <c r="A6" s="17" t="s">
        <v>111</v>
      </c>
      <c r="B6" s="20">
        <v>34</v>
      </c>
      <c r="C6" s="20">
        <v>20</v>
      </c>
      <c r="D6" s="20">
        <v>0</v>
      </c>
      <c r="E6" s="20">
        <v>58</v>
      </c>
      <c r="F6" s="20">
        <v>4</v>
      </c>
      <c r="G6" s="20">
        <v>0</v>
      </c>
      <c r="H6" s="20">
        <v>0</v>
      </c>
      <c r="I6" s="20">
        <v>0</v>
      </c>
      <c r="J6" s="26">
        <v>0</v>
      </c>
      <c r="K6" s="27">
        <v>34</v>
      </c>
      <c r="L6" s="20">
        <v>20</v>
      </c>
      <c r="M6" s="20">
        <v>0</v>
      </c>
      <c r="N6" s="20">
        <v>58</v>
      </c>
      <c r="O6" s="20">
        <v>4</v>
      </c>
      <c r="P6" s="20">
        <v>0</v>
      </c>
      <c r="Q6" s="20">
        <v>0</v>
      </c>
      <c r="R6" s="20">
        <v>0</v>
      </c>
      <c r="S6" s="26">
        <v>0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25</v>
      </c>
    </row>
    <row r="7" spans="1:29" x14ac:dyDescent="0.3">
      <c r="A7" s="17" t="s">
        <v>112</v>
      </c>
      <c r="B7" s="20">
        <v>15</v>
      </c>
      <c r="C7" s="20">
        <v>0</v>
      </c>
      <c r="D7" s="20">
        <v>0</v>
      </c>
      <c r="E7" s="20">
        <v>15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15</v>
      </c>
      <c r="L7" s="20">
        <v>0</v>
      </c>
      <c r="M7" s="20">
        <v>0</v>
      </c>
      <c r="N7" s="20">
        <v>15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25</v>
      </c>
    </row>
    <row r="8" spans="1:29" x14ac:dyDescent="0.3">
      <c r="A8" s="17" t="s">
        <v>113</v>
      </c>
      <c r="B8" s="20">
        <v>65</v>
      </c>
      <c r="C8" s="20">
        <v>0</v>
      </c>
      <c r="D8" s="20">
        <v>0</v>
      </c>
      <c r="E8" s="20">
        <v>65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65</v>
      </c>
      <c r="L8" s="20">
        <v>0</v>
      </c>
      <c r="M8" s="20">
        <v>0</v>
      </c>
      <c r="N8" s="20">
        <v>65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25</v>
      </c>
    </row>
    <row r="9" spans="1:29" x14ac:dyDescent="0.3">
      <c r="A9" s="17" t="s">
        <v>114</v>
      </c>
      <c r="B9" s="20">
        <v>0</v>
      </c>
      <c r="C9" s="20">
        <v>2</v>
      </c>
      <c r="D9" s="20">
        <v>0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2</v>
      </c>
      <c r="M9" s="20">
        <v>0</v>
      </c>
      <c r="N9" s="20">
        <v>2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25</v>
      </c>
    </row>
    <row r="10" spans="1:29" x14ac:dyDescent="0.3">
      <c r="A10" s="17" t="s">
        <v>116</v>
      </c>
      <c r="B10" s="20">
        <v>33</v>
      </c>
      <c r="C10" s="20">
        <v>0</v>
      </c>
      <c r="D10" s="20">
        <v>0</v>
      </c>
      <c r="E10" s="20">
        <v>6</v>
      </c>
      <c r="F10" s="20">
        <v>0</v>
      </c>
      <c r="G10" s="20">
        <v>0</v>
      </c>
      <c r="H10" s="20">
        <v>0</v>
      </c>
      <c r="I10" s="20">
        <v>0</v>
      </c>
      <c r="J10" s="26">
        <v>27</v>
      </c>
      <c r="K10" s="27">
        <v>33</v>
      </c>
      <c r="L10" s="20">
        <v>0</v>
      </c>
      <c r="M10" s="20">
        <v>0</v>
      </c>
      <c r="N10" s="20">
        <v>6</v>
      </c>
      <c r="O10" s="20">
        <v>0</v>
      </c>
      <c r="P10" s="20">
        <v>0</v>
      </c>
      <c r="Q10" s="20">
        <v>0</v>
      </c>
      <c r="R10" s="20">
        <v>0</v>
      </c>
      <c r="S10" s="26">
        <v>27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25</v>
      </c>
    </row>
    <row r="11" spans="1:29" x14ac:dyDescent="0.3">
      <c r="A11" s="17" t="s">
        <v>117</v>
      </c>
      <c r="B11" s="20">
        <v>21</v>
      </c>
      <c r="C11" s="20">
        <v>0</v>
      </c>
      <c r="D11" s="20">
        <v>0</v>
      </c>
      <c r="E11" s="20">
        <v>15</v>
      </c>
      <c r="F11" s="20">
        <v>0</v>
      </c>
      <c r="G11" s="20">
        <v>0</v>
      </c>
      <c r="H11" s="20">
        <v>0</v>
      </c>
      <c r="I11" s="20">
        <v>0</v>
      </c>
      <c r="J11" s="26">
        <v>6</v>
      </c>
      <c r="K11" s="27">
        <v>21</v>
      </c>
      <c r="L11" s="20">
        <v>0</v>
      </c>
      <c r="M11" s="20">
        <v>0</v>
      </c>
      <c r="N11" s="20">
        <v>15</v>
      </c>
      <c r="O11" s="20">
        <v>0</v>
      </c>
      <c r="P11" s="20">
        <v>0</v>
      </c>
      <c r="Q11" s="20">
        <v>0</v>
      </c>
      <c r="R11" s="20">
        <v>0</v>
      </c>
      <c r="S11" s="26">
        <v>6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25</v>
      </c>
    </row>
    <row r="12" spans="1:29" x14ac:dyDescent="0.3">
      <c r="A12" s="17" t="s">
        <v>118</v>
      </c>
      <c r="B12" s="20">
        <v>47</v>
      </c>
      <c r="C12" s="20">
        <v>0</v>
      </c>
      <c r="D12" s="20">
        <v>0</v>
      </c>
      <c r="E12" s="20">
        <v>16</v>
      </c>
      <c r="F12" s="20">
        <v>0</v>
      </c>
      <c r="G12" s="20">
        <v>0</v>
      </c>
      <c r="H12" s="20">
        <v>0</v>
      </c>
      <c r="I12" s="20">
        <v>0</v>
      </c>
      <c r="J12" s="26">
        <v>31</v>
      </c>
      <c r="K12" s="27">
        <v>47</v>
      </c>
      <c r="L12" s="20">
        <v>0</v>
      </c>
      <c r="M12" s="20">
        <v>0</v>
      </c>
      <c r="N12" s="20">
        <v>16</v>
      </c>
      <c r="O12" s="20">
        <v>0</v>
      </c>
      <c r="P12" s="20">
        <v>0</v>
      </c>
      <c r="Q12" s="20">
        <v>0</v>
      </c>
      <c r="R12" s="20">
        <v>0</v>
      </c>
      <c r="S12" s="26">
        <v>31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25</v>
      </c>
    </row>
    <row r="13" spans="1:29" x14ac:dyDescent="0.3">
      <c r="A13" s="17" t="s">
        <v>119</v>
      </c>
      <c r="B13" s="20">
        <v>8</v>
      </c>
      <c r="C13" s="20">
        <v>0</v>
      </c>
      <c r="D13" s="20">
        <v>0</v>
      </c>
      <c r="E13" s="20">
        <v>4</v>
      </c>
      <c r="F13" s="20">
        <v>0</v>
      </c>
      <c r="G13" s="20">
        <v>0</v>
      </c>
      <c r="H13" s="20">
        <v>0</v>
      </c>
      <c r="I13" s="20">
        <v>0</v>
      </c>
      <c r="J13" s="26">
        <v>4</v>
      </c>
      <c r="K13" s="27">
        <v>8</v>
      </c>
      <c r="L13" s="20">
        <v>0</v>
      </c>
      <c r="M13" s="20">
        <v>0</v>
      </c>
      <c r="N13" s="20">
        <v>4</v>
      </c>
      <c r="O13" s="20">
        <v>0</v>
      </c>
      <c r="P13" s="20">
        <v>0</v>
      </c>
      <c r="Q13" s="20">
        <v>0</v>
      </c>
      <c r="R13" s="20">
        <v>0</v>
      </c>
      <c r="S13" s="26">
        <v>4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25</v>
      </c>
    </row>
    <row r="14" spans="1:29" x14ac:dyDescent="0.3">
      <c r="A14" s="17" t="s">
        <v>120</v>
      </c>
      <c r="B14" s="20">
        <v>16</v>
      </c>
      <c r="C14" s="20">
        <v>10</v>
      </c>
      <c r="D14" s="20">
        <v>0</v>
      </c>
      <c r="E14" s="20">
        <v>26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16</v>
      </c>
      <c r="L14" s="20">
        <v>10</v>
      </c>
      <c r="M14" s="20">
        <v>0</v>
      </c>
      <c r="N14" s="20">
        <v>26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25</v>
      </c>
    </row>
    <row r="15" spans="1:29" x14ac:dyDescent="0.3">
      <c r="A15" s="17" t="s">
        <v>121</v>
      </c>
      <c r="B15" s="20">
        <v>30</v>
      </c>
      <c r="C15" s="20">
        <v>20</v>
      </c>
      <c r="D15" s="20">
        <v>0</v>
      </c>
      <c r="E15" s="20">
        <v>37</v>
      </c>
      <c r="F15" s="20">
        <v>0</v>
      </c>
      <c r="G15" s="20">
        <v>0</v>
      </c>
      <c r="H15" s="20">
        <v>0</v>
      </c>
      <c r="I15" s="20">
        <v>0</v>
      </c>
      <c r="J15" s="26">
        <v>13</v>
      </c>
      <c r="K15" s="27">
        <v>30</v>
      </c>
      <c r="L15" s="20">
        <v>20</v>
      </c>
      <c r="M15" s="20">
        <v>0</v>
      </c>
      <c r="N15" s="20">
        <v>37</v>
      </c>
      <c r="O15" s="20">
        <v>0</v>
      </c>
      <c r="P15" s="20">
        <v>0</v>
      </c>
      <c r="Q15" s="20">
        <v>0</v>
      </c>
      <c r="R15" s="20">
        <v>0</v>
      </c>
      <c r="S15" s="26">
        <v>13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25</v>
      </c>
    </row>
    <row r="16" spans="1:29" x14ac:dyDescent="0.3">
      <c r="A16" s="17" t="s">
        <v>122</v>
      </c>
      <c r="B16" s="20">
        <v>49</v>
      </c>
      <c r="C16" s="20">
        <v>0</v>
      </c>
      <c r="D16" s="20">
        <v>0</v>
      </c>
      <c r="E16" s="20">
        <v>5</v>
      </c>
      <c r="F16" s="20">
        <v>0</v>
      </c>
      <c r="G16" s="20">
        <v>0</v>
      </c>
      <c r="H16" s="20">
        <v>0</v>
      </c>
      <c r="I16" s="20">
        <v>0</v>
      </c>
      <c r="J16" s="26">
        <v>44</v>
      </c>
      <c r="K16" s="27">
        <v>49</v>
      </c>
      <c r="L16" s="20">
        <v>0</v>
      </c>
      <c r="M16" s="20">
        <v>0</v>
      </c>
      <c r="N16" s="20">
        <v>5</v>
      </c>
      <c r="O16" s="20">
        <v>0</v>
      </c>
      <c r="P16" s="20">
        <v>0</v>
      </c>
      <c r="Q16" s="20">
        <v>0</v>
      </c>
      <c r="R16" s="20">
        <v>0</v>
      </c>
      <c r="S16" s="26">
        <v>44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25</v>
      </c>
    </row>
    <row r="17" spans="1:29" x14ac:dyDescent="0.3">
      <c r="A17" s="17" t="s">
        <v>126</v>
      </c>
      <c r="B17" s="20">
        <v>1</v>
      </c>
      <c r="C17" s="20">
        <v>0</v>
      </c>
      <c r="D17" s="20">
        <v>0</v>
      </c>
      <c r="E17" s="20">
        <v>1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1</v>
      </c>
      <c r="L17" s="20">
        <v>0</v>
      </c>
      <c r="M17" s="20">
        <v>0</v>
      </c>
      <c r="N17" s="20">
        <v>1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25</v>
      </c>
    </row>
    <row r="18" spans="1:29" x14ac:dyDescent="0.3">
      <c r="A18" s="17" t="s">
        <v>127</v>
      </c>
      <c r="B18" s="20">
        <v>5</v>
      </c>
      <c r="C18" s="20">
        <v>10</v>
      </c>
      <c r="D18" s="20">
        <v>0</v>
      </c>
      <c r="E18" s="20">
        <v>8</v>
      </c>
      <c r="F18" s="20">
        <v>0</v>
      </c>
      <c r="G18" s="20">
        <v>0</v>
      </c>
      <c r="H18" s="20">
        <v>0</v>
      </c>
      <c r="I18" s="20">
        <v>0</v>
      </c>
      <c r="J18" s="26">
        <v>7</v>
      </c>
      <c r="K18" s="27">
        <v>5</v>
      </c>
      <c r="L18" s="20">
        <v>10</v>
      </c>
      <c r="M18" s="20">
        <v>0</v>
      </c>
      <c r="N18" s="20">
        <v>8</v>
      </c>
      <c r="O18" s="20">
        <v>0</v>
      </c>
      <c r="P18" s="20">
        <v>0</v>
      </c>
      <c r="Q18" s="20">
        <v>0</v>
      </c>
      <c r="R18" s="20">
        <v>0</v>
      </c>
      <c r="S18" s="26">
        <v>7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25</v>
      </c>
    </row>
    <row r="19" spans="1:29" x14ac:dyDescent="0.3">
      <c r="A19" s="17" t="s">
        <v>128</v>
      </c>
      <c r="B19" s="20">
        <v>46</v>
      </c>
      <c r="C19" s="20">
        <v>0</v>
      </c>
      <c r="D19" s="20">
        <v>0</v>
      </c>
      <c r="E19" s="20">
        <v>42</v>
      </c>
      <c r="F19" s="20">
        <v>0</v>
      </c>
      <c r="G19" s="20">
        <v>0</v>
      </c>
      <c r="H19" s="20">
        <v>0</v>
      </c>
      <c r="I19" s="20">
        <v>0</v>
      </c>
      <c r="J19" s="26">
        <v>4</v>
      </c>
      <c r="K19" s="27">
        <v>46</v>
      </c>
      <c r="L19" s="20">
        <v>0</v>
      </c>
      <c r="M19" s="20">
        <v>0</v>
      </c>
      <c r="N19" s="20">
        <v>42</v>
      </c>
      <c r="O19" s="20">
        <v>0</v>
      </c>
      <c r="P19" s="20">
        <v>0</v>
      </c>
      <c r="Q19" s="20">
        <v>0</v>
      </c>
      <c r="R19" s="20">
        <v>0</v>
      </c>
      <c r="S19" s="26">
        <v>4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33" si="3">E19-N19</f>
        <v>0</v>
      </c>
      <c r="X19" s="20">
        <f t="shared" ref="X19:X33" si="4">F19-O19</f>
        <v>0</v>
      </c>
      <c r="Y19" s="20">
        <f t="shared" ref="Y19:Y33" si="5">G19-P19</f>
        <v>0</v>
      </c>
      <c r="Z19" s="20">
        <f t="shared" ref="Z19:Z33" si="6">H19-Q19</f>
        <v>0</v>
      </c>
      <c r="AA19" s="20">
        <f t="shared" ref="AA19:AA33" si="7">I19-R19</f>
        <v>0</v>
      </c>
      <c r="AB19" s="20">
        <f t="shared" ref="AB19:AB33" si="8">J19-S19</f>
        <v>0</v>
      </c>
      <c r="AC19" s="17" t="s">
        <v>25</v>
      </c>
    </row>
    <row r="20" spans="1:29" x14ac:dyDescent="0.3">
      <c r="A20" s="17" t="s">
        <v>129</v>
      </c>
      <c r="B20" s="20">
        <v>56</v>
      </c>
      <c r="C20" s="20">
        <v>0</v>
      </c>
      <c r="D20" s="20">
        <v>0</v>
      </c>
      <c r="E20" s="20">
        <v>22</v>
      </c>
      <c r="F20" s="20">
        <v>0</v>
      </c>
      <c r="G20" s="20">
        <v>0</v>
      </c>
      <c r="H20" s="20">
        <v>0</v>
      </c>
      <c r="I20" s="20">
        <v>0</v>
      </c>
      <c r="J20" s="26">
        <v>34</v>
      </c>
      <c r="K20" s="27">
        <v>56</v>
      </c>
      <c r="L20" s="20">
        <v>0</v>
      </c>
      <c r="M20" s="20">
        <v>0</v>
      </c>
      <c r="N20" s="20">
        <v>22</v>
      </c>
      <c r="O20" s="20">
        <v>0</v>
      </c>
      <c r="P20" s="20">
        <v>0</v>
      </c>
      <c r="Q20" s="20">
        <v>0</v>
      </c>
      <c r="R20" s="20">
        <v>0</v>
      </c>
      <c r="S20" s="26">
        <v>34</v>
      </c>
      <c r="T20" s="20">
        <f t="shared" ref="T20:T33" si="9">B20-K20</f>
        <v>0</v>
      </c>
      <c r="U20" s="20">
        <f t="shared" ref="U20:U33" si="10">C20-L20</f>
        <v>0</v>
      </c>
      <c r="V20" s="20">
        <f t="shared" ref="V20:V33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25</v>
      </c>
    </row>
    <row r="21" spans="1:29" x14ac:dyDescent="0.3">
      <c r="A21" s="17" t="s">
        <v>133</v>
      </c>
      <c r="B21" s="20">
        <v>36</v>
      </c>
      <c r="C21" s="20">
        <v>0</v>
      </c>
      <c r="D21" s="20">
        <v>0</v>
      </c>
      <c r="E21" s="20">
        <v>22</v>
      </c>
      <c r="F21" s="20">
        <v>0</v>
      </c>
      <c r="G21" s="20">
        <v>0</v>
      </c>
      <c r="H21" s="20">
        <v>0</v>
      </c>
      <c r="I21" s="20">
        <v>0</v>
      </c>
      <c r="J21" s="26">
        <v>14</v>
      </c>
      <c r="K21" s="27">
        <v>36</v>
      </c>
      <c r="L21" s="20">
        <v>0</v>
      </c>
      <c r="M21" s="20">
        <v>0</v>
      </c>
      <c r="N21" s="20">
        <v>22</v>
      </c>
      <c r="O21" s="20">
        <v>0</v>
      </c>
      <c r="P21" s="20">
        <v>0</v>
      </c>
      <c r="Q21" s="20">
        <v>0</v>
      </c>
      <c r="R21" s="20">
        <v>0</v>
      </c>
      <c r="S21" s="26">
        <v>14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25</v>
      </c>
    </row>
    <row r="22" spans="1:29" x14ac:dyDescent="0.3">
      <c r="A22" s="17" t="s">
        <v>134</v>
      </c>
      <c r="B22" s="20">
        <v>53</v>
      </c>
      <c r="C22" s="20">
        <v>0</v>
      </c>
      <c r="D22" s="20">
        <v>0</v>
      </c>
      <c r="E22" s="20">
        <v>43</v>
      </c>
      <c r="F22" s="20">
        <v>0</v>
      </c>
      <c r="G22" s="20">
        <v>0</v>
      </c>
      <c r="H22" s="20">
        <v>0</v>
      </c>
      <c r="I22" s="20">
        <v>0</v>
      </c>
      <c r="J22" s="26">
        <v>10</v>
      </c>
      <c r="K22" s="27">
        <v>53</v>
      </c>
      <c r="L22" s="20">
        <v>0</v>
      </c>
      <c r="M22" s="20">
        <v>0</v>
      </c>
      <c r="N22" s="20">
        <v>43</v>
      </c>
      <c r="O22" s="20">
        <v>0</v>
      </c>
      <c r="P22" s="20">
        <v>0</v>
      </c>
      <c r="Q22" s="20">
        <v>0</v>
      </c>
      <c r="R22" s="20">
        <v>0</v>
      </c>
      <c r="S22" s="26">
        <v>10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25</v>
      </c>
    </row>
    <row r="23" spans="1:29" x14ac:dyDescent="0.3">
      <c r="A23" s="17" t="s">
        <v>135</v>
      </c>
      <c r="B23" s="20">
        <v>40</v>
      </c>
      <c r="C23" s="20">
        <v>0</v>
      </c>
      <c r="D23" s="20">
        <v>0</v>
      </c>
      <c r="E23" s="20">
        <v>40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40</v>
      </c>
      <c r="L23" s="20">
        <v>0</v>
      </c>
      <c r="M23" s="20">
        <v>0</v>
      </c>
      <c r="N23" s="20">
        <v>40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25</v>
      </c>
    </row>
    <row r="24" spans="1:29" x14ac:dyDescent="0.3">
      <c r="A24" s="17" t="s">
        <v>115</v>
      </c>
      <c r="B24" s="20">
        <v>47</v>
      </c>
      <c r="C24" s="20">
        <v>0</v>
      </c>
      <c r="D24" s="20">
        <v>0</v>
      </c>
      <c r="E24" s="20">
        <v>15</v>
      </c>
      <c r="F24" s="20">
        <v>0</v>
      </c>
      <c r="G24" s="20">
        <v>0</v>
      </c>
      <c r="H24" s="20">
        <v>0</v>
      </c>
      <c r="I24" s="20">
        <v>0</v>
      </c>
      <c r="J24" s="26">
        <v>32</v>
      </c>
      <c r="K24" s="27">
        <v>47</v>
      </c>
      <c r="L24" s="20">
        <v>0</v>
      </c>
      <c r="M24" s="20">
        <v>0</v>
      </c>
      <c r="N24" s="20">
        <v>15</v>
      </c>
      <c r="O24" s="20">
        <v>0</v>
      </c>
      <c r="P24" s="20">
        <v>0</v>
      </c>
      <c r="Q24" s="20">
        <v>0</v>
      </c>
      <c r="R24" s="20">
        <v>0</v>
      </c>
      <c r="S24" s="26">
        <v>32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25</v>
      </c>
    </row>
    <row r="25" spans="1:29" x14ac:dyDescent="0.3">
      <c r="A25" s="17" t="s">
        <v>132</v>
      </c>
      <c r="B25" s="20">
        <v>0</v>
      </c>
      <c r="C25" s="20">
        <v>20</v>
      </c>
      <c r="D25" s="20">
        <v>0</v>
      </c>
      <c r="E25" s="20">
        <v>20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20</v>
      </c>
      <c r="M25" s="20">
        <v>0</v>
      </c>
      <c r="N25" s="20">
        <v>20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25</v>
      </c>
    </row>
    <row r="26" spans="1:29" x14ac:dyDescent="0.3">
      <c r="A26" s="17" t="s">
        <v>131</v>
      </c>
      <c r="B26" s="20">
        <v>0</v>
      </c>
      <c r="C26" s="20">
        <v>2</v>
      </c>
      <c r="D26" s="20">
        <v>0</v>
      </c>
      <c r="E26" s="20">
        <v>2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2</v>
      </c>
      <c r="M26" s="20">
        <v>0</v>
      </c>
      <c r="N26" s="20">
        <v>2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25</v>
      </c>
    </row>
    <row r="27" spans="1:29" x14ac:dyDescent="0.3">
      <c r="A27" s="17" t="s">
        <v>106</v>
      </c>
      <c r="B27" s="20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20</v>
      </c>
      <c r="K27" s="27">
        <v>20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20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25</v>
      </c>
    </row>
    <row r="28" spans="1:29" x14ac:dyDescent="0.3">
      <c r="A28" s="17" t="s">
        <v>107</v>
      </c>
      <c r="B28" s="20">
        <v>12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12</v>
      </c>
      <c r="K28" s="27">
        <v>12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12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25</v>
      </c>
    </row>
    <row r="29" spans="1:29" x14ac:dyDescent="0.3">
      <c r="A29" s="17" t="s">
        <v>108</v>
      </c>
      <c r="B29" s="20">
        <v>23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23</v>
      </c>
      <c r="K29" s="27">
        <v>23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23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25</v>
      </c>
    </row>
    <row r="30" spans="1:29" x14ac:dyDescent="0.3">
      <c r="A30" s="17" t="s">
        <v>123</v>
      </c>
      <c r="B30" s="20">
        <v>10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10</v>
      </c>
      <c r="K30" s="27">
        <v>10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10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25</v>
      </c>
    </row>
    <row r="31" spans="1:29" x14ac:dyDescent="0.3">
      <c r="A31" s="17" t="s">
        <v>124</v>
      </c>
      <c r="B31" s="20">
        <v>9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9</v>
      </c>
      <c r="K31" s="27">
        <v>9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9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25</v>
      </c>
    </row>
    <row r="32" spans="1:29" x14ac:dyDescent="0.3">
      <c r="A32" s="17" t="s">
        <v>125</v>
      </c>
      <c r="B32" s="20">
        <v>23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23</v>
      </c>
      <c r="K32" s="27">
        <v>23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23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25</v>
      </c>
    </row>
    <row r="33" spans="1:29" ht="15" thickBot="1" x14ac:dyDescent="0.35">
      <c r="A33" s="17" t="s">
        <v>130</v>
      </c>
      <c r="B33" s="20">
        <v>5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5</v>
      </c>
      <c r="K33" s="27">
        <v>5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5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25</v>
      </c>
    </row>
    <row r="34" spans="1:29" s="37" customFormat="1" ht="16.2" thickBot="1" x14ac:dyDescent="0.35">
      <c r="A34" s="32" t="s">
        <v>19</v>
      </c>
      <c r="B34" s="33">
        <f t="shared" ref="B34:AB34" si="12">SUM(B4:B33)</f>
        <v>1066</v>
      </c>
      <c r="C34" s="33">
        <f t="shared" si="12"/>
        <v>84</v>
      </c>
      <c r="D34" s="33">
        <f t="shared" si="12"/>
        <v>0</v>
      </c>
      <c r="E34" s="33">
        <f t="shared" si="12"/>
        <v>571</v>
      </c>
      <c r="F34" s="33">
        <f t="shared" si="12"/>
        <v>4</v>
      </c>
      <c r="G34" s="33">
        <f t="shared" si="12"/>
        <v>0</v>
      </c>
      <c r="H34" s="33">
        <f t="shared" si="12"/>
        <v>0</v>
      </c>
      <c r="I34" s="33">
        <f t="shared" si="12"/>
        <v>0</v>
      </c>
      <c r="J34" s="34">
        <f t="shared" si="12"/>
        <v>583</v>
      </c>
      <c r="K34" s="35">
        <f t="shared" si="12"/>
        <v>1066</v>
      </c>
      <c r="L34" s="33">
        <f t="shared" si="12"/>
        <v>84</v>
      </c>
      <c r="M34" s="33">
        <f t="shared" si="12"/>
        <v>0</v>
      </c>
      <c r="N34" s="33">
        <f t="shared" si="12"/>
        <v>571</v>
      </c>
      <c r="O34" s="33">
        <f t="shared" si="12"/>
        <v>4</v>
      </c>
      <c r="P34" s="33">
        <f t="shared" si="12"/>
        <v>0</v>
      </c>
      <c r="Q34" s="33">
        <f t="shared" si="12"/>
        <v>0</v>
      </c>
      <c r="R34" s="33">
        <f t="shared" si="12"/>
        <v>0</v>
      </c>
      <c r="S34" s="34">
        <f t="shared" si="12"/>
        <v>583</v>
      </c>
      <c r="T34" s="33">
        <f t="shared" si="12"/>
        <v>0</v>
      </c>
      <c r="U34" s="33">
        <f t="shared" si="12"/>
        <v>0</v>
      </c>
      <c r="V34" s="33">
        <f t="shared" si="12"/>
        <v>0</v>
      </c>
      <c r="W34" s="33">
        <f t="shared" si="12"/>
        <v>0</v>
      </c>
      <c r="X34" s="33">
        <f t="shared" si="12"/>
        <v>0</v>
      </c>
      <c r="Y34" s="33">
        <f t="shared" si="12"/>
        <v>0</v>
      </c>
      <c r="Z34" s="33">
        <f t="shared" si="12"/>
        <v>0</v>
      </c>
      <c r="AA34" s="33">
        <f t="shared" si="12"/>
        <v>0</v>
      </c>
      <c r="AB34" s="34">
        <f t="shared" si="12"/>
        <v>0</v>
      </c>
      <c r="AC34" s="36"/>
    </row>
  </sheetData>
  <mergeCells count="3">
    <mergeCell ref="B1:J1"/>
    <mergeCell ref="K1:S1"/>
    <mergeCell ref="T1:AB1"/>
  </mergeCells>
  <conditionalFormatting sqref="A34:A1048576 A1:A5">
    <cfRule type="duplicateValues" dxfId="12" priority="68"/>
  </conditionalFormatting>
  <conditionalFormatting sqref="A6">
    <cfRule type="duplicateValues" dxfId="11" priority="71"/>
  </conditionalFormatting>
  <conditionalFormatting sqref="A19:A20 A8">
    <cfRule type="duplicateValues" dxfId="10" priority="11"/>
  </conditionalFormatting>
  <conditionalFormatting sqref="A21:A28">
    <cfRule type="duplicateValues" dxfId="9" priority="6"/>
  </conditionalFormatting>
  <conditionalFormatting sqref="A9:A10">
    <cfRule type="duplicateValues" dxfId="8" priority="4"/>
  </conditionalFormatting>
  <conditionalFormatting sqref="A9:A10">
    <cfRule type="duplicateValues" dxfId="7" priority="3"/>
  </conditionalFormatting>
  <conditionalFormatting sqref="A11:A18">
    <cfRule type="duplicateValues" dxfId="6" priority="2"/>
  </conditionalFormatting>
  <conditionalFormatting sqref="A11:A18">
    <cfRule type="duplicateValues" dxfId="5" priority="1"/>
  </conditionalFormatting>
  <conditionalFormatting sqref="A7">
    <cfRule type="duplicateValues" dxfId="4" priority="95"/>
  </conditionalFormatting>
  <conditionalFormatting sqref="A34:A1048576 A1:A7">
    <cfRule type="duplicateValues" dxfId="3" priority="96"/>
  </conditionalFormatting>
  <conditionalFormatting sqref="A19:A20 A8">
    <cfRule type="duplicateValues" dxfId="2" priority="99"/>
  </conditionalFormatting>
  <conditionalFormatting sqref="A29:A33">
    <cfRule type="duplicateValues" dxfId="1" priority="101"/>
  </conditionalFormatting>
  <conditionalFormatting sqref="A21:A33">
    <cfRule type="duplicateValues" dxfId="0" priority="10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2021-06-29T04:48:14Z</dcterms:modified>
</cp:coreProperties>
</file>