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1086643-SHREE GANPATI PESTICIDES\"/>
    </mc:Choice>
  </mc:AlternateContent>
  <xr:revisionPtr revIDLastSave="0" documentId="13_ncr:1_{0CED1415-5E8A-430A-9305-D01DD4ACCAF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working'!$A$1:$M$4</definedName>
    <definedName name="_xlnm._FilterDatabase" localSheetId="5" hidden="1">Reco!$A$3:$AC$51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0" r:id="rId10"/>
  </pivotCaches>
</workbook>
</file>

<file path=xl/calcChain.xml><?xml version="1.0" encoding="utf-8"?>
<calcChain xmlns="http://schemas.openxmlformats.org/spreadsheetml/2006/main">
  <c r="AA32" i="4" l="1"/>
  <c r="Z32" i="4"/>
  <c r="Y32" i="4"/>
  <c r="V32" i="4"/>
  <c r="Z30" i="4"/>
  <c r="Y30" i="4"/>
  <c r="AA28" i="4"/>
  <c r="Z28" i="4"/>
  <c r="Y28" i="4"/>
  <c r="AB27" i="4"/>
  <c r="AA27" i="4"/>
  <c r="Z27" i="4"/>
  <c r="Y27" i="4"/>
  <c r="X27" i="4"/>
  <c r="T27" i="4"/>
  <c r="AA26" i="4"/>
  <c r="AA25" i="4"/>
  <c r="Y25" i="4"/>
  <c r="X25" i="4"/>
  <c r="W25" i="4"/>
  <c r="V25" i="4"/>
  <c r="AA24" i="4"/>
  <c r="Z24" i="4"/>
  <c r="Y24" i="4"/>
  <c r="AA22" i="4"/>
  <c r="Z20" i="4"/>
  <c r="Y20" i="4"/>
  <c r="Z17" i="4"/>
  <c r="Y15" i="4"/>
  <c r="Y14" i="4"/>
  <c r="Z12" i="4"/>
  <c r="AA11" i="4"/>
  <c r="U11" i="4"/>
  <c r="AA9" i="4"/>
  <c r="Z9" i="4"/>
  <c r="AA6" i="4"/>
  <c r="W6" i="4"/>
  <c r="T6" i="4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L3" i="5"/>
  <c r="M3" i="5" s="1"/>
  <c r="L4" i="5"/>
  <c r="M4" i="5" s="1"/>
  <c r="L5" i="5"/>
  <c r="M5" i="5"/>
  <c r="L6" i="5"/>
  <c r="M6" i="5" s="1"/>
  <c r="L7" i="5"/>
  <c r="M7" i="5" s="1"/>
  <c r="L8" i="5"/>
  <c r="M8" i="5" s="1"/>
  <c r="L9" i="5"/>
  <c r="M9" i="5" s="1"/>
  <c r="L10" i="5"/>
  <c r="M10" i="5"/>
  <c r="L11" i="5"/>
  <c r="M11" i="5" s="1"/>
  <c r="L12" i="5"/>
  <c r="M12" i="5" s="1"/>
  <c r="L13" i="5"/>
  <c r="M13" i="5" s="1"/>
  <c r="L14" i="5"/>
  <c r="M14" i="5" s="1"/>
  <c r="L15" i="5"/>
  <c r="M15" i="5" s="1"/>
  <c r="L16" i="5"/>
  <c r="M16" i="5" s="1"/>
  <c r="L17" i="5"/>
  <c r="M17" i="5" s="1"/>
  <c r="L18" i="5"/>
  <c r="M18" i="5" s="1"/>
  <c r="L19" i="5"/>
  <c r="M19" i="5" s="1"/>
  <c r="L20" i="5"/>
  <c r="M20" i="5" s="1"/>
  <c r="L21" i="5"/>
  <c r="M21" i="5"/>
  <c r="L22" i="5"/>
  <c r="M22" i="5" s="1"/>
  <c r="L23" i="5"/>
  <c r="M23" i="5" s="1"/>
  <c r="L24" i="5"/>
  <c r="M24" i="5" s="1"/>
  <c r="L25" i="5"/>
  <c r="M25" i="5" s="1"/>
  <c r="L26" i="5"/>
  <c r="M26" i="5"/>
  <c r="L27" i="5"/>
  <c r="M27" i="5" s="1"/>
  <c r="L28" i="5"/>
  <c r="M28" i="5" s="1"/>
  <c r="L29" i="5"/>
  <c r="M29" i="5" s="1"/>
  <c r="L30" i="5"/>
  <c r="M30" i="5" s="1"/>
  <c r="L31" i="5"/>
  <c r="M31" i="5" s="1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W18" i="4" s="1"/>
  <c r="G22" i="2"/>
  <c r="F22" i="2"/>
  <c r="E22" i="2"/>
  <c r="M21" i="2"/>
  <c r="I21" i="2"/>
  <c r="H21" i="2"/>
  <c r="G21" i="2"/>
  <c r="F21" i="2"/>
  <c r="E21" i="2"/>
  <c r="M20" i="2"/>
  <c r="I20" i="2"/>
  <c r="H20" i="2"/>
  <c r="W32" i="4" s="1"/>
  <c r="G20" i="2"/>
  <c r="F20" i="2"/>
  <c r="U32" i="4" s="1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V18" i="4" l="1"/>
  <c r="Z5" i="4"/>
  <c r="Y8" i="4"/>
  <c r="Y11" i="4"/>
  <c r="W13" i="4"/>
  <c r="Z14" i="4"/>
  <c r="W23" i="4"/>
  <c r="AA5" i="4"/>
  <c r="Z8" i="4"/>
  <c r="AA14" i="4"/>
  <c r="X18" i="4"/>
  <c r="AA19" i="4"/>
  <c r="Y10" i="4"/>
  <c r="Y18" i="4"/>
  <c r="AA21" i="4"/>
  <c r="Y31" i="4"/>
  <c r="AB6" i="4"/>
  <c r="AB43" i="4"/>
  <c r="AB30" i="4"/>
  <c r="U27" i="4"/>
  <c r="X12" i="4"/>
  <c r="X16" i="4"/>
  <c r="U19" i="4"/>
  <c r="U24" i="4"/>
  <c r="V28" i="4"/>
  <c r="AB29" i="4"/>
  <c r="U21" i="4"/>
  <c r="AB23" i="4"/>
  <c r="T29" i="4"/>
  <c r="U31" i="4"/>
  <c r="V21" i="4"/>
  <c r="W21" i="4"/>
  <c r="T26" i="4"/>
  <c r="W28" i="4"/>
  <c r="U29" i="4"/>
  <c r="V31" i="4"/>
  <c r="T8" i="4"/>
  <c r="AB8" i="4"/>
  <c r="X10" i="4"/>
  <c r="AB16" i="4"/>
  <c r="X24" i="4"/>
  <c r="AB26" i="4"/>
  <c r="X28" i="4"/>
  <c r="V29" i="4"/>
  <c r="T30" i="4"/>
  <c r="W31" i="4"/>
  <c r="V20" i="4"/>
  <c r="V19" i="4"/>
  <c r="T23" i="4"/>
  <c r="U8" i="4"/>
  <c r="T16" i="4"/>
  <c r="Y19" i="4"/>
  <c r="U26" i="4"/>
  <c r="X31" i="4"/>
  <c r="V8" i="4"/>
  <c r="T9" i="4"/>
  <c r="AB9" i="4"/>
  <c r="U16" i="4"/>
  <c r="V22" i="4"/>
  <c r="X29" i="4"/>
  <c r="U10" i="4"/>
  <c r="W16" i="4"/>
  <c r="V12" i="4"/>
  <c r="V23" i="4"/>
  <c r="U9" i="4"/>
  <c r="V16" i="4"/>
  <c r="T20" i="4"/>
  <c r="W26" i="4"/>
  <c r="W27" i="4"/>
  <c r="Y9" i="4"/>
  <c r="W10" i="4"/>
  <c r="Z16" i="4"/>
  <c r="Y22" i="4"/>
  <c r="W24" i="4"/>
  <c r="Z22" i="4"/>
  <c r="Y12" i="4"/>
  <c r="Z21" i="4"/>
  <c r="V9" i="4"/>
  <c r="T10" i="4"/>
  <c r="AB10" i="4"/>
  <c r="U20" i="4"/>
  <c r="T24" i="4"/>
  <c r="AB24" i="4"/>
  <c r="Z25" i="4"/>
  <c r="X26" i="4"/>
  <c r="V27" i="4"/>
  <c r="Z29" i="4"/>
  <c r="Z31" i="4"/>
  <c r="Z6" i="4"/>
  <c r="AA13" i="4"/>
  <c r="Y17" i="4"/>
  <c r="U25" i="4"/>
  <c r="Z26" i="4"/>
  <c r="AA30" i="4"/>
  <c r="U23" i="4"/>
  <c r="AB22" i="4"/>
  <c r="AA12" i="4"/>
  <c r="Y13" i="4"/>
  <c r="Z15" i="4"/>
  <c r="AA8" i="4"/>
  <c r="X9" i="4"/>
  <c r="V10" i="4"/>
  <c r="T14" i="4"/>
  <c r="Y16" i="4"/>
  <c r="W17" i="4"/>
  <c r="W20" i="4"/>
  <c r="V24" i="4"/>
  <c r="T25" i="4"/>
  <c r="AB25" i="4"/>
  <c r="Y26" i="4"/>
  <c r="U28" i="4"/>
  <c r="AA29" i="4"/>
  <c r="AA31" i="4"/>
  <c r="X8" i="4"/>
  <c r="Y5" i="4"/>
  <c r="Y6" i="4"/>
  <c r="AA7" i="4"/>
  <c r="AA23" i="4"/>
  <c r="Y29" i="4"/>
  <c r="AB20" i="4"/>
  <c r="T28" i="4"/>
  <c r="W5" i="4"/>
  <c r="W11" i="4"/>
  <c r="AB14" i="4"/>
  <c r="AA18" i="4"/>
  <c r="W19" i="4"/>
  <c r="V26" i="4"/>
  <c r="Y7" i="4"/>
  <c r="W9" i="4"/>
  <c r="AA10" i="4"/>
  <c r="Z10" i="4"/>
  <c r="AB12" i="4"/>
  <c r="Z13" i="4"/>
  <c r="AA17" i="4"/>
  <c r="X20" i="4"/>
  <c r="Y23" i="4"/>
  <c r="Z7" i="4"/>
  <c r="V14" i="4"/>
  <c r="Y21" i="4"/>
  <c r="Z23" i="4"/>
  <c r="U17" i="4"/>
  <c r="AB28" i="4"/>
  <c r="AB19" i="4"/>
  <c r="V6" i="4"/>
  <c r="W8" i="4"/>
  <c r="Z11" i="4"/>
  <c r="AA15" i="4"/>
  <c r="AA16" i="4"/>
  <c r="Z18" i="4"/>
  <c r="Z19" i="4"/>
  <c r="AA20" i="4"/>
  <c r="W29" i="4"/>
  <c r="T31" i="4"/>
  <c r="AB31" i="4"/>
  <c r="W12" i="4"/>
  <c r="W22" i="4"/>
  <c r="T32" i="4"/>
  <c r="AB32" i="4"/>
  <c r="T18" i="4"/>
  <c r="AB18" i="4"/>
  <c r="X30" i="4"/>
  <c r="AB17" i="4"/>
  <c r="U18" i="4"/>
  <c r="X19" i="4"/>
  <c r="U6" i="4"/>
  <c r="X32" i="4"/>
  <c r="T22" i="4"/>
  <c r="U39" i="4"/>
  <c r="X5" i="4"/>
  <c r="V11" i="4"/>
  <c r="X13" i="4"/>
  <c r="U14" i="4"/>
  <c r="T17" i="4"/>
  <c r="X21" i="4"/>
  <c r="U22" i="4"/>
  <c r="U30" i="4"/>
  <c r="X11" i="4"/>
  <c r="U12" i="4"/>
  <c r="W14" i="4"/>
  <c r="T15" i="4"/>
  <c r="AB15" i="4"/>
  <c r="V17" i="4"/>
  <c r="W30" i="4"/>
  <c r="V47" i="4"/>
  <c r="X49" i="4"/>
  <c r="X6" i="4"/>
  <c r="X14" i="4"/>
  <c r="U15" i="4"/>
  <c r="X22" i="4"/>
  <c r="T12" i="4"/>
  <c r="T5" i="4"/>
  <c r="AB5" i="4"/>
  <c r="T13" i="4"/>
  <c r="AB13" i="4"/>
  <c r="V15" i="4"/>
  <c r="X17" i="4"/>
  <c r="T21" i="4"/>
  <c r="AB21" i="4"/>
  <c r="V30" i="4"/>
  <c r="T45" i="4"/>
  <c r="V46" i="4"/>
  <c r="X47" i="4"/>
  <c r="U5" i="4"/>
  <c r="U13" i="4"/>
  <c r="W15" i="4"/>
  <c r="V5" i="4"/>
  <c r="T11" i="4"/>
  <c r="AB11" i="4"/>
  <c r="V13" i="4"/>
  <c r="X15" i="4"/>
  <c r="T19" i="4"/>
  <c r="X23" i="4"/>
  <c r="U49" i="4"/>
  <c r="W50" i="4"/>
  <c r="W39" i="4"/>
  <c r="AB40" i="4"/>
  <c r="U40" i="4"/>
  <c r="U45" i="4"/>
  <c r="AB47" i="4"/>
  <c r="U50" i="4"/>
  <c r="X46" i="4"/>
  <c r="T49" i="4"/>
  <c r="V50" i="4"/>
  <c r="T47" i="4"/>
  <c r="X40" i="4"/>
  <c r="X45" i="4"/>
  <c r="V49" i="4"/>
  <c r="X50" i="4"/>
  <c r="AB45" i="4"/>
  <c r="U47" i="4"/>
  <c r="W49" i="4"/>
  <c r="AB50" i="4"/>
  <c r="X39" i="4"/>
  <c r="V36" i="4"/>
  <c r="Z46" i="4"/>
  <c r="AA46" i="4"/>
  <c r="W48" i="4"/>
  <c r="T36" i="4"/>
  <c r="AB36" i="4"/>
  <c r="Z37" i="4"/>
  <c r="T40" i="4"/>
  <c r="Z41" i="4"/>
  <c r="V43" i="4"/>
  <c r="T44" i="4"/>
  <c r="AB44" i="4"/>
  <c r="V37" i="4"/>
  <c r="V45" i="4"/>
  <c r="T50" i="4"/>
  <c r="X37" i="4"/>
  <c r="Z40" i="4"/>
  <c r="U48" i="4"/>
  <c r="AA39" i="4"/>
  <c r="Y44" i="4"/>
  <c r="AA47" i="4"/>
  <c r="Y48" i="4"/>
  <c r="U37" i="4"/>
  <c r="AA38" i="4"/>
  <c r="AA42" i="4"/>
  <c r="Y43" i="4"/>
  <c r="Z50" i="4"/>
  <c r="W42" i="4"/>
  <c r="Y45" i="4"/>
  <c r="W46" i="4"/>
  <c r="Z48" i="4"/>
  <c r="AA37" i="4"/>
  <c r="V39" i="4"/>
  <c r="AA41" i="4"/>
  <c r="Y42" i="4"/>
  <c r="W43" i="4"/>
  <c r="U44" i="4"/>
  <c r="Z49" i="4"/>
  <c r="T37" i="4"/>
  <c r="AB37" i="4"/>
  <c r="W36" i="4"/>
  <c r="Y36" i="4"/>
  <c r="W37" i="4"/>
  <c r="Z39" i="4"/>
  <c r="W40" i="4"/>
  <c r="U41" i="4"/>
  <c r="V44" i="4"/>
  <c r="AA45" i="4"/>
  <c r="T48" i="4"/>
  <c r="AB48" i="4"/>
  <c r="AA36" i="4"/>
  <c r="V38" i="4"/>
  <c r="Y40" i="4"/>
  <c r="W41" i="4"/>
  <c r="T42" i="4"/>
  <c r="AB42" i="4"/>
  <c r="AA49" i="4"/>
  <c r="Y50" i="4"/>
  <c r="U36" i="4"/>
  <c r="X38" i="4"/>
  <c r="V42" i="4"/>
  <c r="U42" i="4"/>
  <c r="T43" i="4"/>
  <c r="U46" i="4"/>
  <c r="AA50" i="4"/>
  <c r="Z38" i="4"/>
  <c r="Y38" i="4"/>
  <c r="V41" i="4"/>
  <c r="Z42" i="4"/>
  <c r="X44" i="4"/>
  <c r="W44" i="4"/>
  <c r="X48" i="4"/>
  <c r="AB49" i="4"/>
  <c r="AA40" i="4"/>
  <c r="Y46" i="4"/>
  <c r="Y37" i="4"/>
  <c r="U38" i="4"/>
  <c r="Y41" i="4"/>
  <c r="X41" i="4"/>
  <c r="X43" i="4"/>
  <c r="AA44" i="4"/>
  <c r="W47" i="4"/>
  <c r="AA48" i="4"/>
  <c r="W38" i="4"/>
  <c r="Y47" i="4"/>
  <c r="Y49" i="4"/>
  <c r="X36" i="4"/>
  <c r="T39" i="4"/>
  <c r="AB39" i="4"/>
  <c r="T41" i="4"/>
  <c r="AB41" i="4"/>
  <c r="AA43" i="4"/>
  <c r="Z43" i="4"/>
  <c r="Z45" i="4"/>
  <c r="Z47" i="4"/>
  <c r="Z36" i="4"/>
  <c r="U43" i="4"/>
  <c r="T38" i="4"/>
  <c r="AB38" i="4"/>
  <c r="Z44" i="4"/>
  <c r="Y39" i="4"/>
  <c r="W45" i="4"/>
  <c r="V40" i="4"/>
  <c r="T46" i="4"/>
  <c r="AB46" i="4"/>
  <c r="X42" i="4"/>
  <c r="V48" i="4"/>
  <c r="M3" i="2"/>
  <c r="I3" i="2"/>
  <c r="H3" i="2"/>
  <c r="G3" i="2"/>
  <c r="F3" i="2"/>
  <c r="U7" i="4" s="1"/>
  <c r="E3" i="2"/>
  <c r="V7" i="4" l="1"/>
  <c r="AB7" i="4"/>
  <c r="T7" i="4"/>
  <c r="W7" i="4"/>
  <c r="X7" i="4"/>
  <c r="L2" i="5"/>
  <c r="M2" i="5" s="1"/>
  <c r="B2" i="6" l="1"/>
  <c r="B1" i="6"/>
  <c r="T35" i="4" l="1"/>
  <c r="U35" i="4"/>
  <c r="W35" i="4"/>
  <c r="AB35" i="4"/>
  <c r="Y35" i="4"/>
  <c r="AA35" i="4"/>
  <c r="V35" i="4"/>
  <c r="X35" i="4"/>
  <c r="Z35" i="4"/>
  <c r="Y34" i="4" l="1"/>
  <c r="W34" i="4"/>
  <c r="X34" i="4"/>
  <c r="U34" i="4"/>
  <c r="V34" i="4"/>
  <c r="AA34" i="4"/>
  <c r="AB34" i="4"/>
  <c r="T34" i="4"/>
  <c r="Z34" i="4"/>
  <c r="M33" i="2" l="1"/>
  <c r="L33" i="2"/>
  <c r="K33" i="2"/>
  <c r="J33" i="2"/>
  <c r="I33" i="2"/>
  <c r="H33" i="2"/>
  <c r="G33" i="2"/>
  <c r="F33" i="2"/>
  <c r="E33" i="2"/>
  <c r="S51" i="4" l="1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B33" i="4"/>
  <c r="AA33" i="4"/>
  <c r="Z33" i="4"/>
  <c r="Y33" i="4"/>
  <c r="X33" i="4"/>
  <c r="W33" i="4"/>
  <c r="V33" i="4"/>
  <c r="U33" i="4"/>
  <c r="T33" i="4"/>
  <c r="AB4" i="4"/>
  <c r="AA4" i="4"/>
  <c r="Z4" i="4"/>
  <c r="Y4" i="4"/>
  <c r="X4" i="4"/>
  <c r="W4" i="4"/>
  <c r="V4" i="4"/>
  <c r="U4" i="4"/>
  <c r="T4" i="4"/>
  <c r="V51" i="4" l="1"/>
  <c r="Z51" i="4"/>
  <c r="W51" i="4"/>
  <c r="AA51" i="4"/>
  <c r="T51" i="4"/>
  <c r="X51" i="4"/>
  <c r="AB51" i="4"/>
  <c r="U51" i="4"/>
  <c r="Y51" i="4"/>
</calcChain>
</file>

<file path=xl/sharedStrings.xml><?xml version="1.0" encoding="utf-8"?>
<sst xmlns="http://schemas.openxmlformats.org/spreadsheetml/2006/main" count="479" uniqueCount="160">
  <si>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</si>
  <si>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</si>
  <si>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</si>
  <si>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</si>
  <si>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</si>
  <si>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</si>
  <si>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</si>
  <si>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</si>
  <si>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</si>
  <si>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</si>
  <si>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</si>
  <si>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</si>
  <si>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</si>
  <si>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</si>
  <si>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</si>
  <si>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</si>
  <si>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</si>
  <si>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</si>
  <si>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</si>
  <si>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</si>
  <si>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</si>
  <si>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</si>
  <si>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</si>
  <si>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</si>
  <si>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</si>
  <si>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</si>
  <si>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</si>
  <si>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</si>
  <si>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</si>
  <si>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</si>
  <si>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</si>
  <si>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</si>
  <si>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</si>
  <si>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</si>
  <si>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</si>
  <si>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</si>
  <si>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</si>
  <si>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</si>
  <si>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</si>
  <si>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</si>
  <si>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</si>
  <si>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PURCHASE DETAIL :-</t>
  </si>
  <si>
    <t>DATE</t>
  </si>
  <si>
    <t>AMOUNT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</si>
  <si>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</si>
  <si>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</si>
  <si>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</si>
  <si>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</si>
  <si>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</si>
  <si>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</si>
  <si>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</si>
  <si>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</si>
  <si>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</si>
  <si>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</si>
  <si>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</si>
  <si>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</si>
  <si>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</si>
  <si>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</si>
  <si>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</si>
  <si>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</si>
  <si>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BAYER</t>
  </si>
  <si>
    <t>SUPPLIER NAME                  INVOICE NO.</t>
  </si>
  <si>
    <t>RECEIVE DATE</t>
  </si>
  <si>
    <t>SHRI GANPATI PESTICIDES</t>
  </si>
  <si>
    <t>WARD NO.2,BHAIRUPURA(SILWANI) SURATGARH,RAJASTHAN</t>
  </si>
  <si>
    <t>Phone : 9784074392,9001457620</t>
  </si>
  <si>
    <t>AMBITION                       1LTR</t>
  </si>
  <si>
    <t>AMBITION                       500ML</t>
  </si>
  <si>
    <t>ANTRACOL                       1KG</t>
  </si>
  <si>
    <t>ANTRACOL                       500GM</t>
  </si>
  <si>
    <t>FAME                           100ML</t>
  </si>
  <si>
    <t>FAME                           250ML</t>
  </si>
  <si>
    <t>FAME                           50ML</t>
  </si>
  <si>
    <t>FOLICUR                        1LTR</t>
  </si>
  <si>
    <t>FOLICURE                       500ML</t>
  </si>
  <si>
    <t>GLAMOUR                        100GM</t>
  </si>
  <si>
    <t>MOVENTO ENERGY                 1LTR</t>
  </si>
  <si>
    <t>MOVENTO ENERGY                 250ML</t>
  </si>
  <si>
    <t>NATIVO                         1KG</t>
  </si>
  <si>
    <t>NATIVO                         500GM</t>
  </si>
  <si>
    <t>PLANOFIX                       100ML</t>
  </si>
  <si>
    <t>SOLOMON                        1LTR</t>
  </si>
  <si>
    <t>SOLOMON                        250ML</t>
  </si>
  <si>
    <t>SOLOMON                        500ML</t>
  </si>
  <si>
    <t>Our GST Billing Software MARG Erp 9783158434</t>
  </si>
  <si>
    <t>ADMIRE (T) WG70 30X150GR BOT IN</t>
  </si>
  <si>
    <t>ADMIRE WG70 20X300GR BAG IN</t>
  </si>
  <si>
    <t>ADORA (T) SC100 50X50ML BOT IN</t>
  </si>
  <si>
    <t>AMBITION 10X1L BOT IN</t>
  </si>
  <si>
    <t>AMBITION 20X500ML BOT IN</t>
  </si>
  <si>
    <t>ANTRACOL (T) WP70 10X1KG BAG IN</t>
  </si>
  <si>
    <t>ANTRACOL (T) WP70 20X500GR BAG IN</t>
  </si>
  <si>
    <t>ATLANTIS KL3 6 15X160GR BOT IN</t>
  </si>
  <si>
    <t>CONFIDOR (T) SL200 20X250ML BOT IN</t>
  </si>
  <si>
    <t>DECIS EC101-2 40X250ML BOT IN</t>
  </si>
  <si>
    <t>FAME (T) SC480 10X(20X10ML) BOT IN</t>
  </si>
  <si>
    <t>FAME (T) SC480 20X100ML BOT IN</t>
  </si>
  <si>
    <t>FAME (T) SC480 40X50ML BOT IN</t>
  </si>
  <si>
    <t>FAME (T) SC480 8X250ML BOT IN</t>
  </si>
  <si>
    <t>FOLICUR (T) EC250 10X1L BOT IN</t>
  </si>
  <si>
    <t>FOLICUR (T) EC250 20X500ML BOT IN</t>
  </si>
  <si>
    <t>GAUCHO FS600 50X100ML BOT IN</t>
  </si>
  <si>
    <t>GLAMORE WG80 20X100GR BOT IN</t>
  </si>
  <si>
    <t>LARVIN (T) WP75 20X500GR BAG IN</t>
  </si>
  <si>
    <t>MOVENTO ENERGY SC240 10X1L BOT IN</t>
  </si>
  <si>
    <t>MOVENTO ENERGY SC240 40X250ML BOT IN</t>
  </si>
  <si>
    <t>NATIVO WG75 10X1KG BAG IN</t>
  </si>
  <si>
    <t>NATIVO WG75 20X500GR BAG IN</t>
  </si>
  <si>
    <t>NATIVO WG75 40X250GR BAG IN</t>
  </si>
  <si>
    <t>PLANOFIX SL4 5 50X100ML BOT IN</t>
  </si>
  <si>
    <t>REGENT (T) SC50 10X1L BOT IN</t>
  </si>
  <si>
    <t>SECTIN WG60 20X600GR BAG IN</t>
  </si>
  <si>
    <t>SOLOMON OD300 10X1L BOT IN</t>
  </si>
  <si>
    <t>SOLOMON OD300 20X500ML BOT IN</t>
  </si>
  <si>
    <t>SOLOMON OD300 40X250ML BOT IN</t>
  </si>
  <si>
    <t>DISTRIBUTOR PRODUCTWISE</t>
  </si>
  <si>
    <t>OUTPUT IN : PIC,DETAILS AS : Column,CONSIDER : Voucher Date,INCLUDE VALIDATION : False</t>
  </si>
  <si>
    <t>DISTRIBUTOR:Shree Ganpati Pesticides,</t>
  </si>
  <si>
    <t>SAPCODE</t>
  </si>
  <si>
    <t>PRODUCT</t>
  </si>
  <si>
    <t>ITEMALIAS</t>
  </si>
  <si>
    <t>Shree Ganpati Pesticides</t>
  </si>
  <si>
    <t>GRANDTOTAL</t>
  </si>
  <si>
    <t>STOCK &amp; SALES ANALYSIS  (BAYER) 01/04/2021 - 31/05/2021</t>
  </si>
  <si>
    <t>BELT EXPERT                    100</t>
  </si>
  <si>
    <t>BUONOS SC430                   1LTR</t>
  </si>
  <si>
    <t>BUONOS SC430                   500ML</t>
  </si>
  <si>
    <t>DECIS EC 28                    1LTR</t>
  </si>
  <si>
    <t>DECIS EC 28                    250ML</t>
  </si>
  <si>
    <t>FAME                           500ML</t>
  </si>
  <si>
    <t>HARRIER                        500GM</t>
  </si>
  <si>
    <t>PLANOFIX                       250ML</t>
  </si>
  <si>
    <t>RAXIL EASY                     50ML</t>
  </si>
  <si>
    <t>REGENT GR                      5KG</t>
  </si>
  <si>
    <t>SURPASS 7172 BG2               475GM</t>
  </si>
  <si>
    <t>SURPASS 7272 BG2               475GM</t>
  </si>
  <si>
    <t>BAYER CROP SCIENCE SE CHANDEGA 0852583223</t>
  </si>
  <si>
    <t>20/04/2021</t>
  </si>
  <si>
    <t>BELT EXPERT SC480 50X100ML BOT IN</t>
  </si>
  <si>
    <t>BUONOS SC430 10X1L BOT IN</t>
  </si>
  <si>
    <t>BUONOS SC430 20X500ML BOT IN</t>
  </si>
  <si>
    <t>DECIS EC 28 10X1L BOT IN</t>
  </si>
  <si>
    <t>DECIS EC 28 40X250ML BOT IN</t>
  </si>
  <si>
    <t>DISCOUNTINUE PRODUCT</t>
  </si>
  <si>
    <t>FAME (T) SC480 4X500ML BOT IN</t>
  </si>
  <si>
    <t>PLANOFIX SL4 5 40X250ML BOT IN</t>
  </si>
  <si>
    <t>RAXIL EASY FS60 100X50ML BOT IN</t>
  </si>
  <si>
    <t>REGENT GR0 3 4X5KG BAG IN</t>
  </si>
  <si>
    <t>SURPASS 7172 BG2 20X450GR BAG IN</t>
  </si>
  <si>
    <t>SURPASS 7272 BG2 (LOC) 20X450G BAG IN</t>
  </si>
  <si>
    <t>Stock and Sales FOR THE PERIOD 01-Apr-2021 TO 31-May-2021</t>
  </si>
  <si>
    <t>Generated on 6/29/2021 4:43:24 AM</t>
  </si>
  <si>
    <t>COUNCIL ACTIV WG30 12X(5X90GR) BOX IN</t>
  </si>
  <si>
    <t>COUNCIL ACTIV WG30 8X(10X45GR) BOX IN</t>
  </si>
  <si>
    <t>RAXIL EASY FS60 50X100ML BOT IN</t>
  </si>
  <si>
    <t>REGENT GR0 3 1X25KG BOX WW</t>
  </si>
  <si>
    <t>SIMBOLA (T) SG20 10X1KG BOT IN</t>
  </si>
  <si>
    <t>MUSTARD PA 5210 (LOC) 30X1KG BAG IN</t>
  </si>
  <si>
    <t>Zylem Report - 01-Apr-2021 TO 31-May-2021</t>
  </si>
  <si>
    <t>Dealer Report - 01-Apr-2021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</si>
</sst>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27" applyNumberFormat="0" applyAlignment="0" applyProtection="0"/>
    <xf numFmtId="0" fontId="28" fillId="11" borderId="28" applyNumberFormat="0" applyAlignment="0" applyProtection="0"/>
    <xf numFmtId="0" fontId="29" fillId="11" borderId="27" applyNumberFormat="0" applyAlignment="0" applyProtection="0"/>
    <xf numFmtId="0" fontId="30" fillId="0" borderId="29" applyNumberFormat="0" applyFill="0" applyAlignment="0" applyProtection="0"/>
    <xf numFmtId="0" fontId="31" fillId="12" borderId="30" applyNumberFormat="0" applyAlignment="0" applyProtection="0"/>
    <xf numFmtId="0" fontId="32" fillId="0" borderId="0" applyNumberFormat="0" applyFill="0" applyBorder="0" applyAlignment="0" applyProtection="0"/>
    <xf numFmtId="0" fontId="19" fillId="13" borderId="31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4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4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3" fillId="4" borderId="11" xfId="0" applyFont="1" applyFill="1" applyBorder="1" applyAlignment="1">
      <alignment horizontal="lef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35" fillId="38" borderId="11" xfId="0" applyNumberFormat="1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0" fillId="0" borderId="12" xfId="0" applyBorder="1"/>
    <xf numFmtId="49" fontId="17" fillId="0" borderId="23" xfId="0" applyNumberFormat="1" applyFont="1" applyBorder="1" applyAlignment="1">
      <alignment horizontal="left" vertical="top"/>
    </xf>
    <xf numFmtId="0" fontId="18" fillId="0" borderId="23" xfId="0" applyFont="1" applyBorder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S/1920/REPORT_19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-20"/>
      <sheetName val="Sheet1"/>
      <sheetName val="01 04 2020 - 31 03 2021"/>
      <sheetName val="21-22"/>
    </sheetNames>
    <sheetDataSet>
      <sheetData sheetId="0"/>
      <sheetData sheetId="1">
        <row r="2">
          <cell r="B2" t="str">
            <v>ADMIRE 150GM-box</v>
          </cell>
          <cell r="C2" t="str">
            <v>ADMIRE (T) WG70 30X150GR BOT IN</v>
          </cell>
        </row>
        <row r="3">
          <cell r="B3" t="str">
            <v>ADMIRE 300GM-box</v>
          </cell>
          <cell r="C3" t="str">
            <v>ADMIRE WG70 20X300GR BAG IN</v>
          </cell>
        </row>
        <row r="4">
          <cell r="B4" t="str">
            <v>ADORA 50ML-box</v>
          </cell>
          <cell r="C4" t="str">
            <v>ADORA (T) SC100 50X50ML BOT IN</v>
          </cell>
        </row>
        <row r="5">
          <cell r="B5" t="str">
            <v>AMBITION 1LTR-box</v>
          </cell>
          <cell r="C5" t="str">
            <v>AMBITION 10X1L BOT IN</v>
          </cell>
        </row>
        <row r="6">
          <cell r="B6" t="str">
            <v>AMBITION 500ML-box</v>
          </cell>
          <cell r="C6" t="str">
            <v>AMBITION 20X500ML BOT IN</v>
          </cell>
        </row>
        <row r="7">
          <cell r="B7" t="str">
            <v>ANTRACOL 1KG-box</v>
          </cell>
          <cell r="C7" t="str">
            <v>ANTRACOL (T) WP70 10X1KG BAG IN</v>
          </cell>
        </row>
        <row r="8">
          <cell r="B8" t="str">
            <v>ANTRACOL 500GM-box</v>
          </cell>
          <cell r="C8" t="str">
            <v>ANTRACOL (T) WP70 20X500GR BAG IN</v>
          </cell>
        </row>
        <row r="9">
          <cell r="B9" t="str">
            <v>ATLANTIS 160GM-box</v>
          </cell>
          <cell r="C9" t="str">
            <v>ATLANTIS KL3 6 15X160GR BOT IN</v>
          </cell>
        </row>
        <row r="10">
          <cell r="B10" t="str">
            <v>CONFIDOR 250ML-box</v>
          </cell>
          <cell r="C10" t="str">
            <v>CONFIDOR (T) SL200 20X250ML BOT IN</v>
          </cell>
        </row>
        <row r="11">
          <cell r="B11" t="str">
            <v>DECIS EC101 250ML-box</v>
          </cell>
          <cell r="C11" t="str">
            <v>DECIS EC101-2 40X250ML BOT IN</v>
          </cell>
        </row>
        <row r="12">
          <cell r="B12" t="str">
            <v>FAME 100ML-box</v>
          </cell>
          <cell r="C12" t="str">
            <v>FAME (T) SC480 20X100ML BOT IN</v>
          </cell>
        </row>
        <row r="13">
          <cell r="B13" t="str">
            <v>FAME 10ML-box</v>
          </cell>
          <cell r="C13" t="str">
            <v>FAME (T) SC480 10X(20X10ML) BOT IN</v>
          </cell>
        </row>
        <row r="14">
          <cell r="B14" t="str">
            <v>FAME 250ML-box</v>
          </cell>
          <cell r="C14" t="str">
            <v>FAME (T) SC480 8X250ML BOT IN</v>
          </cell>
        </row>
        <row r="15">
          <cell r="B15" t="str">
            <v>FAME 50ML-box</v>
          </cell>
          <cell r="C15" t="str">
            <v>FAME (T) SC480 40X50ML BOT IN</v>
          </cell>
        </row>
        <row r="16">
          <cell r="B16" t="str">
            <v>FOLICUR 1LTR-box</v>
          </cell>
          <cell r="C16" t="str">
            <v>FOLICUR (T) EC250 10X1L BOT IN</v>
          </cell>
        </row>
        <row r="17">
          <cell r="B17" t="str">
            <v>FOLICURE 500ML-box</v>
          </cell>
          <cell r="C17" t="str">
            <v>FOLICUR (T) EC250 20X500ML BOT IN</v>
          </cell>
        </row>
        <row r="18">
          <cell r="B18" t="str">
            <v>GAUCHO 100ML-box</v>
          </cell>
          <cell r="C18" t="str">
            <v>GAUCHO FS600 50X100ML BOT IN</v>
          </cell>
        </row>
        <row r="19">
          <cell r="B19" t="str">
            <v>GLAMOUR 100GM-box</v>
          </cell>
          <cell r="C19" t="str">
            <v>GLAMORE WG80 20X100GR BOT IN</v>
          </cell>
        </row>
        <row r="20">
          <cell r="B20" t="str">
            <v>LARVIN 500GM-box</v>
          </cell>
          <cell r="C20" t="str">
            <v>LARVIN (T) WP75 20X500GR BAG IN</v>
          </cell>
        </row>
        <row r="21">
          <cell r="B21" t="str">
            <v>MOVENTO ENERGY 1LTR-box</v>
          </cell>
          <cell r="C21" t="str">
            <v>MOVENTO ENERGY SC240 10X1L BOT IN</v>
          </cell>
        </row>
        <row r="22">
          <cell r="B22" t="str">
            <v>MOVENTO ENERGY 250ML-box</v>
          </cell>
          <cell r="C22" t="str">
            <v>MOVENTO ENERGY SC240 40X250ML BOT IN</v>
          </cell>
        </row>
        <row r="23">
          <cell r="B23" t="str">
            <v>NATIVO 1KG-box</v>
          </cell>
          <cell r="C23" t="str">
            <v>NATIVO WG75 10X1KG BAG IN</v>
          </cell>
        </row>
        <row r="24">
          <cell r="B24" t="str">
            <v>NATIVO 250GM-box</v>
          </cell>
          <cell r="C24" t="str">
            <v>NATIVO WG75 40X250GR BAG IN</v>
          </cell>
        </row>
        <row r="25">
          <cell r="B25" t="str">
            <v>NATIVO 500GM-box</v>
          </cell>
          <cell r="C25" t="str">
            <v>NATIVO WG75 20X500GR BAG IN</v>
          </cell>
        </row>
        <row r="26">
          <cell r="B26" t="str">
            <v>PLANOFIX 100ML-box</v>
          </cell>
          <cell r="C26" t="str">
            <v>PLANOFIX SL4 5 50X100ML BOT IN</v>
          </cell>
        </row>
        <row r="27">
          <cell r="B27" t="str">
            <v>REGENT SC 1LTR-box</v>
          </cell>
          <cell r="C27" t="str">
            <v>REGENT (T) SC50 10X1L BOT IN</v>
          </cell>
        </row>
        <row r="28">
          <cell r="B28" t="str">
            <v>SECTIN WG50 600-box</v>
          </cell>
          <cell r="C28" t="str">
            <v>SECTIN WG60 20X600GR BAG IN</v>
          </cell>
        </row>
        <row r="29">
          <cell r="B29" t="str">
            <v>SOLOMON 1LTR-box</v>
          </cell>
          <cell r="C29" t="str">
            <v>SOLOMON OD300 10X1L BOT IN</v>
          </cell>
        </row>
        <row r="30">
          <cell r="B30" t="str">
            <v>SOLOMON 250ML-box</v>
          </cell>
          <cell r="C30" t="str">
            <v>SOLOMON OD300 40X250ML BOT IN</v>
          </cell>
        </row>
        <row r="31">
          <cell r="B31" t="str">
            <v>SOLOMON 500ML-box</v>
          </cell>
          <cell r="C31" t="str">
            <v>SOLOMON OD300 20X500ML BOT IN</v>
          </cell>
        </row>
        <row r="32">
          <cell r="B32" t="str">
            <v>BELT EXPERT 100-box</v>
          </cell>
          <cell r="C32" t="str">
            <v>BELT EXPERT SC480 50X100ML BOT IN</v>
          </cell>
        </row>
        <row r="33">
          <cell r="B33" t="str">
            <v>BUONOS SC430 1LTR-box</v>
          </cell>
          <cell r="C33" t="str">
            <v>BUONOS SC430 10X1L BOT IN</v>
          </cell>
        </row>
        <row r="34">
          <cell r="B34" t="str">
            <v>BUONOS SC430 500ML-box</v>
          </cell>
          <cell r="C34" t="str">
            <v>BUONOS SC430 20X500ML BOT IN</v>
          </cell>
        </row>
        <row r="35">
          <cell r="B35" t="str">
            <v>COUNCIL ACTIV 45GM-box</v>
          </cell>
          <cell r="C35" t="str">
            <v>COUNCIL ACTIV WG30 8X(10X45GR) BOX IN</v>
          </cell>
        </row>
        <row r="36">
          <cell r="B36" t="str">
            <v>COUNCIL ACTIV 90GM-box</v>
          </cell>
          <cell r="C36" t="str">
            <v>COUNCIL ACTIV WG30 12X(5X90GR) BOX IN</v>
          </cell>
        </row>
        <row r="37">
          <cell r="B37" t="str">
            <v>DECIS EC 28 1LTR-box</v>
          </cell>
          <cell r="C37" t="str">
            <v>DECIS EC 28 10X1L BOT IN</v>
          </cell>
        </row>
        <row r="38">
          <cell r="B38" t="str">
            <v>DECIS EC 28 250ML-box</v>
          </cell>
          <cell r="C38" t="str">
            <v>DECIS EC 28 40X250ML BOT IN</v>
          </cell>
        </row>
        <row r="39">
          <cell r="B39" t="str">
            <v>FAME 500ML-box</v>
          </cell>
          <cell r="C39" t="str">
            <v>FAME (T) SC480 4X500ML BOT IN</v>
          </cell>
        </row>
        <row r="40">
          <cell r="B40" t="str">
            <v>HARRIER 500GM-box</v>
          </cell>
          <cell r="C40" t="str">
            <v>DISCOUNTINUE PRODUCT</v>
          </cell>
        </row>
        <row r="41">
          <cell r="B41" t="str">
            <v>MUSTARD 5210 1KG-box</v>
          </cell>
          <cell r="C41" t="str">
            <v>MUSTARD PA 5210 (LOC) 30X1KG BAG IN</v>
          </cell>
        </row>
        <row r="42">
          <cell r="B42" t="str">
            <v>PLANOFIX 250ML-box</v>
          </cell>
          <cell r="C42" t="str">
            <v>PLANOFIX SL4 5 40X250ML BOT IN</v>
          </cell>
        </row>
        <row r="43">
          <cell r="B43" t="str">
            <v>RAXIL EASY 100ML-box</v>
          </cell>
          <cell r="C43" t="str">
            <v>RAXIL EASY FS60 50X100ML BOT IN</v>
          </cell>
        </row>
        <row r="44">
          <cell r="B44" t="str">
            <v>RAXIL EASY 50ML-box</v>
          </cell>
          <cell r="C44" t="str">
            <v>RAXIL EASY FS60 100X50ML BOT IN</v>
          </cell>
        </row>
        <row r="45">
          <cell r="B45" t="str">
            <v>REGENT GR 25KG-box</v>
          </cell>
          <cell r="C45" t="str">
            <v>REGENT GR0 3 1X25KG BOX WW</v>
          </cell>
        </row>
        <row r="46">
          <cell r="B46" t="str">
            <v>REGENT GR 5KG-box</v>
          </cell>
          <cell r="C46" t="str">
            <v>REGENT GR0 3 4X5KG BAG IN</v>
          </cell>
        </row>
        <row r="47">
          <cell r="B47" t="str">
            <v>SIMBOLA SG20 1KG-box</v>
          </cell>
          <cell r="C47" t="str">
            <v>SIMBOLA (T) SG20 10X1KG BOT IN</v>
          </cell>
        </row>
        <row r="48">
          <cell r="B48" t="str">
            <v>SURPASS 7172 BG2 475GM-box</v>
          </cell>
          <cell r="C48" t="str">
            <v>SURPASS 7172 BG2 20X450GR BAG IN</v>
          </cell>
        </row>
        <row r="49">
          <cell r="B49" t="str">
            <v>SURPASS 7272 BG2 475GM-box</v>
          </cell>
          <cell r="C49" t="str">
            <v>SURPASS 7272 BG2 (LOC) 20X450G BAG IN</v>
          </cell>
        </row>
        <row r="50">
          <cell r="B50" t="str">
            <v>SURPASS SAFAL-555 120GM-box</v>
          </cell>
          <cell r="C50" t="str">
            <v>DISCOUNTINUE PRODUCT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6.424983217592" createdVersion="6" refreshedVersion="7" minRefreshableVersion="3" recordCount="30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1" maxValue="900"/>
    </cacheField>
    <cacheField name=" PURCHASES" numFmtId="1">
      <sharedItems containsSemiMixedTypes="0" containsString="0" containsNumber="1" containsInteger="1" minValue="0" maxValue="1500"/>
    </cacheField>
    <cacheField name=" SALE RETURN" numFmtId="1">
      <sharedItems containsSemiMixedTypes="0" containsString="0" containsNumber="1" containsInteger="1" minValue="0" maxValue="3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1" maxValue="2400"/>
    </cacheField>
    <cacheField name=" SALES" numFmtId="1">
      <sharedItems containsSemiMixedTypes="0" containsString="0" containsNumber="1" containsInteger="1" minValue="0" maxValue="1181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0" maxValue="1219"/>
    </cacheField>
    <cacheField name=" RATE" numFmtId="2">
      <sharedItems containsSemiMixedTypes="0" containsString="0" containsNumber="1" minValue="68.959999999999994" maxValue="7092.57"/>
    </cacheField>
    <cacheField name="Combi Name" numFmtId="165">
      <sharedItems/>
    </cacheField>
    <cacheField name="Master Name" numFmtId="0">
      <sharedItems count="106">
        <s v="AMBITION 10X1L BOT IN"/>
        <s v="AMBITION 20X500ML BOT IN"/>
        <s v="ANTRACOL (T) WP70 10X1KG BAG IN"/>
        <s v="ANTRACOL (T) WP70 20X500GR BAG IN"/>
        <s v="BELT EXPERT SC480 50X100ML BOT IN"/>
        <s v="BUONOS SC430 10X1L BOT IN"/>
        <s v="BUONOS SC430 20X500ML BOT IN"/>
        <s v="DECIS EC 28 10X1L BOT IN"/>
        <s v="DECIS EC 28 40X250ML BOT IN"/>
        <s v="FAME (T) SC480 20X100ML BOT IN"/>
        <s v="FAME (T) SC480 8X250ML BOT IN"/>
        <s v="FAME (T) SC480 4X500ML BOT IN"/>
        <s v="FAME (T) SC480 40X50ML BOT IN"/>
        <s v="FOLICUR (T) EC250 10X1L BOT IN"/>
        <s v="FOLICUR (T) EC250 20X500ML BOT IN"/>
        <s v="GLAMORE WG80 20X100GR BOT IN"/>
        <s v="DISCOUNTINUE PRODUCT"/>
        <s v="MOVENTO ENERGY SC240 10X1L BOT IN"/>
        <s v="MOVENTO ENERGY SC240 40X250ML BOT IN"/>
        <s v="NATIVO WG75 10X1KG BAG IN"/>
        <s v="NATIVO WG75 20X500GR BAG IN"/>
        <s v="PLANOFIX SL4 5 50X100ML BOT IN"/>
        <s v="PLANOFIX SL4 5 40X250ML BOT IN"/>
        <s v="RAXIL EASY FS60 100X50ML BOT IN"/>
        <s v="REGENT GR0 3 4X5KG BAG IN"/>
        <s v="SOLOMON OD300 10X1L BOT IN"/>
        <s v="SOLOMON OD300 40X250ML BOT IN"/>
        <s v="SOLOMON OD300 20X500ML BOT IN"/>
        <s v="SURPASS 7172 BG2 20X450GR BAG IN"/>
        <s v="SURPASS 7272 BG2 (LOC) 20X450G BAG IN"/>
        <s v="PREMISE SC350 10X1L BOT IN" u="1"/>
        <s v="SECTIN WG60 20X600GR BAG IN" u="1"/>
        <s v="ADORA (T) SC100 50X50ML BOT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CONFIDOR (T) SL200 20X250ML BOT IN" u="1"/>
        <s v="SIMBOLA (T) SG20 10X1KG BOT IN" u="1"/>
        <s v="RICESTAR EC69 20X500ML BOT IN" u="1"/>
        <s v="NATIVO WG75 40X250GR BAG IN" u="1"/>
        <s v="NATIVO WG75 50X100GR BAG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SENCOR WP70 60X100GR BAG IN" u="1"/>
        <s v="TOPSTAR (T) WP80 8X(20X22.5GR) BOX IN" u="1"/>
        <s v="ADMIRE (T) WG70 30X150GR BOT IN" u="1"/>
        <s v="GAUCHO FS600 2X5L BOT IN" u="1"/>
        <s v="FAME (T) SC480 10X(20X10ML)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JUMP WG80 160X(10X2GR) BAG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ANTRACOL (T) WP70 40X250GR BAG IN" u="1"/>
        <s v="ANTRACOL (T) WP70 50X100GR BAG IN" u="1"/>
        <s v="COUNCIL ACTIV WG30 12X(5X90GR) BOX IN" u="1"/>
        <s v="COUNCIL ACTIV WG30 8X(10X45GR) BOX IN" u="1"/>
        <s v="SOLOMON OD300 50X100ML BOT IN" u="1"/>
        <s v="ATLANTIS KL3 6 15X160GR BOT IN" u="1"/>
        <s v="REGENT ULTRA GR0 6 5X4KG BAG IN" u="1"/>
        <s v="ALANTO (T) SC240 40X250ML BOT IN" u="1"/>
        <s v="ALANTO (T) SC240 50X100ML BOT IN" u="1"/>
        <s v="MONCEREN SC250 20X500ML BOT IN" u="1"/>
        <s v="EMESTO PRIME FS240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ALIETTE WP80 40X100GR BAG IN" u="1"/>
        <s v="DECIS EC101-2 40X250ML BOT IN" u="1"/>
        <s v="BERDERA WG50 4X1KG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AMBITION                       1LTR"/>
    <n v="548"/>
    <n v="0"/>
    <n v="0"/>
    <n v="0"/>
    <n v="548"/>
    <n v="5"/>
    <n v="0"/>
    <n v="0"/>
    <n v="543"/>
    <n v="812.93"/>
    <s v="AMBITION 1LTR-box"/>
    <x v="0"/>
  </r>
  <r>
    <s v="AMBITION                       500ML"/>
    <n v="73"/>
    <n v="0"/>
    <n v="0"/>
    <n v="0"/>
    <n v="73"/>
    <n v="3"/>
    <n v="0"/>
    <n v="0"/>
    <n v="70"/>
    <n v="419.13"/>
    <s v="AMBITION 500ML-box"/>
    <x v="1"/>
  </r>
  <r>
    <s v="ANTRACOL                       1KG"/>
    <n v="3"/>
    <n v="0"/>
    <n v="0"/>
    <n v="0"/>
    <n v="3"/>
    <n v="0"/>
    <n v="0"/>
    <n v="0"/>
    <n v="3"/>
    <n v="522"/>
    <s v="ANTRACOL 1KG-box"/>
    <x v="2"/>
  </r>
  <r>
    <s v="ANTRACOL                       500GM"/>
    <n v="3"/>
    <n v="0"/>
    <n v="0"/>
    <n v="0"/>
    <n v="3"/>
    <n v="1"/>
    <n v="0"/>
    <n v="0"/>
    <n v="2"/>
    <n v="280.54000000000002"/>
    <s v="ANTRACOL 500GM-box"/>
    <x v="3"/>
  </r>
  <r>
    <s v="BELT EXPERT                    100"/>
    <n v="82"/>
    <n v="0"/>
    <n v="0"/>
    <n v="0"/>
    <n v="82"/>
    <n v="1"/>
    <n v="0"/>
    <n v="0"/>
    <n v="81"/>
    <n v="581.95000000000005"/>
    <s v="BELT EXPERT 100-box"/>
    <x v="4"/>
  </r>
  <r>
    <s v="BUONOS SC430                   1LTR"/>
    <n v="40"/>
    <n v="0"/>
    <n v="0"/>
    <n v="0"/>
    <n v="40"/>
    <n v="0"/>
    <n v="0"/>
    <n v="0"/>
    <n v="40"/>
    <n v="1421.4"/>
    <s v="BUONOS SC430 1LTR-box"/>
    <x v="5"/>
  </r>
  <r>
    <s v="BUONOS SC430                   500ML"/>
    <n v="20"/>
    <n v="0"/>
    <n v="0"/>
    <n v="0"/>
    <n v="20"/>
    <n v="0"/>
    <n v="0"/>
    <n v="0"/>
    <n v="20"/>
    <n v="736.45"/>
    <s v="BUONOS SC430 500ML-box"/>
    <x v="6"/>
  </r>
  <r>
    <s v="DECIS EC 28                    1LTR"/>
    <n v="2"/>
    <n v="0"/>
    <n v="0"/>
    <n v="0"/>
    <n v="2"/>
    <n v="2"/>
    <n v="0"/>
    <n v="0"/>
    <n v="0"/>
    <n v="502.32"/>
    <s v="DECIS EC 28 1LTR-box"/>
    <x v="7"/>
  </r>
  <r>
    <s v="DECIS EC 28                    250ML"/>
    <n v="29"/>
    <n v="0"/>
    <n v="0"/>
    <n v="0"/>
    <n v="29"/>
    <n v="0"/>
    <n v="0"/>
    <n v="0"/>
    <n v="29"/>
    <n v="140.88999999999999"/>
    <s v="DECIS EC 28 250ML-box"/>
    <x v="8"/>
  </r>
  <r>
    <s v="FAME                           100ML"/>
    <n v="72"/>
    <n v="0"/>
    <n v="0"/>
    <n v="0"/>
    <n v="72"/>
    <n v="2"/>
    <n v="0"/>
    <n v="0"/>
    <n v="70"/>
    <n v="1447.23"/>
    <s v="FAME 100ML-box"/>
    <x v="9"/>
  </r>
  <r>
    <s v="FAME                           250ML"/>
    <n v="3"/>
    <n v="0"/>
    <n v="0"/>
    <n v="0"/>
    <n v="3"/>
    <n v="0"/>
    <n v="0"/>
    <n v="0"/>
    <n v="3"/>
    <n v="3571.25"/>
    <s v="FAME 250ML-box"/>
    <x v="10"/>
  </r>
  <r>
    <s v="FAME                           500ML"/>
    <n v="2"/>
    <n v="0"/>
    <n v="0"/>
    <n v="0"/>
    <n v="2"/>
    <n v="0"/>
    <n v="0"/>
    <n v="0"/>
    <n v="2"/>
    <n v="7092.57"/>
    <s v="FAME 500ML-box"/>
    <x v="11"/>
  </r>
  <r>
    <s v="FAME                           50ML"/>
    <n v="22"/>
    <n v="0"/>
    <n v="0"/>
    <n v="0"/>
    <n v="22"/>
    <n v="8"/>
    <n v="0"/>
    <n v="0"/>
    <n v="14"/>
    <n v="734.02"/>
    <s v="FAME 50ML-box"/>
    <x v="12"/>
  </r>
  <r>
    <s v="FOLICUR                        1LTR"/>
    <n v="1"/>
    <n v="0"/>
    <n v="0"/>
    <n v="0"/>
    <n v="1"/>
    <n v="0"/>
    <n v="0"/>
    <n v="0"/>
    <n v="1"/>
    <n v="1774.6"/>
    <s v="FOLICUR 1LTR-box"/>
    <x v="13"/>
  </r>
  <r>
    <s v="FOLICURE                       500ML"/>
    <n v="19"/>
    <n v="0"/>
    <n v="0"/>
    <n v="0"/>
    <n v="19"/>
    <n v="0"/>
    <n v="0"/>
    <n v="0"/>
    <n v="19"/>
    <n v="907.9"/>
    <s v="FOLICURE 500ML-box"/>
    <x v="14"/>
  </r>
  <r>
    <s v="GLAMOUR                        100GM"/>
    <n v="28"/>
    <n v="0"/>
    <n v="0"/>
    <n v="0"/>
    <n v="28"/>
    <n v="0"/>
    <n v="0"/>
    <n v="0"/>
    <n v="28"/>
    <n v="929.06"/>
    <s v="GLAMOUR 100GM-box"/>
    <x v="15"/>
  </r>
  <r>
    <s v="HARRIER                        500GM"/>
    <n v="3"/>
    <n v="0"/>
    <n v="0"/>
    <n v="0"/>
    <n v="3"/>
    <n v="1"/>
    <n v="0"/>
    <n v="0"/>
    <n v="2"/>
    <n v="470.81"/>
    <s v="HARRIER 500GM-box"/>
    <x v="16"/>
  </r>
  <r>
    <s v="MOVENTO ENERGY                 1LTR"/>
    <n v="9"/>
    <n v="0"/>
    <n v="0"/>
    <n v="0"/>
    <n v="9"/>
    <n v="0"/>
    <n v="0"/>
    <n v="0"/>
    <n v="9"/>
    <n v="2441.9699999999998"/>
    <s v="MOVENTO ENERGY 1LTR-box"/>
    <x v="17"/>
  </r>
  <r>
    <s v="MOVENTO ENERGY                 250ML"/>
    <n v="22"/>
    <n v="0"/>
    <n v="0"/>
    <n v="0"/>
    <n v="22"/>
    <n v="0"/>
    <n v="0"/>
    <n v="0"/>
    <n v="22"/>
    <n v="631.12"/>
    <s v="MOVENTO ENERGY 250ML-box"/>
    <x v="18"/>
  </r>
  <r>
    <s v="NATIVO                         1KG"/>
    <n v="30"/>
    <n v="0"/>
    <n v="0"/>
    <n v="0"/>
    <n v="30"/>
    <n v="0"/>
    <n v="0"/>
    <n v="0"/>
    <n v="30"/>
    <n v="5901.8"/>
    <s v="NATIVO 1KG-box"/>
    <x v="19"/>
  </r>
  <r>
    <s v="NATIVO                         500GM"/>
    <n v="33"/>
    <n v="0"/>
    <n v="0"/>
    <n v="0"/>
    <n v="33"/>
    <n v="5"/>
    <n v="0"/>
    <n v="0"/>
    <n v="28"/>
    <n v="3005.01"/>
    <s v="NATIVO 500GM-box"/>
    <x v="20"/>
  </r>
  <r>
    <s v="PLANOFIX                       100ML"/>
    <n v="149"/>
    <n v="0"/>
    <n v="0"/>
    <n v="0"/>
    <n v="149"/>
    <n v="0"/>
    <n v="0"/>
    <n v="0"/>
    <n v="149"/>
    <n v="68.959999999999994"/>
    <s v="PLANOFIX 100ML-box"/>
    <x v="21"/>
  </r>
  <r>
    <s v="PLANOFIX                       250ML"/>
    <n v="2"/>
    <n v="0"/>
    <n v="0"/>
    <n v="0"/>
    <n v="2"/>
    <n v="0"/>
    <n v="0"/>
    <n v="0"/>
    <n v="2"/>
    <n v="168.68"/>
    <s v="PLANOFIX 250ML-box"/>
    <x v="22"/>
  </r>
  <r>
    <s v="RAXIL EASY                     50ML"/>
    <n v="40"/>
    <n v="0"/>
    <n v="0"/>
    <n v="0"/>
    <n v="40"/>
    <n v="11"/>
    <n v="0"/>
    <n v="0"/>
    <n v="29"/>
    <n v="217.47"/>
    <s v="RAXIL EASY 50ML-box"/>
    <x v="23"/>
  </r>
  <r>
    <s v="REGENT GR                      5KG"/>
    <n v="3"/>
    <n v="0"/>
    <n v="0"/>
    <n v="0"/>
    <n v="3"/>
    <n v="1"/>
    <n v="0"/>
    <n v="0"/>
    <n v="2"/>
    <n v="371.78"/>
    <s v="REGENT GR 5KG-box"/>
    <x v="24"/>
  </r>
  <r>
    <s v="SOLOMON                        1LTR"/>
    <n v="16"/>
    <n v="0"/>
    <n v="0"/>
    <n v="0"/>
    <n v="16"/>
    <n v="0"/>
    <n v="0"/>
    <n v="0"/>
    <n v="16"/>
    <n v="1822.01"/>
    <s v="SOLOMON 1LTR-box"/>
    <x v="25"/>
  </r>
  <r>
    <s v="SOLOMON                        250ML"/>
    <n v="22"/>
    <n v="0"/>
    <n v="0"/>
    <n v="0"/>
    <n v="22"/>
    <n v="6"/>
    <n v="0"/>
    <n v="0"/>
    <n v="16"/>
    <n v="495.78"/>
    <s v="SOLOMON 250ML-box"/>
    <x v="26"/>
  </r>
  <r>
    <s v="SOLOMON                        500ML"/>
    <n v="42"/>
    <n v="0"/>
    <n v="0"/>
    <n v="0"/>
    <n v="42"/>
    <n v="4"/>
    <n v="0"/>
    <n v="0"/>
    <n v="38"/>
    <n v="925.84"/>
    <s v="SOLOMON 500ML-box"/>
    <x v="27"/>
  </r>
  <r>
    <s v="SURPASS 7172 BG2               475GM"/>
    <n v="900"/>
    <n v="1500"/>
    <n v="0"/>
    <n v="0"/>
    <n v="2400"/>
    <n v="1181"/>
    <n v="0"/>
    <n v="0"/>
    <n v="1219"/>
    <n v="730"/>
    <s v="SURPASS 7172 BG2 475GM-box"/>
    <x v="28"/>
  </r>
  <r>
    <s v="SURPASS 7272 BG2               475GM"/>
    <n v="300"/>
    <n v="1000"/>
    <n v="3"/>
    <n v="0"/>
    <n v="1303"/>
    <n v="407"/>
    <n v="0"/>
    <n v="0"/>
    <n v="896"/>
    <n v="730"/>
    <s v="SURPASS 7272 BG2 475GM-box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7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32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07">
        <item m="1" x="55"/>
        <item m="1" x="69"/>
        <item m="1" x="101"/>
        <item m="1" x="97"/>
        <item m="1" x="99"/>
        <item m="1" x="32"/>
        <item m="1" x="33"/>
        <item m="1" x="46"/>
        <item m="1" x="47"/>
        <item m="1" x="92"/>
        <item m="1" x="93"/>
        <item m="1" x="102"/>
        <item m="1" x="103"/>
        <item x="0"/>
        <item x="1"/>
        <item x="2"/>
        <item x="3"/>
        <item m="1" x="85"/>
        <item m="1" x="86"/>
        <item m="1" x="90"/>
        <item m="1" x="98"/>
        <item x="4"/>
        <item m="1" x="59"/>
        <item m="1" x="105"/>
        <item m="1" x="82"/>
        <item x="5"/>
        <item x="6"/>
        <item m="1" x="68"/>
        <item m="1" x="81"/>
        <item m="1" x="40"/>
        <item m="1" x="87"/>
        <item m="1" x="88"/>
        <item x="7"/>
        <item x="8"/>
        <item m="1" x="104"/>
        <item x="16"/>
        <item m="1" x="95"/>
        <item m="1" x="34"/>
        <item m="1" x="35"/>
        <item m="1" x="57"/>
        <item x="9"/>
        <item x="12"/>
        <item x="11"/>
        <item x="10"/>
        <item x="13"/>
        <item x="14"/>
        <item m="1" x="37"/>
        <item m="1" x="49"/>
        <item m="1" x="83"/>
        <item m="1" x="56"/>
        <item m="1" x="50"/>
        <item m="1" x="51"/>
        <item x="15"/>
        <item m="1" x="79"/>
        <item m="1" x="96"/>
        <item m="1" x="65"/>
        <item m="1" x="73"/>
        <item m="1" x="52"/>
        <item m="1" x="71"/>
        <item m="1" x="76"/>
        <item m="1" x="77"/>
        <item m="1" x="36"/>
        <item m="1" x="70"/>
        <item m="1" x="80"/>
        <item m="1" x="94"/>
        <item x="17"/>
        <item x="18"/>
        <item x="19"/>
        <item m="1" x="75"/>
        <item x="20"/>
        <item m="1" x="43"/>
        <item m="1" x="44"/>
        <item x="22"/>
        <item x="21"/>
        <item m="1" x="30"/>
        <item m="1" x="78"/>
        <item m="1" x="84"/>
        <item m="1" x="64"/>
        <item x="23"/>
        <item m="1" x="74"/>
        <item m="1" x="48"/>
        <item m="1" x="38"/>
        <item m="1" x="39"/>
        <item m="1" x="62"/>
        <item x="24"/>
        <item m="1" x="91"/>
        <item m="1" x="72"/>
        <item m="1" x="66"/>
        <item m="1" x="42"/>
        <item m="1" x="63"/>
        <item m="1" x="31"/>
        <item m="1" x="100"/>
        <item m="1" x="53"/>
        <item m="1" x="41"/>
        <item m="1" x="60"/>
        <item m="1" x="61"/>
        <item x="25"/>
        <item x="27"/>
        <item x="26"/>
        <item m="1" x="89"/>
        <item m="1" x="58"/>
        <item x="28"/>
        <item x="29"/>
        <item m="1" x="67"/>
        <item m="1" x="54"/>
        <item m="1" x="45"/>
        <item t="default"/>
      </items>
    </pivotField>
  </pivotFields>
  <rowFields count="1">
    <field x="12"/>
  </rowFields>
  <rowItems count="31">
    <i>
      <x v="13"/>
    </i>
    <i>
      <x v="14"/>
    </i>
    <i>
      <x v="15"/>
    </i>
    <i>
      <x v="16"/>
    </i>
    <i>
      <x v="21"/>
    </i>
    <i>
      <x v="25"/>
    </i>
    <i>
      <x v="26"/>
    </i>
    <i>
      <x v="32"/>
    </i>
    <i>
      <x v="33"/>
    </i>
    <i>
      <x v="35"/>
    </i>
    <i>
      <x v="40"/>
    </i>
    <i>
      <x v="41"/>
    </i>
    <i>
      <x v="42"/>
    </i>
    <i>
      <x v="43"/>
    </i>
    <i>
      <x v="44"/>
    </i>
    <i>
      <x v="45"/>
    </i>
    <i>
      <x v="52"/>
    </i>
    <i>
      <x v="65"/>
    </i>
    <i>
      <x v="66"/>
    </i>
    <i>
      <x v="67"/>
    </i>
    <i>
      <x v="69"/>
    </i>
    <i>
      <x v="72"/>
    </i>
    <i>
      <x v="73"/>
    </i>
    <i>
      <x v="78"/>
    </i>
    <i>
      <x v="84"/>
    </i>
    <i>
      <x v="96"/>
    </i>
    <i>
      <x v="97"/>
    </i>
    <i>
      <x v="98"/>
    </i>
    <i>
      <x v="101"/>
    </i>
    <i>
      <x v="10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12" type="button" dataOnly="0" labelOnly="1" outline="0" axis="axisRow" fieldPosition="0"/>
    </format>
    <format dxfId="40">
      <pivotArea dataOnly="0" labelOnly="1" fieldPosition="0">
        <references count="1">
          <reference field="12" count="1">
            <x v="84"/>
          </reference>
        </references>
      </pivotArea>
    </format>
    <format dxfId="39">
      <pivotArea dataOnly="0" labelOnly="1" grandRow="1" outline="0" fieldPosition="0"/>
    </format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12" type="button" dataOnly="0" labelOnly="1" outline="0" axis="axisRow" fieldPosition="0"/>
    </format>
    <format dxfId="35">
      <pivotArea dataOnly="0" labelOnly="1" fieldPosition="0">
        <references count="1">
          <reference field="12" count="1">
            <x v="84"/>
          </reference>
        </references>
      </pivotArea>
    </format>
    <format dxfId="3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workbookViewId="0">
      <selection sqref="A1:K1"/>
    </sheetView>
  </sheetViews>
  <sheetFormatPr defaultRowHeight="14.4" x14ac:dyDescent="0.3"/>
  <cols>
    <col min="1" max="1" width="50.44140625" bestFit="1" customWidth="1"/>
    <col min="2" max="2" width="10.109375" bestFit="1" customWidth="1"/>
    <col min="3" max="3" width="14.6640625" bestFit="1" customWidth="1"/>
    <col min="4" max="4" width="8.44140625" bestFit="1" customWidth="1"/>
    <col min="5" max="5" width="10.5546875" bestFit="1" customWidth="1"/>
    <col min="6" max="7" width="8" bestFit="1" customWidth="1"/>
    <col min="8" max="8" width="11.109375" bestFit="1" customWidth="1"/>
    <col min="9" max="9" width="8.5546875" bestFit="1" customWidth="1"/>
    <col min="10" max="10" width="9.44140625" bestFit="1" customWidth="1"/>
    <col min="11" max="11" width="7.5546875" bestFit="1" customWidth="1"/>
  </cols>
  <sheetData>
    <row r="1" spans="1:11" ht="15.6" x14ac:dyDescent="0.3">
      <c r="A1" s="62" t="s">
        <v>63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3">
      <c r="A2" s="63" t="s">
        <v>64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x14ac:dyDescent="0.3">
      <c r="A3" s="63" t="s">
        <v>65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x14ac:dyDescent="0.3">
      <c r="A4" s="67" t="s">
        <v>123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x14ac:dyDescent="0.3">
      <c r="A5" s="52" t="s">
        <v>26</v>
      </c>
      <c r="B5" s="52" t="s">
        <v>27</v>
      </c>
      <c r="C5" s="52" t="s">
        <v>33</v>
      </c>
      <c r="D5" s="52" t="s">
        <v>34</v>
      </c>
      <c r="E5" s="52" t="s">
        <v>35</v>
      </c>
      <c r="F5" s="52" t="s">
        <v>19</v>
      </c>
      <c r="G5" s="52" t="s">
        <v>33</v>
      </c>
      <c r="H5" s="52" t="s">
        <v>29</v>
      </c>
      <c r="I5" s="52" t="s">
        <v>35</v>
      </c>
      <c r="J5" s="52" t="s">
        <v>32</v>
      </c>
      <c r="K5" s="52" t="s">
        <v>33</v>
      </c>
    </row>
    <row r="6" spans="1:11" x14ac:dyDescent="0.3">
      <c r="A6" s="53"/>
      <c r="B6" s="52" t="s">
        <v>28</v>
      </c>
      <c r="C6" s="52" t="s">
        <v>36</v>
      </c>
      <c r="D6" s="52" t="s">
        <v>31</v>
      </c>
      <c r="E6" s="52" t="s">
        <v>37</v>
      </c>
      <c r="F6" s="52" t="s">
        <v>28</v>
      </c>
      <c r="G6" s="52" t="s">
        <v>30</v>
      </c>
      <c r="H6" s="52" t="s">
        <v>31</v>
      </c>
      <c r="I6" s="52" t="s">
        <v>37</v>
      </c>
      <c r="J6" s="52" t="s">
        <v>28</v>
      </c>
      <c r="K6" s="52" t="s">
        <v>38</v>
      </c>
    </row>
    <row r="7" spans="1:11" x14ac:dyDescent="0.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3">
      <c r="A8" s="65" t="s">
        <v>60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1" x14ac:dyDescent="0.3">
      <c r="A9" s="54" t="s">
        <v>66</v>
      </c>
      <c r="B9" s="55">
        <v>548</v>
      </c>
      <c r="C9" s="55">
        <v>0</v>
      </c>
      <c r="D9" s="55">
        <v>0</v>
      </c>
      <c r="E9" s="55">
        <v>0</v>
      </c>
      <c r="F9" s="55">
        <v>548</v>
      </c>
      <c r="G9" s="55">
        <v>5</v>
      </c>
      <c r="H9" s="55">
        <v>0</v>
      </c>
      <c r="I9" s="55">
        <v>0</v>
      </c>
      <c r="J9" s="55">
        <v>543</v>
      </c>
      <c r="K9" s="56">
        <v>812.93</v>
      </c>
    </row>
    <row r="10" spans="1:11" x14ac:dyDescent="0.3">
      <c r="A10" s="54" t="s">
        <v>67</v>
      </c>
      <c r="B10" s="55">
        <v>73</v>
      </c>
      <c r="C10" s="55">
        <v>0</v>
      </c>
      <c r="D10" s="55">
        <v>0</v>
      </c>
      <c r="E10" s="55">
        <v>0</v>
      </c>
      <c r="F10" s="55">
        <v>73</v>
      </c>
      <c r="G10" s="55">
        <v>3</v>
      </c>
      <c r="H10" s="55">
        <v>0</v>
      </c>
      <c r="I10" s="55">
        <v>0</v>
      </c>
      <c r="J10" s="55">
        <v>70</v>
      </c>
      <c r="K10" s="56">
        <v>419.13</v>
      </c>
    </row>
    <row r="11" spans="1:11" x14ac:dyDescent="0.3">
      <c r="A11" s="54" t="s">
        <v>68</v>
      </c>
      <c r="B11" s="55">
        <v>3</v>
      </c>
      <c r="C11" s="55">
        <v>0</v>
      </c>
      <c r="D11" s="55">
        <v>0</v>
      </c>
      <c r="E11" s="55">
        <v>0</v>
      </c>
      <c r="F11" s="55">
        <v>3</v>
      </c>
      <c r="G11" s="55">
        <v>0</v>
      </c>
      <c r="H11" s="55">
        <v>0</v>
      </c>
      <c r="I11" s="55">
        <v>0</v>
      </c>
      <c r="J11" s="55">
        <v>3</v>
      </c>
      <c r="K11" s="56">
        <v>522</v>
      </c>
    </row>
    <row r="12" spans="1:11" x14ac:dyDescent="0.3">
      <c r="A12" s="54" t="s">
        <v>69</v>
      </c>
      <c r="B12" s="55">
        <v>3</v>
      </c>
      <c r="C12" s="55">
        <v>0</v>
      </c>
      <c r="D12" s="55">
        <v>0</v>
      </c>
      <c r="E12" s="55">
        <v>0</v>
      </c>
      <c r="F12" s="55">
        <v>3</v>
      </c>
      <c r="G12" s="55">
        <v>1</v>
      </c>
      <c r="H12" s="55">
        <v>0</v>
      </c>
      <c r="I12" s="55">
        <v>0</v>
      </c>
      <c r="J12" s="55">
        <v>2</v>
      </c>
      <c r="K12" s="56">
        <v>280.54000000000002</v>
      </c>
    </row>
    <row r="13" spans="1:11" x14ac:dyDescent="0.3">
      <c r="A13" s="54" t="s">
        <v>124</v>
      </c>
      <c r="B13" s="55">
        <v>82</v>
      </c>
      <c r="C13" s="55">
        <v>0</v>
      </c>
      <c r="D13" s="55">
        <v>0</v>
      </c>
      <c r="E13" s="55">
        <v>0</v>
      </c>
      <c r="F13" s="55">
        <v>82</v>
      </c>
      <c r="G13" s="55">
        <v>1</v>
      </c>
      <c r="H13" s="55">
        <v>0</v>
      </c>
      <c r="I13" s="55">
        <v>0</v>
      </c>
      <c r="J13" s="55">
        <v>81</v>
      </c>
      <c r="K13" s="56">
        <v>581.95000000000005</v>
      </c>
    </row>
    <row r="14" spans="1:11" x14ac:dyDescent="0.3">
      <c r="A14" s="54" t="s">
        <v>125</v>
      </c>
      <c r="B14" s="55">
        <v>40</v>
      </c>
      <c r="C14" s="55">
        <v>0</v>
      </c>
      <c r="D14" s="55">
        <v>0</v>
      </c>
      <c r="E14" s="55">
        <v>0</v>
      </c>
      <c r="F14" s="55">
        <v>40</v>
      </c>
      <c r="G14" s="55">
        <v>0</v>
      </c>
      <c r="H14" s="55">
        <v>0</v>
      </c>
      <c r="I14" s="55">
        <v>0</v>
      </c>
      <c r="J14" s="55">
        <v>40</v>
      </c>
      <c r="K14" s="56">
        <v>1421.4</v>
      </c>
    </row>
    <row r="15" spans="1:11" x14ac:dyDescent="0.3">
      <c r="A15" s="54" t="s">
        <v>126</v>
      </c>
      <c r="B15" s="55">
        <v>20</v>
      </c>
      <c r="C15" s="55">
        <v>0</v>
      </c>
      <c r="D15" s="55">
        <v>0</v>
      </c>
      <c r="E15" s="55">
        <v>0</v>
      </c>
      <c r="F15" s="55">
        <v>20</v>
      </c>
      <c r="G15" s="55">
        <v>0</v>
      </c>
      <c r="H15" s="55">
        <v>0</v>
      </c>
      <c r="I15" s="55">
        <v>0</v>
      </c>
      <c r="J15" s="55">
        <v>20</v>
      </c>
      <c r="K15" s="56">
        <v>736.45</v>
      </c>
    </row>
    <row r="16" spans="1:11" x14ac:dyDescent="0.3">
      <c r="A16" s="54" t="s">
        <v>127</v>
      </c>
      <c r="B16" s="55">
        <v>2</v>
      </c>
      <c r="C16" s="55">
        <v>0</v>
      </c>
      <c r="D16" s="55">
        <v>0</v>
      </c>
      <c r="E16" s="55">
        <v>0</v>
      </c>
      <c r="F16" s="55">
        <v>2</v>
      </c>
      <c r="G16" s="55">
        <v>2</v>
      </c>
      <c r="H16" s="55">
        <v>0</v>
      </c>
      <c r="I16" s="55">
        <v>0</v>
      </c>
      <c r="J16" s="55">
        <v>0</v>
      </c>
      <c r="K16" s="56">
        <v>502.32</v>
      </c>
    </row>
    <row r="17" spans="1:11" x14ac:dyDescent="0.3">
      <c r="A17" s="54" t="s">
        <v>128</v>
      </c>
      <c r="B17" s="55">
        <v>29</v>
      </c>
      <c r="C17" s="55">
        <v>0</v>
      </c>
      <c r="D17" s="55">
        <v>0</v>
      </c>
      <c r="E17" s="55">
        <v>0</v>
      </c>
      <c r="F17" s="55">
        <v>29</v>
      </c>
      <c r="G17" s="55">
        <v>0</v>
      </c>
      <c r="H17" s="55">
        <v>0</v>
      </c>
      <c r="I17" s="55">
        <v>0</v>
      </c>
      <c r="J17" s="55">
        <v>29</v>
      </c>
      <c r="K17" s="56">
        <v>140.88999999999999</v>
      </c>
    </row>
    <row r="18" spans="1:11" x14ac:dyDescent="0.3">
      <c r="A18" s="54" t="s">
        <v>70</v>
      </c>
      <c r="B18" s="55">
        <v>72</v>
      </c>
      <c r="C18" s="55">
        <v>0</v>
      </c>
      <c r="D18" s="55">
        <v>0</v>
      </c>
      <c r="E18" s="55">
        <v>0</v>
      </c>
      <c r="F18" s="55">
        <v>72</v>
      </c>
      <c r="G18" s="55">
        <v>2</v>
      </c>
      <c r="H18" s="55">
        <v>0</v>
      </c>
      <c r="I18" s="55">
        <v>0</v>
      </c>
      <c r="J18" s="55">
        <v>70</v>
      </c>
      <c r="K18" s="56">
        <v>1447.23</v>
      </c>
    </row>
    <row r="19" spans="1:11" x14ac:dyDescent="0.3">
      <c r="A19" s="54" t="s">
        <v>71</v>
      </c>
      <c r="B19" s="55">
        <v>3</v>
      </c>
      <c r="C19" s="55">
        <v>0</v>
      </c>
      <c r="D19" s="55">
        <v>0</v>
      </c>
      <c r="E19" s="55">
        <v>0</v>
      </c>
      <c r="F19" s="55">
        <v>3</v>
      </c>
      <c r="G19" s="55">
        <v>0</v>
      </c>
      <c r="H19" s="55">
        <v>0</v>
      </c>
      <c r="I19" s="55">
        <v>0</v>
      </c>
      <c r="J19" s="55">
        <v>3</v>
      </c>
      <c r="K19" s="56">
        <v>3571.25</v>
      </c>
    </row>
    <row r="20" spans="1:11" x14ac:dyDescent="0.3">
      <c r="A20" s="54" t="s">
        <v>129</v>
      </c>
      <c r="B20" s="55">
        <v>2</v>
      </c>
      <c r="C20" s="55">
        <v>0</v>
      </c>
      <c r="D20" s="55">
        <v>0</v>
      </c>
      <c r="E20" s="55">
        <v>0</v>
      </c>
      <c r="F20" s="55">
        <v>2</v>
      </c>
      <c r="G20" s="55">
        <v>0</v>
      </c>
      <c r="H20" s="55">
        <v>0</v>
      </c>
      <c r="I20" s="55">
        <v>0</v>
      </c>
      <c r="J20" s="55">
        <v>2</v>
      </c>
      <c r="K20" s="56">
        <v>7092.57</v>
      </c>
    </row>
    <row r="21" spans="1:11" x14ac:dyDescent="0.3">
      <c r="A21" s="54" t="s">
        <v>72</v>
      </c>
      <c r="B21" s="55">
        <v>22</v>
      </c>
      <c r="C21" s="55">
        <v>0</v>
      </c>
      <c r="D21" s="55">
        <v>0</v>
      </c>
      <c r="E21" s="55">
        <v>0</v>
      </c>
      <c r="F21" s="55">
        <v>22</v>
      </c>
      <c r="G21" s="55">
        <v>8</v>
      </c>
      <c r="H21" s="55">
        <v>0</v>
      </c>
      <c r="I21" s="55">
        <v>0</v>
      </c>
      <c r="J21" s="55">
        <v>14</v>
      </c>
      <c r="K21" s="56">
        <v>734.02</v>
      </c>
    </row>
    <row r="22" spans="1:11" x14ac:dyDescent="0.3">
      <c r="A22" s="54" t="s">
        <v>73</v>
      </c>
      <c r="B22" s="55">
        <v>1</v>
      </c>
      <c r="C22" s="55">
        <v>0</v>
      </c>
      <c r="D22" s="55">
        <v>0</v>
      </c>
      <c r="E22" s="55">
        <v>0</v>
      </c>
      <c r="F22" s="55">
        <v>1</v>
      </c>
      <c r="G22" s="55">
        <v>0</v>
      </c>
      <c r="H22" s="55">
        <v>0</v>
      </c>
      <c r="I22" s="55">
        <v>0</v>
      </c>
      <c r="J22" s="55">
        <v>1</v>
      </c>
      <c r="K22" s="56">
        <v>1774.6</v>
      </c>
    </row>
    <row r="23" spans="1:11" x14ac:dyDescent="0.3">
      <c r="A23" s="54" t="s">
        <v>74</v>
      </c>
      <c r="B23" s="55">
        <v>19</v>
      </c>
      <c r="C23" s="55">
        <v>0</v>
      </c>
      <c r="D23" s="55">
        <v>0</v>
      </c>
      <c r="E23" s="55">
        <v>0</v>
      </c>
      <c r="F23" s="55">
        <v>19</v>
      </c>
      <c r="G23" s="55">
        <v>0</v>
      </c>
      <c r="H23" s="55">
        <v>0</v>
      </c>
      <c r="I23" s="55">
        <v>0</v>
      </c>
      <c r="J23" s="55">
        <v>19</v>
      </c>
      <c r="K23" s="56">
        <v>907.9</v>
      </c>
    </row>
    <row r="24" spans="1:11" x14ac:dyDescent="0.3">
      <c r="A24" s="54" t="s">
        <v>75</v>
      </c>
      <c r="B24" s="55">
        <v>28</v>
      </c>
      <c r="C24" s="55">
        <v>0</v>
      </c>
      <c r="D24" s="55">
        <v>0</v>
      </c>
      <c r="E24" s="55">
        <v>0</v>
      </c>
      <c r="F24" s="55">
        <v>28</v>
      </c>
      <c r="G24" s="55">
        <v>0</v>
      </c>
      <c r="H24" s="55">
        <v>0</v>
      </c>
      <c r="I24" s="55">
        <v>0</v>
      </c>
      <c r="J24" s="55">
        <v>28</v>
      </c>
      <c r="K24" s="56">
        <v>929.06</v>
      </c>
    </row>
    <row r="25" spans="1:11" x14ac:dyDescent="0.3">
      <c r="A25" s="54" t="s">
        <v>130</v>
      </c>
      <c r="B25" s="55">
        <v>3</v>
      </c>
      <c r="C25" s="55">
        <v>0</v>
      </c>
      <c r="D25" s="55">
        <v>0</v>
      </c>
      <c r="E25" s="55">
        <v>0</v>
      </c>
      <c r="F25" s="55">
        <v>3</v>
      </c>
      <c r="G25" s="55">
        <v>1</v>
      </c>
      <c r="H25" s="55">
        <v>0</v>
      </c>
      <c r="I25" s="55">
        <v>0</v>
      </c>
      <c r="J25" s="55">
        <v>2</v>
      </c>
      <c r="K25" s="56">
        <v>470.81</v>
      </c>
    </row>
    <row r="26" spans="1:11" x14ac:dyDescent="0.3">
      <c r="A26" s="54" t="s">
        <v>76</v>
      </c>
      <c r="B26" s="55">
        <v>9</v>
      </c>
      <c r="C26" s="55">
        <v>0</v>
      </c>
      <c r="D26" s="55">
        <v>0</v>
      </c>
      <c r="E26" s="55">
        <v>0</v>
      </c>
      <c r="F26" s="55">
        <v>9</v>
      </c>
      <c r="G26" s="55">
        <v>0</v>
      </c>
      <c r="H26" s="55">
        <v>0</v>
      </c>
      <c r="I26" s="55">
        <v>0</v>
      </c>
      <c r="J26" s="55">
        <v>9</v>
      </c>
      <c r="K26" s="56">
        <v>2441.9699999999998</v>
      </c>
    </row>
    <row r="27" spans="1:11" x14ac:dyDescent="0.3">
      <c r="A27" s="54" t="s">
        <v>77</v>
      </c>
      <c r="B27" s="55">
        <v>22</v>
      </c>
      <c r="C27" s="55">
        <v>0</v>
      </c>
      <c r="D27" s="55">
        <v>0</v>
      </c>
      <c r="E27" s="55">
        <v>0</v>
      </c>
      <c r="F27" s="55">
        <v>22</v>
      </c>
      <c r="G27" s="55">
        <v>0</v>
      </c>
      <c r="H27" s="55">
        <v>0</v>
      </c>
      <c r="I27" s="55">
        <v>0</v>
      </c>
      <c r="J27" s="55">
        <v>22</v>
      </c>
      <c r="K27" s="56">
        <v>631.12</v>
      </c>
    </row>
    <row r="28" spans="1:11" x14ac:dyDescent="0.3">
      <c r="A28" s="54" t="s">
        <v>78</v>
      </c>
      <c r="B28" s="55">
        <v>30</v>
      </c>
      <c r="C28" s="55">
        <v>0</v>
      </c>
      <c r="D28" s="55">
        <v>0</v>
      </c>
      <c r="E28" s="55">
        <v>0</v>
      </c>
      <c r="F28" s="55">
        <v>30</v>
      </c>
      <c r="G28" s="55">
        <v>0</v>
      </c>
      <c r="H28" s="55">
        <v>0</v>
      </c>
      <c r="I28" s="55">
        <v>0</v>
      </c>
      <c r="J28" s="55">
        <v>30</v>
      </c>
      <c r="K28" s="56">
        <v>5901.8</v>
      </c>
    </row>
    <row r="29" spans="1:11" x14ac:dyDescent="0.3">
      <c r="A29" s="54" t="s">
        <v>79</v>
      </c>
      <c r="B29" s="55">
        <v>33</v>
      </c>
      <c r="C29" s="55">
        <v>0</v>
      </c>
      <c r="D29" s="55">
        <v>0</v>
      </c>
      <c r="E29" s="55">
        <v>0</v>
      </c>
      <c r="F29" s="55">
        <v>33</v>
      </c>
      <c r="G29" s="55">
        <v>5</v>
      </c>
      <c r="H29" s="55">
        <v>0</v>
      </c>
      <c r="I29" s="55">
        <v>0</v>
      </c>
      <c r="J29" s="55">
        <v>28</v>
      </c>
      <c r="K29" s="56">
        <v>3005.01</v>
      </c>
    </row>
    <row r="30" spans="1:11" x14ac:dyDescent="0.3">
      <c r="A30" s="54" t="s">
        <v>80</v>
      </c>
      <c r="B30" s="55">
        <v>149</v>
      </c>
      <c r="C30" s="55">
        <v>0</v>
      </c>
      <c r="D30" s="55">
        <v>0</v>
      </c>
      <c r="E30" s="55">
        <v>0</v>
      </c>
      <c r="F30" s="55">
        <v>149</v>
      </c>
      <c r="G30" s="55">
        <v>0</v>
      </c>
      <c r="H30" s="55">
        <v>0</v>
      </c>
      <c r="I30" s="55">
        <v>0</v>
      </c>
      <c r="J30" s="55">
        <v>149</v>
      </c>
      <c r="K30" s="56">
        <v>68.959999999999994</v>
      </c>
    </row>
    <row r="31" spans="1:11" x14ac:dyDescent="0.3">
      <c r="A31" s="54" t="s">
        <v>131</v>
      </c>
      <c r="B31" s="55">
        <v>2</v>
      </c>
      <c r="C31" s="55">
        <v>0</v>
      </c>
      <c r="D31" s="55">
        <v>0</v>
      </c>
      <c r="E31" s="55">
        <v>0</v>
      </c>
      <c r="F31" s="55">
        <v>2</v>
      </c>
      <c r="G31" s="55">
        <v>0</v>
      </c>
      <c r="H31" s="55">
        <v>0</v>
      </c>
      <c r="I31" s="55">
        <v>0</v>
      </c>
      <c r="J31" s="55">
        <v>2</v>
      </c>
      <c r="K31" s="56">
        <v>168.68</v>
      </c>
    </row>
    <row r="32" spans="1:11" x14ac:dyDescent="0.3">
      <c r="A32" s="54" t="s">
        <v>132</v>
      </c>
      <c r="B32" s="55">
        <v>40</v>
      </c>
      <c r="C32" s="55">
        <v>0</v>
      </c>
      <c r="D32" s="55">
        <v>0</v>
      </c>
      <c r="E32" s="55">
        <v>0</v>
      </c>
      <c r="F32" s="55">
        <v>40</v>
      </c>
      <c r="G32" s="55">
        <v>11</v>
      </c>
      <c r="H32" s="55">
        <v>0</v>
      </c>
      <c r="I32" s="55">
        <v>0</v>
      </c>
      <c r="J32" s="55">
        <v>29</v>
      </c>
      <c r="K32" s="56">
        <v>217.47</v>
      </c>
    </row>
    <row r="33" spans="1:11" x14ac:dyDescent="0.3">
      <c r="A33" s="54" t="s">
        <v>133</v>
      </c>
      <c r="B33" s="55">
        <v>3</v>
      </c>
      <c r="C33" s="55">
        <v>0</v>
      </c>
      <c r="D33" s="55">
        <v>0</v>
      </c>
      <c r="E33" s="55">
        <v>0</v>
      </c>
      <c r="F33" s="55">
        <v>3</v>
      </c>
      <c r="G33" s="55">
        <v>1</v>
      </c>
      <c r="H33" s="55">
        <v>0</v>
      </c>
      <c r="I33" s="55">
        <v>0</v>
      </c>
      <c r="J33" s="55">
        <v>2</v>
      </c>
      <c r="K33" s="56">
        <v>371.78</v>
      </c>
    </row>
    <row r="34" spans="1:11" x14ac:dyDescent="0.3">
      <c r="A34" s="54" t="s">
        <v>81</v>
      </c>
      <c r="B34" s="55">
        <v>16</v>
      </c>
      <c r="C34" s="55">
        <v>0</v>
      </c>
      <c r="D34" s="55">
        <v>0</v>
      </c>
      <c r="E34" s="55">
        <v>0</v>
      </c>
      <c r="F34" s="55">
        <v>16</v>
      </c>
      <c r="G34" s="55">
        <v>0</v>
      </c>
      <c r="H34" s="55">
        <v>0</v>
      </c>
      <c r="I34" s="55">
        <v>0</v>
      </c>
      <c r="J34" s="55">
        <v>16</v>
      </c>
      <c r="K34" s="56">
        <v>1822.01</v>
      </c>
    </row>
    <row r="35" spans="1:11" x14ac:dyDescent="0.3">
      <c r="A35" s="54" t="s">
        <v>82</v>
      </c>
      <c r="B35" s="55">
        <v>22</v>
      </c>
      <c r="C35" s="55">
        <v>0</v>
      </c>
      <c r="D35" s="55">
        <v>0</v>
      </c>
      <c r="E35" s="55">
        <v>0</v>
      </c>
      <c r="F35" s="55">
        <v>22</v>
      </c>
      <c r="G35" s="55">
        <v>6</v>
      </c>
      <c r="H35" s="55">
        <v>0</v>
      </c>
      <c r="I35" s="55">
        <v>0</v>
      </c>
      <c r="J35" s="55">
        <v>16</v>
      </c>
      <c r="K35" s="56">
        <v>495.78</v>
      </c>
    </row>
    <row r="36" spans="1:11" x14ac:dyDescent="0.3">
      <c r="A36" s="54" t="s">
        <v>83</v>
      </c>
      <c r="B36" s="55">
        <v>42</v>
      </c>
      <c r="C36" s="55">
        <v>0</v>
      </c>
      <c r="D36" s="55">
        <v>0</v>
      </c>
      <c r="E36" s="55">
        <v>0</v>
      </c>
      <c r="F36" s="55">
        <v>42</v>
      </c>
      <c r="G36" s="55">
        <v>4</v>
      </c>
      <c r="H36" s="55">
        <v>0</v>
      </c>
      <c r="I36" s="55">
        <v>0</v>
      </c>
      <c r="J36" s="55">
        <v>38</v>
      </c>
      <c r="K36" s="56">
        <v>925.84</v>
      </c>
    </row>
    <row r="37" spans="1:11" x14ac:dyDescent="0.3">
      <c r="A37" s="54" t="s">
        <v>134</v>
      </c>
      <c r="B37" s="55">
        <v>900</v>
      </c>
      <c r="C37" s="55">
        <v>1500</v>
      </c>
      <c r="D37" s="55">
        <v>0</v>
      </c>
      <c r="E37" s="55">
        <v>0</v>
      </c>
      <c r="F37" s="55">
        <v>2400</v>
      </c>
      <c r="G37" s="55">
        <v>1181</v>
      </c>
      <c r="H37" s="55">
        <v>0</v>
      </c>
      <c r="I37" s="55">
        <v>0</v>
      </c>
      <c r="J37" s="55">
        <v>1219</v>
      </c>
      <c r="K37" s="56">
        <v>730</v>
      </c>
    </row>
    <row r="38" spans="1:11" x14ac:dyDescent="0.3">
      <c r="A38" s="54" t="s">
        <v>135</v>
      </c>
      <c r="B38" s="55">
        <v>300</v>
      </c>
      <c r="C38" s="55">
        <v>1000</v>
      </c>
      <c r="D38" s="55">
        <v>3</v>
      </c>
      <c r="E38" s="55">
        <v>0</v>
      </c>
      <c r="F38" s="55">
        <v>1303</v>
      </c>
      <c r="G38" s="55">
        <v>407</v>
      </c>
      <c r="H38" s="55">
        <v>0</v>
      </c>
      <c r="I38" s="55">
        <v>0</v>
      </c>
      <c r="J38" s="55">
        <v>896</v>
      </c>
      <c r="K38" s="56">
        <v>730</v>
      </c>
    </row>
    <row r="39" spans="1:11" x14ac:dyDescent="0.3">
      <c r="A39" s="57" t="s">
        <v>39</v>
      </c>
      <c r="B39" s="55">
        <v>2518</v>
      </c>
      <c r="C39" s="55">
        <v>2500</v>
      </c>
      <c r="D39" s="55">
        <v>3</v>
      </c>
      <c r="E39" s="55">
        <v>0</v>
      </c>
      <c r="F39" s="55">
        <v>5021</v>
      </c>
      <c r="G39" s="55">
        <v>1638</v>
      </c>
      <c r="H39" s="55">
        <v>0</v>
      </c>
      <c r="I39" s="55">
        <v>0</v>
      </c>
      <c r="J39" s="55">
        <v>3383</v>
      </c>
      <c r="K39" s="57" t="s">
        <v>33</v>
      </c>
    </row>
    <row r="40" spans="1:11" x14ac:dyDescent="0.3">
      <c r="A40" s="57" t="s">
        <v>40</v>
      </c>
      <c r="B40" s="55">
        <v>2082037</v>
      </c>
      <c r="C40" s="55">
        <v>1825000</v>
      </c>
      <c r="D40" s="55">
        <v>2190</v>
      </c>
      <c r="E40" s="55">
        <v>0</v>
      </c>
      <c r="F40" s="55">
        <v>3909227</v>
      </c>
      <c r="G40" s="55">
        <v>1185400</v>
      </c>
      <c r="H40" s="55">
        <v>0</v>
      </c>
      <c r="I40" s="55">
        <v>0</v>
      </c>
      <c r="J40" s="55">
        <v>2709094</v>
      </c>
      <c r="K40" s="57" t="s">
        <v>33</v>
      </c>
    </row>
    <row r="41" spans="1:11" x14ac:dyDescent="0.3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pans="1:11" x14ac:dyDescent="0.3">
      <c r="A42" s="65" t="s">
        <v>41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</row>
    <row r="43" spans="1:11" x14ac:dyDescent="0.3">
      <c r="A43" s="54" t="s">
        <v>61</v>
      </c>
      <c r="B43" s="57" t="s">
        <v>42</v>
      </c>
      <c r="C43" s="57" t="s">
        <v>62</v>
      </c>
      <c r="D43" s="57" t="s">
        <v>33</v>
      </c>
      <c r="E43" s="57" t="s">
        <v>43</v>
      </c>
      <c r="F43" s="57" t="s">
        <v>33</v>
      </c>
      <c r="G43" s="57" t="s">
        <v>33</v>
      </c>
      <c r="H43" s="57" t="s">
        <v>33</v>
      </c>
      <c r="I43" s="57" t="s">
        <v>33</v>
      </c>
      <c r="J43" s="57" t="s">
        <v>33</v>
      </c>
      <c r="K43" s="57" t="s">
        <v>33</v>
      </c>
    </row>
    <row r="44" spans="1:11" x14ac:dyDescent="0.3">
      <c r="A44" s="57" t="s">
        <v>136</v>
      </c>
      <c r="B44" s="57" t="s">
        <v>137</v>
      </c>
      <c r="C44" s="57" t="s">
        <v>137</v>
      </c>
      <c r="D44" s="57" t="s">
        <v>33</v>
      </c>
      <c r="E44" s="56">
        <v>1826685</v>
      </c>
      <c r="F44" s="57" t="s">
        <v>33</v>
      </c>
      <c r="G44" s="57" t="s">
        <v>33</v>
      </c>
      <c r="H44" s="57" t="s">
        <v>33</v>
      </c>
      <c r="I44" s="57" t="s">
        <v>33</v>
      </c>
      <c r="J44" s="57" t="s">
        <v>33</v>
      </c>
      <c r="K44" s="57" t="s">
        <v>33</v>
      </c>
    </row>
    <row r="45" spans="1:11" x14ac:dyDescent="0.3">
      <c r="A45" s="66" t="s">
        <v>84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</row>
  </sheetData>
  <mergeCells count="9">
    <mergeCell ref="A8:K8"/>
    <mergeCell ref="A3:K3"/>
    <mergeCell ref="A4:K4"/>
    <mergeCell ref="A45:K45"/>
    <mergeCell ref="A1:K1"/>
    <mergeCell ref="A2:K2"/>
    <mergeCell ref="A7:K7"/>
    <mergeCell ref="A41:K41"/>
    <mergeCell ref="A42:K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32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8.33203125" style="50" bestFit="1" customWidth="1"/>
    <col min="16" max="16" width="21.6640625" style="50" bestFit="1" customWidth="1"/>
    <col min="17" max="17" width="18.21875" style="50" bestFit="1" customWidth="1"/>
    <col min="18" max="18" width="24.21875" style="50" bestFit="1" customWidth="1"/>
    <col min="19" max="19" width="13.109375" style="50" bestFit="1" customWidth="1"/>
    <col min="20" max="20" width="19.5546875" style="50" bestFit="1" customWidth="1"/>
    <col min="21" max="21" width="21.44140625" style="50" bestFit="1" customWidth="1"/>
    <col min="22" max="22" width="21.109375" style="50" bestFit="1" customWidth="1"/>
    <col min="23" max="16384" width="8.88671875" style="50"/>
  </cols>
  <sheetData>
    <row r="1" spans="1:22" x14ac:dyDescent="0.3">
      <c r="A1" s="47" t="s">
        <v>26</v>
      </c>
      <c r="B1" s="47" t="s">
        <v>44</v>
      </c>
      <c r="C1" s="47" t="s">
        <v>45</v>
      </c>
      <c r="D1" s="47" t="s">
        <v>46</v>
      </c>
      <c r="E1" s="47" t="s">
        <v>47</v>
      </c>
      <c r="F1" s="47" t="s">
        <v>48</v>
      </c>
      <c r="G1" s="47" t="s">
        <v>49</v>
      </c>
      <c r="H1" s="47" t="s">
        <v>50</v>
      </c>
      <c r="I1" s="47" t="s">
        <v>47</v>
      </c>
      <c r="J1" s="47" t="s">
        <v>51</v>
      </c>
      <c r="K1" s="47" t="s">
        <v>52</v>
      </c>
      <c r="L1" s="48" t="s">
        <v>22</v>
      </c>
      <c r="M1" s="30" t="s">
        <v>21</v>
      </c>
      <c r="O1" s="49" t="s">
        <v>23</v>
      </c>
      <c r="P1" s="50" t="s">
        <v>53</v>
      </c>
      <c r="Q1" s="50" t="s">
        <v>54</v>
      </c>
      <c r="R1" s="50" t="s">
        <v>55</v>
      </c>
      <c r="S1" s="50" t="s">
        <v>56</v>
      </c>
      <c r="T1" s="50" t="s">
        <v>57</v>
      </c>
      <c r="U1" s="50" t="s">
        <v>58</v>
      </c>
      <c r="V1" s="50" t="s">
        <v>59</v>
      </c>
    </row>
    <row r="2" spans="1:22" x14ac:dyDescent="0.3">
      <c r="A2" s="54" t="s">
        <v>66</v>
      </c>
      <c r="B2" s="55">
        <v>548</v>
      </c>
      <c r="C2" s="55">
        <v>0</v>
      </c>
      <c r="D2" s="55">
        <v>0</v>
      </c>
      <c r="E2" s="55">
        <v>0</v>
      </c>
      <c r="F2" s="55">
        <v>548</v>
      </c>
      <c r="G2" s="55">
        <v>5</v>
      </c>
      <c r="H2" s="55">
        <v>0</v>
      </c>
      <c r="I2" s="55">
        <v>0</v>
      </c>
      <c r="J2" s="55">
        <v>543</v>
      </c>
      <c r="K2" s="56">
        <v>812.93</v>
      </c>
      <c r="L2" s="44" t="str">
        <f>TRIM(A2&amp;"-box")</f>
        <v>AMBITION 1LTR-box</v>
      </c>
      <c r="M2" s="46" t="str">
        <f>VLOOKUP(L2,[2]Sheet1!$B$2:$C$50,2,0)</f>
        <v>AMBITION 10X1L BOT IN</v>
      </c>
      <c r="O2" s="45" t="s">
        <v>88</v>
      </c>
      <c r="P2" s="51">
        <v>548</v>
      </c>
      <c r="Q2" s="51">
        <v>0</v>
      </c>
      <c r="R2" s="51">
        <v>0</v>
      </c>
      <c r="S2" s="51">
        <v>5</v>
      </c>
      <c r="T2" s="51">
        <v>0</v>
      </c>
      <c r="U2" s="51">
        <v>0</v>
      </c>
      <c r="V2" s="51">
        <v>543</v>
      </c>
    </row>
    <row r="3" spans="1:22" x14ac:dyDescent="0.3">
      <c r="A3" s="54" t="s">
        <v>67</v>
      </c>
      <c r="B3" s="55">
        <v>73</v>
      </c>
      <c r="C3" s="55">
        <v>0</v>
      </c>
      <c r="D3" s="55">
        <v>0</v>
      </c>
      <c r="E3" s="55">
        <v>0</v>
      </c>
      <c r="F3" s="55">
        <v>73</v>
      </c>
      <c r="G3" s="55">
        <v>3</v>
      </c>
      <c r="H3" s="55">
        <v>0</v>
      </c>
      <c r="I3" s="55">
        <v>0</v>
      </c>
      <c r="J3" s="55">
        <v>70</v>
      </c>
      <c r="K3" s="56">
        <v>419.13</v>
      </c>
      <c r="L3" s="44" t="str">
        <f t="shared" ref="L3:L31" si="0">TRIM(A3&amp;"-box")</f>
        <v>AMBITION 500ML-box</v>
      </c>
      <c r="M3" s="46" t="str">
        <f>VLOOKUP(L3,[2]Sheet1!$B$2:$C$50,2,0)</f>
        <v>AMBITION 20X500ML BOT IN</v>
      </c>
      <c r="O3" s="45" t="s">
        <v>89</v>
      </c>
      <c r="P3" s="51">
        <v>73</v>
      </c>
      <c r="Q3" s="51">
        <v>0</v>
      </c>
      <c r="R3" s="51">
        <v>0</v>
      </c>
      <c r="S3" s="51">
        <v>3</v>
      </c>
      <c r="T3" s="51">
        <v>0</v>
      </c>
      <c r="U3" s="51">
        <v>0</v>
      </c>
      <c r="V3" s="51">
        <v>70</v>
      </c>
    </row>
    <row r="4" spans="1:22" x14ac:dyDescent="0.3">
      <c r="A4" s="54" t="s">
        <v>68</v>
      </c>
      <c r="B4" s="55">
        <v>3</v>
      </c>
      <c r="C4" s="55">
        <v>0</v>
      </c>
      <c r="D4" s="55">
        <v>0</v>
      </c>
      <c r="E4" s="55">
        <v>0</v>
      </c>
      <c r="F4" s="55">
        <v>3</v>
      </c>
      <c r="G4" s="55">
        <v>0</v>
      </c>
      <c r="H4" s="55">
        <v>0</v>
      </c>
      <c r="I4" s="55">
        <v>0</v>
      </c>
      <c r="J4" s="55">
        <v>3</v>
      </c>
      <c r="K4" s="56">
        <v>522</v>
      </c>
      <c r="L4" s="44" t="str">
        <f t="shared" si="0"/>
        <v>ANTRACOL 1KG-box</v>
      </c>
      <c r="M4" s="46" t="str">
        <f>VLOOKUP(L4,[2]Sheet1!$B$2:$C$50,2,0)</f>
        <v>ANTRACOL (T) WP70 10X1KG BAG IN</v>
      </c>
      <c r="O4" s="45" t="s">
        <v>90</v>
      </c>
      <c r="P4" s="51">
        <v>3</v>
      </c>
      <c r="Q4" s="51">
        <v>0</v>
      </c>
      <c r="R4" s="51">
        <v>0</v>
      </c>
      <c r="S4" s="51">
        <v>0</v>
      </c>
      <c r="T4" s="51">
        <v>0</v>
      </c>
      <c r="U4" s="51">
        <v>0</v>
      </c>
      <c r="V4" s="51">
        <v>3</v>
      </c>
    </row>
    <row r="5" spans="1:22" x14ac:dyDescent="0.3">
      <c r="A5" s="54" t="s">
        <v>69</v>
      </c>
      <c r="B5" s="55">
        <v>3</v>
      </c>
      <c r="C5" s="55">
        <v>0</v>
      </c>
      <c r="D5" s="55">
        <v>0</v>
      </c>
      <c r="E5" s="55">
        <v>0</v>
      </c>
      <c r="F5" s="55">
        <v>3</v>
      </c>
      <c r="G5" s="55">
        <v>1</v>
      </c>
      <c r="H5" s="55">
        <v>0</v>
      </c>
      <c r="I5" s="55">
        <v>0</v>
      </c>
      <c r="J5" s="55">
        <v>2</v>
      </c>
      <c r="K5" s="56">
        <v>280.54000000000002</v>
      </c>
      <c r="L5" s="44" t="str">
        <f t="shared" si="0"/>
        <v>ANTRACOL 500GM-box</v>
      </c>
      <c r="M5" s="46" t="str">
        <f>VLOOKUP(L5,[2]Sheet1!$B$2:$C$50,2,0)</f>
        <v>ANTRACOL (T) WP70 20X500GR BAG IN</v>
      </c>
      <c r="O5" s="45" t="s">
        <v>91</v>
      </c>
      <c r="P5" s="51">
        <v>3</v>
      </c>
      <c r="Q5" s="51">
        <v>0</v>
      </c>
      <c r="R5" s="51">
        <v>0</v>
      </c>
      <c r="S5" s="51">
        <v>1</v>
      </c>
      <c r="T5" s="51">
        <v>0</v>
      </c>
      <c r="U5" s="51">
        <v>0</v>
      </c>
      <c r="V5" s="51">
        <v>2</v>
      </c>
    </row>
    <row r="6" spans="1:22" x14ac:dyDescent="0.3">
      <c r="A6" s="54" t="s">
        <v>124</v>
      </c>
      <c r="B6" s="55">
        <v>82</v>
      </c>
      <c r="C6" s="55">
        <v>0</v>
      </c>
      <c r="D6" s="55">
        <v>0</v>
      </c>
      <c r="E6" s="55">
        <v>0</v>
      </c>
      <c r="F6" s="55">
        <v>82</v>
      </c>
      <c r="G6" s="55">
        <v>1</v>
      </c>
      <c r="H6" s="55">
        <v>0</v>
      </c>
      <c r="I6" s="55">
        <v>0</v>
      </c>
      <c r="J6" s="55">
        <v>81</v>
      </c>
      <c r="K6" s="56">
        <v>581.95000000000005</v>
      </c>
      <c r="L6" s="44" t="str">
        <f t="shared" si="0"/>
        <v>BELT EXPERT 100-box</v>
      </c>
      <c r="M6" s="46" t="str">
        <f>VLOOKUP(L6,[2]Sheet1!$B$2:$C$50,2,0)</f>
        <v>BELT EXPERT SC480 50X100ML BOT IN</v>
      </c>
      <c r="O6" s="45" t="s">
        <v>138</v>
      </c>
      <c r="P6" s="51">
        <v>82</v>
      </c>
      <c r="Q6" s="51">
        <v>0</v>
      </c>
      <c r="R6" s="51">
        <v>0</v>
      </c>
      <c r="S6" s="51">
        <v>1</v>
      </c>
      <c r="T6" s="51">
        <v>0</v>
      </c>
      <c r="U6" s="51">
        <v>0</v>
      </c>
      <c r="V6" s="51">
        <v>81</v>
      </c>
    </row>
    <row r="7" spans="1:22" x14ac:dyDescent="0.3">
      <c r="A7" s="54" t="s">
        <v>125</v>
      </c>
      <c r="B7" s="55">
        <v>40</v>
      </c>
      <c r="C7" s="55">
        <v>0</v>
      </c>
      <c r="D7" s="55">
        <v>0</v>
      </c>
      <c r="E7" s="55">
        <v>0</v>
      </c>
      <c r="F7" s="55">
        <v>40</v>
      </c>
      <c r="G7" s="55">
        <v>0</v>
      </c>
      <c r="H7" s="55">
        <v>0</v>
      </c>
      <c r="I7" s="55">
        <v>0</v>
      </c>
      <c r="J7" s="55">
        <v>40</v>
      </c>
      <c r="K7" s="56">
        <v>1421.4</v>
      </c>
      <c r="L7" s="44" t="str">
        <f t="shared" si="0"/>
        <v>BUONOS SC430 1LTR-box</v>
      </c>
      <c r="M7" s="46" t="str">
        <f>VLOOKUP(L7,[2]Sheet1!$B$2:$C$50,2,0)</f>
        <v>BUONOS SC430 10X1L BOT IN</v>
      </c>
      <c r="O7" s="45" t="s">
        <v>139</v>
      </c>
      <c r="P7" s="51">
        <v>40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40</v>
      </c>
    </row>
    <row r="8" spans="1:22" x14ac:dyDescent="0.3">
      <c r="A8" s="54" t="s">
        <v>126</v>
      </c>
      <c r="B8" s="55">
        <v>20</v>
      </c>
      <c r="C8" s="55">
        <v>0</v>
      </c>
      <c r="D8" s="55">
        <v>0</v>
      </c>
      <c r="E8" s="55">
        <v>0</v>
      </c>
      <c r="F8" s="55">
        <v>20</v>
      </c>
      <c r="G8" s="55">
        <v>0</v>
      </c>
      <c r="H8" s="55">
        <v>0</v>
      </c>
      <c r="I8" s="55">
        <v>0</v>
      </c>
      <c r="J8" s="55">
        <v>20</v>
      </c>
      <c r="K8" s="56">
        <v>736.45</v>
      </c>
      <c r="L8" s="44" t="str">
        <f t="shared" si="0"/>
        <v>BUONOS SC430 500ML-box</v>
      </c>
      <c r="M8" s="46" t="str">
        <f>VLOOKUP(L8,[2]Sheet1!$B$2:$C$50,2,0)</f>
        <v>BUONOS SC430 20X500ML BOT IN</v>
      </c>
      <c r="O8" s="45" t="s">
        <v>140</v>
      </c>
      <c r="P8" s="51">
        <v>20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20</v>
      </c>
    </row>
    <row r="9" spans="1:22" x14ac:dyDescent="0.3">
      <c r="A9" s="54" t="s">
        <v>127</v>
      </c>
      <c r="B9" s="55">
        <v>2</v>
      </c>
      <c r="C9" s="55">
        <v>0</v>
      </c>
      <c r="D9" s="55">
        <v>0</v>
      </c>
      <c r="E9" s="55">
        <v>0</v>
      </c>
      <c r="F9" s="55">
        <v>2</v>
      </c>
      <c r="G9" s="55">
        <v>2</v>
      </c>
      <c r="H9" s="55">
        <v>0</v>
      </c>
      <c r="I9" s="55">
        <v>0</v>
      </c>
      <c r="J9" s="55">
        <v>0</v>
      </c>
      <c r="K9" s="56">
        <v>502.32</v>
      </c>
      <c r="L9" s="44" t="str">
        <f t="shared" si="0"/>
        <v>DECIS EC 28 1LTR-box</v>
      </c>
      <c r="M9" s="46" t="str">
        <f>VLOOKUP(L9,[2]Sheet1!$B$2:$C$50,2,0)</f>
        <v>DECIS EC 28 10X1L BOT IN</v>
      </c>
      <c r="O9" s="45" t="s">
        <v>141</v>
      </c>
      <c r="P9" s="51">
        <v>2</v>
      </c>
      <c r="Q9" s="51">
        <v>0</v>
      </c>
      <c r="R9" s="51">
        <v>0</v>
      </c>
      <c r="S9" s="51">
        <v>2</v>
      </c>
      <c r="T9" s="51">
        <v>0</v>
      </c>
      <c r="U9" s="51">
        <v>0</v>
      </c>
      <c r="V9" s="51">
        <v>0</v>
      </c>
    </row>
    <row r="10" spans="1:22" x14ac:dyDescent="0.3">
      <c r="A10" s="54" t="s">
        <v>128</v>
      </c>
      <c r="B10" s="55">
        <v>29</v>
      </c>
      <c r="C10" s="55">
        <v>0</v>
      </c>
      <c r="D10" s="55">
        <v>0</v>
      </c>
      <c r="E10" s="55">
        <v>0</v>
      </c>
      <c r="F10" s="55">
        <v>29</v>
      </c>
      <c r="G10" s="55">
        <v>0</v>
      </c>
      <c r="H10" s="55">
        <v>0</v>
      </c>
      <c r="I10" s="55">
        <v>0</v>
      </c>
      <c r="J10" s="55">
        <v>29</v>
      </c>
      <c r="K10" s="56">
        <v>140.88999999999999</v>
      </c>
      <c r="L10" s="44" t="str">
        <f t="shared" si="0"/>
        <v>DECIS EC 28 250ML-box</v>
      </c>
      <c r="M10" s="46" t="str">
        <f>VLOOKUP(L10,[2]Sheet1!$B$2:$C$50,2,0)</f>
        <v>DECIS EC 28 40X250ML BOT IN</v>
      </c>
      <c r="O10" s="45" t="s">
        <v>142</v>
      </c>
      <c r="P10" s="51">
        <v>29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29</v>
      </c>
    </row>
    <row r="11" spans="1:22" x14ac:dyDescent="0.3">
      <c r="A11" s="54" t="s">
        <v>70</v>
      </c>
      <c r="B11" s="55">
        <v>72</v>
      </c>
      <c r="C11" s="55">
        <v>0</v>
      </c>
      <c r="D11" s="55">
        <v>0</v>
      </c>
      <c r="E11" s="55">
        <v>0</v>
      </c>
      <c r="F11" s="55">
        <v>72</v>
      </c>
      <c r="G11" s="55">
        <v>2</v>
      </c>
      <c r="H11" s="55">
        <v>0</v>
      </c>
      <c r="I11" s="55">
        <v>0</v>
      </c>
      <c r="J11" s="55">
        <v>70</v>
      </c>
      <c r="K11" s="56">
        <v>1447.23</v>
      </c>
      <c r="L11" s="44" t="str">
        <f t="shared" si="0"/>
        <v>FAME 100ML-box</v>
      </c>
      <c r="M11" s="46" t="str">
        <f>VLOOKUP(L11,[2]Sheet1!$B$2:$C$50,2,0)</f>
        <v>FAME (T) SC480 20X100ML BOT IN</v>
      </c>
      <c r="O11" s="45" t="s">
        <v>143</v>
      </c>
      <c r="P11" s="51">
        <v>3</v>
      </c>
      <c r="Q11" s="51">
        <v>0</v>
      </c>
      <c r="R11" s="51">
        <v>0</v>
      </c>
      <c r="S11" s="51">
        <v>1</v>
      </c>
      <c r="T11" s="51">
        <v>0</v>
      </c>
      <c r="U11" s="51">
        <v>0</v>
      </c>
      <c r="V11" s="51">
        <v>2</v>
      </c>
    </row>
    <row r="12" spans="1:22" x14ac:dyDescent="0.3">
      <c r="A12" s="54" t="s">
        <v>71</v>
      </c>
      <c r="B12" s="55">
        <v>3</v>
      </c>
      <c r="C12" s="55">
        <v>0</v>
      </c>
      <c r="D12" s="55">
        <v>0</v>
      </c>
      <c r="E12" s="55">
        <v>0</v>
      </c>
      <c r="F12" s="55">
        <v>3</v>
      </c>
      <c r="G12" s="55">
        <v>0</v>
      </c>
      <c r="H12" s="55">
        <v>0</v>
      </c>
      <c r="I12" s="55">
        <v>0</v>
      </c>
      <c r="J12" s="55">
        <v>3</v>
      </c>
      <c r="K12" s="56">
        <v>3571.25</v>
      </c>
      <c r="L12" s="44" t="str">
        <f t="shared" si="0"/>
        <v>FAME 250ML-box</v>
      </c>
      <c r="M12" s="46" t="str">
        <f>VLOOKUP(L12,[2]Sheet1!$B$2:$C$50,2,0)</f>
        <v>FAME (T) SC480 8X250ML BOT IN</v>
      </c>
      <c r="O12" s="45" t="s">
        <v>96</v>
      </c>
      <c r="P12" s="51">
        <v>72</v>
      </c>
      <c r="Q12" s="51">
        <v>0</v>
      </c>
      <c r="R12" s="51">
        <v>0</v>
      </c>
      <c r="S12" s="51">
        <v>2</v>
      </c>
      <c r="T12" s="51">
        <v>0</v>
      </c>
      <c r="U12" s="51">
        <v>0</v>
      </c>
      <c r="V12" s="51">
        <v>70</v>
      </c>
    </row>
    <row r="13" spans="1:22" x14ac:dyDescent="0.3">
      <c r="A13" s="54" t="s">
        <v>129</v>
      </c>
      <c r="B13" s="55">
        <v>2</v>
      </c>
      <c r="C13" s="55">
        <v>0</v>
      </c>
      <c r="D13" s="55">
        <v>0</v>
      </c>
      <c r="E13" s="55">
        <v>0</v>
      </c>
      <c r="F13" s="55">
        <v>2</v>
      </c>
      <c r="G13" s="55">
        <v>0</v>
      </c>
      <c r="H13" s="55">
        <v>0</v>
      </c>
      <c r="I13" s="55">
        <v>0</v>
      </c>
      <c r="J13" s="55">
        <v>2</v>
      </c>
      <c r="K13" s="56">
        <v>7092.57</v>
      </c>
      <c r="L13" s="44" t="str">
        <f t="shared" si="0"/>
        <v>FAME 500ML-box</v>
      </c>
      <c r="M13" s="46" t="str">
        <f>VLOOKUP(L13,[2]Sheet1!$B$2:$C$50,2,0)</f>
        <v>FAME (T) SC480 4X500ML BOT IN</v>
      </c>
      <c r="O13" s="45" t="s">
        <v>97</v>
      </c>
      <c r="P13" s="51">
        <v>22</v>
      </c>
      <c r="Q13" s="51">
        <v>0</v>
      </c>
      <c r="R13" s="51">
        <v>0</v>
      </c>
      <c r="S13" s="51">
        <v>8</v>
      </c>
      <c r="T13" s="51">
        <v>0</v>
      </c>
      <c r="U13" s="51">
        <v>0</v>
      </c>
      <c r="V13" s="51">
        <v>14</v>
      </c>
    </row>
    <row r="14" spans="1:22" x14ac:dyDescent="0.3">
      <c r="A14" s="54" t="s">
        <v>72</v>
      </c>
      <c r="B14" s="55">
        <v>22</v>
      </c>
      <c r="C14" s="55">
        <v>0</v>
      </c>
      <c r="D14" s="55">
        <v>0</v>
      </c>
      <c r="E14" s="55">
        <v>0</v>
      </c>
      <c r="F14" s="55">
        <v>22</v>
      </c>
      <c r="G14" s="55">
        <v>8</v>
      </c>
      <c r="H14" s="55">
        <v>0</v>
      </c>
      <c r="I14" s="55">
        <v>0</v>
      </c>
      <c r="J14" s="55">
        <v>14</v>
      </c>
      <c r="K14" s="56">
        <v>734.02</v>
      </c>
      <c r="L14" s="44" t="str">
        <f t="shared" si="0"/>
        <v>FAME 50ML-box</v>
      </c>
      <c r="M14" s="46" t="str">
        <f>VLOOKUP(L14,[2]Sheet1!$B$2:$C$50,2,0)</f>
        <v>FAME (T) SC480 40X50ML BOT IN</v>
      </c>
      <c r="O14" s="45" t="s">
        <v>144</v>
      </c>
      <c r="P14" s="51">
        <v>2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2</v>
      </c>
    </row>
    <row r="15" spans="1:22" x14ac:dyDescent="0.3">
      <c r="A15" s="54" t="s">
        <v>73</v>
      </c>
      <c r="B15" s="55">
        <v>1</v>
      </c>
      <c r="C15" s="55">
        <v>0</v>
      </c>
      <c r="D15" s="55">
        <v>0</v>
      </c>
      <c r="E15" s="55">
        <v>0</v>
      </c>
      <c r="F15" s="55">
        <v>1</v>
      </c>
      <c r="G15" s="55">
        <v>0</v>
      </c>
      <c r="H15" s="55">
        <v>0</v>
      </c>
      <c r="I15" s="55">
        <v>0</v>
      </c>
      <c r="J15" s="55">
        <v>1</v>
      </c>
      <c r="K15" s="56">
        <v>1774.6</v>
      </c>
      <c r="L15" s="44" t="str">
        <f t="shared" si="0"/>
        <v>FOLICUR 1LTR-box</v>
      </c>
      <c r="M15" s="46" t="str">
        <f>VLOOKUP(L15,[2]Sheet1!$B$2:$C$50,2,0)</f>
        <v>FOLICUR (T) EC250 10X1L BOT IN</v>
      </c>
      <c r="O15" s="45" t="s">
        <v>98</v>
      </c>
      <c r="P15" s="51">
        <v>3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3</v>
      </c>
    </row>
    <row r="16" spans="1:22" x14ac:dyDescent="0.3">
      <c r="A16" s="54" t="s">
        <v>74</v>
      </c>
      <c r="B16" s="55">
        <v>19</v>
      </c>
      <c r="C16" s="55">
        <v>0</v>
      </c>
      <c r="D16" s="55">
        <v>0</v>
      </c>
      <c r="E16" s="55">
        <v>0</v>
      </c>
      <c r="F16" s="55">
        <v>19</v>
      </c>
      <c r="G16" s="55">
        <v>0</v>
      </c>
      <c r="H16" s="55">
        <v>0</v>
      </c>
      <c r="I16" s="55">
        <v>0</v>
      </c>
      <c r="J16" s="55">
        <v>19</v>
      </c>
      <c r="K16" s="56">
        <v>907.9</v>
      </c>
      <c r="L16" s="44" t="str">
        <f t="shared" si="0"/>
        <v>FOLICURE 500ML-box</v>
      </c>
      <c r="M16" s="46" t="str">
        <f>VLOOKUP(L16,[2]Sheet1!$B$2:$C$50,2,0)</f>
        <v>FOLICUR (T) EC250 20X500ML BOT IN</v>
      </c>
      <c r="O16" s="45" t="s">
        <v>99</v>
      </c>
      <c r="P16" s="51">
        <v>1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1</v>
      </c>
    </row>
    <row r="17" spans="1:22" x14ac:dyDescent="0.3">
      <c r="A17" s="54" t="s">
        <v>75</v>
      </c>
      <c r="B17" s="55">
        <v>28</v>
      </c>
      <c r="C17" s="55">
        <v>0</v>
      </c>
      <c r="D17" s="55">
        <v>0</v>
      </c>
      <c r="E17" s="55">
        <v>0</v>
      </c>
      <c r="F17" s="55">
        <v>28</v>
      </c>
      <c r="G17" s="55">
        <v>0</v>
      </c>
      <c r="H17" s="55">
        <v>0</v>
      </c>
      <c r="I17" s="55">
        <v>0</v>
      </c>
      <c r="J17" s="55">
        <v>28</v>
      </c>
      <c r="K17" s="56">
        <v>929.06</v>
      </c>
      <c r="L17" s="44" t="str">
        <f t="shared" si="0"/>
        <v>GLAMOUR 100GM-box</v>
      </c>
      <c r="M17" s="46" t="str">
        <f>VLOOKUP(L17,[2]Sheet1!$B$2:$C$50,2,0)</f>
        <v>GLAMORE WG80 20X100GR BOT IN</v>
      </c>
      <c r="O17" s="45" t="s">
        <v>100</v>
      </c>
      <c r="P17" s="51">
        <v>19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19</v>
      </c>
    </row>
    <row r="18" spans="1:22" x14ac:dyDescent="0.3">
      <c r="A18" s="54" t="s">
        <v>130</v>
      </c>
      <c r="B18" s="55">
        <v>3</v>
      </c>
      <c r="C18" s="55">
        <v>0</v>
      </c>
      <c r="D18" s="55">
        <v>0</v>
      </c>
      <c r="E18" s="55">
        <v>0</v>
      </c>
      <c r="F18" s="55">
        <v>3</v>
      </c>
      <c r="G18" s="55">
        <v>1</v>
      </c>
      <c r="H18" s="55">
        <v>0</v>
      </c>
      <c r="I18" s="55">
        <v>0</v>
      </c>
      <c r="J18" s="55">
        <v>2</v>
      </c>
      <c r="K18" s="56">
        <v>470.81</v>
      </c>
      <c r="L18" s="44" t="str">
        <f t="shared" si="0"/>
        <v>HARRIER 500GM-box</v>
      </c>
      <c r="M18" s="46" t="str">
        <f>VLOOKUP(L18,[2]Sheet1!$B$2:$C$50,2,0)</f>
        <v>DISCOUNTINUE PRODUCT</v>
      </c>
      <c r="O18" s="45" t="s">
        <v>102</v>
      </c>
      <c r="P18" s="51">
        <v>28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28</v>
      </c>
    </row>
    <row r="19" spans="1:22" x14ac:dyDescent="0.3">
      <c r="A19" s="54" t="s">
        <v>76</v>
      </c>
      <c r="B19" s="55">
        <v>9</v>
      </c>
      <c r="C19" s="55">
        <v>0</v>
      </c>
      <c r="D19" s="55">
        <v>0</v>
      </c>
      <c r="E19" s="55">
        <v>0</v>
      </c>
      <c r="F19" s="55">
        <v>9</v>
      </c>
      <c r="G19" s="55">
        <v>0</v>
      </c>
      <c r="H19" s="55">
        <v>0</v>
      </c>
      <c r="I19" s="55">
        <v>0</v>
      </c>
      <c r="J19" s="55">
        <v>9</v>
      </c>
      <c r="K19" s="56">
        <v>2441.9699999999998</v>
      </c>
      <c r="L19" s="44" t="str">
        <f t="shared" si="0"/>
        <v>MOVENTO ENERGY 1LTR-box</v>
      </c>
      <c r="M19" s="46" t="str">
        <f>VLOOKUP(L19,[2]Sheet1!$B$2:$C$50,2,0)</f>
        <v>MOVENTO ENERGY SC240 10X1L BOT IN</v>
      </c>
      <c r="O19" s="45" t="s">
        <v>104</v>
      </c>
      <c r="P19" s="51">
        <v>9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9</v>
      </c>
    </row>
    <row r="20" spans="1:22" x14ac:dyDescent="0.3">
      <c r="A20" s="54" t="s">
        <v>77</v>
      </c>
      <c r="B20" s="55">
        <v>22</v>
      </c>
      <c r="C20" s="55">
        <v>0</v>
      </c>
      <c r="D20" s="55">
        <v>0</v>
      </c>
      <c r="E20" s="55">
        <v>0</v>
      </c>
      <c r="F20" s="55">
        <v>22</v>
      </c>
      <c r="G20" s="55">
        <v>0</v>
      </c>
      <c r="H20" s="55">
        <v>0</v>
      </c>
      <c r="I20" s="55">
        <v>0</v>
      </c>
      <c r="J20" s="55">
        <v>22</v>
      </c>
      <c r="K20" s="56">
        <v>631.12</v>
      </c>
      <c r="L20" s="44" t="str">
        <f t="shared" si="0"/>
        <v>MOVENTO ENERGY 250ML-box</v>
      </c>
      <c r="M20" s="46" t="str">
        <f>VLOOKUP(L20,[2]Sheet1!$B$2:$C$50,2,0)</f>
        <v>MOVENTO ENERGY SC240 40X250ML BOT IN</v>
      </c>
      <c r="O20" s="45" t="s">
        <v>105</v>
      </c>
      <c r="P20" s="51">
        <v>22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22</v>
      </c>
    </row>
    <row r="21" spans="1:22" x14ac:dyDescent="0.3">
      <c r="A21" s="54" t="s">
        <v>78</v>
      </c>
      <c r="B21" s="55">
        <v>30</v>
      </c>
      <c r="C21" s="55">
        <v>0</v>
      </c>
      <c r="D21" s="55">
        <v>0</v>
      </c>
      <c r="E21" s="55">
        <v>0</v>
      </c>
      <c r="F21" s="55">
        <v>30</v>
      </c>
      <c r="G21" s="55">
        <v>0</v>
      </c>
      <c r="H21" s="55">
        <v>0</v>
      </c>
      <c r="I21" s="55">
        <v>0</v>
      </c>
      <c r="J21" s="55">
        <v>30</v>
      </c>
      <c r="K21" s="56">
        <v>5901.8</v>
      </c>
      <c r="L21" s="44" t="str">
        <f t="shared" si="0"/>
        <v>NATIVO 1KG-box</v>
      </c>
      <c r="M21" s="46" t="str">
        <f>VLOOKUP(L21,[2]Sheet1!$B$2:$C$50,2,0)</f>
        <v>NATIVO WG75 10X1KG BAG IN</v>
      </c>
      <c r="O21" s="45" t="s">
        <v>106</v>
      </c>
      <c r="P21" s="51">
        <v>30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30</v>
      </c>
    </row>
    <row r="22" spans="1:22" x14ac:dyDescent="0.3">
      <c r="A22" s="54" t="s">
        <v>79</v>
      </c>
      <c r="B22" s="55">
        <v>33</v>
      </c>
      <c r="C22" s="55">
        <v>0</v>
      </c>
      <c r="D22" s="55">
        <v>0</v>
      </c>
      <c r="E22" s="55">
        <v>0</v>
      </c>
      <c r="F22" s="55">
        <v>33</v>
      </c>
      <c r="G22" s="55">
        <v>5</v>
      </c>
      <c r="H22" s="55">
        <v>0</v>
      </c>
      <c r="I22" s="55">
        <v>0</v>
      </c>
      <c r="J22" s="55">
        <v>28</v>
      </c>
      <c r="K22" s="56">
        <v>3005.01</v>
      </c>
      <c r="L22" s="44" t="str">
        <f t="shared" si="0"/>
        <v>NATIVO 500GM-box</v>
      </c>
      <c r="M22" s="46" t="str">
        <f>VLOOKUP(L22,[2]Sheet1!$B$2:$C$50,2,0)</f>
        <v>NATIVO WG75 20X500GR BAG IN</v>
      </c>
      <c r="O22" s="45" t="s">
        <v>107</v>
      </c>
      <c r="P22" s="51">
        <v>33</v>
      </c>
      <c r="Q22" s="51">
        <v>0</v>
      </c>
      <c r="R22" s="51">
        <v>0</v>
      </c>
      <c r="S22" s="51">
        <v>5</v>
      </c>
      <c r="T22" s="51">
        <v>0</v>
      </c>
      <c r="U22" s="51">
        <v>0</v>
      </c>
      <c r="V22" s="51">
        <v>28</v>
      </c>
    </row>
    <row r="23" spans="1:22" x14ac:dyDescent="0.3">
      <c r="A23" s="54" t="s">
        <v>80</v>
      </c>
      <c r="B23" s="55">
        <v>149</v>
      </c>
      <c r="C23" s="55">
        <v>0</v>
      </c>
      <c r="D23" s="55">
        <v>0</v>
      </c>
      <c r="E23" s="55">
        <v>0</v>
      </c>
      <c r="F23" s="55">
        <v>149</v>
      </c>
      <c r="G23" s="55">
        <v>0</v>
      </c>
      <c r="H23" s="55">
        <v>0</v>
      </c>
      <c r="I23" s="55">
        <v>0</v>
      </c>
      <c r="J23" s="55">
        <v>149</v>
      </c>
      <c r="K23" s="56">
        <v>68.959999999999994</v>
      </c>
      <c r="L23" s="44" t="str">
        <f t="shared" si="0"/>
        <v>PLANOFIX 100ML-box</v>
      </c>
      <c r="M23" s="46" t="str">
        <f>VLOOKUP(L23,[2]Sheet1!$B$2:$C$50,2,0)</f>
        <v>PLANOFIX SL4 5 50X100ML BOT IN</v>
      </c>
      <c r="O23" s="45" t="s">
        <v>145</v>
      </c>
      <c r="P23" s="51">
        <v>2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2</v>
      </c>
    </row>
    <row r="24" spans="1:22" x14ac:dyDescent="0.3">
      <c r="A24" s="54" t="s">
        <v>131</v>
      </c>
      <c r="B24" s="55">
        <v>2</v>
      </c>
      <c r="C24" s="55">
        <v>0</v>
      </c>
      <c r="D24" s="55">
        <v>0</v>
      </c>
      <c r="E24" s="55">
        <v>0</v>
      </c>
      <c r="F24" s="55">
        <v>2</v>
      </c>
      <c r="G24" s="55">
        <v>0</v>
      </c>
      <c r="H24" s="55">
        <v>0</v>
      </c>
      <c r="I24" s="55">
        <v>0</v>
      </c>
      <c r="J24" s="55">
        <v>2</v>
      </c>
      <c r="K24" s="56">
        <v>168.68</v>
      </c>
      <c r="L24" s="44" t="str">
        <f t="shared" si="0"/>
        <v>PLANOFIX 250ML-box</v>
      </c>
      <c r="M24" s="46" t="str">
        <f>VLOOKUP(L24,[2]Sheet1!$B$2:$C$50,2,0)</f>
        <v>PLANOFIX SL4 5 40X250ML BOT IN</v>
      </c>
      <c r="O24" s="45" t="s">
        <v>109</v>
      </c>
      <c r="P24" s="51">
        <v>149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149</v>
      </c>
    </row>
    <row r="25" spans="1:22" x14ac:dyDescent="0.3">
      <c r="A25" s="54" t="s">
        <v>132</v>
      </c>
      <c r="B25" s="55">
        <v>40</v>
      </c>
      <c r="C25" s="55">
        <v>0</v>
      </c>
      <c r="D25" s="55">
        <v>0</v>
      </c>
      <c r="E25" s="55">
        <v>0</v>
      </c>
      <c r="F25" s="55">
        <v>40</v>
      </c>
      <c r="G25" s="55">
        <v>11</v>
      </c>
      <c r="H25" s="55">
        <v>0</v>
      </c>
      <c r="I25" s="55">
        <v>0</v>
      </c>
      <c r="J25" s="55">
        <v>29</v>
      </c>
      <c r="K25" s="56">
        <v>217.47</v>
      </c>
      <c r="L25" s="44" t="str">
        <f t="shared" si="0"/>
        <v>RAXIL EASY 50ML-box</v>
      </c>
      <c r="M25" s="46" t="str">
        <f>VLOOKUP(L25,[2]Sheet1!$B$2:$C$50,2,0)</f>
        <v>RAXIL EASY FS60 100X50ML BOT IN</v>
      </c>
      <c r="O25" s="45" t="s">
        <v>146</v>
      </c>
      <c r="P25" s="51">
        <v>40</v>
      </c>
      <c r="Q25" s="51">
        <v>0</v>
      </c>
      <c r="R25" s="51">
        <v>0</v>
      </c>
      <c r="S25" s="51">
        <v>11</v>
      </c>
      <c r="T25" s="51">
        <v>0</v>
      </c>
      <c r="U25" s="51">
        <v>0</v>
      </c>
      <c r="V25" s="51">
        <v>29</v>
      </c>
    </row>
    <row r="26" spans="1:22" x14ac:dyDescent="0.3">
      <c r="A26" s="54" t="s">
        <v>133</v>
      </c>
      <c r="B26" s="55">
        <v>3</v>
      </c>
      <c r="C26" s="55">
        <v>0</v>
      </c>
      <c r="D26" s="55">
        <v>0</v>
      </c>
      <c r="E26" s="55">
        <v>0</v>
      </c>
      <c r="F26" s="55">
        <v>3</v>
      </c>
      <c r="G26" s="55">
        <v>1</v>
      </c>
      <c r="H26" s="55">
        <v>0</v>
      </c>
      <c r="I26" s="55">
        <v>0</v>
      </c>
      <c r="J26" s="55">
        <v>2</v>
      </c>
      <c r="K26" s="56">
        <v>371.78</v>
      </c>
      <c r="L26" s="44" t="str">
        <f t="shared" si="0"/>
        <v>REGENT GR 5KG-box</v>
      </c>
      <c r="M26" s="46" t="str">
        <f>VLOOKUP(L26,[2]Sheet1!$B$2:$C$50,2,0)</f>
        <v>REGENT GR0 3 4X5KG BAG IN</v>
      </c>
      <c r="O26" s="45" t="s">
        <v>147</v>
      </c>
      <c r="P26" s="51">
        <v>3</v>
      </c>
      <c r="Q26" s="51">
        <v>0</v>
      </c>
      <c r="R26" s="51">
        <v>0</v>
      </c>
      <c r="S26" s="51">
        <v>1</v>
      </c>
      <c r="T26" s="51">
        <v>0</v>
      </c>
      <c r="U26" s="51">
        <v>0</v>
      </c>
      <c r="V26" s="51">
        <v>2</v>
      </c>
    </row>
    <row r="27" spans="1:22" x14ac:dyDescent="0.3">
      <c r="A27" s="54" t="s">
        <v>81</v>
      </c>
      <c r="B27" s="55">
        <v>16</v>
      </c>
      <c r="C27" s="55">
        <v>0</v>
      </c>
      <c r="D27" s="55">
        <v>0</v>
      </c>
      <c r="E27" s="55">
        <v>0</v>
      </c>
      <c r="F27" s="55">
        <v>16</v>
      </c>
      <c r="G27" s="55">
        <v>0</v>
      </c>
      <c r="H27" s="55">
        <v>0</v>
      </c>
      <c r="I27" s="55">
        <v>0</v>
      </c>
      <c r="J27" s="55">
        <v>16</v>
      </c>
      <c r="K27" s="56">
        <v>1822.01</v>
      </c>
      <c r="L27" s="44" t="str">
        <f t="shared" si="0"/>
        <v>SOLOMON 1LTR-box</v>
      </c>
      <c r="M27" s="46" t="str">
        <f>VLOOKUP(L27,[2]Sheet1!$B$2:$C$50,2,0)</f>
        <v>SOLOMON OD300 10X1L BOT IN</v>
      </c>
      <c r="O27" s="45" t="s">
        <v>112</v>
      </c>
      <c r="P27" s="51">
        <v>16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16</v>
      </c>
    </row>
    <row r="28" spans="1:22" x14ac:dyDescent="0.3">
      <c r="A28" s="54" t="s">
        <v>82</v>
      </c>
      <c r="B28" s="55">
        <v>22</v>
      </c>
      <c r="C28" s="55">
        <v>0</v>
      </c>
      <c r="D28" s="55">
        <v>0</v>
      </c>
      <c r="E28" s="55">
        <v>0</v>
      </c>
      <c r="F28" s="55">
        <v>22</v>
      </c>
      <c r="G28" s="55">
        <v>6</v>
      </c>
      <c r="H28" s="55">
        <v>0</v>
      </c>
      <c r="I28" s="55">
        <v>0</v>
      </c>
      <c r="J28" s="55">
        <v>16</v>
      </c>
      <c r="K28" s="56">
        <v>495.78</v>
      </c>
      <c r="L28" s="44" t="str">
        <f t="shared" si="0"/>
        <v>SOLOMON 250ML-box</v>
      </c>
      <c r="M28" s="46" t="str">
        <f>VLOOKUP(L28,[2]Sheet1!$B$2:$C$50,2,0)</f>
        <v>SOLOMON OD300 40X250ML BOT IN</v>
      </c>
      <c r="O28" s="45" t="s">
        <v>113</v>
      </c>
      <c r="P28" s="51">
        <v>42</v>
      </c>
      <c r="Q28" s="51">
        <v>0</v>
      </c>
      <c r="R28" s="51">
        <v>0</v>
      </c>
      <c r="S28" s="51">
        <v>4</v>
      </c>
      <c r="T28" s="51">
        <v>0</v>
      </c>
      <c r="U28" s="51">
        <v>0</v>
      </c>
      <c r="V28" s="51">
        <v>38</v>
      </c>
    </row>
    <row r="29" spans="1:22" x14ac:dyDescent="0.3">
      <c r="A29" s="54" t="s">
        <v>83</v>
      </c>
      <c r="B29" s="55">
        <v>42</v>
      </c>
      <c r="C29" s="55">
        <v>0</v>
      </c>
      <c r="D29" s="55">
        <v>0</v>
      </c>
      <c r="E29" s="55">
        <v>0</v>
      </c>
      <c r="F29" s="55">
        <v>42</v>
      </c>
      <c r="G29" s="55">
        <v>4</v>
      </c>
      <c r="H29" s="55">
        <v>0</v>
      </c>
      <c r="I29" s="55">
        <v>0</v>
      </c>
      <c r="J29" s="55">
        <v>38</v>
      </c>
      <c r="K29" s="56">
        <v>925.84</v>
      </c>
      <c r="L29" s="44" t="str">
        <f t="shared" si="0"/>
        <v>SOLOMON 500ML-box</v>
      </c>
      <c r="M29" s="46" t="str">
        <f>VLOOKUP(L29,[2]Sheet1!$B$2:$C$50,2,0)</f>
        <v>SOLOMON OD300 20X500ML BOT IN</v>
      </c>
      <c r="O29" s="45" t="s">
        <v>114</v>
      </c>
      <c r="P29" s="51">
        <v>22</v>
      </c>
      <c r="Q29" s="51">
        <v>0</v>
      </c>
      <c r="R29" s="51">
        <v>0</v>
      </c>
      <c r="S29" s="51">
        <v>6</v>
      </c>
      <c r="T29" s="51">
        <v>0</v>
      </c>
      <c r="U29" s="51">
        <v>0</v>
      </c>
      <c r="V29" s="51">
        <v>16</v>
      </c>
    </row>
    <row r="30" spans="1:22" x14ac:dyDescent="0.3">
      <c r="A30" s="54" t="s">
        <v>134</v>
      </c>
      <c r="B30" s="55">
        <v>900</v>
      </c>
      <c r="C30" s="55">
        <v>1500</v>
      </c>
      <c r="D30" s="55">
        <v>0</v>
      </c>
      <c r="E30" s="55">
        <v>0</v>
      </c>
      <c r="F30" s="55">
        <v>2400</v>
      </c>
      <c r="G30" s="55">
        <v>1181</v>
      </c>
      <c r="H30" s="55">
        <v>0</v>
      </c>
      <c r="I30" s="55">
        <v>0</v>
      </c>
      <c r="J30" s="55">
        <v>1219</v>
      </c>
      <c r="K30" s="56">
        <v>730</v>
      </c>
      <c r="L30" s="44" t="str">
        <f t="shared" si="0"/>
        <v>SURPASS 7172 BG2 475GM-box</v>
      </c>
      <c r="M30" s="46" t="str">
        <f>VLOOKUP(L30,[2]Sheet1!$B$2:$C$50,2,0)</f>
        <v>SURPASS 7172 BG2 20X450GR BAG IN</v>
      </c>
      <c r="O30" s="45" t="s">
        <v>148</v>
      </c>
      <c r="P30" s="51">
        <v>900</v>
      </c>
      <c r="Q30" s="51">
        <v>1500</v>
      </c>
      <c r="R30" s="51">
        <v>0</v>
      </c>
      <c r="S30" s="51">
        <v>1181</v>
      </c>
      <c r="T30" s="51">
        <v>0</v>
      </c>
      <c r="U30" s="51">
        <v>0</v>
      </c>
      <c r="V30" s="51">
        <v>1219</v>
      </c>
    </row>
    <row r="31" spans="1:22" x14ac:dyDescent="0.3">
      <c r="A31" s="54" t="s">
        <v>135</v>
      </c>
      <c r="B31" s="55">
        <v>300</v>
      </c>
      <c r="C31" s="55">
        <v>1000</v>
      </c>
      <c r="D31" s="55">
        <v>3</v>
      </c>
      <c r="E31" s="55">
        <v>0</v>
      </c>
      <c r="F31" s="55">
        <v>1303</v>
      </c>
      <c r="G31" s="55">
        <v>407</v>
      </c>
      <c r="H31" s="55">
        <v>0</v>
      </c>
      <c r="I31" s="55">
        <v>0</v>
      </c>
      <c r="J31" s="55">
        <v>896</v>
      </c>
      <c r="K31" s="56">
        <v>730</v>
      </c>
      <c r="L31" s="44" t="str">
        <f t="shared" si="0"/>
        <v>SURPASS 7272 BG2 475GM-box</v>
      </c>
      <c r="M31" s="46" t="str">
        <f>VLOOKUP(L31,[2]Sheet1!$B$2:$C$50,2,0)</f>
        <v>SURPASS 7272 BG2 (LOC) 20X450G BAG IN</v>
      </c>
      <c r="O31" s="45" t="s">
        <v>149</v>
      </c>
      <c r="P31" s="51">
        <v>300</v>
      </c>
      <c r="Q31" s="51">
        <v>1000</v>
      </c>
      <c r="R31" s="51">
        <v>0</v>
      </c>
      <c r="S31" s="51">
        <v>407</v>
      </c>
      <c r="T31" s="51">
        <v>3</v>
      </c>
      <c r="U31" s="51">
        <v>0</v>
      </c>
      <c r="V31" s="51">
        <v>896</v>
      </c>
    </row>
    <row r="32" spans="1:22" x14ac:dyDescent="0.3">
      <c r="O32" s="45" t="s">
        <v>20</v>
      </c>
      <c r="P32" s="51">
        <v>2518</v>
      </c>
      <c r="Q32" s="51">
        <v>2500</v>
      </c>
      <c r="R32" s="51">
        <v>0</v>
      </c>
      <c r="S32" s="51">
        <v>1638</v>
      </c>
      <c r="T32" s="51">
        <v>3</v>
      </c>
      <c r="U32" s="51">
        <v>0</v>
      </c>
      <c r="V32" s="51">
        <v>3383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3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88</v>
      </c>
      <c r="C3" s="3"/>
      <c r="D3" s="4"/>
      <c r="E3" s="38">
        <f t="shared" ref="E3:E32" ca="1" si="0">VLOOKUP($B3,FinalDealer_vlookup,2,0)</f>
        <v>548</v>
      </c>
      <c r="F3" s="39">
        <f t="shared" ref="F3:F32" ca="1" si="1">VLOOKUP($B3,FinalDealer_vlookup,3,0)</f>
        <v>0</v>
      </c>
      <c r="G3" s="40">
        <f t="shared" ref="G3:G32" ca="1" si="2">VLOOKUP($B3,FinalDealer_vlookup,4,0)</f>
        <v>0</v>
      </c>
      <c r="H3" s="40">
        <f t="shared" ref="H3:H32" ca="1" si="3">VLOOKUP($B3,FinalDealer_vlookup,5,0)</f>
        <v>5</v>
      </c>
      <c r="I3" s="40">
        <f t="shared" ref="I3:I32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32" ca="1" si="5">VLOOKUP($B3,FinalDealer_vlookup,8,0)</f>
        <v>543</v>
      </c>
    </row>
    <row r="4" spans="1:13" x14ac:dyDescent="0.3">
      <c r="A4" s="16"/>
      <c r="B4" s="4" t="s">
        <v>89</v>
      </c>
      <c r="C4" s="3"/>
      <c r="D4" s="4"/>
      <c r="E4" s="42">
        <f t="shared" ca="1" si="0"/>
        <v>73</v>
      </c>
      <c r="F4" s="39">
        <f t="shared" ca="1" si="1"/>
        <v>0</v>
      </c>
      <c r="G4" s="39">
        <f t="shared" ca="1" si="2"/>
        <v>0</v>
      </c>
      <c r="H4" s="39">
        <f t="shared" ca="1" si="3"/>
        <v>3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70</v>
      </c>
    </row>
    <row r="5" spans="1:13" x14ac:dyDescent="0.3">
      <c r="A5" s="16"/>
      <c r="B5" s="4" t="s">
        <v>90</v>
      </c>
      <c r="C5" s="3"/>
      <c r="D5" s="4"/>
      <c r="E5" s="42">
        <f t="shared" ca="1" si="0"/>
        <v>3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3</v>
      </c>
    </row>
    <row r="6" spans="1:13" x14ac:dyDescent="0.3">
      <c r="A6" s="16"/>
      <c r="B6" s="4" t="s">
        <v>91</v>
      </c>
      <c r="C6" s="3"/>
      <c r="D6" s="4"/>
      <c r="E6" s="42">
        <f t="shared" ca="1" si="0"/>
        <v>3</v>
      </c>
      <c r="F6" s="39">
        <f t="shared" ca="1" si="1"/>
        <v>0</v>
      </c>
      <c r="G6" s="39">
        <f t="shared" ca="1" si="2"/>
        <v>0</v>
      </c>
      <c r="H6" s="39">
        <f t="shared" ca="1" si="3"/>
        <v>1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2</v>
      </c>
    </row>
    <row r="7" spans="1:13" x14ac:dyDescent="0.3">
      <c r="A7" s="16"/>
      <c r="B7" s="4" t="s">
        <v>138</v>
      </c>
      <c r="C7" s="3"/>
      <c r="D7" s="4"/>
      <c r="E7" s="42">
        <f t="shared" ca="1" si="0"/>
        <v>82</v>
      </c>
      <c r="F7" s="39">
        <f t="shared" ca="1" si="1"/>
        <v>0</v>
      </c>
      <c r="G7" s="39">
        <f t="shared" ca="1" si="2"/>
        <v>0</v>
      </c>
      <c r="H7" s="39">
        <f t="shared" ca="1" si="3"/>
        <v>1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81</v>
      </c>
    </row>
    <row r="8" spans="1:13" x14ac:dyDescent="0.3">
      <c r="A8" s="16"/>
      <c r="B8" s="4" t="s">
        <v>139</v>
      </c>
      <c r="C8" s="3"/>
      <c r="D8" s="4"/>
      <c r="E8" s="42">
        <f t="shared" ca="1" si="0"/>
        <v>40</v>
      </c>
      <c r="F8" s="39">
        <f t="shared" ca="1" si="1"/>
        <v>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40</v>
      </c>
    </row>
    <row r="9" spans="1:13" x14ac:dyDescent="0.3">
      <c r="A9" s="16"/>
      <c r="B9" s="4" t="s">
        <v>140</v>
      </c>
      <c r="C9" s="3"/>
      <c r="D9" s="4"/>
      <c r="E9" s="42">
        <f t="shared" ca="1" si="0"/>
        <v>20</v>
      </c>
      <c r="F9" s="39">
        <f t="shared" ca="1" si="1"/>
        <v>0</v>
      </c>
      <c r="G9" s="39">
        <f t="shared" ca="1" si="2"/>
        <v>0</v>
      </c>
      <c r="H9" s="39">
        <f t="shared" ca="1" si="3"/>
        <v>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20</v>
      </c>
    </row>
    <row r="10" spans="1:13" x14ac:dyDescent="0.3">
      <c r="A10" s="16"/>
      <c r="B10" s="4" t="s">
        <v>141</v>
      </c>
      <c r="C10" s="3"/>
      <c r="D10" s="4"/>
      <c r="E10" s="42">
        <f t="shared" ca="1" si="0"/>
        <v>2</v>
      </c>
      <c r="F10" s="39">
        <f t="shared" ca="1" si="1"/>
        <v>0</v>
      </c>
      <c r="G10" s="39">
        <f t="shared" ca="1" si="2"/>
        <v>0</v>
      </c>
      <c r="H10" s="39">
        <f t="shared" ca="1" si="3"/>
        <v>2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142</v>
      </c>
      <c r="C11" s="3"/>
      <c r="D11" s="4"/>
      <c r="E11" s="42">
        <f t="shared" ca="1" si="0"/>
        <v>29</v>
      </c>
      <c r="F11" s="39">
        <f t="shared" ca="1" si="1"/>
        <v>0</v>
      </c>
      <c r="G11" s="39">
        <f t="shared" ca="1" si="2"/>
        <v>0</v>
      </c>
      <c r="H11" s="39">
        <f t="shared" ca="1" si="3"/>
        <v>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29</v>
      </c>
    </row>
    <row r="12" spans="1:13" x14ac:dyDescent="0.3">
      <c r="A12" s="16"/>
      <c r="B12" s="4" t="s">
        <v>143</v>
      </c>
      <c r="C12" s="3"/>
      <c r="D12" s="4"/>
      <c r="E12" s="42">
        <f t="shared" ca="1" si="0"/>
        <v>3</v>
      </c>
      <c r="F12" s="39">
        <f t="shared" ca="1" si="1"/>
        <v>0</v>
      </c>
      <c r="G12" s="39">
        <f t="shared" ca="1" si="2"/>
        <v>0</v>
      </c>
      <c r="H12" s="39">
        <f t="shared" ca="1" si="3"/>
        <v>1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2</v>
      </c>
    </row>
    <row r="13" spans="1:13" x14ac:dyDescent="0.3">
      <c r="A13" s="16"/>
      <c r="B13" s="4" t="s">
        <v>96</v>
      </c>
      <c r="C13" s="3"/>
      <c r="D13" s="4"/>
      <c r="E13" s="42">
        <f t="shared" ca="1" si="0"/>
        <v>72</v>
      </c>
      <c r="F13" s="39">
        <f t="shared" ca="1" si="1"/>
        <v>0</v>
      </c>
      <c r="G13" s="39">
        <f t="shared" ca="1" si="2"/>
        <v>0</v>
      </c>
      <c r="H13" s="39">
        <f t="shared" ca="1" si="3"/>
        <v>2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70</v>
      </c>
    </row>
    <row r="14" spans="1:13" x14ac:dyDescent="0.3">
      <c r="A14" s="16"/>
      <c r="B14" s="4" t="s">
        <v>97</v>
      </c>
      <c r="C14" s="3"/>
      <c r="D14" s="4"/>
      <c r="E14" s="42">
        <f t="shared" ca="1" si="0"/>
        <v>22</v>
      </c>
      <c r="F14" s="39">
        <f t="shared" ca="1" si="1"/>
        <v>0</v>
      </c>
      <c r="G14" s="39">
        <f t="shared" ca="1" si="2"/>
        <v>0</v>
      </c>
      <c r="H14" s="39">
        <f t="shared" ca="1" si="3"/>
        <v>8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14</v>
      </c>
    </row>
    <row r="15" spans="1:13" x14ac:dyDescent="0.3">
      <c r="A15" s="16"/>
      <c r="B15" s="4" t="s">
        <v>144</v>
      </c>
      <c r="C15" s="3"/>
      <c r="D15" s="4"/>
      <c r="E15" s="42">
        <f t="shared" ca="1" si="0"/>
        <v>2</v>
      </c>
      <c r="F15" s="39">
        <f t="shared" ca="1" si="1"/>
        <v>0</v>
      </c>
      <c r="G15" s="39">
        <f t="shared" ca="1" si="2"/>
        <v>0</v>
      </c>
      <c r="H15" s="39">
        <f t="shared" ca="1" si="3"/>
        <v>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2</v>
      </c>
    </row>
    <row r="16" spans="1:13" x14ac:dyDescent="0.3">
      <c r="A16" s="16"/>
      <c r="B16" s="4" t="s">
        <v>98</v>
      </c>
      <c r="C16" s="3"/>
      <c r="D16" s="4"/>
      <c r="E16" s="42">
        <f t="shared" ca="1" si="0"/>
        <v>3</v>
      </c>
      <c r="F16" s="39">
        <f t="shared" ca="1" si="1"/>
        <v>0</v>
      </c>
      <c r="G16" s="39">
        <f t="shared" ca="1" si="2"/>
        <v>0</v>
      </c>
      <c r="H16" s="39">
        <f t="shared" ca="1" si="3"/>
        <v>0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3</v>
      </c>
    </row>
    <row r="17" spans="1:13" x14ac:dyDescent="0.3">
      <c r="A17" s="16"/>
      <c r="B17" s="4" t="s">
        <v>99</v>
      </c>
      <c r="C17" s="3"/>
      <c r="D17" s="4"/>
      <c r="E17" s="42">
        <f t="shared" ca="1" si="0"/>
        <v>1</v>
      </c>
      <c r="F17" s="39">
        <f t="shared" ca="1" si="1"/>
        <v>0</v>
      </c>
      <c r="G17" s="39">
        <f t="shared" ca="1" si="2"/>
        <v>0</v>
      </c>
      <c r="H17" s="39">
        <f t="shared" ca="1" si="3"/>
        <v>0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1</v>
      </c>
    </row>
    <row r="18" spans="1:13" x14ac:dyDescent="0.3">
      <c r="A18" s="16"/>
      <c r="B18" s="4" t="s">
        <v>100</v>
      </c>
      <c r="C18" s="3"/>
      <c r="D18" s="4"/>
      <c r="E18" s="42">
        <f t="shared" ca="1" si="0"/>
        <v>19</v>
      </c>
      <c r="F18" s="39">
        <f t="shared" ca="1" si="1"/>
        <v>0</v>
      </c>
      <c r="G18" s="39">
        <f t="shared" ca="1" si="2"/>
        <v>0</v>
      </c>
      <c r="H18" s="39">
        <f t="shared" ca="1" si="3"/>
        <v>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19</v>
      </c>
    </row>
    <row r="19" spans="1:13" x14ac:dyDescent="0.3">
      <c r="A19" s="16"/>
      <c r="B19" s="4" t="s">
        <v>102</v>
      </c>
      <c r="C19" s="3"/>
      <c r="D19" s="4"/>
      <c r="E19" s="42">
        <f t="shared" ca="1" si="0"/>
        <v>28</v>
      </c>
      <c r="F19" s="39">
        <f t="shared" ca="1" si="1"/>
        <v>0</v>
      </c>
      <c r="G19" s="39">
        <f t="shared" ca="1" si="2"/>
        <v>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28</v>
      </c>
    </row>
    <row r="20" spans="1:13" x14ac:dyDescent="0.3">
      <c r="A20" s="16"/>
      <c r="B20" s="4" t="s">
        <v>104</v>
      </c>
      <c r="C20" s="3"/>
      <c r="D20" s="4"/>
      <c r="E20" s="42">
        <f t="shared" ca="1" si="0"/>
        <v>9</v>
      </c>
      <c r="F20" s="39">
        <f t="shared" ca="1" si="1"/>
        <v>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9</v>
      </c>
    </row>
    <row r="21" spans="1:13" x14ac:dyDescent="0.3">
      <c r="A21" s="16"/>
      <c r="B21" s="4" t="s">
        <v>105</v>
      </c>
      <c r="C21" s="3"/>
      <c r="D21" s="4"/>
      <c r="E21" s="42">
        <f t="shared" ca="1" si="0"/>
        <v>22</v>
      </c>
      <c r="F21" s="39">
        <f t="shared" ca="1" si="1"/>
        <v>0</v>
      </c>
      <c r="G21" s="39">
        <f t="shared" ca="1" si="2"/>
        <v>0</v>
      </c>
      <c r="H21" s="39">
        <f t="shared" ca="1" si="3"/>
        <v>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22</v>
      </c>
    </row>
    <row r="22" spans="1:13" x14ac:dyDescent="0.3">
      <c r="A22" s="16"/>
      <c r="B22" s="4" t="s">
        <v>106</v>
      </c>
      <c r="C22" s="3"/>
      <c r="D22" s="4"/>
      <c r="E22" s="42">
        <f t="shared" ca="1" si="0"/>
        <v>30</v>
      </c>
      <c r="F22" s="39">
        <f t="shared" ca="1" si="1"/>
        <v>0</v>
      </c>
      <c r="G22" s="39">
        <f t="shared" ca="1" si="2"/>
        <v>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30</v>
      </c>
    </row>
    <row r="23" spans="1:13" x14ac:dyDescent="0.3">
      <c r="A23" s="16"/>
      <c r="B23" s="4" t="s">
        <v>107</v>
      </c>
      <c r="C23" s="3"/>
      <c r="D23" s="4"/>
      <c r="E23" s="42">
        <f t="shared" ca="1" si="0"/>
        <v>33</v>
      </c>
      <c r="F23" s="39">
        <f t="shared" ca="1" si="1"/>
        <v>0</v>
      </c>
      <c r="G23" s="39">
        <f t="shared" ca="1" si="2"/>
        <v>0</v>
      </c>
      <c r="H23" s="39">
        <f t="shared" ca="1" si="3"/>
        <v>5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28</v>
      </c>
    </row>
    <row r="24" spans="1:13" x14ac:dyDescent="0.3">
      <c r="A24" s="16"/>
      <c r="B24" s="4" t="s">
        <v>145</v>
      </c>
      <c r="C24" s="3"/>
      <c r="D24" s="4"/>
      <c r="E24" s="42">
        <f t="shared" ca="1" si="0"/>
        <v>2</v>
      </c>
      <c r="F24" s="39">
        <f t="shared" ca="1" si="1"/>
        <v>0</v>
      </c>
      <c r="G24" s="39">
        <f t="shared" ca="1" si="2"/>
        <v>0</v>
      </c>
      <c r="H24" s="39">
        <f t="shared" ca="1" si="3"/>
        <v>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2</v>
      </c>
    </row>
    <row r="25" spans="1:13" x14ac:dyDescent="0.3">
      <c r="A25" s="16"/>
      <c r="B25" s="4" t="s">
        <v>109</v>
      </c>
      <c r="C25" s="3"/>
      <c r="D25" s="4"/>
      <c r="E25" s="42">
        <f t="shared" ca="1" si="0"/>
        <v>149</v>
      </c>
      <c r="F25" s="39">
        <f t="shared" ca="1" si="1"/>
        <v>0</v>
      </c>
      <c r="G25" s="39">
        <f t="shared" ca="1" si="2"/>
        <v>0</v>
      </c>
      <c r="H25" s="39">
        <f t="shared" ca="1" si="3"/>
        <v>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149</v>
      </c>
    </row>
    <row r="26" spans="1:13" x14ac:dyDescent="0.3">
      <c r="A26" s="16"/>
      <c r="B26" s="4" t="s">
        <v>146</v>
      </c>
      <c r="C26" s="3"/>
      <c r="D26" s="4"/>
      <c r="E26" s="42">
        <f t="shared" ca="1" si="0"/>
        <v>40</v>
      </c>
      <c r="F26" s="39">
        <f t="shared" ca="1" si="1"/>
        <v>0</v>
      </c>
      <c r="G26" s="39">
        <f t="shared" ca="1" si="2"/>
        <v>0</v>
      </c>
      <c r="H26" s="39">
        <f t="shared" ca="1" si="3"/>
        <v>11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29</v>
      </c>
    </row>
    <row r="27" spans="1:13" x14ac:dyDescent="0.3">
      <c r="A27" s="16"/>
      <c r="B27" s="4" t="s">
        <v>147</v>
      </c>
      <c r="C27" s="3"/>
      <c r="D27" s="4"/>
      <c r="E27" s="42">
        <f t="shared" ca="1" si="0"/>
        <v>3</v>
      </c>
      <c r="F27" s="39">
        <f t="shared" ca="1" si="1"/>
        <v>0</v>
      </c>
      <c r="G27" s="39">
        <f t="shared" ca="1" si="2"/>
        <v>0</v>
      </c>
      <c r="H27" s="39">
        <f t="shared" ca="1" si="3"/>
        <v>1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2</v>
      </c>
    </row>
    <row r="28" spans="1:13" x14ac:dyDescent="0.3">
      <c r="A28" s="16"/>
      <c r="B28" s="4" t="s">
        <v>112</v>
      </c>
      <c r="C28" s="3"/>
      <c r="D28" s="4"/>
      <c r="E28" s="42">
        <f t="shared" ca="1" si="0"/>
        <v>16</v>
      </c>
      <c r="F28" s="39">
        <f t="shared" ca="1" si="1"/>
        <v>0</v>
      </c>
      <c r="G28" s="39">
        <f t="shared" ca="1" si="2"/>
        <v>0</v>
      </c>
      <c r="H28" s="39">
        <f t="shared" ca="1" si="3"/>
        <v>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16</v>
      </c>
    </row>
    <row r="29" spans="1:13" x14ac:dyDescent="0.3">
      <c r="A29" s="16"/>
      <c r="B29" s="4" t="s">
        <v>113</v>
      </c>
      <c r="C29" s="3"/>
      <c r="D29" s="4"/>
      <c r="E29" s="42">
        <f t="shared" ca="1" si="0"/>
        <v>42</v>
      </c>
      <c r="F29" s="39">
        <f t="shared" ca="1" si="1"/>
        <v>0</v>
      </c>
      <c r="G29" s="39">
        <f t="shared" ca="1" si="2"/>
        <v>0</v>
      </c>
      <c r="H29" s="39">
        <f t="shared" ca="1" si="3"/>
        <v>4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38</v>
      </c>
    </row>
    <row r="30" spans="1:13" x14ac:dyDescent="0.3">
      <c r="A30" s="16"/>
      <c r="B30" s="4" t="s">
        <v>114</v>
      </c>
      <c r="C30" s="3"/>
      <c r="D30" s="4"/>
      <c r="E30" s="42">
        <f t="shared" ca="1" si="0"/>
        <v>22</v>
      </c>
      <c r="F30" s="39">
        <f t="shared" ca="1" si="1"/>
        <v>0</v>
      </c>
      <c r="G30" s="39">
        <f t="shared" ca="1" si="2"/>
        <v>0</v>
      </c>
      <c r="H30" s="39">
        <f t="shared" ca="1" si="3"/>
        <v>6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16</v>
      </c>
    </row>
    <row r="31" spans="1:13" x14ac:dyDescent="0.3">
      <c r="A31" s="16"/>
      <c r="B31" s="4" t="s">
        <v>148</v>
      </c>
      <c r="C31" s="3"/>
      <c r="D31" s="4"/>
      <c r="E31" s="42">
        <f t="shared" ca="1" si="0"/>
        <v>900</v>
      </c>
      <c r="F31" s="39">
        <f t="shared" ca="1" si="1"/>
        <v>1500</v>
      </c>
      <c r="G31" s="39">
        <f t="shared" ca="1" si="2"/>
        <v>0</v>
      </c>
      <c r="H31" s="39">
        <f t="shared" ca="1" si="3"/>
        <v>1181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1219</v>
      </c>
    </row>
    <row r="32" spans="1:13" ht="15" thickBot="1" x14ac:dyDescent="0.35">
      <c r="A32" s="16"/>
      <c r="B32" s="4" t="s">
        <v>149</v>
      </c>
      <c r="C32" s="3"/>
      <c r="D32" s="4"/>
      <c r="E32" s="42">
        <f t="shared" ca="1" si="0"/>
        <v>300</v>
      </c>
      <c r="F32" s="39">
        <f t="shared" ca="1" si="1"/>
        <v>1000</v>
      </c>
      <c r="G32" s="39">
        <f t="shared" ca="1" si="2"/>
        <v>0</v>
      </c>
      <c r="H32" s="39">
        <f t="shared" ca="1" si="3"/>
        <v>407</v>
      </c>
      <c r="I32" s="39">
        <f t="shared" ca="1" si="4"/>
        <v>3</v>
      </c>
      <c r="J32" s="39">
        <v>0</v>
      </c>
      <c r="K32" s="39">
        <v>0</v>
      </c>
      <c r="L32" s="39">
        <v>0</v>
      </c>
      <c r="M32" s="43">
        <f t="shared" ca="1" si="5"/>
        <v>896</v>
      </c>
    </row>
    <row r="33" spans="1:13" ht="15" thickBot="1" x14ac:dyDescent="0.35">
      <c r="A33" s="16"/>
      <c r="B33" s="19"/>
      <c r="C33" s="18"/>
      <c r="D33" s="19" t="s">
        <v>18</v>
      </c>
      <c r="E33" s="24">
        <f ca="1">SUM(E3:E32)</f>
        <v>2518</v>
      </c>
      <c r="F33" s="24">
        <f ca="1">SUM(F3:F32)</f>
        <v>2500</v>
      </c>
      <c r="G33" s="24">
        <f ca="1">SUM(G3:G32)</f>
        <v>0</v>
      </c>
      <c r="H33" s="24">
        <f ca="1">SUM(H3:H32)</f>
        <v>1638</v>
      </c>
      <c r="I33" s="24">
        <f ca="1">SUM(I3:I32)</f>
        <v>3</v>
      </c>
      <c r="J33" s="24">
        <f>SUM(J3:J32)</f>
        <v>0</v>
      </c>
      <c r="K33" s="24">
        <f>SUM(K3:K32)</f>
        <v>0</v>
      </c>
      <c r="L33" s="24">
        <f>SUM(L3:L32)</f>
        <v>0</v>
      </c>
      <c r="M33" s="25">
        <f ca="1">SUM(M3:M32)</f>
        <v>3383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5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9" t="s">
        <v>24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4.4" customHeight="1" x14ac:dyDescent="0.3">
      <c r="A3" s="69" t="s">
        <v>150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" customHeight="1" x14ac:dyDescent="0.3">
      <c r="A4" s="69" t="s">
        <v>151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14.4" customHeight="1" x14ac:dyDescent="0.3">
      <c r="A5" s="69" t="s">
        <v>115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4.4" customHeight="1" x14ac:dyDescent="0.3">
      <c r="A6" s="68" t="s">
        <v>116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14.4" customHeight="1" x14ac:dyDescent="0.3">
      <c r="A7" s="68" t="s">
        <v>117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3" ht="19.8" x14ac:dyDescent="0.3">
      <c r="A8" s="58" t="s">
        <v>12</v>
      </c>
      <c r="B8" s="58" t="s">
        <v>118</v>
      </c>
      <c r="C8" s="58" t="s">
        <v>119</v>
      </c>
      <c r="D8" s="58" t="s">
        <v>120</v>
      </c>
      <c r="E8" s="58" t="s">
        <v>3</v>
      </c>
      <c r="F8" s="58" t="s">
        <v>4</v>
      </c>
      <c r="G8" s="58" t="s">
        <v>5</v>
      </c>
      <c r="H8" s="58" t="s">
        <v>6</v>
      </c>
      <c r="I8" s="58" t="s">
        <v>7</v>
      </c>
      <c r="J8" s="58" t="s">
        <v>8</v>
      </c>
      <c r="K8" s="58" t="s">
        <v>9</v>
      </c>
      <c r="L8" s="58" t="s">
        <v>10</v>
      </c>
      <c r="M8" s="58" t="s">
        <v>11</v>
      </c>
    </row>
    <row r="9" spans="1:13" x14ac:dyDescent="0.3">
      <c r="A9" s="59" t="s">
        <v>121</v>
      </c>
      <c r="B9" s="60">
        <v>1086643</v>
      </c>
      <c r="C9" s="59" t="s">
        <v>85</v>
      </c>
      <c r="D9" s="60">
        <v>79277857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</row>
    <row r="10" spans="1:13" x14ac:dyDescent="0.3">
      <c r="A10" s="59" t="s">
        <v>121</v>
      </c>
      <c r="B10" s="60">
        <v>1086643</v>
      </c>
      <c r="C10" s="59" t="s">
        <v>86</v>
      </c>
      <c r="D10" s="60">
        <v>79696000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</row>
    <row r="11" spans="1:13" x14ac:dyDescent="0.3">
      <c r="A11" s="59" t="s">
        <v>121</v>
      </c>
      <c r="B11" s="60">
        <v>1086643</v>
      </c>
      <c r="C11" s="59" t="s">
        <v>87</v>
      </c>
      <c r="D11" s="60">
        <v>84483869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</row>
    <row r="12" spans="1:13" x14ac:dyDescent="0.3">
      <c r="A12" s="59" t="s">
        <v>121</v>
      </c>
      <c r="B12" s="60">
        <v>1086643</v>
      </c>
      <c r="C12" s="59" t="s">
        <v>88</v>
      </c>
      <c r="D12" s="60">
        <v>86212544</v>
      </c>
      <c r="E12" s="60">
        <v>548</v>
      </c>
      <c r="F12" s="60">
        <v>0</v>
      </c>
      <c r="G12" s="60">
        <v>0</v>
      </c>
      <c r="H12" s="60">
        <v>5</v>
      </c>
      <c r="I12" s="60">
        <v>0</v>
      </c>
      <c r="J12" s="60">
        <v>0</v>
      </c>
      <c r="K12" s="60">
        <v>0</v>
      </c>
      <c r="L12" s="60">
        <v>0</v>
      </c>
      <c r="M12" s="60">
        <v>543</v>
      </c>
    </row>
    <row r="13" spans="1:13" x14ac:dyDescent="0.3">
      <c r="A13" s="59" t="s">
        <v>121</v>
      </c>
      <c r="B13" s="60">
        <v>1086643</v>
      </c>
      <c r="C13" s="59" t="s">
        <v>89</v>
      </c>
      <c r="D13" s="60">
        <v>86228564</v>
      </c>
      <c r="E13" s="60">
        <v>73</v>
      </c>
      <c r="F13" s="60">
        <v>0</v>
      </c>
      <c r="G13" s="60">
        <v>0</v>
      </c>
      <c r="H13" s="60">
        <v>3</v>
      </c>
      <c r="I13" s="60">
        <v>0</v>
      </c>
      <c r="J13" s="60">
        <v>0</v>
      </c>
      <c r="K13" s="60">
        <v>0</v>
      </c>
      <c r="L13" s="60">
        <v>0</v>
      </c>
      <c r="M13" s="60">
        <v>70</v>
      </c>
    </row>
    <row r="14" spans="1:13" x14ac:dyDescent="0.3">
      <c r="A14" s="59" t="s">
        <v>121</v>
      </c>
      <c r="B14" s="60">
        <v>1086643</v>
      </c>
      <c r="C14" s="59" t="s">
        <v>90</v>
      </c>
      <c r="D14" s="60">
        <v>6077322</v>
      </c>
      <c r="E14" s="60">
        <v>3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3</v>
      </c>
    </row>
    <row r="15" spans="1:13" x14ac:dyDescent="0.3">
      <c r="A15" s="59" t="s">
        <v>121</v>
      </c>
      <c r="B15" s="60">
        <v>1086643</v>
      </c>
      <c r="C15" s="59" t="s">
        <v>91</v>
      </c>
      <c r="D15" s="60">
        <v>5999978</v>
      </c>
      <c r="E15" s="60">
        <v>3</v>
      </c>
      <c r="F15" s="60">
        <v>0</v>
      </c>
      <c r="G15" s="60">
        <v>0</v>
      </c>
      <c r="H15" s="60">
        <v>1</v>
      </c>
      <c r="I15" s="60">
        <v>0</v>
      </c>
      <c r="J15" s="60">
        <v>0</v>
      </c>
      <c r="K15" s="60">
        <v>0</v>
      </c>
      <c r="L15" s="60">
        <v>0</v>
      </c>
      <c r="M15" s="60">
        <v>2</v>
      </c>
    </row>
    <row r="16" spans="1:13" x14ac:dyDescent="0.3">
      <c r="A16" s="59" t="s">
        <v>121</v>
      </c>
      <c r="B16" s="60">
        <v>1086643</v>
      </c>
      <c r="C16" s="59" t="s">
        <v>92</v>
      </c>
      <c r="D16" s="60">
        <v>3822560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</row>
    <row r="17" spans="1:13" x14ac:dyDescent="0.3">
      <c r="A17" s="59" t="s">
        <v>121</v>
      </c>
      <c r="B17" s="60">
        <v>1086643</v>
      </c>
      <c r="C17" s="59" t="s">
        <v>138</v>
      </c>
      <c r="D17" s="60">
        <v>79722869</v>
      </c>
      <c r="E17" s="60">
        <v>82</v>
      </c>
      <c r="F17" s="60">
        <v>0</v>
      </c>
      <c r="G17" s="60">
        <v>0</v>
      </c>
      <c r="H17" s="60">
        <v>1</v>
      </c>
      <c r="I17" s="60">
        <v>0</v>
      </c>
      <c r="J17" s="60">
        <v>0</v>
      </c>
      <c r="K17" s="60">
        <v>0</v>
      </c>
      <c r="L17" s="60">
        <v>0</v>
      </c>
      <c r="M17" s="60">
        <v>81</v>
      </c>
    </row>
    <row r="18" spans="1:13" x14ac:dyDescent="0.3">
      <c r="A18" s="59" t="s">
        <v>121</v>
      </c>
      <c r="B18" s="60">
        <v>1086643</v>
      </c>
      <c r="C18" s="59" t="s">
        <v>93</v>
      </c>
      <c r="D18" s="60">
        <v>5699494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</row>
    <row r="19" spans="1:13" x14ac:dyDescent="0.3">
      <c r="A19" s="59" t="s">
        <v>121</v>
      </c>
      <c r="B19" s="60">
        <v>1086643</v>
      </c>
      <c r="C19" s="59" t="s">
        <v>152</v>
      </c>
      <c r="D19" s="60">
        <v>80882629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</row>
    <row r="20" spans="1:13" x14ac:dyDescent="0.3">
      <c r="A20" s="59" t="s">
        <v>121</v>
      </c>
      <c r="B20" s="60">
        <v>1086643</v>
      </c>
      <c r="C20" s="59" t="s">
        <v>153</v>
      </c>
      <c r="D20" s="60">
        <v>80861729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</row>
    <row r="21" spans="1:13" x14ac:dyDescent="0.3">
      <c r="A21" s="59" t="s">
        <v>121</v>
      </c>
      <c r="B21" s="60">
        <v>1086643</v>
      </c>
      <c r="C21" s="59" t="s">
        <v>141</v>
      </c>
      <c r="D21" s="60">
        <v>3823303</v>
      </c>
      <c r="E21" s="60">
        <v>2</v>
      </c>
      <c r="F21" s="60">
        <v>0</v>
      </c>
      <c r="G21" s="60">
        <v>0</v>
      </c>
      <c r="H21" s="60">
        <v>2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</row>
    <row r="22" spans="1:13" x14ac:dyDescent="0.3">
      <c r="A22" s="59" t="s">
        <v>121</v>
      </c>
      <c r="B22" s="60">
        <v>1086643</v>
      </c>
      <c r="C22" s="59" t="s">
        <v>142</v>
      </c>
      <c r="D22" s="60">
        <v>3823346</v>
      </c>
      <c r="E22" s="60">
        <v>29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29</v>
      </c>
    </row>
    <row r="23" spans="1:13" x14ac:dyDescent="0.3">
      <c r="A23" s="59" t="s">
        <v>121</v>
      </c>
      <c r="B23" s="60">
        <v>1086643</v>
      </c>
      <c r="C23" s="59" t="s">
        <v>95</v>
      </c>
      <c r="D23" s="60">
        <v>79305885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</row>
    <row r="24" spans="1:13" x14ac:dyDescent="0.3">
      <c r="A24" s="59" t="s">
        <v>121</v>
      </c>
      <c r="B24" s="60">
        <v>1086643</v>
      </c>
      <c r="C24" s="59" t="s">
        <v>96</v>
      </c>
      <c r="D24" s="60">
        <v>79266197</v>
      </c>
      <c r="E24" s="60">
        <v>72</v>
      </c>
      <c r="F24" s="60">
        <v>0</v>
      </c>
      <c r="G24" s="60">
        <v>0</v>
      </c>
      <c r="H24" s="60">
        <v>2</v>
      </c>
      <c r="I24" s="60">
        <v>0</v>
      </c>
      <c r="J24" s="60">
        <v>0</v>
      </c>
      <c r="K24" s="60">
        <v>0</v>
      </c>
      <c r="L24" s="60">
        <v>0</v>
      </c>
      <c r="M24" s="60">
        <v>70</v>
      </c>
    </row>
    <row r="25" spans="1:13" x14ac:dyDescent="0.3">
      <c r="A25" s="59" t="s">
        <v>121</v>
      </c>
      <c r="B25" s="60">
        <v>1086643</v>
      </c>
      <c r="C25" s="59" t="s">
        <v>97</v>
      </c>
      <c r="D25" s="60">
        <v>79224699</v>
      </c>
      <c r="E25" s="60">
        <v>22</v>
      </c>
      <c r="F25" s="60">
        <v>0</v>
      </c>
      <c r="G25" s="60">
        <v>0</v>
      </c>
      <c r="H25" s="60">
        <v>8</v>
      </c>
      <c r="I25" s="60">
        <v>0</v>
      </c>
      <c r="J25" s="60">
        <v>0</v>
      </c>
      <c r="K25" s="60">
        <v>0</v>
      </c>
      <c r="L25" s="60">
        <v>0</v>
      </c>
      <c r="M25" s="60">
        <v>14</v>
      </c>
    </row>
    <row r="26" spans="1:13" x14ac:dyDescent="0.3">
      <c r="A26" s="59" t="s">
        <v>121</v>
      </c>
      <c r="B26" s="60">
        <v>1086643</v>
      </c>
      <c r="C26" s="59" t="s">
        <v>144</v>
      </c>
      <c r="D26" s="60">
        <v>80554966</v>
      </c>
      <c r="E26" s="60">
        <v>2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2</v>
      </c>
    </row>
    <row r="27" spans="1:13" x14ac:dyDescent="0.3">
      <c r="A27" s="59" t="s">
        <v>121</v>
      </c>
      <c r="B27" s="60">
        <v>1086643</v>
      </c>
      <c r="C27" s="59" t="s">
        <v>98</v>
      </c>
      <c r="D27" s="60">
        <v>80183291</v>
      </c>
      <c r="E27" s="60">
        <v>3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3</v>
      </c>
    </row>
    <row r="28" spans="1:13" x14ac:dyDescent="0.3">
      <c r="A28" s="59" t="s">
        <v>121</v>
      </c>
      <c r="B28" s="60">
        <v>1086643</v>
      </c>
      <c r="C28" s="59" t="s">
        <v>99</v>
      </c>
      <c r="D28" s="60">
        <v>79504438</v>
      </c>
      <c r="E28" s="60">
        <v>1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1</v>
      </c>
    </row>
    <row r="29" spans="1:13" x14ac:dyDescent="0.3">
      <c r="A29" s="59" t="s">
        <v>121</v>
      </c>
      <c r="B29" s="60">
        <v>1086643</v>
      </c>
      <c r="C29" s="59" t="s">
        <v>100</v>
      </c>
      <c r="D29" s="60">
        <v>79652933</v>
      </c>
      <c r="E29" s="60">
        <v>19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19</v>
      </c>
    </row>
    <row r="30" spans="1:13" x14ac:dyDescent="0.3">
      <c r="A30" s="59" t="s">
        <v>121</v>
      </c>
      <c r="B30" s="60">
        <v>1086643</v>
      </c>
      <c r="C30" s="59" t="s">
        <v>101</v>
      </c>
      <c r="D30" s="60">
        <v>79664141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0">
        <v>0</v>
      </c>
    </row>
    <row r="31" spans="1:13" x14ac:dyDescent="0.3">
      <c r="A31" s="59" t="s">
        <v>121</v>
      </c>
      <c r="B31" s="60">
        <v>1086643</v>
      </c>
      <c r="C31" s="59" t="s">
        <v>102</v>
      </c>
      <c r="D31" s="60">
        <v>79985312</v>
      </c>
      <c r="E31" s="60">
        <v>28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28</v>
      </c>
    </row>
    <row r="32" spans="1:13" x14ac:dyDescent="0.3">
      <c r="A32" s="59" t="s">
        <v>121</v>
      </c>
      <c r="B32" s="60">
        <v>1086643</v>
      </c>
      <c r="C32" s="59" t="s">
        <v>103</v>
      </c>
      <c r="D32" s="60">
        <v>6005291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</row>
    <row r="33" spans="1:13" x14ac:dyDescent="0.3">
      <c r="A33" s="59" t="s">
        <v>121</v>
      </c>
      <c r="B33" s="60">
        <v>1086643</v>
      </c>
      <c r="C33" s="59" t="s">
        <v>104</v>
      </c>
      <c r="D33" s="60">
        <v>79556837</v>
      </c>
      <c r="E33" s="60">
        <v>9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9</v>
      </c>
    </row>
    <row r="34" spans="1:13" x14ac:dyDescent="0.3">
      <c r="A34" s="59" t="s">
        <v>121</v>
      </c>
      <c r="B34" s="60">
        <v>1086643</v>
      </c>
      <c r="C34" s="59" t="s">
        <v>105</v>
      </c>
      <c r="D34" s="60">
        <v>79679505</v>
      </c>
      <c r="E34" s="60">
        <v>22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0">
        <v>22</v>
      </c>
    </row>
    <row r="35" spans="1:13" x14ac:dyDescent="0.3">
      <c r="A35" s="59" t="s">
        <v>121</v>
      </c>
      <c r="B35" s="60">
        <v>1086643</v>
      </c>
      <c r="C35" s="59" t="s">
        <v>106</v>
      </c>
      <c r="D35" s="60">
        <v>80525346</v>
      </c>
      <c r="E35" s="60">
        <v>30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30</v>
      </c>
    </row>
    <row r="36" spans="1:13" x14ac:dyDescent="0.3">
      <c r="A36" s="59" t="s">
        <v>121</v>
      </c>
      <c r="B36" s="60">
        <v>1086643</v>
      </c>
      <c r="C36" s="59" t="s">
        <v>107</v>
      </c>
      <c r="D36" s="60">
        <v>79198698</v>
      </c>
      <c r="E36" s="60">
        <v>33</v>
      </c>
      <c r="F36" s="60">
        <v>0</v>
      </c>
      <c r="G36" s="60">
        <v>0</v>
      </c>
      <c r="H36" s="60">
        <v>5</v>
      </c>
      <c r="I36" s="60">
        <v>0</v>
      </c>
      <c r="J36" s="60">
        <v>0</v>
      </c>
      <c r="K36" s="60">
        <v>0</v>
      </c>
      <c r="L36" s="60">
        <v>0</v>
      </c>
      <c r="M36" s="60">
        <v>28</v>
      </c>
    </row>
    <row r="37" spans="1:13" x14ac:dyDescent="0.3">
      <c r="A37" s="59" t="s">
        <v>121</v>
      </c>
      <c r="B37" s="60">
        <v>1086643</v>
      </c>
      <c r="C37" s="59" t="s">
        <v>108</v>
      </c>
      <c r="D37" s="60">
        <v>79237790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</row>
    <row r="38" spans="1:13" x14ac:dyDescent="0.3">
      <c r="A38" s="59" t="s">
        <v>121</v>
      </c>
      <c r="B38" s="60">
        <v>1086643</v>
      </c>
      <c r="C38" s="59" t="s">
        <v>145</v>
      </c>
      <c r="D38" s="60">
        <v>3825128</v>
      </c>
      <c r="E38" s="60">
        <v>2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2</v>
      </c>
    </row>
    <row r="39" spans="1:13" x14ac:dyDescent="0.3">
      <c r="A39" s="59" t="s">
        <v>121</v>
      </c>
      <c r="B39" s="60">
        <v>1086643</v>
      </c>
      <c r="C39" s="59" t="s">
        <v>109</v>
      </c>
      <c r="D39" s="60">
        <v>3825098</v>
      </c>
      <c r="E39" s="60">
        <v>149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149</v>
      </c>
    </row>
    <row r="40" spans="1:13" x14ac:dyDescent="0.3">
      <c r="A40" s="59" t="s">
        <v>121</v>
      </c>
      <c r="B40" s="60">
        <v>1086643</v>
      </c>
      <c r="C40" s="59" t="s">
        <v>146</v>
      </c>
      <c r="D40" s="60">
        <v>79724349</v>
      </c>
      <c r="E40" s="60">
        <v>40</v>
      </c>
      <c r="F40" s="60">
        <v>0</v>
      </c>
      <c r="G40" s="60">
        <v>0</v>
      </c>
      <c r="H40" s="60">
        <v>11</v>
      </c>
      <c r="I40" s="60">
        <v>0</v>
      </c>
      <c r="J40" s="60">
        <v>0</v>
      </c>
      <c r="K40" s="60">
        <v>0</v>
      </c>
      <c r="L40" s="60">
        <v>0</v>
      </c>
      <c r="M40" s="60">
        <v>29</v>
      </c>
    </row>
    <row r="41" spans="1:13" x14ac:dyDescent="0.3">
      <c r="A41" s="59" t="s">
        <v>121</v>
      </c>
      <c r="B41" s="60">
        <v>1086643</v>
      </c>
      <c r="C41" s="59" t="s">
        <v>154</v>
      </c>
      <c r="D41" s="60">
        <v>79713282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</row>
    <row r="42" spans="1:13" x14ac:dyDescent="0.3">
      <c r="A42" s="59" t="s">
        <v>121</v>
      </c>
      <c r="B42" s="60">
        <v>1086643</v>
      </c>
      <c r="C42" s="59" t="s">
        <v>155</v>
      </c>
      <c r="D42" s="60">
        <v>79384181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</row>
    <row r="43" spans="1:13" x14ac:dyDescent="0.3">
      <c r="A43" s="59" t="s">
        <v>121</v>
      </c>
      <c r="B43" s="60">
        <v>1086643</v>
      </c>
      <c r="C43" s="59" t="s">
        <v>147</v>
      </c>
      <c r="D43" s="60">
        <v>80018703</v>
      </c>
      <c r="E43" s="60">
        <v>3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2</v>
      </c>
    </row>
    <row r="44" spans="1:13" x14ac:dyDescent="0.3">
      <c r="A44" s="59" t="s">
        <v>121</v>
      </c>
      <c r="B44" s="60">
        <v>1086643</v>
      </c>
      <c r="C44" s="59" t="s">
        <v>156</v>
      </c>
      <c r="D44" s="60">
        <v>85835130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</row>
    <row r="45" spans="1:13" x14ac:dyDescent="0.3">
      <c r="A45" s="59" t="s">
        <v>121</v>
      </c>
      <c r="B45" s="60">
        <v>1086643</v>
      </c>
      <c r="C45" s="59" t="s">
        <v>112</v>
      </c>
      <c r="D45" s="60">
        <v>79637365</v>
      </c>
      <c r="E45" s="60">
        <v>16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16</v>
      </c>
    </row>
    <row r="46" spans="1:13" x14ac:dyDescent="0.3">
      <c r="A46" s="59" t="s">
        <v>121</v>
      </c>
      <c r="B46" s="60">
        <v>1086643</v>
      </c>
      <c r="C46" s="59" t="s">
        <v>113</v>
      </c>
      <c r="D46" s="60">
        <v>79987870</v>
      </c>
      <c r="E46" s="60">
        <v>42</v>
      </c>
      <c r="F46" s="60">
        <v>0</v>
      </c>
      <c r="G46" s="60">
        <v>0</v>
      </c>
      <c r="H46" s="60">
        <v>4</v>
      </c>
      <c r="I46" s="60">
        <v>0</v>
      </c>
      <c r="J46" s="60">
        <v>0</v>
      </c>
      <c r="K46" s="60">
        <v>0</v>
      </c>
      <c r="L46" s="60">
        <v>0</v>
      </c>
      <c r="M46" s="60">
        <v>38</v>
      </c>
    </row>
    <row r="47" spans="1:13" x14ac:dyDescent="0.3">
      <c r="A47" s="59" t="s">
        <v>121</v>
      </c>
      <c r="B47" s="60">
        <v>1086643</v>
      </c>
      <c r="C47" s="59" t="s">
        <v>114</v>
      </c>
      <c r="D47" s="60">
        <v>79706723</v>
      </c>
      <c r="E47" s="60">
        <v>22</v>
      </c>
      <c r="F47" s="60">
        <v>0</v>
      </c>
      <c r="G47" s="60">
        <v>0</v>
      </c>
      <c r="H47" s="60">
        <v>6</v>
      </c>
      <c r="I47" s="60">
        <v>0</v>
      </c>
      <c r="J47" s="60">
        <v>0</v>
      </c>
      <c r="K47" s="60">
        <v>0</v>
      </c>
      <c r="L47" s="60">
        <v>0</v>
      </c>
      <c r="M47" s="60">
        <v>16</v>
      </c>
    </row>
    <row r="48" spans="1:13" x14ac:dyDescent="0.3">
      <c r="A48" s="59" t="s">
        <v>121</v>
      </c>
      <c r="B48" s="60">
        <v>1086643</v>
      </c>
      <c r="C48" s="59" t="s">
        <v>149</v>
      </c>
      <c r="D48" s="60">
        <v>85331000</v>
      </c>
      <c r="E48" s="60">
        <v>300</v>
      </c>
      <c r="F48" s="60">
        <v>1000</v>
      </c>
      <c r="G48" s="60">
        <v>0</v>
      </c>
      <c r="H48" s="60">
        <v>407</v>
      </c>
      <c r="I48" s="60">
        <v>3</v>
      </c>
      <c r="J48" s="60">
        <v>0</v>
      </c>
      <c r="K48" s="60">
        <v>0</v>
      </c>
      <c r="L48" s="60">
        <v>0</v>
      </c>
      <c r="M48" s="60">
        <v>896</v>
      </c>
    </row>
    <row r="49" spans="1:13" x14ac:dyDescent="0.3">
      <c r="A49" s="59" t="s">
        <v>121</v>
      </c>
      <c r="B49" s="60">
        <v>1086643</v>
      </c>
      <c r="C49" s="59" t="s">
        <v>148</v>
      </c>
      <c r="D49" s="60">
        <v>84456071</v>
      </c>
      <c r="E49" s="60">
        <v>900</v>
      </c>
      <c r="F49" s="60">
        <v>1500</v>
      </c>
      <c r="G49" s="60">
        <v>0</v>
      </c>
      <c r="H49" s="60">
        <v>1181</v>
      </c>
      <c r="I49" s="60">
        <v>0</v>
      </c>
      <c r="J49" s="60">
        <v>0</v>
      </c>
      <c r="K49" s="60">
        <v>0</v>
      </c>
      <c r="L49" s="60">
        <v>0</v>
      </c>
      <c r="M49" s="60">
        <v>1219</v>
      </c>
    </row>
    <row r="50" spans="1:13" x14ac:dyDescent="0.3">
      <c r="A50" s="59" t="s">
        <v>121</v>
      </c>
      <c r="B50" s="60">
        <v>1086643</v>
      </c>
      <c r="C50" s="59" t="s">
        <v>94</v>
      </c>
      <c r="D50" s="60">
        <v>3823281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</row>
    <row r="51" spans="1:13" x14ac:dyDescent="0.3">
      <c r="A51" s="59" t="s">
        <v>121</v>
      </c>
      <c r="B51" s="60">
        <v>1086643</v>
      </c>
      <c r="C51" s="59" t="s">
        <v>157</v>
      </c>
      <c r="D51" s="60">
        <v>86195089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</row>
    <row r="52" spans="1:13" x14ac:dyDescent="0.3">
      <c r="A52" s="59" t="s">
        <v>121</v>
      </c>
      <c r="B52" s="60">
        <v>1086643</v>
      </c>
      <c r="C52" s="59" t="s">
        <v>111</v>
      </c>
      <c r="D52" s="60">
        <v>6000664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</row>
    <row r="53" spans="1:13" x14ac:dyDescent="0.3">
      <c r="A53" s="59" t="s">
        <v>121</v>
      </c>
      <c r="B53" s="60">
        <v>1086643</v>
      </c>
      <c r="C53" s="59" t="s">
        <v>139</v>
      </c>
      <c r="D53" s="60">
        <v>86202247</v>
      </c>
      <c r="E53" s="60">
        <v>40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40</v>
      </c>
    </row>
    <row r="54" spans="1:13" x14ac:dyDescent="0.3">
      <c r="A54" s="59" t="s">
        <v>121</v>
      </c>
      <c r="B54" s="60">
        <v>1086643</v>
      </c>
      <c r="C54" s="59" t="s">
        <v>140</v>
      </c>
      <c r="D54" s="60">
        <v>86254468</v>
      </c>
      <c r="E54" s="60">
        <v>20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20</v>
      </c>
    </row>
    <row r="55" spans="1:13" x14ac:dyDescent="0.3">
      <c r="A55" s="59" t="s">
        <v>121</v>
      </c>
      <c r="B55" s="60">
        <v>1086643</v>
      </c>
      <c r="C55" s="59" t="s">
        <v>110</v>
      </c>
      <c r="D55" s="60">
        <v>5962667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</row>
    <row r="56" spans="1:13" x14ac:dyDescent="0.3">
      <c r="A56" s="61" t="s">
        <v>122</v>
      </c>
      <c r="B56" s="59"/>
      <c r="C56" s="59"/>
      <c r="D56" s="59"/>
      <c r="E56" s="60">
        <v>2515</v>
      </c>
      <c r="F56" s="60">
        <v>2500</v>
      </c>
      <c r="G56" s="60">
        <v>0</v>
      </c>
      <c r="H56" s="60">
        <v>1637</v>
      </c>
      <c r="I56" s="60">
        <v>3</v>
      </c>
      <c r="J56" s="60">
        <v>0</v>
      </c>
      <c r="K56" s="60">
        <v>0</v>
      </c>
      <c r="L56" s="60">
        <v>0</v>
      </c>
      <c r="M56" s="60">
        <v>3381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0"/>
  <sheetViews>
    <sheetView topLeftCell="A2" workbookViewId="0">
      <selection activeCell="B1" sqref="B1:B30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88</v>
      </c>
      <c r="B1">
        <f>VLOOKUP(A1,'[3]Opration TeamMember_ItemMaster_'!$B$9:$E$991,4,0)</f>
        <v>39</v>
      </c>
      <c r="C1">
        <v>242</v>
      </c>
    </row>
    <row r="2" spans="1:3" x14ac:dyDescent="0.3">
      <c r="A2" t="s">
        <v>89</v>
      </c>
      <c r="B2">
        <f>VLOOKUP(A2,'[3]Opration TeamMember_ItemMaster_'!$B$9:$E$991,4,0)</f>
        <v>40</v>
      </c>
      <c r="C2">
        <v>120</v>
      </c>
    </row>
    <row r="3" spans="1:3" x14ac:dyDescent="0.3">
      <c r="A3" t="s">
        <v>90</v>
      </c>
      <c r="B3">
        <f>VLOOKUP(A3,'[3]Opration TeamMember_ItemMaster_'!$B$9:$E$991,4,0)</f>
        <v>42</v>
      </c>
      <c r="C3">
        <v>34</v>
      </c>
    </row>
    <row r="4" spans="1:3" x14ac:dyDescent="0.3">
      <c r="A4" t="s">
        <v>91</v>
      </c>
      <c r="B4">
        <f>VLOOKUP(A4,'[3]Opration TeamMember_ItemMaster_'!$B$9:$E$991,4,0)</f>
        <v>43</v>
      </c>
      <c r="C4">
        <v>15</v>
      </c>
    </row>
    <row r="5" spans="1:3" x14ac:dyDescent="0.3">
      <c r="A5" t="s">
        <v>92</v>
      </c>
      <c r="B5">
        <f>VLOOKUP(A5,'[3]Opration TeamMember_ItemMaster_'!$B$9:$E$991,4,0)</f>
        <v>103</v>
      </c>
      <c r="C5">
        <v>65</v>
      </c>
    </row>
    <row r="6" spans="1:3" x14ac:dyDescent="0.3">
      <c r="A6" t="s">
        <v>93</v>
      </c>
      <c r="B6">
        <f>VLOOKUP(A6,'[3]Opration TeamMember_ItemMaster_'!$B$9:$E$991,4,0)</f>
        <v>114</v>
      </c>
      <c r="C6">
        <v>0</v>
      </c>
    </row>
    <row r="7" spans="1:3" x14ac:dyDescent="0.3">
      <c r="A7" t="s">
        <v>95</v>
      </c>
      <c r="B7">
        <f>VLOOKUP(A7,'[3]Opration TeamMember_ItemMaster_'!$B$9:$E$991,4,0)</f>
        <v>144</v>
      </c>
      <c r="C7">
        <v>33</v>
      </c>
    </row>
    <row r="8" spans="1:3" x14ac:dyDescent="0.3">
      <c r="A8" t="s">
        <v>96</v>
      </c>
      <c r="B8">
        <f>VLOOKUP(A8,'[3]Opration TeamMember_ItemMaster_'!$B$9:$E$991,4,0)</f>
        <v>145</v>
      </c>
      <c r="C8">
        <v>21</v>
      </c>
    </row>
    <row r="9" spans="1:3" x14ac:dyDescent="0.3">
      <c r="A9" t="s">
        <v>97</v>
      </c>
      <c r="B9">
        <f>VLOOKUP(A9,'[3]Opration TeamMember_ItemMaster_'!$B$9:$E$991,4,0)</f>
        <v>146</v>
      </c>
      <c r="C9">
        <v>47</v>
      </c>
    </row>
    <row r="10" spans="1:3" x14ac:dyDescent="0.3">
      <c r="A10" t="s">
        <v>98</v>
      </c>
      <c r="B10">
        <f>VLOOKUP(A10,'[3]Opration TeamMember_ItemMaster_'!$B$9:$E$991,4,0)</f>
        <v>148</v>
      </c>
      <c r="C10">
        <v>8</v>
      </c>
    </row>
    <row r="11" spans="1:3" x14ac:dyDescent="0.3">
      <c r="A11" t="s">
        <v>99</v>
      </c>
      <c r="B11">
        <f>VLOOKUP(A11,'[3]Opration TeamMember_ItemMaster_'!$B$9:$E$991,4,0)</f>
        <v>162</v>
      </c>
      <c r="C11">
        <v>16</v>
      </c>
    </row>
    <row r="12" spans="1:3" x14ac:dyDescent="0.3">
      <c r="A12" t="s">
        <v>100</v>
      </c>
      <c r="B12">
        <f>VLOOKUP(A12,'[3]Opration TeamMember_ItemMaster_'!$B$9:$E$991,4,0)</f>
        <v>163</v>
      </c>
      <c r="C12">
        <v>30</v>
      </c>
    </row>
    <row r="13" spans="1:3" x14ac:dyDescent="0.3">
      <c r="A13" t="s">
        <v>101</v>
      </c>
      <c r="B13">
        <f>VLOOKUP(A13,'[3]Opration TeamMember_ItemMaster_'!$B$9:$E$991,4,0)</f>
        <v>182</v>
      </c>
      <c r="C13">
        <v>49</v>
      </c>
    </row>
    <row r="14" spans="1:3" x14ac:dyDescent="0.3">
      <c r="A14" t="s">
        <v>105</v>
      </c>
      <c r="B14">
        <f>VLOOKUP(A14,'[3]Opration TeamMember_ItemMaster_'!$B$9:$E$991,4,0)</f>
        <v>273</v>
      </c>
      <c r="C14">
        <v>1</v>
      </c>
    </row>
    <row r="15" spans="1:3" x14ac:dyDescent="0.3">
      <c r="A15" t="s">
        <v>106</v>
      </c>
      <c r="B15">
        <f>VLOOKUP(A15,'[3]Opration TeamMember_ItemMaster_'!$B$9:$E$991,4,0)</f>
        <v>290</v>
      </c>
      <c r="C15">
        <v>5</v>
      </c>
    </row>
    <row r="16" spans="1:3" x14ac:dyDescent="0.3">
      <c r="A16" t="s">
        <v>107</v>
      </c>
      <c r="B16">
        <f>VLOOKUP(A16,'[3]Opration TeamMember_ItemMaster_'!$B$9:$E$991,4,0)</f>
        <v>292</v>
      </c>
      <c r="C16">
        <v>46</v>
      </c>
    </row>
    <row r="17" spans="1:3" x14ac:dyDescent="0.3">
      <c r="A17" t="s">
        <v>108</v>
      </c>
      <c r="B17">
        <f>VLOOKUP(A17,'[3]Opration TeamMember_ItemMaster_'!$B$9:$E$991,4,0)</f>
        <v>293</v>
      </c>
      <c r="C17">
        <v>56</v>
      </c>
    </row>
    <row r="18" spans="1:3" x14ac:dyDescent="0.3">
      <c r="A18" t="s">
        <v>112</v>
      </c>
      <c r="B18">
        <f>VLOOKUP(A18,'[3]Opration TeamMember_ItemMaster_'!$B$9:$E$991,4,0)</f>
        <v>365</v>
      </c>
      <c r="C18">
        <v>36</v>
      </c>
    </row>
    <row r="19" spans="1:3" x14ac:dyDescent="0.3">
      <c r="A19" t="s">
        <v>113</v>
      </c>
      <c r="B19">
        <f>VLOOKUP(A19,'[3]Opration TeamMember_ItemMaster_'!$B$9:$E$991,4,0)</f>
        <v>366</v>
      </c>
      <c r="C19">
        <v>53</v>
      </c>
    </row>
    <row r="20" spans="1:3" x14ac:dyDescent="0.3">
      <c r="A20" t="s">
        <v>114</v>
      </c>
      <c r="B20">
        <f>VLOOKUP(A20,'[3]Opration TeamMember_ItemMaster_'!$B$9:$E$991,4,0)</f>
        <v>368</v>
      </c>
      <c r="C20">
        <v>40</v>
      </c>
    </row>
    <row r="21" spans="1:3" x14ac:dyDescent="0.3">
      <c r="A21" t="s">
        <v>94</v>
      </c>
      <c r="B21">
        <f>VLOOKUP(A21,'[3]Opration TeamMember_ItemMaster_'!$B$9:$E$991,4,0)</f>
        <v>925</v>
      </c>
      <c r="C21">
        <v>47</v>
      </c>
    </row>
    <row r="22" spans="1:3" x14ac:dyDescent="0.3">
      <c r="A22" t="s">
        <v>111</v>
      </c>
      <c r="B22">
        <f>VLOOKUP(A22,'[3]Opration TeamMember_ItemMaster_'!$B$9:$E$991,4,0)</f>
        <v>345</v>
      </c>
      <c r="C22">
        <v>0</v>
      </c>
    </row>
    <row r="23" spans="1:3" x14ac:dyDescent="0.3">
      <c r="A23" t="s">
        <v>110</v>
      </c>
      <c r="B23">
        <f>VLOOKUP(A23,'[3]Opration TeamMember_ItemMaster_'!$B$9:$E$991,4,0)</f>
        <v>324</v>
      </c>
      <c r="C23">
        <v>0</v>
      </c>
    </row>
    <row r="24" spans="1:3" x14ac:dyDescent="0.3">
      <c r="A24" t="s">
        <v>85</v>
      </c>
      <c r="B24">
        <f>VLOOKUP(A24,'[3]Opration TeamMember_ItemMaster_'!$B$9:$E$991,4,0)</f>
        <v>14</v>
      </c>
      <c r="C24">
        <v>20</v>
      </c>
    </row>
    <row r="25" spans="1:3" x14ac:dyDescent="0.3">
      <c r="A25" t="s">
        <v>86</v>
      </c>
      <c r="B25">
        <f>VLOOKUP(A25,'[3]Opration TeamMember_ItemMaster_'!$B$9:$E$991,4,0)</f>
        <v>17</v>
      </c>
      <c r="C25">
        <v>12</v>
      </c>
    </row>
    <row r="26" spans="1:3" x14ac:dyDescent="0.3">
      <c r="A26" t="s">
        <v>87</v>
      </c>
      <c r="B26">
        <f>VLOOKUP(A26,'[3]Opration TeamMember_ItemMaster_'!$B$9:$E$991,4,0)</f>
        <v>22</v>
      </c>
      <c r="C26">
        <v>23</v>
      </c>
    </row>
    <row r="27" spans="1:3" x14ac:dyDescent="0.3">
      <c r="A27" t="s">
        <v>102</v>
      </c>
      <c r="B27">
        <f>VLOOKUP(A27,'[3]Opration TeamMember_ItemMaster_'!$B$9:$E$991,4,0)</f>
        <v>186</v>
      </c>
      <c r="C27">
        <v>10</v>
      </c>
    </row>
    <row r="28" spans="1:3" x14ac:dyDescent="0.3">
      <c r="A28" t="s">
        <v>103</v>
      </c>
      <c r="B28">
        <f>VLOOKUP(A28,'[3]Opration TeamMember_ItemMaster_'!$B$9:$E$991,4,0)</f>
        <v>206</v>
      </c>
      <c r="C28">
        <v>9</v>
      </c>
    </row>
    <row r="29" spans="1:3" x14ac:dyDescent="0.3">
      <c r="A29" t="s">
        <v>104</v>
      </c>
      <c r="B29">
        <f>VLOOKUP(A29,'[3]Opration TeamMember_ItemMaster_'!$B$9:$E$991,4,0)</f>
        <v>271</v>
      </c>
      <c r="C29">
        <v>23</v>
      </c>
    </row>
    <row r="30" spans="1:3" x14ac:dyDescent="0.3">
      <c r="A30" t="s">
        <v>109</v>
      </c>
      <c r="B30">
        <f>VLOOKUP(A30,'[3]Opration TeamMember_ItemMaster_'!$B$9:$E$991,4,0)</f>
        <v>307</v>
      </c>
      <c r="C30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1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70" t="s">
        <v>158</v>
      </c>
      <c r="C1" s="71"/>
      <c r="D1" s="71"/>
      <c r="E1" s="71"/>
      <c r="F1" s="71"/>
      <c r="G1" s="71"/>
      <c r="H1" s="71"/>
      <c r="I1" s="71"/>
      <c r="J1" s="72"/>
      <c r="K1" s="70" t="s">
        <v>159</v>
      </c>
      <c r="L1" s="71"/>
      <c r="M1" s="71"/>
      <c r="N1" s="71"/>
      <c r="O1" s="71"/>
      <c r="P1" s="71"/>
      <c r="Q1" s="71"/>
      <c r="R1" s="71"/>
      <c r="S1" s="72"/>
      <c r="T1" s="70" t="s">
        <v>13</v>
      </c>
      <c r="U1" s="71"/>
      <c r="V1" s="71"/>
      <c r="W1" s="71"/>
      <c r="X1" s="71"/>
      <c r="Y1" s="71"/>
      <c r="Z1" s="71"/>
      <c r="AA1" s="71"/>
      <c r="AB1" s="7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85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33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86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32" si="1">B5-K5</f>
        <v>0</v>
      </c>
      <c r="U5" s="20">
        <f t="shared" ref="U5:U32" si="2">C5-L5</f>
        <v>0</v>
      </c>
      <c r="V5" s="20">
        <f t="shared" ref="V5:V32" si="3">D5-M5</f>
        <v>0</v>
      </c>
      <c r="W5" s="20">
        <f t="shared" ref="W5:W32" si="4">E5-N5</f>
        <v>0</v>
      </c>
      <c r="X5" s="20">
        <f t="shared" ref="X5:X32" si="5">F5-O5</f>
        <v>0</v>
      </c>
      <c r="Y5" s="20">
        <f t="shared" ref="Y5:Y32" si="6">G5-P5</f>
        <v>0</v>
      </c>
      <c r="Z5" s="20">
        <f t="shared" ref="Z5:Z32" si="7">H5-Q5</f>
        <v>0</v>
      </c>
      <c r="AA5" s="20">
        <f t="shared" ref="AA5:AA32" si="8">I5-R5</f>
        <v>0</v>
      </c>
      <c r="AB5" s="20">
        <f t="shared" ref="AB5:AB32" si="9">J5-S5</f>
        <v>0</v>
      </c>
      <c r="AC5" s="17" t="s">
        <v>25</v>
      </c>
    </row>
    <row r="6" spans="1:29" x14ac:dyDescent="0.3">
      <c r="A6" s="17" t="s">
        <v>87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">
        <v>25</v>
      </c>
    </row>
    <row r="7" spans="1:29" x14ac:dyDescent="0.3">
      <c r="A7" s="17" t="s">
        <v>88</v>
      </c>
      <c r="B7" s="20">
        <v>548</v>
      </c>
      <c r="C7" s="20">
        <v>0</v>
      </c>
      <c r="D7" s="20">
        <v>0</v>
      </c>
      <c r="E7" s="20">
        <v>5</v>
      </c>
      <c r="F7" s="20">
        <v>0</v>
      </c>
      <c r="G7" s="20">
        <v>0</v>
      </c>
      <c r="H7" s="20">
        <v>0</v>
      </c>
      <c r="I7" s="20">
        <v>0</v>
      </c>
      <c r="J7" s="26">
        <v>543</v>
      </c>
      <c r="K7" s="27">
        <v>548</v>
      </c>
      <c r="L7" s="20">
        <v>0</v>
      </c>
      <c r="M7" s="20">
        <v>0</v>
      </c>
      <c r="N7" s="20">
        <v>5</v>
      </c>
      <c r="O7" s="20">
        <v>0</v>
      </c>
      <c r="P7" s="20">
        <v>0</v>
      </c>
      <c r="Q7" s="20">
        <v>0</v>
      </c>
      <c r="R7" s="20">
        <v>0</v>
      </c>
      <c r="S7" s="26">
        <v>543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">
        <v>25</v>
      </c>
    </row>
    <row r="8" spans="1:29" x14ac:dyDescent="0.3">
      <c r="A8" s="17" t="s">
        <v>89</v>
      </c>
      <c r="B8" s="20">
        <v>73</v>
      </c>
      <c r="C8" s="20">
        <v>0</v>
      </c>
      <c r="D8" s="20">
        <v>0</v>
      </c>
      <c r="E8" s="20">
        <v>3</v>
      </c>
      <c r="F8" s="20">
        <v>0</v>
      </c>
      <c r="G8" s="20">
        <v>0</v>
      </c>
      <c r="H8" s="20">
        <v>0</v>
      </c>
      <c r="I8" s="20">
        <v>0</v>
      </c>
      <c r="J8" s="26">
        <v>70</v>
      </c>
      <c r="K8" s="27">
        <v>73</v>
      </c>
      <c r="L8" s="20">
        <v>0</v>
      </c>
      <c r="M8" s="20">
        <v>0</v>
      </c>
      <c r="N8" s="20">
        <v>3</v>
      </c>
      <c r="O8" s="20">
        <v>0</v>
      </c>
      <c r="P8" s="20">
        <v>0</v>
      </c>
      <c r="Q8" s="20">
        <v>0</v>
      </c>
      <c r="R8" s="20">
        <v>0</v>
      </c>
      <c r="S8" s="26">
        <v>70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">
        <v>25</v>
      </c>
    </row>
    <row r="9" spans="1:29" x14ac:dyDescent="0.3">
      <c r="A9" s="17" t="s">
        <v>90</v>
      </c>
      <c r="B9" s="20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3</v>
      </c>
      <c r="K9" s="27">
        <v>3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3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">
        <v>25</v>
      </c>
    </row>
    <row r="10" spans="1:29" x14ac:dyDescent="0.3">
      <c r="A10" s="17" t="s">
        <v>91</v>
      </c>
      <c r="B10" s="20">
        <v>3</v>
      </c>
      <c r="C10" s="20">
        <v>0</v>
      </c>
      <c r="D10" s="20">
        <v>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6">
        <v>2</v>
      </c>
      <c r="K10" s="27">
        <v>3</v>
      </c>
      <c r="L10" s="20">
        <v>0</v>
      </c>
      <c r="M10" s="20">
        <v>0</v>
      </c>
      <c r="N10" s="20">
        <v>1</v>
      </c>
      <c r="O10" s="20">
        <v>0</v>
      </c>
      <c r="P10" s="20">
        <v>0</v>
      </c>
      <c r="Q10" s="20">
        <v>0</v>
      </c>
      <c r="R10" s="20">
        <v>0</v>
      </c>
      <c r="S10" s="26">
        <v>2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">
        <v>25</v>
      </c>
    </row>
    <row r="11" spans="1:29" x14ac:dyDescent="0.3">
      <c r="A11" s="17" t="s">
        <v>92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">
        <v>25</v>
      </c>
    </row>
    <row r="12" spans="1:29" x14ac:dyDescent="0.3">
      <c r="A12" s="17" t="s">
        <v>138</v>
      </c>
      <c r="B12" s="20">
        <v>82</v>
      </c>
      <c r="C12" s="20">
        <v>0</v>
      </c>
      <c r="D12" s="20">
        <v>0</v>
      </c>
      <c r="E12" s="20">
        <v>1</v>
      </c>
      <c r="F12" s="20">
        <v>0</v>
      </c>
      <c r="G12" s="20">
        <v>0</v>
      </c>
      <c r="H12" s="20">
        <v>0</v>
      </c>
      <c r="I12" s="20">
        <v>0</v>
      </c>
      <c r="J12" s="26">
        <v>81</v>
      </c>
      <c r="K12" s="27">
        <v>82</v>
      </c>
      <c r="L12" s="20">
        <v>0</v>
      </c>
      <c r="M12" s="20">
        <v>0</v>
      </c>
      <c r="N12" s="20">
        <v>1</v>
      </c>
      <c r="O12" s="20">
        <v>0</v>
      </c>
      <c r="P12" s="20">
        <v>0</v>
      </c>
      <c r="Q12" s="20">
        <v>0</v>
      </c>
      <c r="R12" s="20">
        <v>0</v>
      </c>
      <c r="S12" s="26">
        <v>81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">
        <v>25</v>
      </c>
    </row>
    <row r="13" spans="1:29" x14ac:dyDescent="0.3">
      <c r="A13" s="17" t="s">
        <v>93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">
        <v>25</v>
      </c>
    </row>
    <row r="14" spans="1:29" x14ac:dyDescent="0.3">
      <c r="A14" s="17" t="s">
        <v>152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">
        <v>25</v>
      </c>
    </row>
    <row r="15" spans="1:29" x14ac:dyDescent="0.3">
      <c r="A15" s="17" t="s">
        <v>153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">
        <v>25</v>
      </c>
    </row>
    <row r="16" spans="1:29" x14ac:dyDescent="0.3">
      <c r="A16" s="17" t="s">
        <v>141</v>
      </c>
      <c r="B16" s="20">
        <v>2</v>
      </c>
      <c r="C16" s="20">
        <v>0</v>
      </c>
      <c r="D16" s="20">
        <v>0</v>
      </c>
      <c r="E16" s="20">
        <v>2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2</v>
      </c>
      <c r="L16" s="20">
        <v>0</v>
      </c>
      <c r="M16" s="20">
        <v>0</v>
      </c>
      <c r="N16" s="20">
        <v>2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">
        <v>25</v>
      </c>
    </row>
    <row r="17" spans="1:29" x14ac:dyDescent="0.3">
      <c r="A17" s="17" t="s">
        <v>142</v>
      </c>
      <c r="B17" s="20">
        <v>29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29</v>
      </c>
      <c r="K17" s="27">
        <v>29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29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">
        <v>25</v>
      </c>
    </row>
    <row r="18" spans="1:29" x14ac:dyDescent="0.3">
      <c r="A18" s="17" t="s">
        <v>95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">
        <v>25</v>
      </c>
    </row>
    <row r="19" spans="1:29" x14ac:dyDescent="0.3">
      <c r="A19" s="17" t="s">
        <v>96</v>
      </c>
      <c r="B19" s="20">
        <v>72</v>
      </c>
      <c r="C19" s="20">
        <v>0</v>
      </c>
      <c r="D19" s="20">
        <v>0</v>
      </c>
      <c r="E19" s="20">
        <v>2</v>
      </c>
      <c r="F19" s="20">
        <v>0</v>
      </c>
      <c r="G19" s="20">
        <v>0</v>
      </c>
      <c r="H19" s="20">
        <v>0</v>
      </c>
      <c r="I19" s="20">
        <v>0</v>
      </c>
      <c r="J19" s="26">
        <v>70</v>
      </c>
      <c r="K19" s="27">
        <v>72</v>
      </c>
      <c r="L19" s="20">
        <v>0</v>
      </c>
      <c r="M19" s="20">
        <v>0</v>
      </c>
      <c r="N19" s="20">
        <v>2</v>
      </c>
      <c r="O19" s="20">
        <v>0</v>
      </c>
      <c r="P19" s="20">
        <v>0</v>
      </c>
      <c r="Q19" s="20">
        <v>0</v>
      </c>
      <c r="R19" s="20">
        <v>0</v>
      </c>
      <c r="S19" s="26">
        <v>70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">
        <v>25</v>
      </c>
    </row>
    <row r="20" spans="1:29" x14ac:dyDescent="0.3">
      <c r="A20" s="17" t="s">
        <v>97</v>
      </c>
      <c r="B20" s="20">
        <v>22</v>
      </c>
      <c r="C20" s="20">
        <v>0</v>
      </c>
      <c r="D20" s="20">
        <v>0</v>
      </c>
      <c r="E20" s="20">
        <v>8</v>
      </c>
      <c r="F20" s="20">
        <v>0</v>
      </c>
      <c r="G20" s="20">
        <v>0</v>
      </c>
      <c r="H20" s="20">
        <v>0</v>
      </c>
      <c r="I20" s="20">
        <v>0</v>
      </c>
      <c r="J20" s="26">
        <v>14</v>
      </c>
      <c r="K20" s="27">
        <v>22</v>
      </c>
      <c r="L20" s="20">
        <v>0</v>
      </c>
      <c r="M20" s="20">
        <v>0</v>
      </c>
      <c r="N20" s="20">
        <v>8</v>
      </c>
      <c r="O20" s="20">
        <v>0</v>
      </c>
      <c r="P20" s="20">
        <v>0</v>
      </c>
      <c r="Q20" s="20">
        <v>0</v>
      </c>
      <c r="R20" s="20">
        <v>0</v>
      </c>
      <c r="S20" s="26">
        <v>14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">
        <v>25</v>
      </c>
    </row>
    <row r="21" spans="1:29" x14ac:dyDescent="0.3">
      <c r="A21" s="17" t="s">
        <v>144</v>
      </c>
      <c r="B21" s="20">
        <v>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2</v>
      </c>
      <c r="K21" s="27">
        <v>2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2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">
        <v>25</v>
      </c>
    </row>
    <row r="22" spans="1:29" x14ac:dyDescent="0.3">
      <c r="A22" s="17" t="s">
        <v>98</v>
      </c>
      <c r="B22" s="20">
        <v>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3</v>
      </c>
      <c r="K22" s="27">
        <v>3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3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">
        <v>25</v>
      </c>
    </row>
    <row r="23" spans="1:29" x14ac:dyDescent="0.3">
      <c r="A23" s="17" t="s">
        <v>99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1</v>
      </c>
      <c r="K23" s="27">
        <v>1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1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">
        <v>25</v>
      </c>
    </row>
    <row r="24" spans="1:29" x14ac:dyDescent="0.3">
      <c r="A24" s="17" t="s">
        <v>100</v>
      </c>
      <c r="B24" s="20">
        <v>19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19</v>
      </c>
      <c r="K24" s="27">
        <v>19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19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">
        <v>25</v>
      </c>
    </row>
    <row r="25" spans="1:29" x14ac:dyDescent="0.3">
      <c r="A25" s="17" t="s">
        <v>101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">
        <v>25</v>
      </c>
    </row>
    <row r="26" spans="1:29" x14ac:dyDescent="0.3">
      <c r="A26" s="17" t="s">
        <v>102</v>
      </c>
      <c r="B26" s="20">
        <v>28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28</v>
      </c>
      <c r="K26" s="27">
        <v>28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28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">
        <v>25</v>
      </c>
    </row>
    <row r="27" spans="1:29" x14ac:dyDescent="0.3">
      <c r="A27" s="17" t="s">
        <v>103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">
        <v>25</v>
      </c>
    </row>
    <row r="28" spans="1:29" x14ac:dyDescent="0.3">
      <c r="A28" s="17" t="s">
        <v>104</v>
      </c>
      <c r="B28" s="20">
        <v>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9</v>
      </c>
      <c r="K28" s="27">
        <v>9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9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">
        <v>25</v>
      </c>
    </row>
    <row r="29" spans="1:29" x14ac:dyDescent="0.3">
      <c r="A29" s="17" t="s">
        <v>105</v>
      </c>
      <c r="B29" s="20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22</v>
      </c>
      <c r="K29" s="27">
        <v>22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22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">
        <v>25</v>
      </c>
    </row>
    <row r="30" spans="1:29" x14ac:dyDescent="0.3">
      <c r="A30" s="17" t="s">
        <v>106</v>
      </c>
      <c r="B30" s="20">
        <v>30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30</v>
      </c>
      <c r="K30" s="27">
        <v>30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30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">
        <v>25</v>
      </c>
    </row>
    <row r="31" spans="1:29" x14ac:dyDescent="0.3">
      <c r="A31" s="17" t="s">
        <v>107</v>
      </c>
      <c r="B31" s="20">
        <v>33</v>
      </c>
      <c r="C31" s="20">
        <v>0</v>
      </c>
      <c r="D31" s="20">
        <v>0</v>
      </c>
      <c r="E31" s="20">
        <v>5</v>
      </c>
      <c r="F31" s="20">
        <v>0</v>
      </c>
      <c r="G31" s="20">
        <v>0</v>
      </c>
      <c r="H31" s="20">
        <v>0</v>
      </c>
      <c r="I31" s="20">
        <v>0</v>
      </c>
      <c r="J31" s="26">
        <v>28</v>
      </c>
      <c r="K31" s="27">
        <v>33</v>
      </c>
      <c r="L31" s="20">
        <v>0</v>
      </c>
      <c r="M31" s="20">
        <v>0</v>
      </c>
      <c r="N31" s="20">
        <v>5</v>
      </c>
      <c r="O31" s="20">
        <v>0</v>
      </c>
      <c r="P31" s="20">
        <v>0</v>
      </c>
      <c r="Q31" s="20">
        <v>0</v>
      </c>
      <c r="R31" s="20">
        <v>0</v>
      </c>
      <c r="S31" s="26">
        <v>28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">
        <v>25</v>
      </c>
    </row>
    <row r="32" spans="1:29" x14ac:dyDescent="0.3">
      <c r="A32" s="17" t="s">
        <v>108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">
        <v>25</v>
      </c>
    </row>
    <row r="33" spans="1:29" x14ac:dyDescent="0.3">
      <c r="A33" s="17" t="s">
        <v>145</v>
      </c>
      <c r="B33" s="20">
        <v>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2</v>
      </c>
      <c r="K33" s="27">
        <v>2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2</v>
      </c>
      <c r="T33" s="20">
        <f t="shared" ref="T33" si="10">B33-K33</f>
        <v>0</v>
      </c>
      <c r="U33" s="20">
        <f t="shared" si="0"/>
        <v>0</v>
      </c>
      <c r="V33" s="20">
        <f t="shared" si="0"/>
        <v>0</v>
      </c>
      <c r="W33" s="20">
        <f t="shared" si="0"/>
        <v>0</v>
      </c>
      <c r="X33" s="20">
        <f t="shared" si="0"/>
        <v>0</v>
      </c>
      <c r="Y33" s="20">
        <f t="shared" si="0"/>
        <v>0</v>
      </c>
      <c r="Z33" s="20">
        <f t="shared" si="0"/>
        <v>0</v>
      </c>
      <c r="AA33" s="20">
        <f t="shared" si="0"/>
        <v>0</v>
      </c>
      <c r="AB33" s="20">
        <f t="shared" si="0"/>
        <v>0</v>
      </c>
      <c r="AC33" s="17" t="s">
        <v>25</v>
      </c>
    </row>
    <row r="34" spans="1:29" x14ac:dyDescent="0.3">
      <c r="A34" s="17" t="s">
        <v>109</v>
      </c>
      <c r="B34" s="20">
        <v>149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149</v>
      </c>
      <c r="K34" s="27">
        <v>149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149</v>
      </c>
      <c r="T34" s="20">
        <f t="shared" ref="T34:AB47" si="11">B34-K34</f>
        <v>0</v>
      </c>
      <c r="U34" s="20">
        <f t="shared" si="11"/>
        <v>0</v>
      </c>
      <c r="V34" s="20">
        <f t="shared" si="11"/>
        <v>0</v>
      </c>
      <c r="W34" s="20">
        <f t="shared" si="11"/>
        <v>0</v>
      </c>
      <c r="X34" s="20">
        <f t="shared" si="11"/>
        <v>0</v>
      </c>
      <c r="Y34" s="20">
        <f t="shared" si="11"/>
        <v>0</v>
      </c>
      <c r="Z34" s="20">
        <f t="shared" si="11"/>
        <v>0</v>
      </c>
      <c r="AA34" s="20">
        <f t="shared" si="11"/>
        <v>0</v>
      </c>
      <c r="AB34" s="20">
        <f t="shared" si="11"/>
        <v>0</v>
      </c>
      <c r="AC34" s="17" t="s">
        <v>25</v>
      </c>
    </row>
    <row r="35" spans="1:29" x14ac:dyDescent="0.3">
      <c r="A35" s="17" t="s">
        <v>146</v>
      </c>
      <c r="B35" s="20">
        <v>40</v>
      </c>
      <c r="C35" s="20">
        <v>0</v>
      </c>
      <c r="D35" s="20">
        <v>0</v>
      </c>
      <c r="E35" s="20">
        <v>11</v>
      </c>
      <c r="F35" s="20">
        <v>0</v>
      </c>
      <c r="G35" s="20">
        <v>0</v>
      </c>
      <c r="H35" s="20">
        <v>0</v>
      </c>
      <c r="I35" s="20">
        <v>0</v>
      </c>
      <c r="J35" s="26">
        <v>29</v>
      </c>
      <c r="K35" s="27">
        <v>40</v>
      </c>
      <c r="L35" s="20">
        <v>0</v>
      </c>
      <c r="M35" s="20">
        <v>0</v>
      </c>
      <c r="N35" s="20">
        <v>11</v>
      </c>
      <c r="O35" s="20">
        <v>0</v>
      </c>
      <c r="P35" s="20">
        <v>0</v>
      </c>
      <c r="Q35" s="20">
        <v>0</v>
      </c>
      <c r="R35" s="20">
        <v>0</v>
      </c>
      <c r="S35" s="26">
        <v>29</v>
      </c>
      <c r="T35" s="20">
        <f t="shared" si="11"/>
        <v>0</v>
      </c>
      <c r="U35" s="20">
        <f t="shared" si="11"/>
        <v>0</v>
      </c>
      <c r="V35" s="20">
        <f t="shared" si="11"/>
        <v>0</v>
      </c>
      <c r="W35" s="20">
        <f t="shared" si="11"/>
        <v>0</v>
      </c>
      <c r="X35" s="20">
        <f t="shared" si="11"/>
        <v>0</v>
      </c>
      <c r="Y35" s="20">
        <f t="shared" si="11"/>
        <v>0</v>
      </c>
      <c r="Z35" s="20">
        <f t="shared" si="11"/>
        <v>0</v>
      </c>
      <c r="AA35" s="20">
        <f t="shared" si="11"/>
        <v>0</v>
      </c>
      <c r="AB35" s="20">
        <f t="shared" si="11"/>
        <v>0</v>
      </c>
      <c r="AC35" s="17" t="s">
        <v>25</v>
      </c>
    </row>
    <row r="36" spans="1:29" x14ac:dyDescent="0.3">
      <c r="A36" s="17" t="s">
        <v>154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11"/>
        <v>0</v>
      </c>
      <c r="U36" s="20">
        <f t="shared" si="11"/>
        <v>0</v>
      </c>
      <c r="V36" s="20">
        <f t="shared" si="11"/>
        <v>0</v>
      </c>
      <c r="W36" s="20">
        <f t="shared" si="11"/>
        <v>0</v>
      </c>
      <c r="X36" s="20">
        <f t="shared" si="11"/>
        <v>0</v>
      </c>
      <c r="Y36" s="20">
        <f t="shared" si="11"/>
        <v>0</v>
      </c>
      <c r="Z36" s="20">
        <f t="shared" si="11"/>
        <v>0</v>
      </c>
      <c r="AA36" s="20">
        <f t="shared" si="11"/>
        <v>0</v>
      </c>
      <c r="AB36" s="20">
        <f t="shared" si="11"/>
        <v>0</v>
      </c>
      <c r="AC36" s="17" t="s">
        <v>25</v>
      </c>
    </row>
    <row r="37" spans="1:29" x14ac:dyDescent="0.3">
      <c r="A37" s="17" t="s">
        <v>155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1"/>
        <v>0</v>
      </c>
      <c r="U37" s="20">
        <f t="shared" si="11"/>
        <v>0</v>
      </c>
      <c r="V37" s="20">
        <f t="shared" si="11"/>
        <v>0</v>
      </c>
      <c r="W37" s="20">
        <f t="shared" si="11"/>
        <v>0</v>
      </c>
      <c r="X37" s="20">
        <f t="shared" si="11"/>
        <v>0</v>
      </c>
      <c r="Y37" s="20">
        <f t="shared" si="11"/>
        <v>0</v>
      </c>
      <c r="Z37" s="20">
        <f t="shared" si="11"/>
        <v>0</v>
      </c>
      <c r="AA37" s="20">
        <f t="shared" si="11"/>
        <v>0</v>
      </c>
      <c r="AB37" s="20">
        <f t="shared" si="11"/>
        <v>0</v>
      </c>
      <c r="AC37" s="17" t="s">
        <v>25</v>
      </c>
    </row>
    <row r="38" spans="1:29" x14ac:dyDescent="0.3">
      <c r="A38" s="17" t="s">
        <v>147</v>
      </c>
      <c r="B38" s="20">
        <v>3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6">
        <v>2</v>
      </c>
      <c r="K38" s="27">
        <v>3</v>
      </c>
      <c r="L38" s="20">
        <v>0</v>
      </c>
      <c r="M38" s="20">
        <v>0</v>
      </c>
      <c r="N38" s="20">
        <v>1</v>
      </c>
      <c r="O38" s="20">
        <v>0</v>
      </c>
      <c r="P38" s="20">
        <v>0</v>
      </c>
      <c r="Q38" s="20">
        <v>0</v>
      </c>
      <c r="R38" s="20">
        <v>0</v>
      </c>
      <c r="S38" s="26">
        <v>2</v>
      </c>
      <c r="T38" s="20">
        <f t="shared" si="11"/>
        <v>0</v>
      </c>
      <c r="U38" s="20">
        <f t="shared" si="11"/>
        <v>0</v>
      </c>
      <c r="V38" s="20">
        <f t="shared" si="11"/>
        <v>0</v>
      </c>
      <c r="W38" s="20">
        <f t="shared" si="11"/>
        <v>0</v>
      </c>
      <c r="X38" s="20">
        <f t="shared" si="11"/>
        <v>0</v>
      </c>
      <c r="Y38" s="20">
        <f t="shared" si="11"/>
        <v>0</v>
      </c>
      <c r="Z38" s="20">
        <f t="shared" si="11"/>
        <v>0</v>
      </c>
      <c r="AA38" s="20">
        <f t="shared" si="11"/>
        <v>0</v>
      </c>
      <c r="AB38" s="20">
        <f t="shared" si="11"/>
        <v>0</v>
      </c>
      <c r="AC38" s="17" t="s">
        <v>25</v>
      </c>
    </row>
    <row r="39" spans="1:29" x14ac:dyDescent="0.3">
      <c r="A39" s="17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1"/>
        <v>0</v>
      </c>
      <c r="U39" s="20">
        <f t="shared" si="11"/>
        <v>0</v>
      </c>
      <c r="V39" s="20">
        <f t="shared" si="11"/>
        <v>0</v>
      </c>
      <c r="W39" s="20">
        <f t="shared" si="11"/>
        <v>0</v>
      </c>
      <c r="X39" s="20">
        <f t="shared" si="11"/>
        <v>0</v>
      </c>
      <c r="Y39" s="20">
        <f t="shared" si="11"/>
        <v>0</v>
      </c>
      <c r="Z39" s="20">
        <f t="shared" si="11"/>
        <v>0</v>
      </c>
      <c r="AA39" s="20">
        <f t="shared" si="11"/>
        <v>0</v>
      </c>
      <c r="AB39" s="20">
        <f t="shared" si="11"/>
        <v>0</v>
      </c>
      <c r="AC39" s="17" t="s">
        <v>25</v>
      </c>
    </row>
    <row r="40" spans="1:29" x14ac:dyDescent="0.3">
      <c r="A40" s="17" t="s">
        <v>112</v>
      </c>
      <c r="B40" s="20">
        <v>16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16</v>
      </c>
      <c r="K40" s="27">
        <v>16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16</v>
      </c>
      <c r="T40" s="20">
        <f t="shared" si="11"/>
        <v>0</v>
      </c>
      <c r="U40" s="20">
        <f t="shared" si="11"/>
        <v>0</v>
      </c>
      <c r="V40" s="20">
        <f t="shared" si="11"/>
        <v>0</v>
      </c>
      <c r="W40" s="20">
        <f t="shared" si="11"/>
        <v>0</v>
      </c>
      <c r="X40" s="20">
        <f t="shared" si="11"/>
        <v>0</v>
      </c>
      <c r="Y40" s="20">
        <f t="shared" si="11"/>
        <v>0</v>
      </c>
      <c r="Z40" s="20">
        <f t="shared" si="11"/>
        <v>0</v>
      </c>
      <c r="AA40" s="20">
        <f t="shared" si="11"/>
        <v>0</v>
      </c>
      <c r="AB40" s="20">
        <f t="shared" si="11"/>
        <v>0</v>
      </c>
      <c r="AC40" s="17" t="s">
        <v>25</v>
      </c>
    </row>
    <row r="41" spans="1:29" x14ac:dyDescent="0.3">
      <c r="A41" s="17" t="s">
        <v>113</v>
      </c>
      <c r="B41" s="20">
        <v>42</v>
      </c>
      <c r="C41" s="20">
        <v>0</v>
      </c>
      <c r="D41" s="20">
        <v>0</v>
      </c>
      <c r="E41" s="20">
        <v>4</v>
      </c>
      <c r="F41" s="20">
        <v>0</v>
      </c>
      <c r="G41" s="20">
        <v>0</v>
      </c>
      <c r="H41" s="20">
        <v>0</v>
      </c>
      <c r="I41" s="20">
        <v>0</v>
      </c>
      <c r="J41" s="26">
        <v>38</v>
      </c>
      <c r="K41" s="27">
        <v>42</v>
      </c>
      <c r="L41" s="20">
        <v>0</v>
      </c>
      <c r="M41" s="20">
        <v>0</v>
      </c>
      <c r="N41" s="20">
        <v>4</v>
      </c>
      <c r="O41" s="20">
        <v>0</v>
      </c>
      <c r="P41" s="20">
        <v>0</v>
      </c>
      <c r="Q41" s="20">
        <v>0</v>
      </c>
      <c r="R41" s="20">
        <v>0</v>
      </c>
      <c r="S41" s="26">
        <v>38</v>
      </c>
      <c r="T41" s="20">
        <f t="shared" si="11"/>
        <v>0</v>
      </c>
      <c r="U41" s="20">
        <f t="shared" si="11"/>
        <v>0</v>
      </c>
      <c r="V41" s="20">
        <f t="shared" si="11"/>
        <v>0</v>
      </c>
      <c r="W41" s="20">
        <f t="shared" si="11"/>
        <v>0</v>
      </c>
      <c r="X41" s="20">
        <f t="shared" si="11"/>
        <v>0</v>
      </c>
      <c r="Y41" s="20">
        <f t="shared" si="11"/>
        <v>0</v>
      </c>
      <c r="Z41" s="20">
        <f t="shared" si="11"/>
        <v>0</v>
      </c>
      <c r="AA41" s="20">
        <f t="shared" si="11"/>
        <v>0</v>
      </c>
      <c r="AB41" s="20">
        <f t="shared" si="11"/>
        <v>0</v>
      </c>
      <c r="AC41" s="17" t="s">
        <v>25</v>
      </c>
    </row>
    <row r="42" spans="1:29" x14ac:dyDescent="0.3">
      <c r="A42" s="17" t="s">
        <v>114</v>
      </c>
      <c r="B42" s="20">
        <v>22</v>
      </c>
      <c r="C42" s="20">
        <v>0</v>
      </c>
      <c r="D42" s="20">
        <v>0</v>
      </c>
      <c r="E42" s="20">
        <v>6</v>
      </c>
      <c r="F42" s="20">
        <v>0</v>
      </c>
      <c r="G42" s="20">
        <v>0</v>
      </c>
      <c r="H42" s="20">
        <v>0</v>
      </c>
      <c r="I42" s="20">
        <v>0</v>
      </c>
      <c r="J42" s="26">
        <v>16</v>
      </c>
      <c r="K42" s="27">
        <v>22</v>
      </c>
      <c r="L42" s="20">
        <v>0</v>
      </c>
      <c r="M42" s="20">
        <v>0</v>
      </c>
      <c r="N42" s="20">
        <v>6</v>
      </c>
      <c r="O42" s="20">
        <v>0</v>
      </c>
      <c r="P42" s="20">
        <v>0</v>
      </c>
      <c r="Q42" s="20">
        <v>0</v>
      </c>
      <c r="R42" s="20">
        <v>0</v>
      </c>
      <c r="S42" s="26">
        <v>16</v>
      </c>
      <c r="T42" s="20">
        <f t="shared" si="11"/>
        <v>0</v>
      </c>
      <c r="U42" s="20">
        <f t="shared" si="11"/>
        <v>0</v>
      </c>
      <c r="V42" s="20">
        <f t="shared" si="11"/>
        <v>0</v>
      </c>
      <c r="W42" s="20">
        <f t="shared" si="11"/>
        <v>0</v>
      </c>
      <c r="X42" s="20">
        <f t="shared" si="11"/>
        <v>0</v>
      </c>
      <c r="Y42" s="20">
        <f t="shared" si="11"/>
        <v>0</v>
      </c>
      <c r="Z42" s="20">
        <f t="shared" si="11"/>
        <v>0</v>
      </c>
      <c r="AA42" s="20">
        <f t="shared" si="11"/>
        <v>0</v>
      </c>
      <c r="AB42" s="20">
        <f t="shared" si="11"/>
        <v>0</v>
      </c>
      <c r="AC42" s="17" t="s">
        <v>25</v>
      </c>
    </row>
    <row r="43" spans="1:29" x14ac:dyDescent="0.3">
      <c r="A43" s="17" t="s">
        <v>149</v>
      </c>
      <c r="B43" s="20">
        <v>300</v>
      </c>
      <c r="C43" s="20">
        <v>1000</v>
      </c>
      <c r="D43" s="20">
        <v>0</v>
      </c>
      <c r="E43" s="20">
        <v>407</v>
      </c>
      <c r="F43" s="20">
        <v>3</v>
      </c>
      <c r="G43" s="20">
        <v>0</v>
      </c>
      <c r="H43" s="20">
        <v>0</v>
      </c>
      <c r="I43" s="20">
        <v>0</v>
      </c>
      <c r="J43" s="26">
        <v>896</v>
      </c>
      <c r="K43" s="27">
        <v>300</v>
      </c>
      <c r="L43" s="20">
        <v>1000</v>
      </c>
      <c r="M43" s="20">
        <v>0</v>
      </c>
      <c r="N43" s="20">
        <v>407</v>
      </c>
      <c r="O43" s="20">
        <v>3</v>
      </c>
      <c r="P43" s="20">
        <v>0</v>
      </c>
      <c r="Q43" s="20">
        <v>0</v>
      </c>
      <c r="R43" s="20">
        <v>0</v>
      </c>
      <c r="S43" s="26">
        <v>896</v>
      </c>
      <c r="T43" s="20">
        <f t="shared" si="11"/>
        <v>0</v>
      </c>
      <c r="U43" s="20">
        <f t="shared" si="11"/>
        <v>0</v>
      </c>
      <c r="V43" s="20">
        <f t="shared" si="11"/>
        <v>0</v>
      </c>
      <c r="W43" s="20">
        <f t="shared" si="11"/>
        <v>0</v>
      </c>
      <c r="X43" s="20">
        <f t="shared" si="11"/>
        <v>0</v>
      </c>
      <c r="Y43" s="20">
        <f t="shared" si="11"/>
        <v>0</v>
      </c>
      <c r="Z43" s="20">
        <f t="shared" si="11"/>
        <v>0</v>
      </c>
      <c r="AA43" s="20">
        <f t="shared" si="11"/>
        <v>0</v>
      </c>
      <c r="AB43" s="20">
        <f t="shared" si="11"/>
        <v>0</v>
      </c>
      <c r="AC43" s="17" t="s">
        <v>25</v>
      </c>
    </row>
    <row r="44" spans="1:29" x14ac:dyDescent="0.3">
      <c r="A44" s="17" t="s">
        <v>148</v>
      </c>
      <c r="B44" s="20">
        <v>900</v>
      </c>
      <c r="C44" s="20">
        <v>1500</v>
      </c>
      <c r="D44" s="20">
        <v>0</v>
      </c>
      <c r="E44" s="20">
        <v>1181</v>
      </c>
      <c r="F44" s="20">
        <v>0</v>
      </c>
      <c r="G44" s="20">
        <v>0</v>
      </c>
      <c r="H44" s="20">
        <v>0</v>
      </c>
      <c r="I44" s="20">
        <v>0</v>
      </c>
      <c r="J44" s="26">
        <v>1219</v>
      </c>
      <c r="K44" s="27">
        <v>900</v>
      </c>
      <c r="L44" s="20">
        <v>1500</v>
      </c>
      <c r="M44" s="20">
        <v>0</v>
      </c>
      <c r="N44" s="20">
        <v>1181</v>
      </c>
      <c r="O44" s="20">
        <v>0</v>
      </c>
      <c r="P44" s="20">
        <v>0</v>
      </c>
      <c r="Q44" s="20">
        <v>0</v>
      </c>
      <c r="R44" s="20">
        <v>0</v>
      </c>
      <c r="S44" s="26">
        <v>1219</v>
      </c>
      <c r="T44" s="20">
        <f t="shared" si="11"/>
        <v>0</v>
      </c>
      <c r="U44" s="20">
        <f t="shared" si="11"/>
        <v>0</v>
      </c>
      <c r="V44" s="20">
        <f t="shared" si="11"/>
        <v>0</v>
      </c>
      <c r="W44" s="20">
        <f t="shared" si="11"/>
        <v>0</v>
      </c>
      <c r="X44" s="20">
        <f t="shared" si="11"/>
        <v>0</v>
      </c>
      <c r="Y44" s="20">
        <f t="shared" si="11"/>
        <v>0</v>
      </c>
      <c r="Z44" s="20">
        <f t="shared" si="11"/>
        <v>0</v>
      </c>
      <c r="AA44" s="20">
        <f t="shared" si="11"/>
        <v>0</v>
      </c>
      <c r="AB44" s="20">
        <f t="shared" si="11"/>
        <v>0</v>
      </c>
      <c r="AC44" s="17" t="s">
        <v>25</v>
      </c>
    </row>
    <row r="45" spans="1:29" x14ac:dyDescent="0.3">
      <c r="A45" s="17" t="s">
        <v>94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11"/>
        <v>0</v>
      </c>
      <c r="U45" s="20">
        <f t="shared" si="11"/>
        <v>0</v>
      </c>
      <c r="V45" s="20">
        <f t="shared" si="11"/>
        <v>0</v>
      </c>
      <c r="W45" s="20">
        <f t="shared" si="11"/>
        <v>0</v>
      </c>
      <c r="X45" s="20">
        <f t="shared" si="11"/>
        <v>0</v>
      </c>
      <c r="Y45" s="20">
        <f t="shared" si="11"/>
        <v>0</v>
      </c>
      <c r="Z45" s="20">
        <f t="shared" si="11"/>
        <v>0</v>
      </c>
      <c r="AA45" s="20">
        <f t="shared" si="11"/>
        <v>0</v>
      </c>
      <c r="AB45" s="20">
        <f t="shared" si="11"/>
        <v>0</v>
      </c>
      <c r="AC45" s="17" t="s">
        <v>25</v>
      </c>
    </row>
    <row r="46" spans="1:29" x14ac:dyDescent="0.3">
      <c r="A46" s="17" t="s">
        <v>157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1"/>
        <v>0</v>
      </c>
      <c r="U46" s="20">
        <f t="shared" si="11"/>
        <v>0</v>
      </c>
      <c r="V46" s="20">
        <f t="shared" si="11"/>
        <v>0</v>
      </c>
      <c r="W46" s="20">
        <f t="shared" si="11"/>
        <v>0</v>
      </c>
      <c r="X46" s="20">
        <f t="shared" si="11"/>
        <v>0</v>
      </c>
      <c r="Y46" s="20">
        <f t="shared" si="11"/>
        <v>0</v>
      </c>
      <c r="Z46" s="20">
        <f t="shared" si="11"/>
        <v>0</v>
      </c>
      <c r="AA46" s="20">
        <f t="shared" si="11"/>
        <v>0</v>
      </c>
      <c r="AB46" s="20">
        <f t="shared" si="11"/>
        <v>0</v>
      </c>
      <c r="AC46" s="17" t="s">
        <v>25</v>
      </c>
    </row>
    <row r="47" spans="1:29" x14ac:dyDescent="0.3">
      <c r="A47" s="17" t="s">
        <v>111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1"/>
        <v>0</v>
      </c>
      <c r="U47" s="20">
        <f t="shared" si="11"/>
        <v>0</v>
      </c>
      <c r="V47" s="20">
        <f t="shared" si="11"/>
        <v>0</v>
      </c>
      <c r="W47" s="20">
        <f t="shared" ref="W47:W50" si="12">E47-N47</f>
        <v>0</v>
      </c>
      <c r="X47" s="20">
        <f t="shared" ref="X47:X50" si="13">F47-O47</f>
        <v>0</v>
      </c>
      <c r="Y47" s="20">
        <f t="shared" ref="Y47:Y50" si="14">G47-P47</f>
        <v>0</v>
      </c>
      <c r="Z47" s="20">
        <f t="shared" ref="Z47:Z50" si="15">H47-Q47</f>
        <v>0</v>
      </c>
      <c r="AA47" s="20">
        <f t="shared" ref="AA47:AA50" si="16">I47-R47</f>
        <v>0</v>
      </c>
      <c r="AB47" s="20">
        <f t="shared" ref="AB47:AB50" si="17">J47-S47</f>
        <v>0</v>
      </c>
      <c r="AC47" s="17" t="s">
        <v>25</v>
      </c>
    </row>
    <row r="48" spans="1:29" x14ac:dyDescent="0.3">
      <c r="A48" s="17" t="s">
        <v>139</v>
      </c>
      <c r="B48" s="20">
        <v>40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40</v>
      </c>
      <c r="K48" s="27">
        <v>40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40</v>
      </c>
      <c r="T48" s="20">
        <f t="shared" ref="T48:T50" si="18">B48-K48</f>
        <v>0</v>
      </c>
      <c r="U48" s="20">
        <f t="shared" ref="U48:U50" si="19">C48-L48</f>
        <v>0</v>
      </c>
      <c r="V48" s="20">
        <f t="shared" ref="V48:V50" si="20">D48-M48</f>
        <v>0</v>
      </c>
      <c r="W48" s="20">
        <f t="shared" si="12"/>
        <v>0</v>
      </c>
      <c r="X48" s="20">
        <f t="shared" si="13"/>
        <v>0</v>
      </c>
      <c r="Y48" s="20">
        <f t="shared" si="14"/>
        <v>0</v>
      </c>
      <c r="Z48" s="20">
        <f t="shared" si="15"/>
        <v>0</v>
      </c>
      <c r="AA48" s="20">
        <f t="shared" si="16"/>
        <v>0</v>
      </c>
      <c r="AB48" s="20">
        <f t="shared" si="17"/>
        <v>0</v>
      </c>
      <c r="AC48" s="17" t="s">
        <v>25</v>
      </c>
    </row>
    <row r="49" spans="1:29" x14ac:dyDescent="0.3">
      <c r="A49" s="17" t="s">
        <v>140</v>
      </c>
      <c r="B49" s="20">
        <v>20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20</v>
      </c>
      <c r="K49" s="27">
        <v>20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20</v>
      </c>
      <c r="T49" s="20">
        <f t="shared" si="18"/>
        <v>0</v>
      </c>
      <c r="U49" s="20">
        <f t="shared" si="19"/>
        <v>0</v>
      </c>
      <c r="V49" s="20">
        <f t="shared" si="20"/>
        <v>0</v>
      </c>
      <c r="W49" s="20">
        <f t="shared" si="12"/>
        <v>0</v>
      </c>
      <c r="X49" s="20">
        <f t="shared" si="13"/>
        <v>0</v>
      </c>
      <c r="Y49" s="20">
        <f t="shared" si="14"/>
        <v>0</v>
      </c>
      <c r="Z49" s="20">
        <f t="shared" si="15"/>
        <v>0</v>
      </c>
      <c r="AA49" s="20">
        <f t="shared" si="16"/>
        <v>0</v>
      </c>
      <c r="AB49" s="20">
        <f t="shared" si="17"/>
        <v>0</v>
      </c>
      <c r="AC49" s="17" t="s">
        <v>25</v>
      </c>
    </row>
    <row r="50" spans="1:29" ht="15" thickBot="1" x14ac:dyDescent="0.35">
      <c r="A50" s="17" t="s">
        <v>110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8"/>
        <v>0</v>
      </c>
      <c r="U50" s="20">
        <f t="shared" si="19"/>
        <v>0</v>
      </c>
      <c r="V50" s="20">
        <f t="shared" si="20"/>
        <v>0</v>
      </c>
      <c r="W50" s="20">
        <f t="shared" si="12"/>
        <v>0</v>
      </c>
      <c r="X50" s="20">
        <f t="shared" si="13"/>
        <v>0</v>
      </c>
      <c r="Y50" s="20">
        <f t="shared" si="14"/>
        <v>0</v>
      </c>
      <c r="Z50" s="20">
        <f t="shared" si="15"/>
        <v>0</v>
      </c>
      <c r="AA50" s="20">
        <f t="shared" si="16"/>
        <v>0</v>
      </c>
      <c r="AB50" s="20">
        <f t="shared" si="17"/>
        <v>0</v>
      </c>
      <c r="AC50" s="17" t="s">
        <v>25</v>
      </c>
    </row>
    <row r="51" spans="1:29" s="37" customFormat="1" ht="16.2" thickBot="1" x14ac:dyDescent="0.35">
      <c r="A51" s="32" t="s">
        <v>19</v>
      </c>
      <c r="B51" s="33">
        <f>SUM(B4:B50)</f>
        <v>2515</v>
      </c>
      <c r="C51" s="33">
        <f>SUM(C4:C50)</f>
        <v>2500</v>
      </c>
      <c r="D51" s="33">
        <f>SUM(D4:D50)</f>
        <v>0</v>
      </c>
      <c r="E51" s="33">
        <f>SUM(E4:E50)</f>
        <v>1637</v>
      </c>
      <c r="F51" s="33">
        <f>SUM(F4:F50)</f>
        <v>3</v>
      </c>
      <c r="G51" s="33">
        <f>SUM(G4:G50)</f>
        <v>0</v>
      </c>
      <c r="H51" s="33">
        <f>SUM(H4:H50)</f>
        <v>0</v>
      </c>
      <c r="I51" s="33">
        <f>SUM(I4:I50)</f>
        <v>0</v>
      </c>
      <c r="J51" s="34">
        <f>SUM(J4:J50)</f>
        <v>3381</v>
      </c>
      <c r="K51" s="35">
        <f>SUM(K4:K50)</f>
        <v>2515</v>
      </c>
      <c r="L51" s="33">
        <f>SUM(L4:L50)</f>
        <v>2500</v>
      </c>
      <c r="M51" s="33">
        <f>SUM(M4:M50)</f>
        <v>0</v>
      </c>
      <c r="N51" s="33">
        <f>SUM(N4:N50)</f>
        <v>1637</v>
      </c>
      <c r="O51" s="33">
        <f>SUM(O4:O50)</f>
        <v>3</v>
      </c>
      <c r="P51" s="33">
        <f>SUM(P4:P50)</f>
        <v>0</v>
      </c>
      <c r="Q51" s="33">
        <f>SUM(Q4:Q50)</f>
        <v>0</v>
      </c>
      <c r="R51" s="33">
        <f>SUM(R4:R50)</f>
        <v>0</v>
      </c>
      <c r="S51" s="34">
        <f>SUM(S4:S50)</f>
        <v>3381</v>
      </c>
      <c r="T51" s="33">
        <f>SUM(T4:T50)</f>
        <v>0</v>
      </c>
      <c r="U51" s="33">
        <f>SUM(U4:U50)</f>
        <v>0</v>
      </c>
      <c r="V51" s="33">
        <f>SUM(V4:V50)</f>
        <v>0</v>
      </c>
      <c r="W51" s="33">
        <f>SUM(W4:W50)</f>
        <v>0</v>
      </c>
      <c r="X51" s="33">
        <f>SUM(X4:X50)</f>
        <v>0</v>
      </c>
      <c r="Y51" s="33">
        <f>SUM(Y4:Y50)</f>
        <v>0</v>
      </c>
      <c r="Z51" s="33">
        <f>SUM(Z4:Z50)</f>
        <v>0</v>
      </c>
      <c r="AA51" s="33">
        <f>SUM(AA4:AA50)</f>
        <v>0</v>
      </c>
      <c r="AB51" s="34">
        <f>SUM(AB4:AB50)</f>
        <v>0</v>
      </c>
      <c r="AC51" s="36"/>
    </row>
  </sheetData>
  <mergeCells count="3">
    <mergeCell ref="B1:J1"/>
    <mergeCell ref="K1:S1"/>
    <mergeCell ref="T1:AB1"/>
  </mergeCells>
  <conditionalFormatting sqref="A51:A1048576 A1:A4 A33">
    <cfRule type="duplicateValues" dxfId="23" priority="81"/>
  </conditionalFormatting>
  <conditionalFormatting sqref="A34">
    <cfRule type="duplicateValues" dxfId="22" priority="84"/>
  </conditionalFormatting>
  <conditionalFormatting sqref="A47:A48 A36">
    <cfRule type="duplicateValues" dxfId="21" priority="24"/>
  </conditionalFormatting>
  <conditionalFormatting sqref="A37:A38">
    <cfRule type="duplicateValues" dxfId="20" priority="17"/>
  </conditionalFormatting>
  <conditionalFormatting sqref="A37:A38">
    <cfRule type="duplicateValues" dxfId="19" priority="16"/>
  </conditionalFormatting>
  <conditionalFormatting sqref="A39:A46">
    <cfRule type="duplicateValues" dxfId="18" priority="15"/>
  </conditionalFormatting>
  <conditionalFormatting sqref="A39:A46">
    <cfRule type="duplicateValues" dxfId="17" priority="14"/>
  </conditionalFormatting>
  <conditionalFormatting sqref="A35">
    <cfRule type="duplicateValues" dxfId="16" priority="108"/>
  </conditionalFormatting>
  <conditionalFormatting sqref="A51:A1048576 A1:A4 A33:A35">
    <cfRule type="duplicateValues" dxfId="15" priority="109"/>
  </conditionalFormatting>
  <conditionalFormatting sqref="A47:A48">
    <cfRule type="duplicateValues" dxfId="14" priority="112"/>
  </conditionalFormatting>
  <conditionalFormatting sqref="A5">
    <cfRule type="duplicateValues" dxfId="13" priority="7"/>
  </conditionalFormatting>
  <conditionalFormatting sqref="A6">
    <cfRule type="duplicateValues" dxfId="12" priority="8"/>
  </conditionalFormatting>
  <conditionalFormatting sqref="A19:A20 A8">
    <cfRule type="duplicateValues" dxfId="11" priority="6"/>
  </conditionalFormatting>
  <conditionalFormatting sqref="A21:A28">
    <cfRule type="duplicateValues" dxfId="10" priority="5"/>
  </conditionalFormatting>
  <conditionalFormatting sqref="A9:A10">
    <cfRule type="duplicateValues" dxfId="9" priority="4"/>
  </conditionalFormatting>
  <conditionalFormatting sqref="A9:A10">
    <cfRule type="duplicateValues" dxfId="8" priority="3"/>
  </conditionalFormatting>
  <conditionalFormatting sqref="A11:A18">
    <cfRule type="duplicateValues" dxfId="7" priority="2"/>
  </conditionalFormatting>
  <conditionalFormatting sqref="A11:A18">
    <cfRule type="duplicateValues" dxfId="6" priority="1"/>
  </conditionalFormatting>
  <conditionalFormatting sqref="A7">
    <cfRule type="duplicateValues" dxfId="5" priority="9"/>
  </conditionalFormatting>
  <conditionalFormatting sqref="A5:A7">
    <cfRule type="duplicateValues" dxfId="4" priority="10"/>
  </conditionalFormatting>
  <conditionalFormatting sqref="A19:A20">
    <cfRule type="duplicateValues" dxfId="3" priority="11"/>
  </conditionalFormatting>
  <conditionalFormatting sqref="A29:A32">
    <cfRule type="duplicateValues" dxfId="2" priority="12"/>
  </conditionalFormatting>
  <conditionalFormatting sqref="A21:A32">
    <cfRule type="duplicateValues" dxfId="1" priority="13"/>
  </conditionalFormatting>
  <conditionalFormatting sqref="A49:A50">
    <cfRule type="duplicateValues" dxfId="0" priority="11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2021-06-29T04:45:44Z</dcterms:modified>
</cp:coreProperties>
</file>