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1248615-Kisan Beej Bhandar\2020-2021\"/>
    </mc:Choice>
  </mc:AlternateContent>
  <xr:revisionPtr revIDLastSave="0" documentId="13_ncr:1_{13F6226E-F76B-4F44-8D3B-7CF68A706C2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working'!$A$1:$N$55</definedName>
    <definedName name="_xlnm._FilterDatabase" localSheetId="5" hidden="1">Reco!$A$3:$AC$66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working'!$A$1:$N$1))</definedName>
    <definedName name="FinalDealer_vlookup">OFFSET('Dealer Report working'!$P$1,0,0,COUNTA('Dealer Report working'!$P:$P),COUNTA('Dealer Report working'!$P$1:$W$1))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7" r:id="rId10"/>
  </pivotCaches>
</workbook>
</file>

<file path=xl/calcChain.xml><?xml version="1.0" encoding="utf-8"?>
<calcChain xmlns="http://schemas.openxmlformats.org/spreadsheetml/2006/main">
  <c r="AA42" i="4" l="1"/>
  <c r="Y41" i="4"/>
  <c r="AA24" i="4"/>
  <c r="Z23" i="4"/>
  <c r="V23" i="4"/>
  <c r="Z8" i="4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2" i="5"/>
  <c r="M3" i="5"/>
  <c r="M60" i="1"/>
  <c r="P60" i="1" s="1"/>
  <c r="Q60" i="1" s="1"/>
  <c r="I60" i="1"/>
  <c r="P59" i="1"/>
  <c r="Q59" i="1" s="1"/>
  <c r="M59" i="1"/>
  <c r="N59" i="1" s="1"/>
  <c r="O59" i="1" s="1"/>
  <c r="I59" i="1"/>
  <c r="N58" i="1"/>
  <c r="O58" i="1" s="1"/>
  <c r="M58" i="1"/>
  <c r="P58" i="1" s="1"/>
  <c r="Q58" i="1" s="1"/>
  <c r="I58" i="1"/>
  <c r="N57" i="1"/>
  <c r="O57" i="1" s="1"/>
  <c r="M57" i="1"/>
  <c r="P57" i="1" s="1"/>
  <c r="Q57" i="1" s="1"/>
  <c r="I57" i="1"/>
  <c r="M56" i="1"/>
  <c r="P56" i="1" s="1"/>
  <c r="Q56" i="1" s="1"/>
  <c r="I56" i="1"/>
  <c r="P55" i="1"/>
  <c r="Q55" i="1" s="1"/>
  <c r="M55" i="1"/>
  <c r="N55" i="1" s="1"/>
  <c r="O55" i="1" s="1"/>
  <c r="I55" i="1"/>
  <c r="P54" i="1"/>
  <c r="Q54" i="1" s="1"/>
  <c r="N54" i="1"/>
  <c r="O54" i="1" s="1"/>
  <c r="M54" i="1"/>
  <c r="I54" i="1"/>
  <c r="N53" i="1"/>
  <c r="O53" i="1" s="1"/>
  <c r="M53" i="1"/>
  <c r="P53" i="1" s="1"/>
  <c r="Q53" i="1" s="1"/>
  <c r="I53" i="1"/>
  <c r="M52" i="1"/>
  <c r="P52" i="1" s="1"/>
  <c r="Q52" i="1" s="1"/>
  <c r="I52" i="1"/>
  <c r="P51" i="1"/>
  <c r="Q51" i="1" s="1"/>
  <c r="M51" i="1"/>
  <c r="N51" i="1" s="1"/>
  <c r="O51" i="1" s="1"/>
  <c r="I51" i="1"/>
  <c r="N50" i="1"/>
  <c r="O50" i="1" s="1"/>
  <c r="M50" i="1"/>
  <c r="P50" i="1" s="1"/>
  <c r="Q50" i="1" s="1"/>
  <c r="I50" i="1"/>
  <c r="N49" i="1"/>
  <c r="O49" i="1" s="1"/>
  <c r="M49" i="1"/>
  <c r="P49" i="1" s="1"/>
  <c r="Q49" i="1" s="1"/>
  <c r="I49" i="1"/>
  <c r="M48" i="1"/>
  <c r="P48" i="1" s="1"/>
  <c r="Q48" i="1" s="1"/>
  <c r="I48" i="1"/>
  <c r="P47" i="1"/>
  <c r="Q47" i="1" s="1"/>
  <c r="M47" i="1"/>
  <c r="N47" i="1" s="1"/>
  <c r="O47" i="1" s="1"/>
  <c r="I47" i="1"/>
  <c r="P46" i="1"/>
  <c r="Q46" i="1" s="1"/>
  <c r="N46" i="1"/>
  <c r="O46" i="1" s="1"/>
  <c r="M46" i="1"/>
  <c r="I46" i="1"/>
  <c r="N45" i="1"/>
  <c r="O45" i="1" s="1"/>
  <c r="M45" i="1"/>
  <c r="P45" i="1" s="1"/>
  <c r="Q45" i="1" s="1"/>
  <c r="I45" i="1"/>
  <c r="M44" i="1"/>
  <c r="P44" i="1" s="1"/>
  <c r="Q44" i="1" s="1"/>
  <c r="I44" i="1"/>
  <c r="P43" i="1"/>
  <c r="Q43" i="1" s="1"/>
  <c r="M43" i="1"/>
  <c r="N43" i="1" s="1"/>
  <c r="O43" i="1" s="1"/>
  <c r="I43" i="1"/>
  <c r="P42" i="1"/>
  <c r="Q42" i="1" s="1"/>
  <c r="N42" i="1"/>
  <c r="O42" i="1" s="1"/>
  <c r="M42" i="1"/>
  <c r="I42" i="1"/>
  <c r="N41" i="1"/>
  <c r="O41" i="1" s="1"/>
  <c r="M41" i="1"/>
  <c r="P41" i="1" s="1"/>
  <c r="Q41" i="1" s="1"/>
  <c r="I41" i="1"/>
  <c r="M40" i="1"/>
  <c r="P40" i="1" s="1"/>
  <c r="Q40" i="1" s="1"/>
  <c r="I40" i="1"/>
  <c r="P39" i="1"/>
  <c r="Q39" i="1" s="1"/>
  <c r="M39" i="1"/>
  <c r="N39" i="1" s="1"/>
  <c r="O39" i="1" s="1"/>
  <c r="I39" i="1"/>
  <c r="P38" i="1"/>
  <c r="Q38" i="1" s="1"/>
  <c r="N38" i="1"/>
  <c r="O38" i="1" s="1"/>
  <c r="M38" i="1"/>
  <c r="I38" i="1"/>
  <c r="N37" i="1"/>
  <c r="O37" i="1" s="1"/>
  <c r="M37" i="1"/>
  <c r="P37" i="1" s="1"/>
  <c r="Q37" i="1" s="1"/>
  <c r="I37" i="1"/>
  <c r="M36" i="1"/>
  <c r="P36" i="1" s="1"/>
  <c r="Q36" i="1" s="1"/>
  <c r="I36" i="1"/>
  <c r="P35" i="1"/>
  <c r="Q35" i="1" s="1"/>
  <c r="M35" i="1"/>
  <c r="N35" i="1" s="1"/>
  <c r="O35" i="1" s="1"/>
  <c r="I35" i="1"/>
  <c r="P34" i="1"/>
  <c r="Q34" i="1" s="1"/>
  <c r="N34" i="1"/>
  <c r="O34" i="1" s="1"/>
  <c r="M34" i="1"/>
  <c r="I34" i="1"/>
  <c r="N33" i="1"/>
  <c r="O33" i="1" s="1"/>
  <c r="M33" i="1"/>
  <c r="P33" i="1" s="1"/>
  <c r="Q33" i="1" s="1"/>
  <c r="I33" i="1"/>
  <c r="M32" i="1"/>
  <c r="P32" i="1" s="1"/>
  <c r="Q32" i="1" s="1"/>
  <c r="I32" i="1"/>
  <c r="P31" i="1"/>
  <c r="Q31" i="1" s="1"/>
  <c r="M31" i="1"/>
  <c r="N31" i="1" s="1"/>
  <c r="O31" i="1" s="1"/>
  <c r="I31" i="1"/>
  <c r="P30" i="1"/>
  <c r="Q30" i="1" s="1"/>
  <c r="N30" i="1"/>
  <c r="O30" i="1" s="1"/>
  <c r="M30" i="1"/>
  <c r="I30" i="1"/>
  <c r="N29" i="1"/>
  <c r="O29" i="1" s="1"/>
  <c r="M29" i="1"/>
  <c r="P29" i="1" s="1"/>
  <c r="Q29" i="1" s="1"/>
  <c r="I29" i="1"/>
  <c r="M28" i="1"/>
  <c r="P28" i="1" s="1"/>
  <c r="Q28" i="1" s="1"/>
  <c r="I28" i="1"/>
  <c r="P27" i="1"/>
  <c r="Q27" i="1" s="1"/>
  <c r="M27" i="1"/>
  <c r="N27" i="1" s="1"/>
  <c r="O27" i="1" s="1"/>
  <c r="I27" i="1"/>
  <c r="P26" i="1"/>
  <c r="Q26" i="1" s="1"/>
  <c r="N26" i="1"/>
  <c r="O26" i="1" s="1"/>
  <c r="M26" i="1"/>
  <c r="I26" i="1"/>
  <c r="N25" i="1"/>
  <c r="O25" i="1" s="1"/>
  <c r="M25" i="1"/>
  <c r="P25" i="1" s="1"/>
  <c r="Q25" i="1" s="1"/>
  <c r="I25" i="1"/>
  <c r="M24" i="1"/>
  <c r="P24" i="1" s="1"/>
  <c r="Q24" i="1" s="1"/>
  <c r="I24" i="1"/>
  <c r="P23" i="1"/>
  <c r="Q23" i="1" s="1"/>
  <c r="M23" i="1"/>
  <c r="N23" i="1" s="1"/>
  <c r="O23" i="1" s="1"/>
  <c r="I23" i="1"/>
  <c r="P22" i="1"/>
  <c r="Q22" i="1" s="1"/>
  <c r="N22" i="1"/>
  <c r="O22" i="1" s="1"/>
  <c r="M22" i="1"/>
  <c r="I22" i="1"/>
  <c r="N21" i="1"/>
  <c r="O21" i="1" s="1"/>
  <c r="M21" i="1"/>
  <c r="P21" i="1" s="1"/>
  <c r="Q21" i="1" s="1"/>
  <c r="I21" i="1"/>
  <c r="M20" i="1"/>
  <c r="P20" i="1" s="1"/>
  <c r="Q20" i="1" s="1"/>
  <c r="I20" i="1"/>
  <c r="P19" i="1"/>
  <c r="Q19" i="1" s="1"/>
  <c r="M19" i="1"/>
  <c r="N19" i="1" s="1"/>
  <c r="O19" i="1" s="1"/>
  <c r="I19" i="1"/>
  <c r="P18" i="1"/>
  <c r="Q18" i="1" s="1"/>
  <c r="N18" i="1"/>
  <c r="O18" i="1" s="1"/>
  <c r="M18" i="1"/>
  <c r="I18" i="1"/>
  <c r="N17" i="1"/>
  <c r="O17" i="1" s="1"/>
  <c r="M17" i="1"/>
  <c r="P17" i="1" s="1"/>
  <c r="Q17" i="1" s="1"/>
  <c r="I17" i="1"/>
  <c r="M16" i="1"/>
  <c r="P16" i="1" s="1"/>
  <c r="Q16" i="1" s="1"/>
  <c r="I16" i="1"/>
  <c r="P15" i="1"/>
  <c r="Q15" i="1" s="1"/>
  <c r="M15" i="1"/>
  <c r="N15" i="1" s="1"/>
  <c r="O15" i="1" s="1"/>
  <c r="I15" i="1"/>
  <c r="P14" i="1"/>
  <c r="Q14" i="1" s="1"/>
  <c r="N14" i="1"/>
  <c r="O14" i="1" s="1"/>
  <c r="M14" i="1"/>
  <c r="I14" i="1"/>
  <c r="N13" i="1"/>
  <c r="O13" i="1" s="1"/>
  <c r="M13" i="1"/>
  <c r="P13" i="1" s="1"/>
  <c r="Q13" i="1" s="1"/>
  <c r="I13" i="1"/>
  <c r="M12" i="1"/>
  <c r="P12" i="1" s="1"/>
  <c r="Q12" i="1" s="1"/>
  <c r="I12" i="1"/>
  <c r="P11" i="1"/>
  <c r="Q11" i="1" s="1"/>
  <c r="M11" i="1"/>
  <c r="N11" i="1" s="1"/>
  <c r="O11" i="1" s="1"/>
  <c r="I11" i="1"/>
  <c r="P10" i="1"/>
  <c r="Q10" i="1" s="1"/>
  <c r="N10" i="1"/>
  <c r="O10" i="1" s="1"/>
  <c r="M10" i="1"/>
  <c r="I10" i="1"/>
  <c r="N9" i="1"/>
  <c r="O9" i="1" s="1"/>
  <c r="M9" i="1"/>
  <c r="P9" i="1" s="1"/>
  <c r="Q9" i="1" s="1"/>
  <c r="I9" i="1"/>
  <c r="M8" i="1"/>
  <c r="P8" i="1" s="1"/>
  <c r="Q8" i="1" s="1"/>
  <c r="I8" i="1"/>
  <c r="P7" i="1"/>
  <c r="Q7" i="1" s="1"/>
  <c r="M7" i="1"/>
  <c r="N7" i="1" s="1"/>
  <c r="O7" i="1" s="1"/>
  <c r="I7" i="1"/>
  <c r="Z29" i="4" l="1"/>
  <c r="Z35" i="4"/>
  <c r="Z37" i="4"/>
  <c r="Z39" i="4"/>
  <c r="Z41" i="4"/>
  <c r="AA16" i="4"/>
  <c r="AA38" i="4"/>
  <c r="Y42" i="4"/>
  <c r="Z27" i="4"/>
  <c r="X28" i="4"/>
  <c r="Z36" i="4"/>
  <c r="Z38" i="4"/>
  <c r="Y17" i="4"/>
  <c r="Y21" i="4"/>
  <c r="AA32" i="4"/>
  <c r="AA40" i="4"/>
  <c r="Y25" i="4"/>
  <c r="Z40" i="4"/>
  <c r="AA8" i="4"/>
  <c r="Z11" i="4"/>
  <c r="Z13" i="4"/>
  <c r="Z17" i="4"/>
  <c r="U23" i="4"/>
  <c r="Z6" i="4"/>
  <c r="AA9" i="4"/>
  <c r="Y14" i="4"/>
  <c r="AA17" i="4"/>
  <c r="Y26" i="4"/>
  <c r="U28" i="4"/>
  <c r="AA29" i="4"/>
  <c r="Y30" i="4"/>
  <c r="AA34" i="4"/>
  <c r="AA7" i="4"/>
  <c r="Y8" i="4"/>
  <c r="AA15" i="4"/>
  <c r="Y16" i="4"/>
  <c r="AA19" i="4"/>
  <c r="Y20" i="4"/>
  <c r="AA27" i="4"/>
  <c r="AA31" i="4"/>
  <c r="Y32" i="4"/>
  <c r="Y7" i="4"/>
  <c r="W8" i="4"/>
  <c r="Z22" i="4"/>
  <c r="X27" i="4"/>
  <c r="V28" i="4"/>
  <c r="AA33" i="4"/>
  <c r="AA37" i="4"/>
  <c r="Y38" i="4"/>
  <c r="AA10" i="4"/>
  <c r="Y15" i="4"/>
  <c r="Y19" i="4"/>
  <c r="AA26" i="4"/>
  <c r="Y27" i="4"/>
  <c r="W28" i="4"/>
  <c r="Y31" i="4"/>
  <c r="Z34" i="4"/>
  <c r="Z42" i="4"/>
  <c r="Z12" i="4"/>
  <c r="T23" i="4"/>
  <c r="AB23" i="4"/>
  <c r="Z24" i="4"/>
  <c r="Y6" i="4"/>
  <c r="T8" i="4"/>
  <c r="AB8" i="4"/>
  <c r="AA11" i="4"/>
  <c r="AA14" i="4"/>
  <c r="Z18" i="4"/>
  <c r="AA21" i="4"/>
  <c r="Y22" i="4"/>
  <c r="W23" i="4"/>
  <c r="V27" i="4"/>
  <c r="AA28" i="4"/>
  <c r="V8" i="4"/>
  <c r="Z9" i="4"/>
  <c r="Z15" i="4"/>
  <c r="Z19" i="4"/>
  <c r="X8" i="4"/>
  <c r="Z10" i="4"/>
  <c r="AA13" i="4"/>
  <c r="Z16" i="4"/>
  <c r="Y24" i="4"/>
  <c r="Y37" i="4"/>
  <c r="AA39" i="4"/>
  <c r="Y40" i="4"/>
  <c r="Z7" i="4"/>
  <c r="U8" i="4"/>
  <c r="Y9" i="4"/>
  <c r="Y11" i="4"/>
  <c r="Y13" i="4"/>
  <c r="AA18" i="4"/>
  <c r="Z21" i="4"/>
  <c r="AA23" i="4"/>
  <c r="Z26" i="4"/>
  <c r="W27" i="4"/>
  <c r="T28" i="4"/>
  <c r="AB28" i="4"/>
  <c r="Y29" i="4"/>
  <c r="Z31" i="4"/>
  <c r="Y34" i="4"/>
  <c r="AA36" i="4"/>
  <c r="Y39" i="4"/>
  <c r="AA41" i="4"/>
  <c r="Z32" i="4"/>
  <c r="Y35" i="4"/>
  <c r="AA6" i="4"/>
  <c r="Y10" i="4"/>
  <c r="Y12" i="4"/>
  <c r="Z20" i="4"/>
  <c r="AA22" i="4"/>
  <c r="X23" i="4"/>
  <c r="Z25" i="4"/>
  <c r="T27" i="4"/>
  <c r="AB27" i="4"/>
  <c r="Y28" i="4"/>
  <c r="Z30" i="4"/>
  <c r="Y33" i="4"/>
  <c r="AA35" i="4"/>
  <c r="AA12" i="4"/>
  <c r="Z14" i="4"/>
  <c r="Y18" i="4"/>
  <c r="AA20" i="4"/>
  <c r="Y23" i="4"/>
  <c r="AA25" i="4"/>
  <c r="U27" i="4"/>
  <c r="Z28" i="4"/>
  <c r="AA30" i="4"/>
  <c r="Z33" i="4"/>
  <c r="Y36" i="4"/>
  <c r="N8" i="1"/>
  <c r="O8" i="1" s="1"/>
  <c r="N12" i="1"/>
  <c r="O12" i="1" s="1"/>
  <c r="N16" i="1"/>
  <c r="O16" i="1" s="1"/>
  <c r="N20" i="1"/>
  <c r="O20" i="1" s="1"/>
  <c r="N24" i="1"/>
  <c r="O24" i="1" s="1"/>
  <c r="N28" i="1"/>
  <c r="O28" i="1" s="1"/>
  <c r="N32" i="1"/>
  <c r="O32" i="1" s="1"/>
  <c r="N36" i="1"/>
  <c r="O36" i="1" s="1"/>
  <c r="N40" i="1"/>
  <c r="O40" i="1" s="1"/>
  <c r="N44" i="1"/>
  <c r="O44" i="1" s="1"/>
  <c r="N48" i="1"/>
  <c r="O48" i="1" s="1"/>
  <c r="N52" i="1"/>
  <c r="O52" i="1" s="1"/>
  <c r="N56" i="1"/>
  <c r="O56" i="1" s="1"/>
  <c r="N60" i="1"/>
  <c r="O60" i="1" s="1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M55" i="2" l="1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V42" i="4" s="1"/>
  <c r="F38" i="2"/>
  <c r="U42" i="4" s="1"/>
  <c r="E38" i="2"/>
  <c r="T42" i="4" s="1"/>
  <c r="M37" i="2"/>
  <c r="I37" i="2"/>
  <c r="H37" i="2"/>
  <c r="G37" i="2"/>
  <c r="F37" i="2"/>
  <c r="E37" i="2"/>
  <c r="T41" i="4" s="1"/>
  <c r="M36" i="2"/>
  <c r="I36" i="2"/>
  <c r="H36" i="2"/>
  <c r="G36" i="2"/>
  <c r="F36" i="2"/>
  <c r="E36" i="2"/>
  <c r="M35" i="2"/>
  <c r="AB39" i="4" s="1"/>
  <c r="I35" i="2"/>
  <c r="X39" i="4" s="1"/>
  <c r="H35" i="2"/>
  <c r="W39" i="4" s="1"/>
  <c r="G35" i="2"/>
  <c r="V39" i="4" s="1"/>
  <c r="F35" i="2"/>
  <c r="U39" i="4" s="1"/>
  <c r="E35" i="2"/>
  <c r="T39" i="4" s="1"/>
  <c r="M34" i="2"/>
  <c r="I34" i="2"/>
  <c r="H34" i="2"/>
  <c r="G34" i="2"/>
  <c r="F34" i="2"/>
  <c r="E34" i="2"/>
  <c r="T38" i="4" s="1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X35" i="4" s="1"/>
  <c r="H31" i="2"/>
  <c r="W35" i="4" s="1"/>
  <c r="G31" i="2"/>
  <c r="V35" i="4" s="1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T34" i="4" s="1"/>
  <c r="M28" i="2"/>
  <c r="AB33" i="4" s="1"/>
  <c r="I28" i="2"/>
  <c r="X33" i="4" s="1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W31" i="4" s="1"/>
  <c r="G26" i="2"/>
  <c r="V31" i="4" s="1"/>
  <c r="F26" i="2"/>
  <c r="E26" i="2"/>
  <c r="T31" i="4" s="1"/>
  <c r="M25" i="2"/>
  <c r="I25" i="2"/>
  <c r="H25" i="2"/>
  <c r="G25" i="2"/>
  <c r="F25" i="2"/>
  <c r="U30" i="4" s="1"/>
  <c r="E25" i="2"/>
  <c r="T30" i="4" s="1"/>
  <c r="M24" i="2"/>
  <c r="I24" i="2"/>
  <c r="X29" i="4" s="1"/>
  <c r="H24" i="2"/>
  <c r="G24" i="2"/>
  <c r="F24" i="2"/>
  <c r="E24" i="2"/>
  <c r="M23" i="2"/>
  <c r="AB26" i="4" s="1"/>
  <c r="I23" i="2"/>
  <c r="X26" i="4" s="1"/>
  <c r="H23" i="2"/>
  <c r="G23" i="2"/>
  <c r="V26" i="4" s="1"/>
  <c r="F23" i="2"/>
  <c r="E23" i="2"/>
  <c r="M22" i="2"/>
  <c r="I22" i="2"/>
  <c r="H22" i="2"/>
  <c r="W25" i="4" s="1"/>
  <c r="G22" i="2"/>
  <c r="V25" i="4" s="1"/>
  <c r="F22" i="2"/>
  <c r="U25" i="4" s="1"/>
  <c r="E22" i="2"/>
  <c r="T25" i="4" s="1"/>
  <c r="M21" i="2"/>
  <c r="I21" i="2"/>
  <c r="H21" i="2"/>
  <c r="G21" i="2"/>
  <c r="F21" i="2"/>
  <c r="U24" i="4" s="1"/>
  <c r="E21" i="2"/>
  <c r="T24" i="4" s="1"/>
  <c r="M20" i="2"/>
  <c r="I20" i="2"/>
  <c r="H20" i="2"/>
  <c r="G20" i="2"/>
  <c r="F20" i="2"/>
  <c r="E20" i="2"/>
  <c r="M19" i="2"/>
  <c r="I19" i="2"/>
  <c r="H19" i="2"/>
  <c r="G19" i="2"/>
  <c r="V21" i="4" s="1"/>
  <c r="F19" i="2"/>
  <c r="E19" i="2"/>
  <c r="M18" i="2"/>
  <c r="I18" i="2"/>
  <c r="H18" i="2"/>
  <c r="W20" i="4" s="1"/>
  <c r="G18" i="2"/>
  <c r="V20" i="4" s="1"/>
  <c r="F18" i="2"/>
  <c r="U20" i="4" s="1"/>
  <c r="E18" i="2"/>
  <c r="T20" i="4" s="1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AB16" i="4" s="1"/>
  <c r="I14" i="2"/>
  <c r="H14" i="2"/>
  <c r="G14" i="2"/>
  <c r="F14" i="2"/>
  <c r="E14" i="2"/>
  <c r="T16" i="4" s="1"/>
  <c r="M13" i="2"/>
  <c r="I13" i="2"/>
  <c r="H13" i="2"/>
  <c r="G13" i="2"/>
  <c r="F13" i="2"/>
  <c r="E13" i="2"/>
  <c r="M12" i="2"/>
  <c r="I12" i="2"/>
  <c r="X14" i="4" s="1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U11" i="4" s="1"/>
  <c r="E9" i="2"/>
  <c r="T11" i="4" s="1"/>
  <c r="M8" i="2"/>
  <c r="AB10" i="4" s="1"/>
  <c r="I8" i="2"/>
  <c r="X10" i="4" s="1"/>
  <c r="H8" i="2"/>
  <c r="G8" i="2"/>
  <c r="F8" i="2"/>
  <c r="E8" i="2"/>
  <c r="M7" i="2"/>
  <c r="AB9" i="4" s="1"/>
  <c r="I7" i="2"/>
  <c r="X9" i="4" s="1"/>
  <c r="H7" i="2"/>
  <c r="W9" i="4" s="1"/>
  <c r="G7" i="2"/>
  <c r="V9" i="4" s="1"/>
  <c r="F7" i="2"/>
  <c r="E7" i="2"/>
  <c r="M6" i="2"/>
  <c r="AB7" i="4" s="1"/>
  <c r="I6" i="2"/>
  <c r="X7" i="4" s="1"/>
  <c r="H6" i="2"/>
  <c r="W7" i="4" s="1"/>
  <c r="G6" i="2"/>
  <c r="V7" i="4" s="1"/>
  <c r="F6" i="2"/>
  <c r="U7" i="4" s="1"/>
  <c r="E6" i="2"/>
  <c r="T7" i="4" s="1"/>
  <c r="M5" i="2"/>
  <c r="AB6" i="4" s="1"/>
  <c r="I5" i="2"/>
  <c r="X6" i="4" s="1"/>
  <c r="H5" i="2"/>
  <c r="W6" i="4" s="1"/>
  <c r="G5" i="2"/>
  <c r="V6" i="4" s="1"/>
  <c r="F5" i="2"/>
  <c r="U6" i="4" s="1"/>
  <c r="E5" i="2"/>
  <c r="T6" i="4" s="1"/>
  <c r="M4" i="2"/>
  <c r="I4" i="2"/>
  <c r="H4" i="2"/>
  <c r="G4" i="2"/>
  <c r="F4" i="2"/>
  <c r="E4" i="2"/>
  <c r="T10" i="4" l="1"/>
  <c r="V11" i="4"/>
  <c r="X12" i="4"/>
  <c r="T14" i="4"/>
  <c r="V15" i="4"/>
  <c r="X16" i="4"/>
  <c r="T18" i="4"/>
  <c r="V19" i="4"/>
  <c r="X20" i="4"/>
  <c r="T22" i="4"/>
  <c r="V24" i="4"/>
  <c r="X25" i="4"/>
  <c r="T29" i="4"/>
  <c r="V30" i="4"/>
  <c r="X31" i="4"/>
  <c r="T33" i="4"/>
  <c r="V34" i="4"/>
  <c r="T36" i="4"/>
  <c r="V37" i="4"/>
  <c r="X38" i="4"/>
  <c r="T40" i="4"/>
  <c r="V41" i="4"/>
  <c r="X42" i="4"/>
  <c r="U46" i="4"/>
  <c r="U10" i="4"/>
  <c r="W11" i="4"/>
  <c r="AB12" i="4"/>
  <c r="U14" i="4"/>
  <c r="W51" i="4"/>
  <c r="W15" i="4"/>
  <c r="U18" i="4"/>
  <c r="W19" i="4"/>
  <c r="AB20" i="4"/>
  <c r="U58" i="4"/>
  <c r="U22" i="4"/>
  <c r="W24" i="4"/>
  <c r="AB25" i="4"/>
  <c r="U29" i="4"/>
  <c r="W63" i="4"/>
  <c r="W30" i="4"/>
  <c r="AB31" i="4"/>
  <c r="U33" i="4"/>
  <c r="W34" i="4"/>
  <c r="U36" i="4"/>
  <c r="W37" i="4"/>
  <c r="AB38" i="4"/>
  <c r="U40" i="4"/>
  <c r="W41" i="4"/>
  <c r="AB42" i="4"/>
  <c r="T13" i="4"/>
  <c r="V18" i="4"/>
  <c r="V62" i="4"/>
  <c r="V29" i="4"/>
  <c r="V33" i="4"/>
  <c r="V40" i="4"/>
  <c r="X41" i="4"/>
  <c r="U45" i="4"/>
  <c r="U9" i="4"/>
  <c r="W10" i="4"/>
  <c r="AB47" i="4"/>
  <c r="AB11" i="4"/>
  <c r="U13" i="4"/>
  <c r="W50" i="4"/>
  <c r="W14" i="4"/>
  <c r="AB51" i="4"/>
  <c r="AB15" i="4"/>
  <c r="U53" i="4"/>
  <c r="U17" i="4"/>
  <c r="W18" i="4"/>
  <c r="AB19" i="4"/>
  <c r="U57" i="4"/>
  <c r="U21" i="4"/>
  <c r="W58" i="4"/>
  <c r="W22" i="4"/>
  <c r="AB24" i="4"/>
  <c r="U26" i="4"/>
  <c r="W62" i="4"/>
  <c r="W29" i="4"/>
  <c r="AB63" i="4"/>
  <c r="AB30" i="4"/>
  <c r="U32" i="4"/>
  <c r="W33" i="4"/>
  <c r="AB34" i="4"/>
  <c r="U35" i="4"/>
  <c r="W36" i="4"/>
  <c r="AB37" i="4"/>
  <c r="W40" i="4"/>
  <c r="AB41" i="4"/>
  <c r="V14" i="4"/>
  <c r="T21" i="4"/>
  <c r="X34" i="4"/>
  <c r="T48" i="4"/>
  <c r="T12" i="4"/>
  <c r="V13" i="4"/>
  <c r="V53" i="4"/>
  <c r="V17" i="4"/>
  <c r="X18" i="4"/>
  <c r="X58" i="4"/>
  <c r="X22" i="4"/>
  <c r="V32" i="4"/>
  <c r="X36" i="4"/>
  <c r="X40" i="4"/>
  <c r="X47" i="4"/>
  <c r="X11" i="4"/>
  <c r="X55" i="4"/>
  <c r="X19" i="4"/>
  <c r="T26" i="4"/>
  <c r="T65" i="4"/>
  <c r="T32" i="4"/>
  <c r="X37" i="4"/>
  <c r="U12" i="4"/>
  <c r="W49" i="4"/>
  <c r="W13" i="4"/>
  <c r="AB14" i="4"/>
  <c r="U16" i="4"/>
  <c r="W17" i="4"/>
  <c r="AB54" i="4"/>
  <c r="AB18" i="4"/>
  <c r="W57" i="4"/>
  <c r="W21" i="4"/>
  <c r="AB22" i="4"/>
  <c r="W26" i="4"/>
  <c r="AB62" i="4"/>
  <c r="AB29" i="4"/>
  <c r="U31" i="4"/>
  <c r="W32" i="4"/>
  <c r="AB36" i="4"/>
  <c r="U38" i="4"/>
  <c r="AB40" i="4"/>
  <c r="T9" i="4"/>
  <c r="X51" i="4"/>
  <c r="X15" i="4"/>
  <c r="V58" i="4"/>
  <c r="V22" i="4"/>
  <c r="T35" i="4"/>
  <c r="V48" i="4"/>
  <c r="V12" i="4"/>
  <c r="X13" i="4"/>
  <c r="T15" i="4"/>
  <c r="V52" i="4"/>
  <c r="V16" i="4"/>
  <c r="X53" i="4"/>
  <c r="X17" i="4"/>
  <c r="T19" i="4"/>
  <c r="X57" i="4"/>
  <c r="X21" i="4"/>
  <c r="X65" i="4"/>
  <c r="X32" i="4"/>
  <c r="T37" i="4"/>
  <c r="V38" i="4"/>
  <c r="V46" i="4"/>
  <c r="V10" i="4"/>
  <c r="T17" i="4"/>
  <c r="X59" i="4"/>
  <c r="X24" i="4"/>
  <c r="X63" i="4"/>
  <c r="X30" i="4"/>
  <c r="V36" i="4"/>
  <c r="W48" i="4"/>
  <c r="W12" i="4"/>
  <c r="AB49" i="4"/>
  <c r="AB13" i="4"/>
  <c r="U51" i="4"/>
  <c r="U15" i="4"/>
  <c r="W52" i="4"/>
  <c r="W16" i="4"/>
  <c r="AB53" i="4"/>
  <c r="AB17" i="4"/>
  <c r="U19" i="4"/>
  <c r="AB57" i="4"/>
  <c r="AB21" i="4"/>
  <c r="AB65" i="4"/>
  <c r="AB32" i="4"/>
  <c r="U34" i="4"/>
  <c r="AB35" i="4"/>
  <c r="U37" i="4"/>
  <c r="W38" i="4"/>
  <c r="U41" i="4"/>
  <c r="W42" i="4"/>
  <c r="AB52" i="4"/>
  <c r="T64" i="4"/>
  <c r="AB61" i="4"/>
  <c r="U63" i="4"/>
  <c r="W64" i="4"/>
  <c r="X46" i="4"/>
  <c r="T60" i="4"/>
  <c r="W45" i="4"/>
  <c r="AB46" i="4"/>
  <c r="U56" i="4"/>
  <c r="U60" i="4"/>
  <c r="X45" i="4"/>
  <c r="T47" i="4"/>
  <c r="V56" i="4"/>
  <c r="T59" i="4"/>
  <c r="V60" i="4"/>
  <c r="X61" i="4"/>
  <c r="T63" i="4"/>
  <c r="V64" i="4"/>
  <c r="AB45" i="4"/>
  <c r="U47" i="4"/>
  <c r="W56" i="4"/>
  <c r="U59" i="4"/>
  <c r="W60" i="4"/>
  <c r="U62" i="4"/>
  <c r="AA63" i="4"/>
  <c r="Y64" i="4"/>
  <c r="V45" i="4"/>
  <c r="X48" i="4"/>
  <c r="Z55" i="4"/>
  <c r="X64" i="4"/>
  <c r="AA55" i="4"/>
  <c r="T45" i="4"/>
  <c r="Z46" i="4"/>
  <c r="T49" i="4"/>
  <c r="Z50" i="4"/>
  <c r="T53" i="4"/>
  <c r="V54" i="4"/>
  <c r="AB59" i="4"/>
  <c r="Z49" i="4"/>
  <c r="X54" i="4"/>
  <c r="AB64" i="4"/>
  <c r="Z65" i="4"/>
  <c r="AA62" i="4"/>
  <c r="AA48" i="4"/>
  <c r="Y53" i="4"/>
  <c r="AA56" i="4"/>
  <c r="Y57" i="4"/>
  <c r="Y61" i="4"/>
  <c r="AA47" i="4"/>
  <c r="AA51" i="4"/>
  <c r="Y52" i="4"/>
  <c r="Z59" i="4"/>
  <c r="V61" i="4"/>
  <c r="W65" i="4"/>
  <c r="U48" i="4"/>
  <c r="Y54" i="4"/>
  <c r="W55" i="4"/>
  <c r="Z57" i="4"/>
  <c r="AB60" i="4"/>
  <c r="AA46" i="4"/>
  <c r="AA50" i="4"/>
  <c r="Y51" i="4"/>
  <c r="Z58" i="4"/>
  <c r="Y62" i="4"/>
  <c r="T46" i="4"/>
  <c r="U49" i="4"/>
  <c r="Y45" i="4"/>
  <c r="W46" i="4"/>
  <c r="Z48" i="4"/>
  <c r="U50" i="4"/>
  <c r="AA54" i="4"/>
  <c r="T57" i="4"/>
  <c r="W59" i="4"/>
  <c r="AA64" i="4"/>
  <c r="AA45" i="4"/>
  <c r="V47" i="4"/>
  <c r="Y49" i="4"/>
  <c r="T51" i="4"/>
  <c r="U54" i="4"/>
  <c r="T54" i="4"/>
  <c r="X56" i="4"/>
  <c r="AA58" i="4"/>
  <c r="Y59" i="4"/>
  <c r="U61" i="4"/>
  <c r="U64" i="4"/>
  <c r="V51" i="4"/>
  <c r="T52" i="4"/>
  <c r="U55" i="4"/>
  <c r="AA59" i="4"/>
  <c r="Y60" i="4"/>
  <c r="Z63" i="4"/>
  <c r="U65" i="4"/>
  <c r="Z47" i="4"/>
  <c r="Y47" i="4"/>
  <c r="V50" i="4"/>
  <c r="Z51" i="4"/>
  <c r="W53" i="4"/>
  <c r="T56" i="4"/>
  <c r="AB56" i="4"/>
  <c r="T58" i="4"/>
  <c r="AB58" i="4"/>
  <c r="AA60" i="4"/>
  <c r="Z60" i="4"/>
  <c r="Z62" i="4"/>
  <c r="V63" i="4"/>
  <c r="Z64" i="4"/>
  <c r="AA49" i="4"/>
  <c r="Y55" i="4"/>
  <c r="W61" i="4"/>
  <c r="Y46" i="4"/>
  <c r="Y50" i="4"/>
  <c r="X50" i="4"/>
  <c r="X52" i="4"/>
  <c r="AA53" i="4"/>
  <c r="T62" i="4"/>
  <c r="Y65" i="4"/>
  <c r="AA57" i="4"/>
  <c r="Y63" i="4"/>
  <c r="W47" i="4"/>
  <c r="Y56" i="4"/>
  <c r="Y58" i="4"/>
  <c r="X60" i="4"/>
  <c r="AA61" i="4"/>
  <c r="AB48" i="4"/>
  <c r="X49" i="4"/>
  <c r="T50" i="4"/>
  <c r="AB50" i="4"/>
  <c r="AA52" i="4"/>
  <c r="Z52" i="4"/>
  <c r="Z54" i="4"/>
  <c r="V55" i="4"/>
  <c r="Z56" i="4"/>
  <c r="V59" i="4"/>
  <c r="T61" i="4"/>
  <c r="X62" i="4"/>
  <c r="AA65" i="4"/>
  <c r="Z45" i="4"/>
  <c r="U52" i="4"/>
  <c r="V65" i="4"/>
  <c r="Z53" i="4"/>
  <c r="Y48" i="4"/>
  <c r="W54" i="4"/>
  <c r="V49" i="4"/>
  <c r="T55" i="4"/>
  <c r="AB55" i="4"/>
  <c r="Z61" i="4"/>
  <c r="V57" i="4"/>
  <c r="M3" i="2"/>
  <c r="I3" i="2"/>
  <c r="H3" i="2"/>
  <c r="G3" i="2"/>
  <c r="F3" i="2"/>
  <c r="E3" i="2"/>
  <c r="B2" i="6" l="1"/>
  <c r="B1" i="6"/>
  <c r="T44" i="4" l="1"/>
  <c r="U44" i="4"/>
  <c r="W44" i="4"/>
  <c r="AB44" i="4"/>
  <c r="Y44" i="4"/>
  <c r="AA44" i="4"/>
  <c r="V44" i="4"/>
  <c r="X44" i="4"/>
  <c r="Z44" i="4"/>
  <c r="Y43" i="4" l="1"/>
  <c r="W43" i="4"/>
  <c r="X43" i="4"/>
  <c r="U43" i="4"/>
  <c r="V43" i="4"/>
  <c r="AA43" i="4"/>
  <c r="AB43" i="4"/>
  <c r="T43" i="4"/>
  <c r="Z43" i="4"/>
  <c r="M56" i="2" l="1"/>
  <c r="L56" i="2"/>
  <c r="K56" i="2"/>
  <c r="J56" i="2"/>
  <c r="I56" i="2"/>
  <c r="H56" i="2"/>
  <c r="G56" i="2"/>
  <c r="F56" i="2"/>
  <c r="E56" i="2"/>
  <c r="S66" i="4" l="1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66" i="4" l="1"/>
  <c r="Z66" i="4"/>
  <c r="W66" i="4"/>
  <c r="AA66" i="4"/>
  <c r="T66" i="4"/>
  <c r="X66" i="4"/>
  <c r="AB66" i="4"/>
  <c r="U66" i="4"/>
  <c r="Y66" i="4"/>
</calcChain>
</file>

<file path=xl/sharedStrings.xml><?xml version="1.0" encoding="utf-8"?>
<sst xmlns="http://schemas.openxmlformats.org/spreadsheetml/2006/main" count="703" uniqueCount="198">
  <si>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</si>
  <si>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</si>
  <si>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</si>
  <si>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</si>
  <si>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</si>
  <si>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</si>
  <si>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</si>
  <si>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</si>
  <si>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</si>
  <si>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</si>
  <si>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</si>
  <si>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</si>
  <si>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</si>
  <si>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</si>
  <si>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</si>
  <si>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</si>
  <si>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</si>
  <si>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</si>
  <si>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</si>
  <si>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</si>
  <si>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</si>
  <si>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</si>
  <si>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</si>
  <si>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</si>
  <si>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</si>
  <si>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</si>
  <si>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</si>
  <si>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</si>
  <si>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</si>
  <si>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</si>
  <si>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</si>
  <si>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</si>
  <si>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</si>
  <si>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</si>
  <si>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</si>
  <si>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</si>
  <si>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</si>
  <si>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</si>
  <si>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</si>
  <si>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</si>
  <si>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</si>
  <si>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</si>
  <si>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</si>
  <si>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</si>
  <si>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</si>
  <si>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</si>
  <si>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</si>
  <si>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</si>
  <si>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</si>
  <si>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</si>
  <si>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</si>
  <si>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</si>
  <si>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</si>
  <si>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</si>
  <si>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</si>
  <si>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</si>
  <si>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</si>
  <si>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</si>
  <si>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ADORA (T) SC100 4X1L BOT IN</t>
  </si>
  <si>
    <t>ADORA (T) SC100 8X500ML BOT IN</t>
  </si>
  <si>
    <t>KISAN BEEJ BHANDAR</t>
  </si>
  <si>
    <t>MAIN ROAD BAGBAHRA DIST MAHASAMUND (C.G.)</t>
  </si>
  <si>
    <t>Phone : 9754633257,9754633259</t>
  </si>
  <si>
    <t>RE-</t>
  </si>
  <si>
    <t>ORDER</t>
  </si>
  <si>
    <t>PRODUCT</t>
  </si>
  <si>
    <t>SAPL SALE</t>
  </si>
  <si>
    <t>SAPL PURCHASE</t>
  </si>
  <si>
    <t>ADMIRE                         2GM</t>
  </si>
  <si>
    <t>ADORA                          1LTR</t>
  </si>
  <si>
    <t>ADORA                          200ML</t>
  </si>
  <si>
    <t>ALANTO                         100ML</t>
  </si>
  <si>
    <t>CHECKED WITH DEALER. FOUND THAT IN SNS REPORT QTY SHOWING WRONG. DEALER CONFIMED THIS. SAPL SALES QTY SHOWING CORRECT</t>
  </si>
  <si>
    <t>ANTRACOL                       100GM</t>
  </si>
  <si>
    <t xml:space="preserve">   -</t>
  </si>
  <si>
    <t>ANTRACOL                       1 KG</t>
  </si>
  <si>
    <t>ANTRACOL                       500GM</t>
  </si>
  <si>
    <t>ARIZE 6129 GOLD LOC            3KG</t>
  </si>
  <si>
    <t>ARIZE 6444 GOLD                3KG</t>
  </si>
  <si>
    <t>ARIZE 8433                     3KG</t>
  </si>
  <si>
    <t>ARIZE AZ 8433 DT               3KG</t>
  </si>
  <si>
    <t>ARIZE BOLD LOC                 3KG</t>
  </si>
  <si>
    <t>ARIZE DHANI LOC                3KG</t>
  </si>
  <si>
    <t>ARIZE TEJ GOLD LOC             3KG</t>
  </si>
  <si>
    <t>CONFIDOR SUPER                 100ML</t>
  </si>
  <si>
    <t>CONFIDOR SUPER                 250ML</t>
  </si>
  <si>
    <t>CONFIDOR SUPER                 500ML</t>
  </si>
  <si>
    <t>CONFIDOR SUPER                 50ML</t>
  </si>
  <si>
    <t>COUNCIL ACTIV WG30             45GM</t>
  </si>
  <si>
    <t>COUNCIL ACTIV WG30             90GM</t>
  </si>
  <si>
    <t>ETHREL SL39                    100ML</t>
  </si>
  <si>
    <t>FOLICUR                        100ML</t>
  </si>
  <si>
    <t>FOLICUR                        1LTR</t>
  </si>
  <si>
    <t>FOLICUR                        250ML</t>
  </si>
  <si>
    <t>FOLICUR                        500ML</t>
  </si>
  <si>
    <t>GLAMORE                        50GM</t>
  </si>
  <si>
    <t>JUMP WG80                      2GM</t>
  </si>
  <si>
    <t>PLANOFIX SL4                   100ML</t>
  </si>
  <si>
    <t>REGENT                         1LTR</t>
  </si>
  <si>
    <t>SUNRICE                        50GM</t>
  </si>
  <si>
    <t>TOPSTAR                        35GM</t>
  </si>
  <si>
    <t>Our GST Billing Software MARG Erp 07868223398,9827717123</t>
  </si>
  <si>
    <t>ALANTO (T) SC240 50X100ML BOT IN</t>
  </si>
  <si>
    <t>ANTRACOL (T) WP70 50X100GR BAG IN</t>
  </si>
  <si>
    <t>ANTRACOL (T) WP70 10X1KG BAG IN</t>
  </si>
  <si>
    <t>ANTRACOL (T) WP70 20X500GR BAG IN</t>
  </si>
  <si>
    <t>ARIZE 6129 GOLD LOC 10X3KG BAG IN</t>
  </si>
  <si>
    <t>ARIZE 6444 GOLD LOC 6X5KG BAG IN</t>
  </si>
  <si>
    <t>ARIZE 6444 GOLD LOC 10X3KG BAG IN</t>
  </si>
  <si>
    <t>ARIZE AZ 8433 DT LOC 10X3KG BAG IN</t>
  </si>
  <si>
    <t>ARIZE BOLD LOC 10X3KG BAG IN</t>
  </si>
  <si>
    <t>ARIZE DHANI LOC 6X5KG BAG IN</t>
  </si>
  <si>
    <t>ARIZE DHANI LOC 10X3KG BAG IN</t>
  </si>
  <si>
    <t>ARIZE TEJ GOLD LOC 10X3KG BAG IN</t>
  </si>
  <si>
    <t>CONFIDOR (T) SL200 50X100ML BOT IN</t>
  </si>
  <si>
    <t>CONFIDOR (T) SL200 100X50ML BOT IN</t>
  </si>
  <si>
    <t>CONFIDOR SUPER (T) SC350 50X100ML BOT IN</t>
  </si>
  <si>
    <t>CONFIDOR SUPER (T) SC350 20X250ML BOT IN</t>
  </si>
  <si>
    <t>CONFIDOR SUPER (T) SC350 20X500ML BOT IN</t>
  </si>
  <si>
    <t>CONFIDOR SUPER (T) SC350 50X50ML BOT IN</t>
  </si>
  <si>
    <t>COUNCIL ACTIV WG30 8X(10X45GR) BOX IN</t>
  </si>
  <si>
    <t>COUNCIL ACTIV WG30 12X(5X90GR) BOX IN</t>
  </si>
  <si>
    <t>ETHREL SL39 50X100ML BOT IN</t>
  </si>
  <si>
    <t>FOLICUR (T) EC250 50X100ML BOT IN</t>
  </si>
  <si>
    <t>FOLICUR (T) EC250 10X1L BOT IN</t>
  </si>
  <si>
    <t>FOLICUR (T) EC250 40X250ML BOT IN</t>
  </si>
  <si>
    <t>FOLICUR (T) EC250 20X500ML BOT IN</t>
  </si>
  <si>
    <t>GLAMORE WG80 4X(10X50)G BAG IN</t>
  </si>
  <si>
    <t>JUMP WG80 160X(10X2GR) BAG IN</t>
  </si>
  <si>
    <t>MONCEREN SC250 40X250ML BOT IN</t>
  </si>
  <si>
    <t>PLANOFIX SL4 5 40X250ML BOT IN</t>
  </si>
  <si>
    <t>PLANOFIX SL4 5 50X100ML BOT IN</t>
  </si>
  <si>
    <t>REGENT (T) SC50 10X1L BOT IN</t>
  </si>
  <si>
    <t>REGENT (T) SC50 20X500ML BOT IN</t>
  </si>
  <si>
    <t>REGENT ULTRA GR0 6 5X4KG BAG IN</t>
  </si>
  <si>
    <t>SPINTOR SC495 20X75ML BOT IN</t>
  </si>
  <si>
    <t>SUNRICE WG15 100X50GR BOT IN</t>
  </si>
  <si>
    <t>TOPSTAR (T) WP80 10X(10X35GR) BOX IN</t>
  </si>
  <si>
    <t>DISTRIBUTOR PRODUCTWISE</t>
  </si>
  <si>
    <t>OUTPUT IN : PIC,DETAILS AS : Column,CONSIDER : Voucher Date,INCLUDE VALIDATION : False</t>
  </si>
  <si>
    <t>DISTRIBUTOR:Kisan Beej Bhandar,</t>
  </si>
  <si>
    <t>SAPCODE</t>
  </si>
  <si>
    <t>ITEMALIAS</t>
  </si>
  <si>
    <t>Kisan Beej Bhandar</t>
  </si>
  <si>
    <t>NEWPRODUCT_1248615</t>
  </si>
  <si>
    <t>GRANDTOTAL</t>
  </si>
  <si>
    <t>Stock and Sales FOR THE PERIOD 01-Apr-2020 TO 31-Mar-2021</t>
  </si>
  <si>
    <t>Generated on 6/22/2021 4:59:50 AM</t>
  </si>
  <si>
    <t>ADMIRE (T) WG70 150X30GR BOT IN</t>
  </si>
  <si>
    <t>ALANTO (T) SC240 10X1L BOT IN</t>
  </si>
  <si>
    <t>ALANTO (T) SC240 20X500ML BOT IN</t>
  </si>
  <si>
    <t>ALANTO (T) SC240 40X250ML BOT IN</t>
  </si>
  <si>
    <t>ANTRACOL (T) WP70 40X250GR BAG IN</t>
  </si>
  <si>
    <t>ARIZE TEJ GOLD LOC 30X1KG BAG IN</t>
  </si>
  <si>
    <t>BELT EXPERT SC480 50X100ML BOT IN</t>
  </si>
  <si>
    <t>FAME (T) SC480 10X(20X10ML) BOT IN</t>
  </si>
  <si>
    <t>FAME (T) SC480 40X50ML BOT IN</t>
  </si>
  <si>
    <t>GAUCHO FS600 50X100ML BOT IN</t>
  </si>
  <si>
    <t>GLAMORE WG80 2X(10X100)G BAG IN</t>
  </si>
  <si>
    <t>JUMP WG80 80X40GR BAG IN</t>
  </si>
  <si>
    <t>LARVIN (T) WP75 20X250GR BAG IN</t>
  </si>
  <si>
    <t>LARVIN (T) WP75 20X500GR BAG IN</t>
  </si>
  <si>
    <t>NATIVO WG75 10X1KG BAG IN</t>
  </si>
  <si>
    <t>NATIVO WG75 20X500GR BAG IN</t>
  </si>
  <si>
    <t>REGENT (T) SC50 20X250ML BOT IN</t>
  </si>
  <si>
    <t>RICESTAR EC69 20X500ML BOT IN</t>
  </si>
  <si>
    <t>WHIPSUPER (T) EC90 10X1L BOT IN</t>
  </si>
  <si>
    <t>WHIPSUPER (T) EC90 40X250ML BOT IN</t>
  </si>
  <si>
    <t>WHIPSUPER (T) EC90 50X100ML BOT IN</t>
  </si>
  <si>
    <t>DECIS EC 28 50X100ML BOT IN</t>
  </si>
  <si>
    <t>STOCK &amp; SALES ANALYSIS  (BAYER LTD) 01-04-2020 - 31-03-2021  Reorder : Sale X 1.50</t>
  </si>
  <si>
    <t>TOTAL PURCHASE</t>
  </si>
  <si>
    <t>ADMIRE                         30GM</t>
  </si>
  <si>
    <t>ALANTO                         1LTR</t>
  </si>
  <si>
    <t>ALANTO                         250ML</t>
  </si>
  <si>
    <t>ALANTO                         500ML</t>
  </si>
  <si>
    <t>ANTRACOL                       250GM</t>
  </si>
  <si>
    <t>ARIZE 6444 GOLD                5KG</t>
  </si>
  <si>
    <t>ARIZE TEZ GOLD LOC             1KG</t>
  </si>
  <si>
    <t>BELT EXPERT SC480              100ML</t>
  </si>
  <si>
    <t>DECIS                          100ML</t>
  </si>
  <si>
    <t>FAME                           10ML</t>
  </si>
  <si>
    <t>FAME                           50ML</t>
  </si>
  <si>
    <t>GAUCHO                         100ML</t>
  </si>
  <si>
    <t>GLAMORE                        100GM</t>
  </si>
  <si>
    <t>JUMP WG80                      40GM</t>
  </si>
  <si>
    <t>LARVIN                         250GM</t>
  </si>
  <si>
    <t>LARVIN                         500GM</t>
  </si>
  <si>
    <t>NATIVO                         1 KG</t>
  </si>
  <si>
    <t>NATIVO                         500GM</t>
  </si>
  <si>
    <t>REGENT                         250ML</t>
  </si>
  <si>
    <t>RICESTAR                       500 ML</t>
  </si>
  <si>
    <t>WHIP SUPER                     100ML</t>
  </si>
  <si>
    <t>WHIP SUPER                     1LTR</t>
  </si>
  <si>
    <t>WHIP SUPER                     250ML</t>
  </si>
  <si>
    <t xml:space="preserve">Issue in DB SNS report </t>
  </si>
  <si>
    <t>Zylem Report - 01-Apr-2020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</si>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</sst>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1" fillId="0" borderId="27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28" applyNumberFormat="0" applyAlignment="0" applyProtection="0"/>
    <xf numFmtId="0" fontId="26" fillId="11" borderId="29" applyNumberFormat="0" applyAlignment="0" applyProtection="0"/>
    <xf numFmtId="0" fontId="27" fillId="11" borderId="28" applyNumberFormat="0" applyAlignment="0" applyProtection="0"/>
    <xf numFmtId="0" fontId="28" fillId="0" borderId="30" applyNumberFormat="0" applyFill="0" applyAlignment="0" applyProtection="0"/>
    <xf numFmtId="0" fontId="29" fillId="12" borderId="31" applyNumberFormat="0" applyAlignment="0" applyProtection="0"/>
    <xf numFmtId="0" fontId="30" fillId="0" borderId="0" applyNumberFormat="0" applyFill="0" applyBorder="0" applyAlignment="0" applyProtection="0"/>
    <xf numFmtId="0" fontId="17" fillId="13" borderId="32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0" fillId="0" borderId="0" xfId="0" applyAlignment="1">
      <alignment horizontal="left"/>
    </xf>
    <xf numFmtId="49" fontId="8" fillId="0" borderId="22" xfId="0" applyNumberFormat="1" applyFont="1" applyBorder="1" applyAlignment="1">
      <alignment horizontal="lef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4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5" fillId="0" borderId="12" xfId="0" applyNumberFormat="1" applyFont="1" applyBorder="1"/>
    <xf numFmtId="1" fontId="7" fillId="0" borderId="12" xfId="0" applyNumberFormat="1" applyFont="1" applyBorder="1"/>
    <xf numFmtId="49" fontId="7" fillId="0" borderId="12" xfId="0" applyNumberFormat="1" applyFont="1" applyBorder="1"/>
    <xf numFmtId="49" fontId="14" fillId="6" borderId="24" xfId="0" applyNumberFormat="1" applyFont="1" applyFill="1" applyBorder="1" applyAlignment="1">
      <alignment horizontal="center" vertical="top"/>
    </xf>
    <xf numFmtId="49" fontId="14" fillId="6" borderId="22" xfId="0" applyNumberFormat="1" applyFont="1" applyFill="1" applyBorder="1" applyAlignment="1">
      <alignment horizontal="center" vertical="top"/>
    </xf>
    <xf numFmtId="166" fontId="7" fillId="0" borderId="12" xfId="0" applyNumberFormat="1" applyFont="1" applyBorder="1"/>
    <xf numFmtId="0" fontId="0" fillId="0" borderId="0" xfId="0"/>
    <xf numFmtId="0" fontId="11" fillId="3" borderId="11" xfId="0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horizontal="right" wrapText="1"/>
    </xf>
    <xf numFmtId="2" fontId="33" fillId="38" borderId="11" xfId="0" applyNumberFormat="1" applyFont="1" applyFill="1" applyBorder="1" applyAlignment="1">
      <alignment horizontal="left" wrapText="1"/>
    </xf>
    <xf numFmtId="0" fontId="16" fillId="0" borderId="23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NS%20APR%20TO%20MAR%20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 ERP 9+ Excel Report"/>
      <sheetName val="A SALE"/>
      <sheetName val="Sheet7"/>
      <sheetName val="A PURC"/>
      <sheetName val="A ADJU"/>
      <sheetName val="ADJUST"/>
      <sheetName val="PURCH"/>
      <sheetName val="SALE"/>
    </sheetNames>
    <sheetDataSet>
      <sheetData sheetId="0"/>
      <sheetData sheetId="1">
        <row r="5">
          <cell r="E5" t="str">
            <v>ADMIRE 2GM</v>
          </cell>
          <cell r="F5">
            <v>5</v>
          </cell>
        </row>
        <row r="6">
          <cell r="E6" t="str">
            <v>ADMIRE 30GM</v>
          </cell>
          <cell r="F6">
            <v>90</v>
          </cell>
        </row>
        <row r="7">
          <cell r="E7" t="str">
            <v>ADORA 1LTR</v>
          </cell>
          <cell r="F7">
            <v>6</v>
          </cell>
        </row>
        <row r="8">
          <cell r="E8" t="str">
            <v>ADORA 200ML</v>
          </cell>
          <cell r="F8">
            <v>50</v>
          </cell>
        </row>
        <row r="9">
          <cell r="E9" t="str">
            <v>ALANTO 100ML</v>
          </cell>
          <cell r="F9">
            <v>45</v>
          </cell>
        </row>
        <row r="10">
          <cell r="E10" t="str">
            <v>ALANTO 500ML</v>
          </cell>
          <cell r="F10">
            <v>5</v>
          </cell>
        </row>
        <row r="11">
          <cell r="E11" t="str">
            <v>ANTRACOL 1 KG</v>
          </cell>
          <cell r="F11">
            <v>27</v>
          </cell>
        </row>
        <row r="12">
          <cell r="E12" t="str">
            <v>ANTRACOL 100GM</v>
          </cell>
          <cell r="F12">
            <v>5</v>
          </cell>
        </row>
        <row r="13">
          <cell r="E13" t="str">
            <v>ANTRACOL 250GM</v>
          </cell>
          <cell r="F13">
            <v>10</v>
          </cell>
        </row>
        <row r="14">
          <cell r="E14" t="str">
            <v>ANTRACOL 500GM</v>
          </cell>
          <cell r="F14">
            <v>57</v>
          </cell>
        </row>
        <row r="15">
          <cell r="E15" t="str">
            <v>ARIZE 6129 GOLD LOC 3KG</v>
          </cell>
          <cell r="F15">
            <v>2</v>
          </cell>
        </row>
        <row r="16">
          <cell r="E16" t="str">
            <v>ARIZE 6444 GOLD 3KG</v>
          </cell>
          <cell r="F16">
            <v>296</v>
          </cell>
        </row>
        <row r="17">
          <cell r="E17" t="str">
            <v>ARIZE 6444 GOLD 5KG</v>
          </cell>
          <cell r="F17">
            <v>12</v>
          </cell>
        </row>
        <row r="18">
          <cell r="E18" t="str">
            <v>ARIZE 8433 3KG</v>
          </cell>
          <cell r="F18">
            <v>51</v>
          </cell>
        </row>
        <row r="19">
          <cell r="E19" t="str">
            <v>ARIZE AZ 8433 DT 3KG</v>
          </cell>
          <cell r="F19">
            <v>2</v>
          </cell>
        </row>
        <row r="20">
          <cell r="E20" t="str">
            <v>ARIZE DHANI LOC 3KG</v>
          </cell>
          <cell r="F20">
            <v>954</v>
          </cell>
        </row>
        <row r="21">
          <cell r="E21" t="str">
            <v>BELT EXPERT SC480 100ML</v>
          </cell>
          <cell r="F21">
            <v>41</v>
          </cell>
        </row>
        <row r="22">
          <cell r="E22" t="str">
            <v>CONFIDOR SUPER 100ML</v>
          </cell>
          <cell r="F22">
            <v>80</v>
          </cell>
        </row>
        <row r="23">
          <cell r="E23" t="str">
            <v>CONFIDOR SUPER 250ML</v>
          </cell>
          <cell r="F23">
            <v>30</v>
          </cell>
        </row>
        <row r="24">
          <cell r="E24" t="str">
            <v>CONFIDOR SUPER 500ML</v>
          </cell>
          <cell r="F24">
            <v>10</v>
          </cell>
        </row>
        <row r="25">
          <cell r="E25" t="str">
            <v>CONFIDOR SUPER 50ML</v>
          </cell>
          <cell r="F25">
            <v>36</v>
          </cell>
        </row>
        <row r="26">
          <cell r="E26" t="str">
            <v>COUNCIL ACTIV WG30 45GM</v>
          </cell>
          <cell r="F26">
            <v>61</v>
          </cell>
        </row>
        <row r="27">
          <cell r="E27" t="str">
            <v>COUNCIL ACTIV WG30 90GM</v>
          </cell>
          <cell r="F27">
            <v>120</v>
          </cell>
        </row>
        <row r="28">
          <cell r="E28" t="str">
            <v>DECIS 100ML</v>
          </cell>
          <cell r="F28">
            <v>40</v>
          </cell>
        </row>
        <row r="29">
          <cell r="E29" t="str">
            <v>FAME 10ML</v>
          </cell>
          <cell r="F29">
            <v>119</v>
          </cell>
        </row>
        <row r="30">
          <cell r="E30" t="str">
            <v>FAME 50ML</v>
          </cell>
          <cell r="F30">
            <v>20</v>
          </cell>
        </row>
        <row r="31">
          <cell r="E31" t="str">
            <v>FOLICUR 100ML</v>
          </cell>
          <cell r="F31">
            <v>91</v>
          </cell>
        </row>
        <row r="32">
          <cell r="E32" t="str">
            <v>FOLICUR 1LTR</v>
          </cell>
          <cell r="F32">
            <v>18</v>
          </cell>
        </row>
        <row r="33">
          <cell r="E33" t="str">
            <v>FOLICUR 250ML</v>
          </cell>
          <cell r="F33">
            <v>73</v>
          </cell>
        </row>
        <row r="34">
          <cell r="E34" t="str">
            <v>FOLICUR 500ML</v>
          </cell>
          <cell r="F34">
            <v>28</v>
          </cell>
        </row>
        <row r="35">
          <cell r="E35" t="str">
            <v>GLAMORE 100GM</v>
          </cell>
          <cell r="F35">
            <v>195</v>
          </cell>
        </row>
        <row r="36">
          <cell r="E36" t="str">
            <v>GLAMORE 50GM</v>
          </cell>
          <cell r="F36">
            <v>194</v>
          </cell>
        </row>
        <row r="37">
          <cell r="E37" t="str">
            <v>JUMP WG80 2GM</v>
          </cell>
          <cell r="F37">
            <v>1341</v>
          </cell>
        </row>
        <row r="38">
          <cell r="E38" t="str">
            <v>JUMP WG80 40GM</v>
          </cell>
          <cell r="F38">
            <v>80</v>
          </cell>
        </row>
        <row r="39">
          <cell r="E39" t="str">
            <v>LARVIN 500GM</v>
          </cell>
          <cell r="F39">
            <v>20</v>
          </cell>
        </row>
        <row r="40">
          <cell r="E40" t="str">
            <v>NATIVO 1 KG</v>
          </cell>
          <cell r="F40">
            <v>23</v>
          </cell>
        </row>
        <row r="41">
          <cell r="E41" t="str">
            <v>NATIVO 500GM</v>
          </cell>
          <cell r="F41">
            <v>17</v>
          </cell>
        </row>
        <row r="42">
          <cell r="E42" t="str">
            <v>REGENT 1LTR</v>
          </cell>
          <cell r="F42">
            <v>20</v>
          </cell>
        </row>
        <row r="43">
          <cell r="E43" t="str">
            <v>REGENT 250ML</v>
          </cell>
          <cell r="F43">
            <v>10</v>
          </cell>
        </row>
        <row r="44">
          <cell r="E44" t="str">
            <v>RICESTAR 500 ML</v>
          </cell>
          <cell r="F44">
            <v>20</v>
          </cell>
        </row>
        <row r="45">
          <cell r="E45" t="str">
            <v>TOPSTAR 35GM</v>
          </cell>
          <cell r="F45">
            <v>405</v>
          </cell>
        </row>
        <row r="46">
          <cell r="E46" t="str">
            <v>WHIP SUPER 100ML</v>
          </cell>
          <cell r="F46">
            <v>11</v>
          </cell>
        </row>
      </sheetData>
      <sheetData sheetId="2"/>
      <sheetData sheetId="3">
        <row r="5">
          <cell r="E5" t="str">
            <v>ADMIRE 30GM</v>
          </cell>
          <cell r="F5">
            <v>150</v>
          </cell>
        </row>
        <row r="6">
          <cell r="E6" t="str">
            <v>ALANTO 1LTR</v>
          </cell>
          <cell r="F6">
            <v>10</v>
          </cell>
        </row>
        <row r="7">
          <cell r="E7" t="str">
            <v>ALANTO 250ML</v>
          </cell>
          <cell r="F7">
            <v>40</v>
          </cell>
        </row>
        <row r="8">
          <cell r="E8" t="str">
            <v>ALANTO 500ML</v>
          </cell>
          <cell r="F8">
            <v>20</v>
          </cell>
        </row>
        <row r="9">
          <cell r="E9" t="str">
            <v>ANTRACOL 1 KG</v>
          </cell>
          <cell r="F9">
            <v>70</v>
          </cell>
        </row>
        <row r="10">
          <cell r="E10" t="str">
            <v>ANTRACOL 100GM</v>
          </cell>
          <cell r="F10">
            <v>50</v>
          </cell>
        </row>
        <row r="11">
          <cell r="E11" t="str">
            <v>ANTRACOL 250GM</v>
          </cell>
          <cell r="F11">
            <v>40</v>
          </cell>
        </row>
        <row r="12">
          <cell r="E12" t="str">
            <v>ANTRACOL 500GM</v>
          </cell>
          <cell r="F12">
            <v>140</v>
          </cell>
        </row>
        <row r="13">
          <cell r="E13" t="str">
            <v>ARIZE 6129 GOLD LOC 3KG</v>
          </cell>
          <cell r="F13">
            <v>2</v>
          </cell>
        </row>
        <row r="14">
          <cell r="E14" t="str">
            <v>ARIZE 6444 GOLD 3KG</v>
          </cell>
          <cell r="F14">
            <v>196</v>
          </cell>
        </row>
        <row r="15">
          <cell r="E15" t="str">
            <v>ARIZE 6444 GOLD 5KG</v>
          </cell>
          <cell r="F15">
            <v>30</v>
          </cell>
        </row>
        <row r="16">
          <cell r="E16" t="str">
            <v>ARIZE 8433 3KG</v>
          </cell>
          <cell r="F16">
            <v>50</v>
          </cell>
        </row>
        <row r="17">
          <cell r="E17" t="str">
            <v>ARIZE AZ 8433 DT 3KG</v>
          </cell>
          <cell r="F17">
            <v>610</v>
          </cell>
        </row>
        <row r="18">
          <cell r="E18" t="str">
            <v>ARIZE BOLD LOC 3KG</v>
          </cell>
          <cell r="F18">
            <v>0</v>
          </cell>
        </row>
        <row r="19">
          <cell r="E19" t="str">
            <v>ARIZE DHANI LOC 3KG</v>
          </cell>
          <cell r="F19">
            <v>492</v>
          </cell>
        </row>
        <row r="20">
          <cell r="E20" t="str">
            <v>ARIZE TEJ GOLD LOC 3KG</v>
          </cell>
          <cell r="F20">
            <v>38</v>
          </cell>
        </row>
        <row r="21">
          <cell r="E21" t="str">
            <v>ARIZE TEZ GOLD LOC 1KG</v>
          </cell>
          <cell r="F21">
            <v>0</v>
          </cell>
        </row>
        <row r="22">
          <cell r="E22" t="str">
            <v>BELT EXPERT SC480 100ML</v>
          </cell>
          <cell r="F22">
            <v>50</v>
          </cell>
        </row>
        <row r="23">
          <cell r="E23" t="str">
            <v>CONFIDOR SUPER 100ML</v>
          </cell>
          <cell r="F23">
            <v>200</v>
          </cell>
        </row>
        <row r="24">
          <cell r="E24" t="str">
            <v>CONFIDOR SUPER 250ML</v>
          </cell>
          <cell r="F24">
            <v>20</v>
          </cell>
        </row>
        <row r="25">
          <cell r="E25" t="str">
            <v>CONFIDOR SUPER 50ML</v>
          </cell>
          <cell r="F25">
            <v>200</v>
          </cell>
        </row>
        <row r="26">
          <cell r="E26" t="str">
            <v>DECIS 100ML</v>
          </cell>
          <cell r="F26">
            <v>50</v>
          </cell>
        </row>
        <row r="27">
          <cell r="E27" t="str">
            <v>ETHREL SL39 100ML</v>
          </cell>
          <cell r="F27">
            <v>50</v>
          </cell>
        </row>
        <row r="28">
          <cell r="E28" t="str">
            <v>FAME 10ML</v>
          </cell>
          <cell r="F28">
            <v>200</v>
          </cell>
        </row>
        <row r="29">
          <cell r="E29" t="str">
            <v>FAME 50ML</v>
          </cell>
          <cell r="F29">
            <v>40</v>
          </cell>
        </row>
        <row r="30">
          <cell r="E30" t="str">
            <v>FOLICUR 100ML</v>
          </cell>
          <cell r="F30">
            <v>150</v>
          </cell>
        </row>
        <row r="31">
          <cell r="E31" t="str">
            <v>FOLICUR 1LTR</v>
          </cell>
          <cell r="F31">
            <v>30</v>
          </cell>
        </row>
        <row r="32">
          <cell r="E32" t="str">
            <v>FOLICUR 250ML</v>
          </cell>
          <cell r="F32">
            <v>40</v>
          </cell>
        </row>
        <row r="33">
          <cell r="E33" t="str">
            <v>FOLICUR 500ML</v>
          </cell>
          <cell r="F33">
            <v>40</v>
          </cell>
        </row>
        <row r="34">
          <cell r="E34" t="str">
            <v>GAUCHO 100ML</v>
          </cell>
          <cell r="F34">
            <v>50</v>
          </cell>
        </row>
        <row r="35">
          <cell r="E35" t="str">
            <v>GLAMORE 100GM</v>
          </cell>
          <cell r="F35">
            <v>200</v>
          </cell>
        </row>
        <row r="36">
          <cell r="E36" t="str">
            <v>GLAMORE 50GM</v>
          </cell>
          <cell r="F36">
            <v>280</v>
          </cell>
        </row>
        <row r="37">
          <cell r="E37" t="str">
            <v>JUMP WG80 40GM</v>
          </cell>
          <cell r="F37">
            <v>80</v>
          </cell>
        </row>
        <row r="38">
          <cell r="E38" t="str">
            <v>LARVIN 250GM</v>
          </cell>
          <cell r="F38">
            <v>20</v>
          </cell>
        </row>
        <row r="39">
          <cell r="E39" t="str">
            <v>LARVIN 500GM</v>
          </cell>
          <cell r="F39">
            <v>20</v>
          </cell>
        </row>
        <row r="40">
          <cell r="E40" t="str">
            <v>NATIVO 1 KG</v>
          </cell>
          <cell r="F40">
            <v>150</v>
          </cell>
        </row>
        <row r="41">
          <cell r="E41" t="str">
            <v>NATIVO 500GM</v>
          </cell>
          <cell r="F41">
            <v>60</v>
          </cell>
        </row>
        <row r="42">
          <cell r="E42" t="str">
            <v>PLANOFIX SL4 100ML</v>
          </cell>
          <cell r="F42">
            <v>50</v>
          </cell>
        </row>
        <row r="43">
          <cell r="E43" t="str">
            <v>REGENT 1LTR</v>
          </cell>
          <cell r="F43">
            <v>40</v>
          </cell>
        </row>
        <row r="44">
          <cell r="E44" t="str">
            <v>REGENT 250ML</v>
          </cell>
          <cell r="F44">
            <v>20</v>
          </cell>
        </row>
        <row r="45">
          <cell r="E45" t="str">
            <v>RICESTAR 500 ML</v>
          </cell>
          <cell r="F45">
            <v>20</v>
          </cell>
        </row>
        <row r="46">
          <cell r="E46" t="str">
            <v>WHIP SUPER 100ML</v>
          </cell>
          <cell r="F46">
            <v>250</v>
          </cell>
        </row>
        <row r="47">
          <cell r="E47" t="str">
            <v>WHIP SUPER 1LTR</v>
          </cell>
          <cell r="F47">
            <v>100</v>
          </cell>
        </row>
        <row r="48">
          <cell r="E48" t="str">
            <v>WHIP SUPER 250ML</v>
          </cell>
          <cell r="F48">
            <v>200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444135995371" createdVersion="6" refreshedVersion="7" minRefreshableVersion="3" recordCount="54" xr:uid="{173E7550-7929-42BA-839A-B1921E846E31}">
  <cacheSource type="worksheet">
    <worksheetSource name="=FInalDealer_Pivot"/>
  </cacheSource>
  <cacheFields count="14">
    <cacheField name="ITEM DESCRIPTION" numFmtId="49">
      <sharedItems/>
    </cacheField>
    <cacheField name="OPENING STOCK" numFmtId="0">
      <sharedItems containsSemiMixedTypes="0" containsString="0" containsNumber="1" containsInteger="1" minValue="0" maxValue="1565"/>
    </cacheField>
    <cacheField name=" PURCHASES" numFmtId="1">
      <sharedItems containsSemiMixedTypes="0" containsString="0" containsNumber="1" containsInteger="1" minValue="0" maxValue="100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6" maxValue="1710"/>
    </cacheField>
    <cacheField name=" SALES" numFmtId="1">
      <sharedItems containsSemiMixedTypes="0" containsString="0" containsNumber="1" containsInteger="1" minValue="0" maxValue="1341"/>
    </cacheField>
    <cacheField name="PURCHASE RETURN" numFmtId="1">
      <sharedItems containsSemiMixedTypes="0" containsString="0" containsNumber="1" containsInteger="1" minValue="0" maxValue="508"/>
    </cacheField>
    <cacheField name="TOTAL PURCHASE" numFmtId="1">
      <sharedItems containsSemiMixedTypes="0" containsString="0" containsNumber="1" containsInteger="1" minValue="0" maxValue="610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0" maxValue="608"/>
    </cacheField>
    <cacheField name=" RATE" numFmtId="1">
      <sharedItems containsNonDate="0" containsString="0" containsBlank="1"/>
    </cacheField>
    <cacheField name="Combi Name" numFmtId="165">
      <sharedItems/>
    </cacheField>
    <cacheField name="Master Name" numFmtId="0">
      <sharedItems count="125">
        <s v="ADMIRE WG70 125X(8X2GR) BAG IN"/>
        <s v="ADMIRE (T) WG70 150X30GR BOT IN"/>
        <s v="ADORA (T) SC100 4X1L BOT IN"/>
        <s v="ADORA (T) SC100 20X200ML BOT IN"/>
        <s v="ALANTO (T) SC240 50X100ML BOT IN"/>
        <s v="ALANTO (T) SC240 10X1L BOT IN"/>
        <s v="ALANTO (T) SC240 40X250ML BOT IN"/>
        <s v="ALANTO (T) SC240 20X500ML BOT IN"/>
        <s v="ANTRACOL (T) WP70 50X100GR BAG IN"/>
        <s v="ANTRACOL (T) WP70 10X1KG BAG IN"/>
        <s v="ANTRACOL (T) WP70 40X250GR BAG IN"/>
        <s v="ANTRACOL (T) WP70 20X500GR BAG IN"/>
        <s v="ARIZE 6129 GOLD LOC 10X3KG BAG IN"/>
        <s v="ARIZE 6444 GOLD LOC 10X3KG BAG IN"/>
        <s v="ARIZE 6444 GOLD LOC 6X5KG BAG IN"/>
        <s v="ARIZE AZ 8433 DT LOC 10X3KG BAG IN"/>
        <s v="ARIZE BOLD LOC 10X3KG BAG IN"/>
        <s v="ARIZE DHANI LOC 10X3KG BAG IN"/>
        <s v="ARIZE TEJ GOLD LOC 10X3KG BAG IN"/>
        <s v="ARIZE TEJ GOLD LOC 30X1KG BAG IN"/>
        <s v="BELT EXPERT SC480 50X100ML BOT IN"/>
        <s v="CONFIDOR SUPER (T) SC350 50X100M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 28 50X100ML BOT IN"/>
        <s v="ETHREL SL39 50X100ML BOT IN"/>
        <s v="FAME (T) SC480 10X(20X10ML) BOT IN"/>
        <s v="FAME (T) SC480 40X50ML BOT IN"/>
        <s v="FOLICUR (T) EC250 50X100ML BOT IN"/>
        <s v="FOLICUR (T) EC250 10X1L BOT IN"/>
        <s v="FOLICUR (T) EC250 40X250ML BOT IN"/>
        <s v="FOLICUR (T) EC250 20X500ML BOT IN"/>
        <s v="GAUCHO FS600 50X100ML BOT IN"/>
        <s v="GLAMORE WG80 2X(10X100)G BAG IN"/>
        <s v="GLAMORE WG80 4X(10X50)G BAG IN"/>
        <s v="JUMP WG80 160X(10X2GR) BAG IN"/>
        <s v="JUMP WG80 80X40GR BAG IN"/>
        <s v="LARVIN (T) WP75 20X250GR BAG IN"/>
        <s v="LARVIN (T) WP75 20X500GR BAG IN"/>
        <s v="NATIVO WG75 10X1KG BAG IN"/>
        <s v="NATIVO WG75 20X500GR BAG IN"/>
        <s v="PLANOFIX SL4 5 50X100ML BOT IN"/>
        <s v="REGENT (T) SC50 10X1L BOT IN"/>
        <s v="REGENT (T) SC50 20X250ML BOT IN"/>
        <s v="RICESTAR EC69 20X500ML BOT IN"/>
        <s v="SUNRICE WG15 100X50GR BOT IN"/>
        <s v="TOPSTAR (T) WP80 10X(10X35GR) BOX IN"/>
        <s v="WHIPSUPER (T) EC90 50X100ML BOT IN"/>
        <s v="WHIPSUPER (T) EC90 10X1L BOT IN"/>
        <s v="WHIPSUPER (T) EC90 40X250ML BOT IN"/>
        <s v="PREMISE SC350 10X1L BOT IN" u="1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500ML BOT IN" u="1"/>
        <s v="SOLOMON OD300 10X1L BOT IN" u="1"/>
        <s v="CONFIDOR (T) SL200 100X50ML BOT IN" u="1"/>
        <s v="CONFIDOR (T) SL200 50X100ML BOT IN" u="1"/>
        <s v="SIMBOLA (T) SG20 10X1KG BOT IN" u="1"/>
        <s v="NATIVO WG75 40X250GR BAG IN" u="1"/>
        <s v="NATIVO WG75 50X100GR BAG IN" u="1"/>
        <e v="#N/A" u="1"/>
        <s v="AGENDA EC25 20X500ML BOT IN" u="1"/>
        <s v="AGENDA EC25 50X100ML BOT IN" u="1"/>
        <s v="GAUCHO FS600 100X50ML BOT IN" u="1"/>
        <s v="GAUCHO FS600 40X250ML BOT IN" u="1"/>
        <s v="LARVIN (T) WP75 10X1KG BAG IN" u="1"/>
        <s v="SENCOR WP70 60X100GR BAG IN" u="1"/>
        <s v="TOPSTAR (T) WP80 8X(20X22.5GR) BOX IN" u="1"/>
        <s v="ADMIRE (T) WG70 30X150GR BOT IN" u="1"/>
        <s v="GAUCHO FS600 2X5L BOT IN" u="1"/>
        <s v="NEW" u="1"/>
        <s v="PLANOFIX SL4 5 40X250ML BOT IN" u="1"/>
        <s v="ARIZE DHANI LOC 6X5KG BAG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FAME (T) SC480 4X500ML BOT IN" u="1"/>
        <s v="FAME (T) SC480 8X250M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SPINTOR SC495 20X75ML BOT IN" u="1"/>
        <s v="PREMISE SC350 40X250ML BOT IN" u="1"/>
        <s v="SOLOMON OD300 20X500ML BOT IN" u="1"/>
        <s v="SOLOMON OD300 40X250ML BOT IN" u="1"/>
        <s v="SOLOMON OD300 50X100ML BOT IN" u="1"/>
        <s v="GLAMORE WG80 20X100GR BOT IN" u="1"/>
        <s v="REGENT ULTRA GR0 6 5X4KG BAG IN" u="1"/>
        <s v="MONCEREN SC250 20X500ML BOT IN" u="1"/>
        <s v="MONCEREN SC250 40X250ML BOT IN" u="1"/>
        <s v="EMESTO PRIME FS240 10X1L BOT IN" u="1"/>
        <s v="DECIS EC 28 10X1L BOT IN" u="1"/>
        <s v="GLAMORE WG80 8X250GR BAG IN" u="1"/>
        <s v="BASTA SL150 10X1L BOT IN" u="1"/>
        <s v="SENCOR WP70 20X500GR BOX IN" u="1"/>
        <s v="ADMIRE WG70 20X300GR BAG IN" u="1"/>
        <s v="ALIETTE WP80 20X250GR BAG IN" u="1"/>
        <s v="ALIETTE WP80 40X10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ADMIRE                         2GM"/>
    <n v="125"/>
    <n v="0"/>
    <n v="0"/>
    <n v="0"/>
    <n v="125"/>
    <n v="5"/>
    <n v="0"/>
    <n v="0"/>
    <n v="0"/>
    <n v="120"/>
    <m/>
    <s v="ADMIRE 2GM-box"/>
    <x v="0"/>
  </r>
  <r>
    <s v="ADMIRE                         30GM"/>
    <n v="0"/>
    <n v="150"/>
    <n v="0"/>
    <n v="0"/>
    <n v="150"/>
    <n v="90"/>
    <n v="0"/>
    <n v="150"/>
    <n v="0"/>
    <n v="60"/>
    <m/>
    <s v="ADMIRE 30GM-box"/>
    <x v="1"/>
  </r>
  <r>
    <s v="ADORA                          1LTR"/>
    <n v="6"/>
    <n v="0"/>
    <n v="0"/>
    <n v="0"/>
    <n v="6"/>
    <n v="6"/>
    <n v="0"/>
    <n v="0"/>
    <n v="0"/>
    <n v="0"/>
    <m/>
    <s v="ADORA 1LTR-box"/>
    <x v="2"/>
  </r>
  <r>
    <s v="ADORA                          200ML"/>
    <n v="50"/>
    <n v="0"/>
    <n v="0"/>
    <n v="0"/>
    <n v="50"/>
    <n v="50"/>
    <n v="0"/>
    <n v="0"/>
    <n v="0"/>
    <n v="0"/>
    <m/>
    <s v="ADORA 200ML-box"/>
    <x v="3"/>
  </r>
  <r>
    <s v="ALANTO                         100ML"/>
    <n v="45"/>
    <n v="0"/>
    <n v="0"/>
    <n v="0"/>
    <n v="45"/>
    <n v="45"/>
    <n v="0"/>
    <n v="0"/>
    <n v="0"/>
    <n v="0"/>
    <m/>
    <s v="ALANTO 100ML-box"/>
    <x v="4"/>
  </r>
  <r>
    <s v="ALANTO                         1LTR"/>
    <n v="0"/>
    <n v="10"/>
    <n v="0"/>
    <n v="0"/>
    <n v="10"/>
    <n v="0"/>
    <n v="0"/>
    <n v="10"/>
    <n v="0"/>
    <n v="10"/>
    <m/>
    <s v="ALANTO 1LTR-box"/>
    <x v="5"/>
  </r>
  <r>
    <s v="ALANTO                         250ML"/>
    <n v="0"/>
    <n v="40"/>
    <n v="0"/>
    <n v="0"/>
    <n v="40"/>
    <n v="0"/>
    <n v="0"/>
    <n v="40"/>
    <n v="0"/>
    <n v="40"/>
    <m/>
    <s v="ALANTO 250ML-box"/>
    <x v="6"/>
  </r>
  <r>
    <s v="ALANTO                         500ML"/>
    <n v="0"/>
    <n v="20"/>
    <n v="0"/>
    <n v="0"/>
    <n v="20"/>
    <n v="5"/>
    <n v="0"/>
    <n v="20"/>
    <n v="0"/>
    <n v="15"/>
    <m/>
    <s v="ALANTO 500ML-box"/>
    <x v="7"/>
  </r>
  <r>
    <s v="ANTRACOL                       100GM"/>
    <n v="47"/>
    <n v="50"/>
    <n v="0"/>
    <n v="0"/>
    <n v="97"/>
    <n v="5"/>
    <n v="0"/>
    <n v="50"/>
    <n v="0"/>
    <n v="92"/>
    <m/>
    <s v="ANTRACOL 100GM-box"/>
    <x v="8"/>
  </r>
  <r>
    <s v="ANTRACOL                       1 KG"/>
    <n v="20"/>
    <n v="70"/>
    <n v="0"/>
    <n v="0"/>
    <n v="90"/>
    <n v="27"/>
    <n v="0"/>
    <n v="70"/>
    <n v="0"/>
    <n v="63"/>
    <m/>
    <s v="ANTRACOL 1 KG-box"/>
    <x v="9"/>
  </r>
  <r>
    <s v="ANTRACOL                       250GM"/>
    <n v="0"/>
    <n v="40"/>
    <n v="0"/>
    <n v="0"/>
    <n v="40"/>
    <n v="10"/>
    <n v="0"/>
    <n v="40"/>
    <n v="0"/>
    <n v="30"/>
    <m/>
    <s v="ANTRACOL 250GM-box"/>
    <x v="10"/>
  </r>
  <r>
    <s v="ANTRACOL                       500GM"/>
    <n v="0"/>
    <n v="140"/>
    <n v="0"/>
    <n v="0"/>
    <n v="140"/>
    <n v="57"/>
    <n v="0"/>
    <n v="140"/>
    <n v="0"/>
    <n v="83"/>
    <m/>
    <s v="ANTRACOL 500GM-box"/>
    <x v="11"/>
  </r>
  <r>
    <s v="ARIZE 6129 GOLD LOC            3KG"/>
    <n v="0"/>
    <n v="70"/>
    <n v="0"/>
    <n v="0"/>
    <n v="70"/>
    <n v="2"/>
    <n v="68"/>
    <n v="2"/>
    <n v="0"/>
    <n v="0"/>
    <m/>
    <s v="ARIZE 6129 GOLD LOC 3KG-box"/>
    <x v="12"/>
  </r>
  <r>
    <s v="ARIZE 6444 GOLD                3KG"/>
    <n v="100"/>
    <n v="200"/>
    <n v="0"/>
    <n v="0"/>
    <n v="300"/>
    <n v="296"/>
    <n v="4"/>
    <n v="196"/>
    <n v="0"/>
    <n v="0"/>
    <m/>
    <s v="ARIZE 6444 GOLD 3KG-box"/>
    <x v="13"/>
  </r>
  <r>
    <s v="ARIZE 6444 GOLD                5KG"/>
    <n v="0"/>
    <n v="210"/>
    <n v="0"/>
    <n v="0"/>
    <n v="210"/>
    <n v="12"/>
    <n v="180"/>
    <n v="30"/>
    <n v="0"/>
    <n v="18"/>
    <m/>
    <s v="ARIZE 6444 GOLD 5KG-box"/>
    <x v="14"/>
  </r>
  <r>
    <s v="ARIZE 8433                     3KG"/>
    <n v="18"/>
    <n v="50"/>
    <n v="0"/>
    <n v="0"/>
    <n v="68"/>
    <n v="51"/>
    <n v="0"/>
    <n v="50"/>
    <n v="0"/>
    <n v="17"/>
    <m/>
    <s v="ARIZE 8433 3KG-box"/>
    <x v="15"/>
  </r>
  <r>
    <s v="ARIZE AZ 8433 DT               3KG"/>
    <n v="0"/>
    <n v="640"/>
    <n v="0"/>
    <n v="0"/>
    <n v="640"/>
    <n v="2"/>
    <n v="30"/>
    <n v="610"/>
    <n v="0"/>
    <n v="608"/>
    <m/>
    <s v="ARIZE AZ 8433 DT 3KG-box"/>
    <x v="15"/>
  </r>
  <r>
    <s v="ARIZE BOLD LOC                 3KG"/>
    <n v="0"/>
    <n v="50"/>
    <n v="0"/>
    <n v="0"/>
    <n v="50"/>
    <n v="0"/>
    <n v="50"/>
    <n v="0"/>
    <n v="0"/>
    <n v="0"/>
    <m/>
    <s v="ARIZE BOLD LOC 3KG-box"/>
    <x v="16"/>
  </r>
  <r>
    <s v="ARIZE DHANI LOC                3KG"/>
    <n v="710"/>
    <n v="1000"/>
    <n v="0"/>
    <n v="0"/>
    <n v="1710"/>
    <n v="954"/>
    <n v="508"/>
    <n v="492"/>
    <n v="0"/>
    <n v="248"/>
    <m/>
    <s v="ARIZE DHANI LOC 3KG-box"/>
    <x v="17"/>
  </r>
  <r>
    <s v="ARIZE TEJ GOLD LOC             3KG"/>
    <n v="0"/>
    <n v="50"/>
    <n v="0"/>
    <n v="0"/>
    <n v="50"/>
    <n v="0"/>
    <n v="12"/>
    <n v="38"/>
    <n v="0"/>
    <n v="38"/>
    <m/>
    <s v="ARIZE TEJ GOLD LOC 3KG-box"/>
    <x v="18"/>
  </r>
  <r>
    <s v="ARIZE TEZ GOLD LOC             1KG"/>
    <n v="0"/>
    <n v="30"/>
    <n v="0"/>
    <n v="0"/>
    <n v="30"/>
    <n v="0"/>
    <n v="30"/>
    <n v="0"/>
    <n v="0"/>
    <n v="0"/>
    <m/>
    <s v="ARIZE TEZ GOLD LOC 1KG-box"/>
    <x v="19"/>
  </r>
  <r>
    <s v="BELT EXPERT SC480              100ML"/>
    <n v="0"/>
    <n v="50"/>
    <n v="0"/>
    <n v="0"/>
    <n v="50"/>
    <n v="41"/>
    <n v="0"/>
    <n v="50"/>
    <n v="0"/>
    <n v="9"/>
    <m/>
    <s v="BELT EXPERT SC480 100ML-box"/>
    <x v="20"/>
  </r>
  <r>
    <s v="CONFIDOR SUPER                 100ML"/>
    <n v="0"/>
    <n v="200"/>
    <n v="0"/>
    <n v="0"/>
    <n v="200"/>
    <n v="80"/>
    <n v="0"/>
    <n v="200"/>
    <n v="0"/>
    <n v="120"/>
    <m/>
    <s v="CONFIDOR SUPER 100ML-box"/>
    <x v="21"/>
  </r>
  <r>
    <s v="CONFIDOR SUPER                 250ML"/>
    <n v="20"/>
    <n v="20"/>
    <n v="0"/>
    <n v="0"/>
    <n v="40"/>
    <n v="30"/>
    <n v="0"/>
    <n v="20"/>
    <n v="0"/>
    <n v="10"/>
    <m/>
    <s v="CONFIDOR SUPER 250ML-box"/>
    <x v="22"/>
  </r>
  <r>
    <s v="CONFIDOR SUPER                 500ML"/>
    <n v="10"/>
    <n v="0"/>
    <n v="0"/>
    <n v="0"/>
    <n v="10"/>
    <n v="10"/>
    <n v="0"/>
    <n v="0"/>
    <n v="0"/>
    <n v="0"/>
    <m/>
    <s v="CONFIDOR SUPER 500ML-box"/>
    <x v="23"/>
  </r>
  <r>
    <s v="CONFIDOR SUPER                 50ML"/>
    <n v="0"/>
    <n v="200"/>
    <n v="0"/>
    <n v="0"/>
    <n v="200"/>
    <n v="36"/>
    <n v="0"/>
    <n v="200"/>
    <n v="0"/>
    <n v="164"/>
    <m/>
    <s v="CONFIDOR SUPER 50ML-box"/>
    <x v="24"/>
  </r>
  <r>
    <s v="COUNCIL ACTIV WG30             45GM"/>
    <n v="80"/>
    <n v="0"/>
    <n v="0"/>
    <n v="0"/>
    <n v="80"/>
    <n v="61"/>
    <n v="0"/>
    <n v="0"/>
    <n v="0"/>
    <n v="19"/>
    <m/>
    <s v="COUNCIL ACTIV WG30 45GM-box"/>
    <x v="25"/>
  </r>
  <r>
    <s v="COUNCIL ACTIV WG30             90GM"/>
    <n v="120"/>
    <n v="0"/>
    <n v="0"/>
    <n v="0"/>
    <n v="120"/>
    <n v="120"/>
    <n v="0"/>
    <n v="0"/>
    <n v="0"/>
    <n v="0"/>
    <m/>
    <s v="COUNCIL ACTIV WG30 90GM-box"/>
    <x v="26"/>
  </r>
  <r>
    <s v="DECIS                          100ML"/>
    <n v="0"/>
    <n v="50"/>
    <n v="0"/>
    <n v="0"/>
    <n v="50"/>
    <n v="40"/>
    <n v="0"/>
    <n v="50"/>
    <n v="0"/>
    <n v="10"/>
    <m/>
    <s v="DECIS 100ML-box"/>
    <x v="27"/>
  </r>
  <r>
    <s v="ETHREL SL39                    100ML"/>
    <n v="0"/>
    <n v="50"/>
    <n v="0"/>
    <n v="0"/>
    <n v="50"/>
    <n v="0"/>
    <n v="0"/>
    <n v="50"/>
    <n v="0"/>
    <n v="50"/>
    <m/>
    <s v="ETHREL SL39 100ML-box"/>
    <x v="28"/>
  </r>
  <r>
    <s v="FAME                           10ML"/>
    <n v="0"/>
    <n v="200"/>
    <n v="0"/>
    <n v="0"/>
    <n v="200"/>
    <n v="119"/>
    <n v="0"/>
    <n v="200"/>
    <n v="0"/>
    <n v="81"/>
    <m/>
    <s v="FAME 10ML-box"/>
    <x v="29"/>
  </r>
  <r>
    <s v="FAME                           50ML"/>
    <n v="0"/>
    <n v="40"/>
    <n v="0"/>
    <n v="0"/>
    <n v="40"/>
    <n v="20"/>
    <n v="0"/>
    <n v="40"/>
    <n v="0"/>
    <n v="20"/>
    <m/>
    <s v="FAME 50ML-box"/>
    <x v="30"/>
  </r>
  <r>
    <s v="FOLICUR                        100ML"/>
    <n v="49"/>
    <n v="150"/>
    <n v="0"/>
    <n v="0"/>
    <n v="199"/>
    <n v="91"/>
    <n v="0"/>
    <n v="150"/>
    <n v="0"/>
    <n v="108"/>
    <m/>
    <s v="FOLICUR 100ML-box"/>
    <x v="31"/>
  </r>
  <r>
    <s v="FOLICUR                        1LTR"/>
    <n v="0"/>
    <n v="30"/>
    <n v="0"/>
    <n v="0"/>
    <n v="30"/>
    <n v="18"/>
    <n v="0"/>
    <n v="30"/>
    <n v="0"/>
    <n v="12"/>
    <m/>
    <s v="FOLICUR 1LTR-box"/>
    <x v="32"/>
  </r>
  <r>
    <s v="FOLICUR                        250ML"/>
    <n v="71"/>
    <n v="40"/>
    <n v="0"/>
    <n v="0"/>
    <n v="111"/>
    <n v="73"/>
    <n v="0"/>
    <n v="40"/>
    <n v="0"/>
    <n v="38"/>
    <m/>
    <s v="FOLICUR 250ML-box"/>
    <x v="33"/>
  </r>
  <r>
    <s v="FOLICUR                        500ML"/>
    <n v="10"/>
    <n v="40"/>
    <n v="0"/>
    <n v="0"/>
    <n v="50"/>
    <n v="28"/>
    <n v="0"/>
    <n v="40"/>
    <n v="0"/>
    <n v="22"/>
    <m/>
    <s v="FOLICUR 500ML-box"/>
    <x v="34"/>
  </r>
  <r>
    <s v="GAUCHO                         100ML"/>
    <n v="0"/>
    <n v="50"/>
    <n v="0"/>
    <n v="0"/>
    <n v="50"/>
    <n v="0"/>
    <n v="0"/>
    <n v="50"/>
    <n v="0"/>
    <n v="50"/>
    <m/>
    <s v="GAUCHO 100ML-box"/>
    <x v="35"/>
  </r>
  <r>
    <s v="GLAMORE                        100GM"/>
    <n v="0"/>
    <n v="200"/>
    <n v="0"/>
    <n v="0"/>
    <n v="200"/>
    <n v="195"/>
    <n v="0"/>
    <n v="200"/>
    <n v="0"/>
    <n v="5"/>
    <m/>
    <s v="GLAMORE 100GM-box"/>
    <x v="36"/>
  </r>
  <r>
    <s v="GLAMORE                        50GM"/>
    <n v="0"/>
    <n v="280"/>
    <n v="0"/>
    <n v="0"/>
    <n v="280"/>
    <n v="194"/>
    <n v="0"/>
    <n v="280"/>
    <n v="0"/>
    <n v="86"/>
    <m/>
    <s v="GLAMORE 50GM-box"/>
    <x v="37"/>
  </r>
  <r>
    <s v="JUMP WG80                      2GM"/>
    <n v="1565"/>
    <n v="0"/>
    <n v="0"/>
    <n v="0"/>
    <n v="1565"/>
    <n v="1341"/>
    <n v="0"/>
    <n v="0"/>
    <n v="0"/>
    <n v="224"/>
    <m/>
    <s v="JUMP WG80 2GM-box"/>
    <x v="38"/>
  </r>
  <r>
    <s v="JUMP WG80                      40GM"/>
    <n v="0"/>
    <n v="80"/>
    <n v="0"/>
    <n v="0"/>
    <n v="80"/>
    <n v="80"/>
    <n v="0"/>
    <n v="80"/>
    <n v="0"/>
    <n v="0"/>
    <m/>
    <s v="JUMP WG80 40GM-box"/>
    <x v="39"/>
  </r>
  <r>
    <s v="LARVIN                         250GM"/>
    <n v="0"/>
    <n v="20"/>
    <n v="0"/>
    <n v="0"/>
    <n v="20"/>
    <n v="0"/>
    <n v="0"/>
    <n v="20"/>
    <n v="0"/>
    <n v="20"/>
    <m/>
    <s v="LARVIN 250GM-box"/>
    <x v="40"/>
  </r>
  <r>
    <s v="LARVIN                         500GM"/>
    <n v="0"/>
    <n v="20"/>
    <n v="0"/>
    <n v="0"/>
    <n v="20"/>
    <n v="20"/>
    <n v="0"/>
    <n v="20"/>
    <n v="0"/>
    <n v="0"/>
    <m/>
    <s v="LARVIN 500GM-box"/>
    <x v="41"/>
  </r>
  <r>
    <s v="NATIVO                         1 KG"/>
    <n v="0"/>
    <n v="150"/>
    <n v="0"/>
    <n v="0"/>
    <n v="150"/>
    <n v="23"/>
    <n v="0"/>
    <n v="150"/>
    <n v="0"/>
    <n v="127"/>
    <m/>
    <s v="NATIVO 1 KG-box"/>
    <x v="42"/>
  </r>
  <r>
    <s v="NATIVO                         500GM"/>
    <n v="0"/>
    <n v="60"/>
    <n v="0"/>
    <n v="0"/>
    <n v="60"/>
    <n v="17"/>
    <n v="0"/>
    <n v="60"/>
    <n v="0"/>
    <n v="43"/>
    <m/>
    <s v="NATIVO 500GM-box"/>
    <x v="43"/>
  </r>
  <r>
    <s v="PLANOFIX SL4                   100ML"/>
    <n v="0"/>
    <n v="50"/>
    <n v="0"/>
    <n v="0"/>
    <n v="50"/>
    <n v="0"/>
    <n v="0"/>
    <n v="50"/>
    <n v="0"/>
    <n v="50"/>
    <m/>
    <s v="PLANOFIX SL4 100ML-box"/>
    <x v="44"/>
  </r>
  <r>
    <s v="REGENT                         1LTR"/>
    <n v="0"/>
    <n v="40"/>
    <n v="0"/>
    <n v="0"/>
    <n v="40"/>
    <n v="20"/>
    <n v="0"/>
    <n v="40"/>
    <n v="0"/>
    <n v="20"/>
    <m/>
    <s v="REGENT 1LTR-box"/>
    <x v="45"/>
  </r>
  <r>
    <s v="REGENT                         250ML"/>
    <n v="0"/>
    <n v="20"/>
    <n v="0"/>
    <n v="0"/>
    <n v="20"/>
    <n v="10"/>
    <n v="0"/>
    <n v="20"/>
    <n v="0"/>
    <n v="10"/>
    <m/>
    <s v="REGENT 250ML-box"/>
    <x v="46"/>
  </r>
  <r>
    <s v="RICESTAR                       500 ML"/>
    <n v="0"/>
    <n v="20"/>
    <n v="0"/>
    <n v="0"/>
    <n v="20"/>
    <n v="20"/>
    <n v="0"/>
    <n v="20"/>
    <n v="0"/>
    <n v="0"/>
    <m/>
    <s v="RICESTAR 500 ML-box"/>
    <x v="47"/>
  </r>
  <r>
    <s v="SUNRICE                        50GM"/>
    <n v="181"/>
    <n v="0"/>
    <n v="0"/>
    <n v="0"/>
    <n v="181"/>
    <n v="0"/>
    <n v="0"/>
    <n v="0"/>
    <n v="0"/>
    <n v="181"/>
    <m/>
    <s v="SUNRICE 50GM-box"/>
    <x v="48"/>
  </r>
  <r>
    <s v="TOPSTAR                        35GM"/>
    <n v="405"/>
    <n v="0"/>
    <n v="0"/>
    <n v="0"/>
    <n v="405"/>
    <n v="405"/>
    <n v="0"/>
    <n v="0"/>
    <n v="0"/>
    <n v="0"/>
    <m/>
    <s v="TOPSTAR 35GM-box"/>
    <x v="49"/>
  </r>
  <r>
    <s v="WHIP SUPER                     100ML"/>
    <n v="0"/>
    <n v="250"/>
    <n v="0"/>
    <n v="0"/>
    <n v="250"/>
    <n v="11"/>
    <n v="0"/>
    <n v="250"/>
    <n v="0"/>
    <n v="239"/>
    <m/>
    <s v="WHIP SUPER 100ML-box"/>
    <x v="50"/>
  </r>
  <r>
    <s v="WHIP SUPER                     1LTR"/>
    <n v="0"/>
    <n v="100"/>
    <n v="0"/>
    <n v="0"/>
    <n v="100"/>
    <n v="0"/>
    <n v="0"/>
    <n v="100"/>
    <n v="0"/>
    <n v="100"/>
    <m/>
    <s v="WHIP SUPER 1LTR-box"/>
    <x v="51"/>
  </r>
  <r>
    <s v="WHIP SUPER                     250ML"/>
    <n v="0"/>
    <n v="200"/>
    <n v="0"/>
    <n v="0"/>
    <n v="200"/>
    <n v="0"/>
    <n v="0"/>
    <n v="200"/>
    <n v="0"/>
    <n v="200"/>
    <m/>
    <s v="WHIP SUPER 250ML-box"/>
    <x v="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P1:W55" firstHeaderRow="0" firstDataRow="1" firstDataCol="1"/>
  <pivotFields count="14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numFmtId="1" showAll="0"/>
    <pivotField dataField="1" numFmtId="1" showAll="0"/>
    <pivotField dataField="1" showAll="0"/>
    <pivotField showAll="0"/>
    <pivotField showAll="0"/>
    <pivotField axis="axisRow" showAll="0" sortType="ascending">
      <items count="126">
        <item x="1"/>
        <item m="1" x="76"/>
        <item m="1" x="92"/>
        <item x="0"/>
        <item m="1" x="120"/>
        <item x="3"/>
        <item x="2"/>
        <item m="1" x="56"/>
        <item m="1" x="69"/>
        <item m="1" x="70"/>
        <item x="5"/>
        <item x="7"/>
        <item x="6"/>
        <item x="4"/>
        <item m="1" x="121"/>
        <item m="1" x="122"/>
        <item x="9"/>
        <item x="11"/>
        <item x="10"/>
        <item x="8"/>
        <item x="12"/>
        <item x="13"/>
        <item x="14"/>
        <item x="15"/>
        <item x="16"/>
        <item x="17"/>
        <item m="1" x="80"/>
        <item x="18"/>
        <item x="19"/>
        <item m="1" x="118"/>
        <item x="20"/>
        <item m="1" x="81"/>
        <item m="1" x="123"/>
        <item m="1" x="104"/>
        <item m="1" x="91"/>
        <item m="1" x="103"/>
        <item m="1" x="63"/>
        <item m="1" x="64"/>
        <item x="22"/>
        <item x="23"/>
        <item x="21"/>
        <item x="24"/>
        <item x="26"/>
        <item x="25"/>
        <item m="1" x="116"/>
        <item x="27"/>
        <item m="1" x="115"/>
        <item m="1" x="57"/>
        <item m="1" x="58"/>
        <item x="28"/>
        <item x="29"/>
        <item m="1" x="124"/>
        <item x="30"/>
        <item m="1" x="87"/>
        <item m="1" x="88"/>
        <item x="32"/>
        <item x="34"/>
        <item x="33"/>
        <item x="31"/>
        <item m="1" x="60"/>
        <item m="1" x="71"/>
        <item m="1" x="105"/>
        <item m="1" x="77"/>
        <item m="1" x="72"/>
        <item x="35"/>
        <item m="1" x="111"/>
        <item x="36"/>
        <item m="1" x="101"/>
        <item x="37"/>
        <item m="1" x="117"/>
        <item x="38"/>
        <item x="39"/>
        <item m="1" x="95"/>
        <item m="1" x="73"/>
        <item x="40"/>
        <item x="41"/>
        <item m="1" x="98"/>
        <item m="1" x="99"/>
        <item m="1" x="59"/>
        <item m="1" x="93"/>
        <item m="1" x="102"/>
        <item m="1" x="113"/>
        <item m="1" x="114"/>
        <item x="42"/>
        <item m="1" x="97"/>
        <item x="43"/>
        <item m="1" x="66"/>
        <item m="1" x="67"/>
        <item m="1" x="78"/>
        <item m="1" x="79"/>
        <item x="44"/>
        <item m="1" x="53"/>
        <item m="1" x="100"/>
        <item m="1" x="107"/>
        <item m="1" x="86"/>
        <item m="1" x="96"/>
        <item x="45"/>
        <item x="46"/>
        <item m="1" x="61"/>
        <item m="1" x="84"/>
        <item m="1" x="55"/>
        <item m="1" x="112"/>
        <item m="1" x="94"/>
        <item m="1" x="89"/>
        <item x="47"/>
        <item m="1" x="85"/>
        <item m="1" x="54"/>
        <item m="1" x="119"/>
        <item m="1" x="74"/>
        <item m="1" x="65"/>
        <item m="1" x="82"/>
        <item m="1" x="83"/>
        <item m="1" x="62"/>
        <item m="1" x="108"/>
        <item m="1" x="109"/>
        <item m="1" x="110"/>
        <item m="1" x="106"/>
        <item x="48"/>
        <item m="1" x="90"/>
        <item x="49"/>
        <item m="1" x="75"/>
        <item x="51"/>
        <item x="52"/>
        <item x="50"/>
        <item m="1" x="68"/>
        <item t="default"/>
      </items>
    </pivotField>
  </pivotFields>
  <rowFields count="1">
    <field x="13"/>
  </rowFields>
  <rowItems count="54">
    <i>
      <x/>
    </i>
    <i>
      <x v="3"/>
    </i>
    <i>
      <x v="5"/>
    </i>
    <i>
      <x v="6"/>
    </i>
    <i>
      <x v="10"/>
    </i>
    <i>
      <x v="11"/>
    </i>
    <i>
      <x v="12"/>
    </i>
    <i>
      <x v="13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30"/>
    </i>
    <i>
      <x v="38"/>
    </i>
    <i>
      <x v="39"/>
    </i>
    <i>
      <x v="40"/>
    </i>
    <i>
      <x v="41"/>
    </i>
    <i>
      <x v="42"/>
    </i>
    <i>
      <x v="43"/>
    </i>
    <i>
      <x v="45"/>
    </i>
    <i>
      <x v="49"/>
    </i>
    <i>
      <x v="50"/>
    </i>
    <i>
      <x v="52"/>
    </i>
    <i>
      <x v="55"/>
    </i>
    <i>
      <x v="56"/>
    </i>
    <i>
      <x v="57"/>
    </i>
    <i>
      <x v="58"/>
    </i>
    <i>
      <x v="64"/>
    </i>
    <i>
      <x v="66"/>
    </i>
    <i>
      <x v="68"/>
    </i>
    <i>
      <x v="70"/>
    </i>
    <i>
      <x v="71"/>
    </i>
    <i>
      <x v="74"/>
    </i>
    <i>
      <x v="75"/>
    </i>
    <i>
      <x v="83"/>
    </i>
    <i>
      <x v="85"/>
    </i>
    <i>
      <x v="90"/>
    </i>
    <i>
      <x v="96"/>
    </i>
    <i>
      <x v="97"/>
    </i>
    <i>
      <x v="104"/>
    </i>
    <i>
      <x v="117"/>
    </i>
    <i>
      <x v="119"/>
    </i>
    <i>
      <x v="121"/>
    </i>
    <i>
      <x v="122"/>
    </i>
    <i>
      <x v="123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9" baseField="0" baseItem="0"/>
    <dataField name="Sum of CLOSING STOCK" fld="10" baseField="0" baseItem="0"/>
  </dataFields>
  <formats count="10">
    <format dxfId="33">
      <pivotArea type="all" dataOnly="0" outline="0" fieldPosition="0"/>
    </format>
    <format dxfId="32">
      <pivotArea outline="0" collapsedLevelsAreSubtotals="1" fieldPosition="0"/>
    </format>
    <format dxfId="31">
      <pivotArea field="13" type="button" dataOnly="0" labelOnly="1" outline="0" axis="axisRow" fieldPosition="0"/>
    </format>
    <format dxfId="30">
      <pivotArea dataOnly="0" labelOnly="1" fieldPosition="0">
        <references count="1">
          <reference field="13" count="1">
            <x v="100"/>
          </reference>
        </references>
      </pivotArea>
    </format>
    <format dxfId="29">
      <pivotArea dataOnly="0" labelOnly="1" grandRow="1" outline="0" fieldPosition="0"/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13" type="button" dataOnly="0" labelOnly="1" outline="0" axis="axisRow" fieldPosition="0"/>
    </format>
    <format dxfId="25">
      <pivotArea dataOnly="0" labelOnly="1" fieldPosition="0">
        <references count="1">
          <reference field="13" count="1">
            <x v="100"/>
          </reference>
        </references>
      </pivotArea>
    </format>
    <format dxfId="2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workbookViewId="0">
      <selection sqref="A1:L1"/>
    </sheetView>
  </sheetViews>
  <sheetFormatPr defaultRowHeight="14.4" x14ac:dyDescent="0.3"/>
  <cols>
    <col min="1" max="1" width="44.44140625" style="57" bestFit="1" customWidth="1"/>
    <col min="2" max="2" width="9.44140625" style="57" bestFit="1" customWidth="1"/>
    <col min="3" max="3" width="12.44140625" style="57" bestFit="1" customWidth="1"/>
    <col min="4" max="4" width="8.44140625" style="57" bestFit="1" customWidth="1"/>
    <col min="5" max="5" width="8.5546875" style="57" bestFit="1" customWidth="1"/>
    <col min="6" max="7" width="8" style="57" bestFit="1" customWidth="1"/>
    <col min="8" max="8" width="11.21875" style="57" bestFit="1" customWidth="1"/>
    <col min="9" max="9" width="11.21875" style="57" customWidth="1"/>
    <col min="10" max="10" width="8.5546875" style="57" bestFit="1" customWidth="1"/>
    <col min="11" max="11" width="9.44140625" style="57" bestFit="1" customWidth="1"/>
    <col min="12" max="12" width="8" style="57" bestFit="1" customWidth="1"/>
    <col min="13" max="13" width="24.88671875" style="57" bestFit="1" customWidth="1"/>
    <col min="14" max="256" width="8.88671875" style="57"/>
    <col min="257" max="257" width="44.44140625" style="57" bestFit="1" customWidth="1"/>
    <col min="258" max="258" width="9.44140625" style="57" bestFit="1" customWidth="1"/>
    <col min="259" max="259" width="12.44140625" style="57" bestFit="1" customWidth="1"/>
    <col min="260" max="260" width="8.44140625" style="57" bestFit="1" customWidth="1"/>
    <col min="261" max="261" width="8.5546875" style="57" bestFit="1" customWidth="1"/>
    <col min="262" max="263" width="8" style="57" bestFit="1" customWidth="1"/>
    <col min="264" max="264" width="11.21875" style="57" bestFit="1" customWidth="1"/>
    <col min="265" max="265" width="11.21875" style="57" customWidth="1"/>
    <col min="266" max="266" width="8.5546875" style="57" bestFit="1" customWidth="1"/>
    <col min="267" max="267" width="9.44140625" style="57" bestFit="1" customWidth="1"/>
    <col min="268" max="268" width="8" style="57" bestFit="1" customWidth="1"/>
    <col min="269" max="269" width="24.88671875" style="57" bestFit="1" customWidth="1"/>
    <col min="270" max="512" width="8.88671875" style="57"/>
    <col min="513" max="513" width="44.44140625" style="57" bestFit="1" customWidth="1"/>
    <col min="514" max="514" width="9.44140625" style="57" bestFit="1" customWidth="1"/>
    <col min="515" max="515" width="12.44140625" style="57" bestFit="1" customWidth="1"/>
    <col min="516" max="516" width="8.44140625" style="57" bestFit="1" customWidth="1"/>
    <col min="517" max="517" width="8.5546875" style="57" bestFit="1" customWidth="1"/>
    <col min="518" max="519" width="8" style="57" bestFit="1" customWidth="1"/>
    <col min="520" max="520" width="11.21875" style="57" bestFit="1" customWidth="1"/>
    <col min="521" max="521" width="11.21875" style="57" customWidth="1"/>
    <col min="522" max="522" width="8.5546875" style="57" bestFit="1" customWidth="1"/>
    <col min="523" max="523" width="9.44140625" style="57" bestFit="1" customWidth="1"/>
    <col min="524" max="524" width="8" style="57" bestFit="1" customWidth="1"/>
    <col min="525" max="525" width="24.88671875" style="57" bestFit="1" customWidth="1"/>
    <col min="526" max="768" width="8.88671875" style="57"/>
    <col min="769" max="769" width="44.44140625" style="57" bestFit="1" customWidth="1"/>
    <col min="770" max="770" width="9.44140625" style="57" bestFit="1" customWidth="1"/>
    <col min="771" max="771" width="12.44140625" style="57" bestFit="1" customWidth="1"/>
    <col min="772" max="772" width="8.44140625" style="57" bestFit="1" customWidth="1"/>
    <col min="773" max="773" width="8.5546875" style="57" bestFit="1" customWidth="1"/>
    <col min="774" max="775" width="8" style="57" bestFit="1" customWidth="1"/>
    <col min="776" max="776" width="11.21875" style="57" bestFit="1" customWidth="1"/>
    <col min="777" max="777" width="11.21875" style="57" customWidth="1"/>
    <col min="778" max="778" width="8.5546875" style="57" bestFit="1" customWidth="1"/>
    <col min="779" max="779" width="9.44140625" style="57" bestFit="1" customWidth="1"/>
    <col min="780" max="780" width="8" style="57" bestFit="1" customWidth="1"/>
    <col min="781" max="781" width="24.88671875" style="57" bestFit="1" customWidth="1"/>
    <col min="782" max="1024" width="8.88671875" style="57"/>
    <col min="1025" max="1025" width="44.44140625" style="57" bestFit="1" customWidth="1"/>
    <col min="1026" max="1026" width="9.44140625" style="57" bestFit="1" customWidth="1"/>
    <col min="1027" max="1027" width="12.44140625" style="57" bestFit="1" customWidth="1"/>
    <col min="1028" max="1028" width="8.44140625" style="57" bestFit="1" customWidth="1"/>
    <col min="1029" max="1029" width="8.5546875" style="57" bestFit="1" customWidth="1"/>
    <col min="1030" max="1031" width="8" style="57" bestFit="1" customWidth="1"/>
    <col min="1032" max="1032" width="11.21875" style="57" bestFit="1" customWidth="1"/>
    <col min="1033" max="1033" width="11.21875" style="57" customWidth="1"/>
    <col min="1034" max="1034" width="8.5546875" style="57" bestFit="1" customWidth="1"/>
    <col min="1035" max="1035" width="9.44140625" style="57" bestFit="1" customWidth="1"/>
    <col min="1036" max="1036" width="8" style="57" bestFit="1" customWidth="1"/>
    <col min="1037" max="1037" width="24.88671875" style="57" bestFit="1" customWidth="1"/>
    <col min="1038" max="1280" width="8.88671875" style="57"/>
    <col min="1281" max="1281" width="44.44140625" style="57" bestFit="1" customWidth="1"/>
    <col min="1282" max="1282" width="9.44140625" style="57" bestFit="1" customWidth="1"/>
    <col min="1283" max="1283" width="12.44140625" style="57" bestFit="1" customWidth="1"/>
    <col min="1284" max="1284" width="8.44140625" style="57" bestFit="1" customWidth="1"/>
    <col min="1285" max="1285" width="8.5546875" style="57" bestFit="1" customWidth="1"/>
    <col min="1286" max="1287" width="8" style="57" bestFit="1" customWidth="1"/>
    <col min="1288" max="1288" width="11.21875" style="57" bestFit="1" customWidth="1"/>
    <col min="1289" max="1289" width="11.21875" style="57" customWidth="1"/>
    <col min="1290" max="1290" width="8.5546875" style="57" bestFit="1" customWidth="1"/>
    <col min="1291" max="1291" width="9.44140625" style="57" bestFit="1" customWidth="1"/>
    <col min="1292" max="1292" width="8" style="57" bestFit="1" customWidth="1"/>
    <col min="1293" max="1293" width="24.88671875" style="57" bestFit="1" customWidth="1"/>
    <col min="1294" max="1536" width="8.88671875" style="57"/>
    <col min="1537" max="1537" width="44.44140625" style="57" bestFit="1" customWidth="1"/>
    <col min="1538" max="1538" width="9.44140625" style="57" bestFit="1" customWidth="1"/>
    <col min="1539" max="1539" width="12.44140625" style="57" bestFit="1" customWidth="1"/>
    <col min="1540" max="1540" width="8.44140625" style="57" bestFit="1" customWidth="1"/>
    <col min="1541" max="1541" width="8.5546875" style="57" bestFit="1" customWidth="1"/>
    <col min="1542" max="1543" width="8" style="57" bestFit="1" customWidth="1"/>
    <col min="1544" max="1544" width="11.21875" style="57" bestFit="1" customWidth="1"/>
    <col min="1545" max="1545" width="11.21875" style="57" customWidth="1"/>
    <col min="1546" max="1546" width="8.5546875" style="57" bestFit="1" customWidth="1"/>
    <col min="1547" max="1547" width="9.44140625" style="57" bestFit="1" customWidth="1"/>
    <col min="1548" max="1548" width="8" style="57" bestFit="1" customWidth="1"/>
    <col min="1549" max="1549" width="24.88671875" style="57" bestFit="1" customWidth="1"/>
    <col min="1550" max="1792" width="8.88671875" style="57"/>
    <col min="1793" max="1793" width="44.44140625" style="57" bestFit="1" customWidth="1"/>
    <col min="1794" max="1794" width="9.44140625" style="57" bestFit="1" customWidth="1"/>
    <col min="1795" max="1795" width="12.44140625" style="57" bestFit="1" customWidth="1"/>
    <col min="1796" max="1796" width="8.44140625" style="57" bestFit="1" customWidth="1"/>
    <col min="1797" max="1797" width="8.5546875" style="57" bestFit="1" customWidth="1"/>
    <col min="1798" max="1799" width="8" style="57" bestFit="1" customWidth="1"/>
    <col min="1800" max="1800" width="11.21875" style="57" bestFit="1" customWidth="1"/>
    <col min="1801" max="1801" width="11.21875" style="57" customWidth="1"/>
    <col min="1802" max="1802" width="8.5546875" style="57" bestFit="1" customWidth="1"/>
    <col min="1803" max="1803" width="9.44140625" style="57" bestFit="1" customWidth="1"/>
    <col min="1804" max="1804" width="8" style="57" bestFit="1" customWidth="1"/>
    <col min="1805" max="1805" width="24.88671875" style="57" bestFit="1" customWidth="1"/>
    <col min="1806" max="2048" width="8.88671875" style="57"/>
    <col min="2049" max="2049" width="44.44140625" style="57" bestFit="1" customWidth="1"/>
    <col min="2050" max="2050" width="9.44140625" style="57" bestFit="1" customWidth="1"/>
    <col min="2051" max="2051" width="12.44140625" style="57" bestFit="1" customWidth="1"/>
    <col min="2052" max="2052" width="8.44140625" style="57" bestFit="1" customWidth="1"/>
    <col min="2053" max="2053" width="8.5546875" style="57" bestFit="1" customWidth="1"/>
    <col min="2054" max="2055" width="8" style="57" bestFit="1" customWidth="1"/>
    <col min="2056" max="2056" width="11.21875" style="57" bestFit="1" customWidth="1"/>
    <col min="2057" max="2057" width="11.21875" style="57" customWidth="1"/>
    <col min="2058" max="2058" width="8.5546875" style="57" bestFit="1" customWidth="1"/>
    <col min="2059" max="2059" width="9.44140625" style="57" bestFit="1" customWidth="1"/>
    <col min="2060" max="2060" width="8" style="57" bestFit="1" customWidth="1"/>
    <col min="2061" max="2061" width="24.88671875" style="57" bestFit="1" customWidth="1"/>
    <col min="2062" max="2304" width="8.88671875" style="57"/>
    <col min="2305" max="2305" width="44.44140625" style="57" bestFit="1" customWidth="1"/>
    <col min="2306" max="2306" width="9.44140625" style="57" bestFit="1" customWidth="1"/>
    <col min="2307" max="2307" width="12.44140625" style="57" bestFit="1" customWidth="1"/>
    <col min="2308" max="2308" width="8.44140625" style="57" bestFit="1" customWidth="1"/>
    <col min="2309" max="2309" width="8.5546875" style="57" bestFit="1" customWidth="1"/>
    <col min="2310" max="2311" width="8" style="57" bestFit="1" customWidth="1"/>
    <col min="2312" max="2312" width="11.21875" style="57" bestFit="1" customWidth="1"/>
    <col min="2313" max="2313" width="11.21875" style="57" customWidth="1"/>
    <col min="2314" max="2314" width="8.5546875" style="57" bestFit="1" customWidth="1"/>
    <col min="2315" max="2315" width="9.44140625" style="57" bestFit="1" customWidth="1"/>
    <col min="2316" max="2316" width="8" style="57" bestFit="1" customWidth="1"/>
    <col min="2317" max="2317" width="24.88671875" style="57" bestFit="1" customWidth="1"/>
    <col min="2318" max="2560" width="8.88671875" style="57"/>
    <col min="2561" max="2561" width="44.44140625" style="57" bestFit="1" customWidth="1"/>
    <col min="2562" max="2562" width="9.44140625" style="57" bestFit="1" customWidth="1"/>
    <col min="2563" max="2563" width="12.44140625" style="57" bestFit="1" customWidth="1"/>
    <col min="2564" max="2564" width="8.44140625" style="57" bestFit="1" customWidth="1"/>
    <col min="2565" max="2565" width="8.5546875" style="57" bestFit="1" customWidth="1"/>
    <col min="2566" max="2567" width="8" style="57" bestFit="1" customWidth="1"/>
    <col min="2568" max="2568" width="11.21875" style="57" bestFit="1" customWidth="1"/>
    <col min="2569" max="2569" width="11.21875" style="57" customWidth="1"/>
    <col min="2570" max="2570" width="8.5546875" style="57" bestFit="1" customWidth="1"/>
    <col min="2571" max="2571" width="9.44140625" style="57" bestFit="1" customWidth="1"/>
    <col min="2572" max="2572" width="8" style="57" bestFit="1" customWidth="1"/>
    <col min="2573" max="2573" width="24.88671875" style="57" bestFit="1" customWidth="1"/>
    <col min="2574" max="2816" width="8.88671875" style="57"/>
    <col min="2817" max="2817" width="44.44140625" style="57" bestFit="1" customWidth="1"/>
    <col min="2818" max="2818" width="9.44140625" style="57" bestFit="1" customWidth="1"/>
    <col min="2819" max="2819" width="12.44140625" style="57" bestFit="1" customWidth="1"/>
    <col min="2820" max="2820" width="8.44140625" style="57" bestFit="1" customWidth="1"/>
    <col min="2821" max="2821" width="8.5546875" style="57" bestFit="1" customWidth="1"/>
    <col min="2822" max="2823" width="8" style="57" bestFit="1" customWidth="1"/>
    <col min="2824" max="2824" width="11.21875" style="57" bestFit="1" customWidth="1"/>
    <col min="2825" max="2825" width="11.21875" style="57" customWidth="1"/>
    <col min="2826" max="2826" width="8.5546875" style="57" bestFit="1" customWidth="1"/>
    <col min="2827" max="2827" width="9.44140625" style="57" bestFit="1" customWidth="1"/>
    <col min="2828" max="2828" width="8" style="57" bestFit="1" customWidth="1"/>
    <col min="2829" max="2829" width="24.88671875" style="57" bestFit="1" customWidth="1"/>
    <col min="2830" max="3072" width="8.88671875" style="57"/>
    <col min="3073" max="3073" width="44.44140625" style="57" bestFit="1" customWidth="1"/>
    <col min="3074" max="3074" width="9.44140625" style="57" bestFit="1" customWidth="1"/>
    <col min="3075" max="3075" width="12.44140625" style="57" bestFit="1" customWidth="1"/>
    <col min="3076" max="3076" width="8.44140625" style="57" bestFit="1" customWidth="1"/>
    <col min="3077" max="3077" width="8.5546875" style="57" bestFit="1" customWidth="1"/>
    <col min="3078" max="3079" width="8" style="57" bestFit="1" customWidth="1"/>
    <col min="3080" max="3080" width="11.21875" style="57" bestFit="1" customWidth="1"/>
    <col min="3081" max="3081" width="11.21875" style="57" customWidth="1"/>
    <col min="3082" max="3082" width="8.5546875" style="57" bestFit="1" customWidth="1"/>
    <col min="3083" max="3083" width="9.44140625" style="57" bestFit="1" customWidth="1"/>
    <col min="3084" max="3084" width="8" style="57" bestFit="1" customWidth="1"/>
    <col min="3085" max="3085" width="24.88671875" style="57" bestFit="1" customWidth="1"/>
    <col min="3086" max="3328" width="8.88671875" style="57"/>
    <col min="3329" max="3329" width="44.44140625" style="57" bestFit="1" customWidth="1"/>
    <col min="3330" max="3330" width="9.44140625" style="57" bestFit="1" customWidth="1"/>
    <col min="3331" max="3331" width="12.44140625" style="57" bestFit="1" customWidth="1"/>
    <col min="3332" max="3332" width="8.44140625" style="57" bestFit="1" customWidth="1"/>
    <col min="3333" max="3333" width="8.5546875" style="57" bestFit="1" customWidth="1"/>
    <col min="3334" max="3335" width="8" style="57" bestFit="1" customWidth="1"/>
    <col min="3336" max="3336" width="11.21875" style="57" bestFit="1" customWidth="1"/>
    <col min="3337" max="3337" width="11.21875" style="57" customWidth="1"/>
    <col min="3338" max="3338" width="8.5546875" style="57" bestFit="1" customWidth="1"/>
    <col min="3339" max="3339" width="9.44140625" style="57" bestFit="1" customWidth="1"/>
    <col min="3340" max="3340" width="8" style="57" bestFit="1" customWidth="1"/>
    <col min="3341" max="3341" width="24.88671875" style="57" bestFit="1" customWidth="1"/>
    <col min="3342" max="3584" width="8.88671875" style="57"/>
    <col min="3585" max="3585" width="44.44140625" style="57" bestFit="1" customWidth="1"/>
    <col min="3586" max="3586" width="9.44140625" style="57" bestFit="1" customWidth="1"/>
    <col min="3587" max="3587" width="12.44140625" style="57" bestFit="1" customWidth="1"/>
    <col min="3588" max="3588" width="8.44140625" style="57" bestFit="1" customWidth="1"/>
    <col min="3589" max="3589" width="8.5546875" style="57" bestFit="1" customWidth="1"/>
    <col min="3590" max="3591" width="8" style="57" bestFit="1" customWidth="1"/>
    <col min="3592" max="3592" width="11.21875" style="57" bestFit="1" customWidth="1"/>
    <col min="3593" max="3593" width="11.21875" style="57" customWidth="1"/>
    <col min="3594" max="3594" width="8.5546875" style="57" bestFit="1" customWidth="1"/>
    <col min="3595" max="3595" width="9.44140625" style="57" bestFit="1" customWidth="1"/>
    <col min="3596" max="3596" width="8" style="57" bestFit="1" customWidth="1"/>
    <col min="3597" max="3597" width="24.88671875" style="57" bestFit="1" customWidth="1"/>
    <col min="3598" max="3840" width="8.88671875" style="57"/>
    <col min="3841" max="3841" width="44.44140625" style="57" bestFit="1" customWidth="1"/>
    <col min="3842" max="3842" width="9.44140625" style="57" bestFit="1" customWidth="1"/>
    <col min="3843" max="3843" width="12.44140625" style="57" bestFit="1" customWidth="1"/>
    <col min="3844" max="3844" width="8.44140625" style="57" bestFit="1" customWidth="1"/>
    <col min="3845" max="3845" width="8.5546875" style="57" bestFit="1" customWidth="1"/>
    <col min="3846" max="3847" width="8" style="57" bestFit="1" customWidth="1"/>
    <col min="3848" max="3848" width="11.21875" style="57" bestFit="1" customWidth="1"/>
    <col min="3849" max="3849" width="11.21875" style="57" customWidth="1"/>
    <col min="3850" max="3850" width="8.5546875" style="57" bestFit="1" customWidth="1"/>
    <col min="3851" max="3851" width="9.44140625" style="57" bestFit="1" customWidth="1"/>
    <col min="3852" max="3852" width="8" style="57" bestFit="1" customWidth="1"/>
    <col min="3853" max="3853" width="24.88671875" style="57" bestFit="1" customWidth="1"/>
    <col min="3854" max="4096" width="8.88671875" style="57"/>
    <col min="4097" max="4097" width="44.44140625" style="57" bestFit="1" customWidth="1"/>
    <col min="4098" max="4098" width="9.44140625" style="57" bestFit="1" customWidth="1"/>
    <col min="4099" max="4099" width="12.44140625" style="57" bestFit="1" customWidth="1"/>
    <col min="4100" max="4100" width="8.44140625" style="57" bestFit="1" customWidth="1"/>
    <col min="4101" max="4101" width="8.5546875" style="57" bestFit="1" customWidth="1"/>
    <col min="4102" max="4103" width="8" style="57" bestFit="1" customWidth="1"/>
    <col min="4104" max="4104" width="11.21875" style="57" bestFit="1" customWidth="1"/>
    <col min="4105" max="4105" width="11.21875" style="57" customWidth="1"/>
    <col min="4106" max="4106" width="8.5546875" style="57" bestFit="1" customWidth="1"/>
    <col min="4107" max="4107" width="9.44140625" style="57" bestFit="1" customWidth="1"/>
    <col min="4108" max="4108" width="8" style="57" bestFit="1" customWidth="1"/>
    <col min="4109" max="4109" width="24.88671875" style="57" bestFit="1" customWidth="1"/>
    <col min="4110" max="4352" width="8.88671875" style="57"/>
    <col min="4353" max="4353" width="44.44140625" style="57" bestFit="1" customWidth="1"/>
    <col min="4354" max="4354" width="9.44140625" style="57" bestFit="1" customWidth="1"/>
    <col min="4355" max="4355" width="12.44140625" style="57" bestFit="1" customWidth="1"/>
    <col min="4356" max="4356" width="8.44140625" style="57" bestFit="1" customWidth="1"/>
    <col min="4357" max="4357" width="8.5546875" style="57" bestFit="1" customWidth="1"/>
    <col min="4358" max="4359" width="8" style="57" bestFit="1" customWidth="1"/>
    <col min="4360" max="4360" width="11.21875" style="57" bestFit="1" customWidth="1"/>
    <col min="4361" max="4361" width="11.21875" style="57" customWidth="1"/>
    <col min="4362" max="4362" width="8.5546875" style="57" bestFit="1" customWidth="1"/>
    <col min="4363" max="4363" width="9.44140625" style="57" bestFit="1" customWidth="1"/>
    <col min="4364" max="4364" width="8" style="57" bestFit="1" customWidth="1"/>
    <col min="4365" max="4365" width="24.88671875" style="57" bestFit="1" customWidth="1"/>
    <col min="4366" max="4608" width="8.88671875" style="57"/>
    <col min="4609" max="4609" width="44.44140625" style="57" bestFit="1" customWidth="1"/>
    <col min="4610" max="4610" width="9.44140625" style="57" bestFit="1" customWidth="1"/>
    <col min="4611" max="4611" width="12.44140625" style="57" bestFit="1" customWidth="1"/>
    <col min="4612" max="4612" width="8.44140625" style="57" bestFit="1" customWidth="1"/>
    <col min="4613" max="4613" width="8.5546875" style="57" bestFit="1" customWidth="1"/>
    <col min="4614" max="4615" width="8" style="57" bestFit="1" customWidth="1"/>
    <col min="4616" max="4616" width="11.21875" style="57" bestFit="1" customWidth="1"/>
    <col min="4617" max="4617" width="11.21875" style="57" customWidth="1"/>
    <col min="4618" max="4618" width="8.5546875" style="57" bestFit="1" customWidth="1"/>
    <col min="4619" max="4619" width="9.44140625" style="57" bestFit="1" customWidth="1"/>
    <col min="4620" max="4620" width="8" style="57" bestFit="1" customWidth="1"/>
    <col min="4621" max="4621" width="24.88671875" style="57" bestFit="1" customWidth="1"/>
    <col min="4622" max="4864" width="8.88671875" style="57"/>
    <col min="4865" max="4865" width="44.44140625" style="57" bestFit="1" customWidth="1"/>
    <col min="4866" max="4866" width="9.44140625" style="57" bestFit="1" customWidth="1"/>
    <col min="4867" max="4867" width="12.44140625" style="57" bestFit="1" customWidth="1"/>
    <col min="4868" max="4868" width="8.44140625" style="57" bestFit="1" customWidth="1"/>
    <col min="4869" max="4869" width="8.5546875" style="57" bestFit="1" customWidth="1"/>
    <col min="4870" max="4871" width="8" style="57" bestFit="1" customWidth="1"/>
    <col min="4872" max="4872" width="11.21875" style="57" bestFit="1" customWidth="1"/>
    <col min="4873" max="4873" width="11.21875" style="57" customWidth="1"/>
    <col min="4874" max="4874" width="8.5546875" style="57" bestFit="1" customWidth="1"/>
    <col min="4875" max="4875" width="9.44140625" style="57" bestFit="1" customWidth="1"/>
    <col min="4876" max="4876" width="8" style="57" bestFit="1" customWidth="1"/>
    <col min="4877" max="4877" width="24.88671875" style="57" bestFit="1" customWidth="1"/>
    <col min="4878" max="5120" width="8.88671875" style="57"/>
    <col min="5121" max="5121" width="44.44140625" style="57" bestFit="1" customWidth="1"/>
    <col min="5122" max="5122" width="9.44140625" style="57" bestFit="1" customWidth="1"/>
    <col min="5123" max="5123" width="12.44140625" style="57" bestFit="1" customWidth="1"/>
    <col min="5124" max="5124" width="8.44140625" style="57" bestFit="1" customWidth="1"/>
    <col min="5125" max="5125" width="8.5546875" style="57" bestFit="1" customWidth="1"/>
    <col min="5126" max="5127" width="8" style="57" bestFit="1" customWidth="1"/>
    <col min="5128" max="5128" width="11.21875" style="57" bestFit="1" customWidth="1"/>
    <col min="5129" max="5129" width="11.21875" style="57" customWidth="1"/>
    <col min="5130" max="5130" width="8.5546875" style="57" bestFit="1" customWidth="1"/>
    <col min="5131" max="5131" width="9.44140625" style="57" bestFit="1" customWidth="1"/>
    <col min="5132" max="5132" width="8" style="57" bestFit="1" customWidth="1"/>
    <col min="5133" max="5133" width="24.88671875" style="57" bestFit="1" customWidth="1"/>
    <col min="5134" max="5376" width="8.88671875" style="57"/>
    <col min="5377" max="5377" width="44.44140625" style="57" bestFit="1" customWidth="1"/>
    <col min="5378" max="5378" width="9.44140625" style="57" bestFit="1" customWidth="1"/>
    <col min="5379" max="5379" width="12.44140625" style="57" bestFit="1" customWidth="1"/>
    <col min="5380" max="5380" width="8.44140625" style="57" bestFit="1" customWidth="1"/>
    <col min="5381" max="5381" width="8.5546875" style="57" bestFit="1" customWidth="1"/>
    <col min="5382" max="5383" width="8" style="57" bestFit="1" customWidth="1"/>
    <col min="5384" max="5384" width="11.21875" style="57" bestFit="1" customWidth="1"/>
    <col min="5385" max="5385" width="11.21875" style="57" customWidth="1"/>
    <col min="5386" max="5386" width="8.5546875" style="57" bestFit="1" customWidth="1"/>
    <col min="5387" max="5387" width="9.44140625" style="57" bestFit="1" customWidth="1"/>
    <col min="5388" max="5388" width="8" style="57" bestFit="1" customWidth="1"/>
    <col min="5389" max="5389" width="24.88671875" style="57" bestFit="1" customWidth="1"/>
    <col min="5390" max="5632" width="8.88671875" style="57"/>
    <col min="5633" max="5633" width="44.44140625" style="57" bestFit="1" customWidth="1"/>
    <col min="5634" max="5634" width="9.44140625" style="57" bestFit="1" customWidth="1"/>
    <col min="5635" max="5635" width="12.44140625" style="57" bestFit="1" customWidth="1"/>
    <col min="5636" max="5636" width="8.44140625" style="57" bestFit="1" customWidth="1"/>
    <col min="5637" max="5637" width="8.5546875" style="57" bestFit="1" customWidth="1"/>
    <col min="5638" max="5639" width="8" style="57" bestFit="1" customWidth="1"/>
    <col min="5640" max="5640" width="11.21875" style="57" bestFit="1" customWidth="1"/>
    <col min="5641" max="5641" width="11.21875" style="57" customWidth="1"/>
    <col min="5642" max="5642" width="8.5546875" style="57" bestFit="1" customWidth="1"/>
    <col min="5643" max="5643" width="9.44140625" style="57" bestFit="1" customWidth="1"/>
    <col min="5644" max="5644" width="8" style="57" bestFit="1" customWidth="1"/>
    <col min="5645" max="5645" width="24.88671875" style="57" bestFit="1" customWidth="1"/>
    <col min="5646" max="5888" width="8.88671875" style="57"/>
    <col min="5889" max="5889" width="44.44140625" style="57" bestFit="1" customWidth="1"/>
    <col min="5890" max="5890" width="9.44140625" style="57" bestFit="1" customWidth="1"/>
    <col min="5891" max="5891" width="12.44140625" style="57" bestFit="1" customWidth="1"/>
    <col min="5892" max="5892" width="8.44140625" style="57" bestFit="1" customWidth="1"/>
    <col min="5893" max="5893" width="8.5546875" style="57" bestFit="1" customWidth="1"/>
    <col min="5894" max="5895" width="8" style="57" bestFit="1" customWidth="1"/>
    <col min="5896" max="5896" width="11.21875" style="57" bestFit="1" customWidth="1"/>
    <col min="5897" max="5897" width="11.21875" style="57" customWidth="1"/>
    <col min="5898" max="5898" width="8.5546875" style="57" bestFit="1" customWidth="1"/>
    <col min="5899" max="5899" width="9.44140625" style="57" bestFit="1" customWidth="1"/>
    <col min="5900" max="5900" width="8" style="57" bestFit="1" customWidth="1"/>
    <col min="5901" max="5901" width="24.88671875" style="57" bestFit="1" customWidth="1"/>
    <col min="5902" max="6144" width="8.88671875" style="57"/>
    <col min="6145" max="6145" width="44.44140625" style="57" bestFit="1" customWidth="1"/>
    <col min="6146" max="6146" width="9.44140625" style="57" bestFit="1" customWidth="1"/>
    <col min="6147" max="6147" width="12.44140625" style="57" bestFit="1" customWidth="1"/>
    <col min="6148" max="6148" width="8.44140625" style="57" bestFit="1" customWidth="1"/>
    <col min="6149" max="6149" width="8.5546875" style="57" bestFit="1" customWidth="1"/>
    <col min="6150" max="6151" width="8" style="57" bestFit="1" customWidth="1"/>
    <col min="6152" max="6152" width="11.21875" style="57" bestFit="1" customWidth="1"/>
    <col min="6153" max="6153" width="11.21875" style="57" customWidth="1"/>
    <col min="6154" max="6154" width="8.5546875" style="57" bestFit="1" customWidth="1"/>
    <col min="6155" max="6155" width="9.44140625" style="57" bestFit="1" customWidth="1"/>
    <col min="6156" max="6156" width="8" style="57" bestFit="1" customWidth="1"/>
    <col min="6157" max="6157" width="24.88671875" style="57" bestFit="1" customWidth="1"/>
    <col min="6158" max="6400" width="8.88671875" style="57"/>
    <col min="6401" max="6401" width="44.44140625" style="57" bestFit="1" customWidth="1"/>
    <col min="6402" max="6402" width="9.44140625" style="57" bestFit="1" customWidth="1"/>
    <col min="6403" max="6403" width="12.44140625" style="57" bestFit="1" customWidth="1"/>
    <col min="6404" max="6404" width="8.44140625" style="57" bestFit="1" customWidth="1"/>
    <col min="6405" max="6405" width="8.5546875" style="57" bestFit="1" customWidth="1"/>
    <col min="6406" max="6407" width="8" style="57" bestFit="1" customWidth="1"/>
    <col min="6408" max="6408" width="11.21875" style="57" bestFit="1" customWidth="1"/>
    <col min="6409" max="6409" width="11.21875" style="57" customWidth="1"/>
    <col min="6410" max="6410" width="8.5546875" style="57" bestFit="1" customWidth="1"/>
    <col min="6411" max="6411" width="9.44140625" style="57" bestFit="1" customWidth="1"/>
    <col min="6412" max="6412" width="8" style="57" bestFit="1" customWidth="1"/>
    <col min="6413" max="6413" width="24.88671875" style="57" bestFit="1" customWidth="1"/>
    <col min="6414" max="6656" width="8.88671875" style="57"/>
    <col min="6657" max="6657" width="44.44140625" style="57" bestFit="1" customWidth="1"/>
    <col min="6658" max="6658" width="9.44140625" style="57" bestFit="1" customWidth="1"/>
    <col min="6659" max="6659" width="12.44140625" style="57" bestFit="1" customWidth="1"/>
    <col min="6660" max="6660" width="8.44140625" style="57" bestFit="1" customWidth="1"/>
    <col min="6661" max="6661" width="8.5546875" style="57" bestFit="1" customWidth="1"/>
    <col min="6662" max="6663" width="8" style="57" bestFit="1" customWidth="1"/>
    <col min="6664" max="6664" width="11.21875" style="57" bestFit="1" customWidth="1"/>
    <col min="6665" max="6665" width="11.21875" style="57" customWidth="1"/>
    <col min="6666" max="6666" width="8.5546875" style="57" bestFit="1" customWidth="1"/>
    <col min="6667" max="6667" width="9.44140625" style="57" bestFit="1" customWidth="1"/>
    <col min="6668" max="6668" width="8" style="57" bestFit="1" customWidth="1"/>
    <col min="6669" max="6669" width="24.88671875" style="57" bestFit="1" customWidth="1"/>
    <col min="6670" max="6912" width="8.88671875" style="57"/>
    <col min="6913" max="6913" width="44.44140625" style="57" bestFit="1" customWidth="1"/>
    <col min="6914" max="6914" width="9.44140625" style="57" bestFit="1" customWidth="1"/>
    <col min="6915" max="6915" width="12.44140625" style="57" bestFit="1" customWidth="1"/>
    <col min="6916" max="6916" width="8.44140625" style="57" bestFit="1" customWidth="1"/>
    <col min="6917" max="6917" width="8.5546875" style="57" bestFit="1" customWidth="1"/>
    <col min="6918" max="6919" width="8" style="57" bestFit="1" customWidth="1"/>
    <col min="6920" max="6920" width="11.21875" style="57" bestFit="1" customWidth="1"/>
    <col min="6921" max="6921" width="11.21875" style="57" customWidth="1"/>
    <col min="6922" max="6922" width="8.5546875" style="57" bestFit="1" customWidth="1"/>
    <col min="6923" max="6923" width="9.44140625" style="57" bestFit="1" customWidth="1"/>
    <col min="6924" max="6924" width="8" style="57" bestFit="1" customWidth="1"/>
    <col min="6925" max="6925" width="24.88671875" style="57" bestFit="1" customWidth="1"/>
    <col min="6926" max="7168" width="8.88671875" style="57"/>
    <col min="7169" max="7169" width="44.44140625" style="57" bestFit="1" customWidth="1"/>
    <col min="7170" max="7170" width="9.44140625" style="57" bestFit="1" customWidth="1"/>
    <col min="7171" max="7171" width="12.44140625" style="57" bestFit="1" customWidth="1"/>
    <col min="7172" max="7172" width="8.44140625" style="57" bestFit="1" customWidth="1"/>
    <col min="7173" max="7173" width="8.5546875" style="57" bestFit="1" customWidth="1"/>
    <col min="7174" max="7175" width="8" style="57" bestFit="1" customWidth="1"/>
    <col min="7176" max="7176" width="11.21875" style="57" bestFit="1" customWidth="1"/>
    <col min="7177" max="7177" width="11.21875" style="57" customWidth="1"/>
    <col min="7178" max="7178" width="8.5546875" style="57" bestFit="1" customWidth="1"/>
    <col min="7179" max="7179" width="9.44140625" style="57" bestFit="1" customWidth="1"/>
    <col min="7180" max="7180" width="8" style="57" bestFit="1" customWidth="1"/>
    <col min="7181" max="7181" width="24.88671875" style="57" bestFit="1" customWidth="1"/>
    <col min="7182" max="7424" width="8.88671875" style="57"/>
    <col min="7425" max="7425" width="44.44140625" style="57" bestFit="1" customWidth="1"/>
    <col min="7426" max="7426" width="9.44140625" style="57" bestFit="1" customWidth="1"/>
    <col min="7427" max="7427" width="12.44140625" style="57" bestFit="1" customWidth="1"/>
    <col min="7428" max="7428" width="8.44140625" style="57" bestFit="1" customWidth="1"/>
    <col min="7429" max="7429" width="8.5546875" style="57" bestFit="1" customWidth="1"/>
    <col min="7430" max="7431" width="8" style="57" bestFit="1" customWidth="1"/>
    <col min="7432" max="7432" width="11.21875" style="57" bestFit="1" customWidth="1"/>
    <col min="7433" max="7433" width="11.21875" style="57" customWidth="1"/>
    <col min="7434" max="7434" width="8.5546875" style="57" bestFit="1" customWidth="1"/>
    <col min="7435" max="7435" width="9.44140625" style="57" bestFit="1" customWidth="1"/>
    <col min="7436" max="7436" width="8" style="57" bestFit="1" customWidth="1"/>
    <col min="7437" max="7437" width="24.88671875" style="57" bestFit="1" customWidth="1"/>
    <col min="7438" max="7680" width="8.88671875" style="57"/>
    <col min="7681" max="7681" width="44.44140625" style="57" bestFit="1" customWidth="1"/>
    <col min="7682" max="7682" width="9.44140625" style="57" bestFit="1" customWidth="1"/>
    <col min="7683" max="7683" width="12.44140625" style="57" bestFit="1" customWidth="1"/>
    <col min="7684" max="7684" width="8.44140625" style="57" bestFit="1" customWidth="1"/>
    <col min="7685" max="7685" width="8.5546875" style="57" bestFit="1" customWidth="1"/>
    <col min="7686" max="7687" width="8" style="57" bestFit="1" customWidth="1"/>
    <col min="7688" max="7688" width="11.21875" style="57" bestFit="1" customWidth="1"/>
    <col min="7689" max="7689" width="11.21875" style="57" customWidth="1"/>
    <col min="7690" max="7690" width="8.5546875" style="57" bestFit="1" customWidth="1"/>
    <col min="7691" max="7691" width="9.44140625" style="57" bestFit="1" customWidth="1"/>
    <col min="7692" max="7692" width="8" style="57" bestFit="1" customWidth="1"/>
    <col min="7693" max="7693" width="24.88671875" style="57" bestFit="1" customWidth="1"/>
    <col min="7694" max="7936" width="8.88671875" style="57"/>
    <col min="7937" max="7937" width="44.44140625" style="57" bestFit="1" customWidth="1"/>
    <col min="7938" max="7938" width="9.44140625" style="57" bestFit="1" customWidth="1"/>
    <col min="7939" max="7939" width="12.44140625" style="57" bestFit="1" customWidth="1"/>
    <col min="7940" max="7940" width="8.44140625" style="57" bestFit="1" customWidth="1"/>
    <col min="7941" max="7941" width="8.5546875" style="57" bestFit="1" customWidth="1"/>
    <col min="7942" max="7943" width="8" style="57" bestFit="1" customWidth="1"/>
    <col min="7944" max="7944" width="11.21875" style="57" bestFit="1" customWidth="1"/>
    <col min="7945" max="7945" width="11.21875" style="57" customWidth="1"/>
    <col min="7946" max="7946" width="8.5546875" style="57" bestFit="1" customWidth="1"/>
    <col min="7947" max="7947" width="9.44140625" style="57" bestFit="1" customWidth="1"/>
    <col min="7948" max="7948" width="8" style="57" bestFit="1" customWidth="1"/>
    <col min="7949" max="7949" width="24.88671875" style="57" bestFit="1" customWidth="1"/>
    <col min="7950" max="8192" width="8.88671875" style="57"/>
    <col min="8193" max="8193" width="44.44140625" style="57" bestFit="1" customWidth="1"/>
    <col min="8194" max="8194" width="9.44140625" style="57" bestFit="1" customWidth="1"/>
    <col min="8195" max="8195" width="12.44140625" style="57" bestFit="1" customWidth="1"/>
    <col min="8196" max="8196" width="8.44140625" style="57" bestFit="1" customWidth="1"/>
    <col min="8197" max="8197" width="8.5546875" style="57" bestFit="1" customWidth="1"/>
    <col min="8198" max="8199" width="8" style="57" bestFit="1" customWidth="1"/>
    <col min="8200" max="8200" width="11.21875" style="57" bestFit="1" customWidth="1"/>
    <col min="8201" max="8201" width="11.21875" style="57" customWidth="1"/>
    <col min="8202" max="8202" width="8.5546875" style="57" bestFit="1" customWidth="1"/>
    <col min="8203" max="8203" width="9.44140625" style="57" bestFit="1" customWidth="1"/>
    <col min="8204" max="8204" width="8" style="57" bestFit="1" customWidth="1"/>
    <col min="8205" max="8205" width="24.88671875" style="57" bestFit="1" customWidth="1"/>
    <col min="8206" max="8448" width="8.88671875" style="57"/>
    <col min="8449" max="8449" width="44.44140625" style="57" bestFit="1" customWidth="1"/>
    <col min="8450" max="8450" width="9.44140625" style="57" bestFit="1" customWidth="1"/>
    <col min="8451" max="8451" width="12.44140625" style="57" bestFit="1" customWidth="1"/>
    <col min="8452" max="8452" width="8.44140625" style="57" bestFit="1" customWidth="1"/>
    <col min="8453" max="8453" width="8.5546875" style="57" bestFit="1" customWidth="1"/>
    <col min="8454" max="8455" width="8" style="57" bestFit="1" customWidth="1"/>
    <col min="8456" max="8456" width="11.21875" style="57" bestFit="1" customWidth="1"/>
    <col min="8457" max="8457" width="11.21875" style="57" customWidth="1"/>
    <col min="8458" max="8458" width="8.5546875" style="57" bestFit="1" customWidth="1"/>
    <col min="8459" max="8459" width="9.44140625" style="57" bestFit="1" customWidth="1"/>
    <col min="8460" max="8460" width="8" style="57" bestFit="1" customWidth="1"/>
    <col min="8461" max="8461" width="24.88671875" style="57" bestFit="1" customWidth="1"/>
    <col min="8462" max="8704" width="8.88671875" style="57"/>
    <col min="8705" max="8705" width="44.44140625" style="57" bestFit="1" customWidth="1"/>
    <col min="8706" max="8706" width="9.44140625" style="57" bestFit="1" customWidth="1"/>
    <col min="8707" max="8707" width="12.44140625" style="57" bestFit="1" customWidth="1"/>
    <col min="8708" max="8708" width="8.44140625" style="57" bestFit="1" customWidth="1"/>
    <col min="8709" max="8709" width="8.5546875" style="57" bestFit="1" customWidth="1"/>
    <col min="8710" max="8711" width="8" style="57" bestFit="1" customWidth="1"/>
    <col min="8712" max="8712" width="11.21875" style="57" bestFit="1" customWidth="1"/>
    <col min="8713" max="8713" width="11.21875" style="57" customWidth="1"/>
    <col min="8714" max="8714" width="8.5546875" style="57" bestFit="1" customWidth="1"/>
    <col min="8715" max="8715" width="9.44140625" style="57" bestFit="1" customWidth="1"/>
    <col min="8716" max="8716" width="8" style="57" bestFit="1" customWidth="1"/>
    <col min="8717" max="8717" width="24.88671875" style="57" bestFit="1" customWidth="1"/>
    <col min="8718" max="8960" width="8.88671875" style="57"/>
    <col min="8961" max="8961" width="44.44140625" style="57" bestFit="1" customWidth="1"/>
    <col min="8962" max="8962" width="9.44140625" style="57" bestFit="1" customWidth="1"/>
    <col min="8963" max="8963" width="12.44140625" style="57" bestFit="1" customWidth="1"/>
    <col min="8964" max="8964" width="8.44140625" style="57" bestFit="1" customWidth="1"/>
    <col min="8965" max="8965" width="8.5546875" style="57" bestFit="1" customWidth="1"/>
    <col min="8966" max="8967" width="8" style="57" bestFit="1" customWidth="1"/>
    <col min="8968" max="8968" width="11.21875" style="57" bestFit="1" customWidth="1"/>
    <col min="8969" max="8969" width="11.21875" style="57" customWidth="1"/>
    <col min="8970" max="8970" width="8.5546875" style="57" bestFit="1" customWidth="1"/>
    <col min="8971" max="8971" width="9.44140625" style="57" bestFit="1" customWidth="1"/>
    <col min="8972" max="8972" width="8" style="57" bestFit="1" customWidth="1"/>
    <col min="8973" max="8973" width="24.88671875" style="57" bestFit="1" customWidth="1"/>
    <col min="8974" max="9216" width="8.88671875" style="57"/>
    <col min="9217" max="9217" width="44.44140625" style="57" bestFit="1" customWidth="1"/>
    <col min="9218" max="9218" width="9.44140625" style="57" bestFit="1" customWidth="1"/>
    <col min="9219" max="9219" width="12.44140625" style="57" bestFit="1" customWidth="1"/>
    <col min="9220" max="9220" width="8.44140625" style="57" bestFit="1" customWidth="1"/>
    <col min="9221" max="9221" width="8.5546875" style="57" bestFit="1" customWidth="1"/>
    <col min="9222" max="9223" width="8" style="57" bestFit="1" customWidth="1"/>
    <col min="9224" max="9224" width="11.21875" style="57" bestFit="1" customWidth="1"/>
    <col min="9225" max="9225" width="11.21875" style="57" customWidth="1"/>
    <col min="9226" max="9226" width="8.5546875" style="57" bestFit="1" customWidth="1"/>
    <col min="9227" max="9227" width="9.44140625" style="57" bestFit="1" customWidth="1"/>
    <col min="9228" max="9228" width="8" style="57" bestFit="1" customWidth="1"/>
    <col min="9229" max="9229" width="24.88671875" style="57" bestFit="1" customWidth="1"/>
    <col min="9230" max="9472" width="8.88671875" style="57"/>
    <col min="9473" max="9473" width="44.44140625" style="57" bestFit="1" customWidth="1"/>
    <col min="9474" max="9474" width="9.44140625" style="57" bestFit="1" customWidth="1"/>
    <col min="9475" max="9475" width="12.44140625" style="57" bestFit="1" customWidth="1"/>
    <col min="9476" max="9476" width="8.44140625" style="57" bestFit="1" customWidth="1"/>
    <col min="9477" max="9477" width="8.5546875" style="57" bestFit="1" customWidth="1"/>
    <col min="9478" max="9479" width="8" style="57" bestFit="1" customWidth="1"/>
    <col min="9480" max="9480" width="11.21875" style="57" bestFit="1" customWidth="1"/>
    <col min="9481" max="9481" width="11.21875" style="57" customWidth="1"/>
    <col min="9482" max="9482" width="8.5546875" style="57" bestFit="1" customWidth="1"/>
    <col min="9483" max="9483" width="9.44140625" style="57" bestFit="1" customWidth="1"/>
    <col min="9484" max="9484" width="8" style="57" bestFit="1" customWidth="1"/>
    <col min="9485" max="9485" width="24.88671875" style="57" bestFit="1" customWidth="1"/>
    <col min="9486" max="9728" width="8.88671875" style="57"/>
    <col min="9729" max="9729" width="44.44140625" style="57" bestFit="1" customWidth="1"/>
    <col min="9730" max="9730" width="9.44140625" style="57" bestFit="1" customWidth="1"/>
    <col min="9731" max="9731" width="12.44140625" style="57" bestFit="1" customWidth="1"/>
    <col min="9732" max="9732" width="8.44140625" style="57" bestFit="1" customWidth="1"/>
    <col min="9733" max="9733" width="8.5546875" style="57" bestFit="1" customWidth="1"/>
    <col min="9734" max="9735" width="8" style="57" bestFit="1" customWidth="1"/>
    <col min="9736" max="9736" width="11.21875" style="57" bestFit="1" customWidth="1"/>
    <col min="9737" max="9737" width="11.21875" style="57" customWidth="1"/>
    <col min="9738" max="9738" width="8.5546875" style="57" bestFit="1" customWidth="1"/>
    <col min="9739" max="9739" width="9.44140625" style="57" bestFit="1" customWidth="1"/>
    <col min="9740" max="9740" width="8" style="57" bestFit="1" customWidth="1"/>
    <col min="9741" max="9741" width="24.88671875" style="57" bestFit="1" customWidth="1"/>
    <col min="9742" max="9984" width="8.88671875" style="57"/>
    <col min="9985" max="9985" width="44.44140625" style="57" bestFit="1" customWidth="1"/>
    <col min="9986" max="9986" width="9.44140625" style="57" bestFit="1" customWidth="1"/>
    <col min="9987" max="9987" width="12.44140625" style="57" bestFit="1" customWidth="1"/>
    <col min="9988" max="9988" width="8.44140625" style="57" bestFit="1" customWidth="1"/>
    <col min="9989" max="9989" width="8.5546875" style="57" bestFit="1" customWidth="1"/>
    <col min="9990" max="9991" width="8" style="57" bestFit="1" customWidth="1"/>
    <col min="9992" max="9992" width="11.21875" style="57" bestFit="1" customWidth="1"/>
    <col min="9993" max="9993" width="11.21875" style="57" customWidth="1"/>
    <col min="9994" max="9994" width="8.5546875" style="57" bestFit="1" customWidth="1"/>
    <col min="9995" max="9995" width="9.44140625" style="57" bestFit="1" customWidth="1"/>
    <col min="9996" max="9996" width="8" style="57" bestFit="1" customWidth="1"/>
    <col min="9997" max="9997" width="24.88671875" style="57" bestFit="1" customWidth="1"/>
    <col min="9998" max="10240" width="8.88671875" style="57"/>
    <col min="10241" max="10241" width="44.44140625" style="57" bestFit="1" customWidth="1"/>
    <col min="10242" max="10242" width="9.44140625" style="57" bestFit="1" customWidth="1"/>
    <col min="10243" max="10243" width="12.44140625" style="57" bestFit="1" customWidth="1"/>
    <col min="10244" max="10244" width="8.44140625" style="57" bestFit="1" customWidth="1"/>
    <col min="10245" max="10245" width="8.5546875" style="57" bestFit="1" customWidth="1"/>
    <col min="10246" max="10247" width="8" style="57" bestFit="1" customWidth="1"/>
    <col min="10248" max="10248" width="11.21875" style="57" bestFit="1" customWidth="1"/>
    <col min="10249" max="10249" width="11.21875" style="57" customWidth="1"/>
    <col min="10250" max="10250" width="8.5546875" style="57" bestFit="1" customWidth="1"/>
    <col min="10251" max="10251" width="9.44140625" style="57" bestFit="1" customWidth="1"/>
    <col min="10252" max="10252" width="8" style="57" bestFit="1" customWidth="1"/>
    <col min="10253" max="10253" width="24.88671875" style="57" bestFit="1" customWidth="1"/>
    <col min="10254" max="10496" width="8.88671875" style="57"/>
    <col min="10497" max="10497" width="44.44140625" style="57" bestFit="1" customWidth="1"/>
    <col min="10498" max="10498" width="9.44140625" style="57" bestFit="1" customWidth="1"/>
    <col min="10499" max="10499" width="12.44140625" style="57" bestFit="1" customWidth="1"/>
    <col min="10500" max="10500" width="8.44140625" style="57" bestFit="1" customWidth="1"/>
    <col min="10501" max="10501" width="8.5546875" style="57" bestFit="1" customWidth="1"/>
    <col min="10502" max="10503" width="8" style="57" bestFit="1" customWidth="1"/>
    <col min="10504" max="10504" width="11.21875" style="57" bestFit="1" customWidth="1"/>
    <col min="10505" max="10505" width="11.21875" style="57" customWidth="1"/>
    <col min="10506" max="10506" width="8.5546875" style="57" bestFit="1" customWidth="1"/>
    <col min="10507" max="10507" width="9.44140625" style="57" bestFit="1" customWidth="1"/>
    <col min="10508" max="10508" width="8" style="57" bestFit="1" customWidth="1"/>
    <col min="10509" max="10509" width="24.88671875" style="57" bestFit="1" customWidth="1"/>
    <col min="10510" max="10752" width="8.88671875" style="57"/>
    <col min="10753" max="10753" width="44.44140625" style="57" bestFit="1" customWidth="1"/>
    <col min="10754" max="10754" width="9.44140625" style="57" bestFit="1" customWidth="1"/>
    <col min="10755" max="10755" width="12.44140625" style="57" bestFit="1" customWidth="1"/>
    <col min="10756" max="10756" width="8.44140625" style="57" bestFit="1" customWidth="1"/>
    <col min="10757" max="10757" width="8.5546875" style="57" bestFit="1" customWidth="1"/>
    <col min="10758" max="10759" width="8" style="57" bestFit="1" customWidth="1"/>
    <col min="10760" max="10760" width="11.21875" style="57" bestFit="1" customWidth="1"/>
    <col min="10761" max="10761" width="11.21875" style="57" customWidth="1"/>
    <col min="10762" max="10762" width="8.5546875" style="57" bestFit="1" customWidth="1"/>
    <col min="10763" max="10763" width="9.44140625" style="57" bestFit="1" customWidth="1"/>
    <col min="10764" max="10764" width="8" style="57" bestFit="1" customWidth="1"/>
    <col min="10765" max="10765" width="24.88671875" style="57" bestFit="1" customWidth="1"/>
    <col min="10766" max="11008" width="8.88671875" style="57"/>
    <col min="11009" max="11009" width="44.44140625" style="57" bestFit="1" customWidth="1"/>
    <col min="11010" max="11010" width="9.44140625" style="57" bestFit="1" customWidth="1"/>
    <col min="11011" max="11011" width="12.44140625" style="57" bestFit="1" customWidth="1"/>
    <col min="11012" max="11012" width="8.44140625" style="57" bestFit="1" customWidth="1"/>
    <col min="11013" max="11013" width="8.5546875" style="57" bestFit="1" customWidth="1"/>
    <col min="11014" max="11015" width="8" style="57" bestFit="1" customWidth="1"/>
    <col min="11016" max="11016" width="11.21875" style="57" bestFit="1" customWidth="1"/>
    <col min="11017" max="11017" width="11.21875" style="57" customWidth="1"/>
    <col min="11018" max="11018" width="8.5546875" style="57" bestFit="1" customWidth="1"/>
    <col min="11019" max="11019" width="9.44140625" style="57" bestFit="1" customWidth="1"/>
    <col min="11020" max="11020" width="8" style="57" bestFit="1" customWidth="1"/>
    <col min="11021" max="11021" width="24.88671875" style="57" bestFit="1" customWidth="1"/>
    <col min="11022" max="11264" width="8.88671875" style="57"/>
    <col min="11265" max="11265" width="44.44140625" style="57" bestFit="1" customWidth="1"/>
    <col min="11266" max="11266" width="9.44140625" style="57" bestFit="1" customWidth="1"/>
    <col min="11267" max="11267" width="12.44140625" style="57" bestFit="1" customWidth="1"/>
    <col min="11268" max="11268" width="8.44140625" style="57" bestFit="1" customWidth="1"/>
    <col min="11269" max="11269" width="8.5546875" style="57" bestFit="1" customWidth="1"/>
    <col min="11270" max="11271" width="8" style="57" bestFit="1" customWidth="1"/>
    <col min="11272" max="11272" width="11.21875" style="57" bestFit="1" customWidth="1"/>
    <col min="11273" max="11273" width="11.21875" style="57" customWidth="1"/>
    <col min="11274" max="11274" width="8.5546875" style="57" bestFit="1" customWidth="1"/>
    <col min="11275" max="11275" width="9.44140625" style="57" bestFit="1" customWidth="1"/>
    <col min="11276" max="11276" width="8" style="57" bestFit="1" customWidth="1"/>
    <col min="11277" max="11277" width="24.88671875" style="57" bestFit="1" customWidth="1"/>
    <col min="11278" max="11520" width="8.88671875" style="57"/>
    <col min="11521" max="11521" width="44.44140625" style="57" bestFit="1" customWidth="1"/>
    <col min="11522" max="11522" width="9.44140625" style="57" bestFit="1" customWidth="1"/>
    <col min="11523" max="11523" width="12.44140625" style="57" bestFit="1" customWidth="1"/>
    <col min="11524" max="11524" width="8.44140625" style="57" bestFit="1" customWidth="1"/>
    <col min="11525" max="11525" width="8.5546875" style="57" bestFit="1" customWidth="1"/>
    <col min="11526" max="11527" width="8" style="57" bestFit="1" customWidth="1"/>
    <col min="11528" max="11528" width="11.21875" style="57" bestFit="1" customWidth="1"/>
    <col min="11529" max="11529" width="11.21875" style="57" customWidth="1"/>
    <col min="11530" max="11530" width="8.5546875" style="57" bestFit="1" customWidth="1"/>
    <col min="11531" max="11531" width="9.44140625" style="57" bestFit="1" customWidth="1"/>
    <col min="11532" max="11532" width="8" style="57" bestFit="1" customWidth="1"/>
    <col min="11533" max="11533" width="24.88671875" style="57" bestFit="1" customWidth="1"/>
    <col min="11534" max="11776" width="8.88671875" style="57"/>
    <col min="11777" max="11777" width="44.44140625" style="57" bestFit="1" customWidth="1"/>
    <col min="11778" max="11778" width="9.44140625" style="57" bestFit="1" customWidth="1"/>
    <col min="11779" max="11779" width="12.44140625" style="57" bestFit="1" customWidth="1"/>
    <col min="11780" max="11780" width="8.44140625" style="57" bestFit="1" customWidth="1"/>
    <col min="11781" max="11781" width="8.5546875" style="57" bestFit="1" customWidth="1"/>
    <col min="11782" max="11783" width="8" style="57" bestFit="1" customWidth="1"/>
    <col min="11784" max="11784" width="11.21875" style="57" bestFit="1" customWidth="1"/>
    <col min="11785" max="11785" width="11.21875" style="57" customWidth="1"/>
    <col min="11786" max="11786" width="8.5546875" style="57" bestFit="1" customWidth="1"/>
    <col min="11787" max="11787" width="9.44140625" style="57" bestFit="1" customWidth="1"/>
    <col min="11788" max="11788" width="8" style="57" bestFit="1" customWidth="1"/>
    <col min="11789" max="11789" width="24.88671875" style="57" bestFit="1" customWidth="1"/>
    <col min="11790" max="12032" width="8.88671875" style="57"/>
    <col min="12033" max="12033" width="44.44140625" style="57" bestFit="1" customWidth="1"/>
    <col min="12034" max="12034" width="9.44140625" style="57" bestFit="1" customWidth="1"/>
    <col min="12035" max="12035" width="12.44140625" style="57" bestFit="1" customWidth="1"/>
    <col min="12036" max="12036" width="8.44140625" style="57" bestFit="1" customWidth="1"/>
    <col min="12037" max="12037" width="8.5546875" style="57" bestFit="1" customWidth="1"/>
    <col min="12038" max="12039" width="8" style="57" bestFit="1" customWidth="1"/>
    <col min="12040" max="12040" width="11.21875" style="57" bestFit="1" customWidth="1"/>
    <col min="12041" max="12041" width="11.21875" style="57" customWidth="1"/>
    <col min="12042" max="12042" width="8.5546875" style="57" bestFit="1" customWidth="1"/>
    <col min="12043" max="12043" width="9.44140625" style="57" bestFit="1" customWidth="1"/>
    <col min="12044" max="12044" width="8" style="57" bestFit="1" customWidth="1"/>
    <col min="12045" max="12045" width="24.88671875" style="57" bestFit="1" customWidth="1"/>
    <col min="12046" max="12288" width="8.88671875" style="57"/>
    <col min="12289" max="12289" width="44.44140625" style="57" bestFit="1" customWidth="1"/>
    <col min="12290" max="12290" width="9.44140625" style="57" bestFit="1" customWidth="1"/>
    <col min="12291" max="12291" width="12.44140625" style="57" bestFit="1" customWidth="1"/>
    <col min="12292" max="12292" width="8.44140625" style="57" bestFit="1" customWidth="1"/>
    <col min="12293" max="12293" width="8.5546875" style="57" bestFit="1" customWidth="1"/>
    <col min="12294" max="12295" width="8" style="57" bestFit="1" customWidth="1"/>
    <col min="12296" max="12296" width="11.21875" style="57" bestFit="1" customWidth="1"/>
    <col min="12297" max="12297" width="11.21875" style="57" customWidth="1"/>
    <col min="12298" max="12298" width="8.5546875" style="57" bestFit="1" customWidth="1"/>
    <col min="12299" max="12299" width="9.44140625" style="57" bestFit="1" customWidth="1"/>
    <col min="12300" max="12300" width="8" style="57" bestFit="1" customWidth="1"/>
    <col min="12301" max="12301" width="24.88671875" style="57" bestFit="1" customWidth="1"/>
    <col min="12302" max="12544" width="8.88671875" style="57"/>
    <col min="12545" max="12545" width="44.44140625" style="57" bestFit="1" customWidth="1"/>
    <col min="12546" max="12546" width="9.44140625" style="57" bestFit="1" customWidth="1"/>
    <col min="12547" max="12547" width="12.44140625" style="57" bestFit="1" customWidth="1"/>
    <col min="12548" max="12548" width="8.44140625" style="57" bestFit="1" customWidth="1"/>
    <col min="12549" max="12549" width="8.5546875" style="57" bestFit="1" customWidth="1"/>
    <col min="12550" max="12551" width="8" style="57" bestFit="1" customWidth="1"/>
    <col min="12552" max="12552" width="11.21875" style="57" bestFit="1" customWidth="1"/>
    <col min="12553" max="12553" width="11.21875" style="57" customWidth="1"/>
    <col min="12554" max="12554" width="8.5546875" style="57" bestFit="1" customWidth="1"/>
    <col min="12555" max="12555" width="9.44140625" style="57" bestFit="1" customWidth="1"/>
    <col min="12556" max="12556" width="8" style="57" bestFit="1" customWidth="1"/>
    <col min="12557" max="12557" width="24.88671875" style="57" bestFit="1" customWidth="1"/>
    <col min="12558" max="12800" width="8.88671875" style="57"/>
    <col min="12801" max="12801" width="44.44140625" style="57" bestFit="1" customWidth="1"/>
    <col min="12802" max="12802" width="9.44140625" style="57" bestFit="1" customWidth="1"/>
    <col min="12803" max="12803" width="12.44140625" style="57" bestFit="1" customWidth="1"/>
    <col min="12804" max="12804" width="8.44140625" style="57" bestFit="1" customWidth="1"/>
    <col min="12805" max="12805" width="8.5546875" style="57" bestFit="1" customWidth="1"/>
    <col min="12806" max="12807" width="8" style="57" bestFit="1" customWidth="1"/>
    <col min="12808" max="12808" width="11.21875" style="57" bestFit="1" customWidth="1"/>
    <col min="12809" max="12809" width="11.21875" style="57" customWidth="1"/>
    <col min="12810" max="12810" width="8.5546875" style="57" bestFit="1" customWidth="1"/>
    <col min="12811" max="12811" width="9.44140625" style="57" bestFit="1" customWidth="1"/>
    <col min="12812" max="12812" width="8" style="57" bestFit="1" customWidth="1"/>
    <col min="12813" max="12813" width="24.88671875" style="57" bestFit="1" customWidth="1"/>
    <col min="12814" max="13056" width="8.88671875" style="57"/>
    <col min="13057" max="13057" width="44.44140625" style="57" bestFit="1" customWidth="1"/>
    <col min="13058" max="13058" width="9.44140625" style="57" bestFit="1" customWidth="1"/>
    <col min="13059" max="13059" width="12.44140625" style="57" bestFit="1" customWidth="1"/>
    <col min="13060" max="13060" width="8.44140625" style="57" bestFit="1" customWidth="1"/>
    <col min="13061" max="13061" width="8.5546875" style="57" bestFit="1" customWidth="1"/>
    <col min="13062" max="13063" width="8" style="57" bestFit="1" customWidth="1"/>
    <col min="13064" max="13064" width="11.21875" style="57" bestFit="1" customWidth="1"/>
    <col min="13065" max="13065" width="11.21875" style="57" customWidth="1"/>
    <col min="13066" max="13066" width="8.5546875" style="57" bestFit="1" customWidth="1"/>
    <col min="13067" max="13067" width="9.44140625" style="57" bestFit="1" customWidth="1"/>
    <col min="13068" max="13068" width="8" style="57" bestFit="1" customWidth="1"/>
    <col min="13069" max="13069" width="24.88671875" style="57" bestFit="1" customWidth="1"/>
    <col min="13070" max="13312" width="8.88671875" style="57"/>
    <col min="13313" max="13313" width="44.44140625" style="57" bestFit="1" customWidth="1"/>
    <col min="13314" max="13314" width="9.44140625" style="57" bestFit="1" customWidth="1"/>
    <col min="13315" max="13315" width="12.44140625" style="57" bestFit="1" customWidth="1"/>
    <col min="13316" max="13316" width="8.44140625" style="57" bestFit="1" customWidth="1"/>
    <col min="13317" max="13317" width="8.5546875" style="57" bestFit="1" customWidth="1"/>
    <col min="13318" max="13319" width="8" style="57" bestFit="1" customWidth="1"/>
    <col min="13320" max="13320" width="11.21875" style="57" bestFit="1" customWidth="1"/>
    <col min="13321" max="13321" width="11.21875" style="57" customWidth="1"/>
    <col min="13322" max="13322" width="8.5546875" style="57" bestFit="1" customWidth="1"/>
    <col min="13323" max="13323" width="9.44140625" style="57" bestFit="1" customWidth="1"/>
    <col min="13324" max="13324" width="8" style="57" bestFit="1" customWidth="1"/>
    <col min="13325" max="13325" width="24.88671875" style="57" bestFit="1" customWidth="1"/>
    <col min="13326" max="13568" width="8.88671875" style="57"/>
    <col min="13569" max="13569" width="44.44140625" style="57" bestFit="1" customWidth="1"/>
    <col min="13570" max="13570" width="9.44140625" style="57" bestFit="1" customWidth="1"/>
    <col min="13571" max="13571" width="12.44140625" style="57" bestFit="1" customWidth="1"/>
    <col min="13572" max="13572" width="8.44140625" style="57" bestFit="1" customWidth="1"/>
    <col min="13573" max="13573" width="8.5546875" style="57" bestFit="1" customWidth="1"/>
    <col min="13574" max="13575" width="8" style="57" bestFit="1" customWidth="1"/>
    <col min="13576" max="13576" width="11.21875" style="57" bestFit="1" customWidth="1"/>
    <col min="13577" max="13577" width="11.21875" style="57" customWidth="1"/>
    <col min="13578" max="13578" width="8.5546875" style="57" bestFit="1" customWidth="1"/>
    <col min="13579" max="13579" width="9.44140625" style="57" bestFit="1" customWidth="1"/>
    <col min="13580" max="13580" width="8" style="57" bestFit="1" customWidth="1"/>
    <col min="13581" max="13581" width="24.88671875" style="57" bestFit="1" customWidth="1"/>
    <col min="13582" max="13824" width="8.88671875" style="57"/>
    <col min="13825" max="13825" width="44.44140625" style="57" bestFit="1" customWidth="1"/>
    <col min="13826" max="13826" width="9.44140625" style="57" bestFit="1" customWidth="1"/>
    <col min="13827" max="13827" width="12.44140625" style="57" bestFit="1" customWidth="1"/>
    <col min="13828" max="13828" width="8.44140625" style="57" bestFit="1" customWidth="1"/>
    <col min="13829" max="13829" width="8.5546875" style="57" bestFit="1" customWidth="1"/>
    <col min="13830" max="13831" width="8" style="57" bestFit="1" customWidth="1"/>
    <col min="13832" max="13832" width="11.21875" style="57" bestFit="1" customWidth="1"/>
    <col min="13833" max="13833" width="11.21875" style="57" customWidth="1"/>
    <col min="13834" max="13834" width="8.5546875" style="57" bestFit="1" customWidth="1"/>
    <col min="13835" max="13835" width="9.44140625" style="57" bestFit="1" customWidth="1"/>
    <col min="13836" max="13836" width="8" style="57" bestFit="1" customWidth="1"/>
    <col min="13837" max="13837" width="24.88671875" style="57" bestFit="1" customWidth="1"/>
    <col min="13838" max="14080" width="8.88671875" style="57"/>
    <col min="14081" max="14081" width="44.44140625" style="57" bestFit="1" customWidth="1"/>
    <col min="14082" max="14082" width="9.44140625" style="57" bestFit="1" customWidth="1"/>
    <col min="14083" max="14083" width="12.44140625" style="57" bestFit="1" customWidth="1"/>
    <col min="14084" max="14084" width="8.44140625" style="57" bestFit="1" customWidth="1"/>
    <col min="14085" max="14085" width="8.5546875" style="57" bestFit="1" customWidth="1"/>
    <col min="14086" max="14087" width="8" style="57" bestFit="1" customWidth="1"/>
    <col min="14088" max="14088" width="11.21875" style="57" bestFit="1" customWidth="1"/>
    <col min="14089" max="14089" width="11.21875" style="57" customWidth="1"/>
    <col min="14090" max="14090" width="8.5546875" style="57" bestFit="1" customWidth="1"/>
    <col min="14091" max="14091" width="9.44140625" style="57" bestFit="1" customWidth="1"/>
    <col min="14092" max="14092" width="8" style="57" bestFit="1" customWidth="1"/>
    <col min="14093" max="14093" width="24.88671875" style="57" bestFit="1" customWidth="1"/>
    <col min="14094" max="14336" width="8.88671875" style="57"/>
    <col min="14337" max="14337" width="44.44140625" style="57" bestFit="1" customWidth="1"/>
    <col min="14338" max="14338" width="9.44140625" style="57" bestFit="1" customWidth="1"/>
    <col min="14339" max="14339" width="12.44140625" style="57" bestFit="1" customWidth="1"/>
    <col min="14340" max="14340" width="8.44140625" style="57" bestFit="1" customWidth="1"/>
    <col min="14341" max="14341" width="8.5546875" style="57" bestFit="1" customWidth="1"/>
    <col min="14342" max="14343" width="8" style="57" bestFit="1" customWidth="1"/>
    <col min="14344" max="14344" width="11.21875" style="57" bestFit="1" customWidth="1"/>
    <col min="14345" max="14345" width="11.21875" style="57" customWidth="1"/>
    <col min="14346" max="14346" width="8.5546875" style="57" bestFit="1" customWidth="1"/>
    <col min="14347" max="14347" width="9.44140625" style="57" bestFit="1" customWidth="1"/>
    <col min="14348" max="14348" width="8" style="57" bestFit="1" customWidth="1"/>
    <col min="14349" max="14349" width="24.88671875" style="57" bestFit="1" customWidth="1"/>
    <col min="14350" max="14592" width="8.88671875" style="57"/>
    <col min="14593" max="14593" width="44.44140625" style="57" bestFit="1" customWidth="1"/>
    <col min="14594" max="14594" width="9.44140625" style="57" bestFit="1" customWidth="1"/>
    <col min="14595" max="14595" width="12.44140625" style="57" bestFit="1" customWidth="1"/>
    <col min="14596" max="14596" width="8.44140625" style="57" bestFit="1" customWidth="1"/>
    <col min="14597" max="14597" width="8.5546875" style="57" bestFit="1" customWidth="1"/>
    <col min="14598" max="14599" width="8" style="57" bestFit="1" customWidth="1"/>
    <col min="14600" max="14600" width="11.21875" style="57" bestFit="1" customWidth="1"/>
    <col min="14601" max="14601" width="11.21875" style="57" customWidth="1"/>
    <col min="14602" max="14602" width="8.5546875" style="57" bestFit="1" customWidth="1"/>
    <col min="14603" max="14603" width="9.44140625" style="57" bestFit="1" customWidth="1"/>
    <col min="14604" max="14604" width="8" style="57" bestFit="1" customWidth="1"/>
    <col min="14605" max="14605" width="24.88671875" style="57" bestFit="1" customWidth="1"/>
    <col min="14606" max="14848" width="8.88671875" style="57"/>
    <col min="14849" max="14849" width="44.44140625" style="57" bestFit="1" customWidth="1"/>
    <col min="14850" max="14850" width="9.44140625" style="57" bestFit="1" customWidth="1"/>
    <col min="14851" max="14851" width="12.44140625" style="57" bestFit="1" customWidth="1"/>
    <col min="14852" max="14852" width="8.44140625" style="57" bestFit="1" customWidth="1"/>
    <col min="14853" max="14853" width="8.5546875" style="57" bestFit="1" customWidth="1"/>
    <col min="14854" max="14855" width="8" style="57" bestFit="1" customWidth="1"/>
    <col min="14856" max="14856" width="11.21875" style="57" bestFit="1" customWidth="1"/>
    <col min="14857" max="14857" width="11.21875" style="57" customWidth="1"/>
    <col min="14858" max="14858" width="8.5546875" style="57" bestFit="1" customWidth="1"/>
    <col min="14859" max="14859" width="9.44140625" style="57" bestFit="1" customWidth="1"/>
    <col min="14860" max="14860" width="8" style="57" bestFit="1" customWidth="1"/>
    <col min="14861" max="14861" width="24.88671875" style="57" bestFit="1" customWidth="1"/>
    <col min="14862" max="15104" width="8.88671875" style="57"/>
    <col min="15105" max="15105" width="44.44140625" style="57" bestFit="1" customWidth="1"/>
    <col min="15106" max="15106" width="9.44140625" style="57" bestFit="1" customWidth="1"/>
    <col min="15107" max="15107" width="12.44140625" style="57" bestFit="1" customWidth="1"/>
    <col min="15108" max="15108" width="8.44140625" style="57" bestFit="1" customWidth="1"/>
    <col min="15109" max="15109" width="8.5546875" style="57" bestFit="1" customWidth="1"/>
    <col min="15110" max="15111" width="8" style="57" bestFit="1" customWidth="1"/>
    <col min="15112" max="15112" width="11.21875" style="57" bestFit="1" customWidth="1"/>
    <col min="15113" max="15113" width="11.21875" style="57" customWidth="1"/>
    <col min="15114" max="15114" width="8.5546875" style="57" bestFit="1" customWidth="1"/>
    <col min="15115" max="15115" width="9.44140625" style="57" bestFit="1" customWidth="1"/>
    <col min="15116" max="15116" width="8" style="57" bestFit="1" customWidth="1"/>
    <col min="15117" max="15117" width="24.88671875" style="57" bestFit="1" customWidth="1"/>
    <col min="15118" max="15360" width="8.88671875" style="57"/>
    <col min="15361" max="15361" width="44.44140625" style="57" bestFit="1" customWidth="1"/>
    <col min="15362" max="15362" width="9.44140625" style="57" bestFit="1" customWidth="1"/>
    <col min="15363" max="15363" width="12.44140625" style="57" bestFit="1" customWidth="1"/>
    <col min="15364" max="15364" width="8.44140625" style="57" bestFit="1" customWidth="1"/>
    <col min="15365" max="15365" width="8.5546875" style="57" bestFit="1" customWidth="1"/>
    <col min="15366" max="15367" width="8" style="57" bestFit="1" customWidth="1"/>
    <col min="15368" max="15368" width="11.21875" style="57" bestFit="1" customWidth="1"/>
    <col min="15369" max="15369" width="11.21875" style="57" customWidth="1"/>
    <col min="15370" max="15370" width="8.5546875" style="57" bestFit="1" customWidth="1"/>
    <col min="15371" max="15371" width="9.44140625" style="57" bestFit="1" customWidth="1"/>
    <col min="15372" max="15372" width="8" style="57" bestFit="1" customWidth="1"/>
    <col min="15373" max="15373" width="24.88671875" style="57" bestFit="1" customWidth="1"/>
    <col min="15374" max="15616" width="8.88671875" style="57"/>
    <col min="15617" max="15617" width="44.44140625" style="57" bestFit="1" customWidth="1"/>
    <col min="15618" max="15618" width="9.44140625" style="57" bestFit="1" customWidth="1"/>
    <col min="15619" max="15619" width="12.44140625" style="57" bestFit="1" customWidth="1"/>
    <col min="15620" max="15620" width="8.44140625" style="57" bestFit="1" customWidth="1"/>
    <col min="15621" max="15621" width="8.5546875" style="57" bestFit="1" customWidth="1"/>
    <col min="15622" max="15623" width="8" style="57" bestFit="1" customWidth="1"/>
    <col min="15624" max="15624" width="11.21875" style="57" bestFit="1" customWidth="1"/>
    <col min="15625" max="15625" width="11.21875" style="57" customWidth="1"/>
    <col min="15626" max="15626" width="8.5546875" style="57" bestFit="1" customWidth="1"/>
    <col min="15627" max="15627" width="9.44140625" style="57" bestFit="1" customWidth="1"/>
    <col min="15628" max="15628" width="8" style="57" bestFit="1" customWidth="1"/>
    <col min="15629" max="15629" width="24.88671875" style="57" bestFit="1" customWidth="1"/>
    <col min="15630" max="15872" width="8.88671875" style="57"/>
    <col min="15873" max="15873" width="44.44140625" style="57" bestFit="1" customWidth="1"/>
    <col min="15874" max="15874" width="9.44140625" style="57" bestFit="1" customWidth="1"/>
    <col min="15875" max="15875" width="12.44140625" style="57" bestFit="1" customWidth="1"/>
    <col min="15876" max="15876" width="8.44140625" style="57" bestFit="1" customWidth="1"/>
    <col min="15877" max="15877" width="8.5546875" style="57" bestFit="1" customWidth="1"/>
    <col min="15878" max="15879" width="8" style="57" bestFit="1" customWidth="1"/>
    <col min="15880" max="15880" width="11.21875" style="57" bestFit="1" customWidth="1"/>
    <col min="15881" max="15881" width="11.21875" style="57" customWidth="1"/>
    <col min="15882" max="15882" width="8.5546875" style="57" bestFit="1" customWidth="1"/>
    <col min="15883" max="15883" width="9.44140625" style="57" bestFit="1" customWidth="1"/>
    <col min="15884" max="15884" width="8" style="57" bestFit="1" customWidth="1"/>
    <col min="15885" max="15885" width="24.88671875" style="57" bestFit="1" customWidth="1"/>
    <col min="15886" max="16128" width="8.88671875" style="57"/>
    <col min="16129" max="16129" width="44.44140625" style="57" bestFit="1" customWidth="1"/>
    <col min="16130" max="16130" width="9.44140625" style="57" bestFit="1" customWidth="1"/>
    <col min="16131" max="16131" width="12.44140625" style="57" bestFit="1" customWidth="1"/>
    <col min="16132" max="16132" width="8.44140625" style="57" bestFit="1" customWidth="1"/>
    <col min="16133" max="16133" width="8.5546875" style="57" bestFit="1" customWidth="1"/>
    <col min="16134" max="16135" width="8" style="57" bestFit="1" customWidth="1"/>
    <col min="16136" max="16136" width="11.21875" style="57" bestFit="1" customWidth="1"/>
    <col min="16137" max="16137" width="11.21875" style="57" customWidth="1"/>
    <col min="16138" max="16138" width="8.5546875" style="57" bestFit="1" customWidth="1"/>
    <col min="16139" max="16139" width="9.44140625" style="57" bestFit="1" customWidth="1"/>
    <col min="16140" max="16140" width="8" style="57" bestFit="1" customWidth="1"/>
    <col min="16141" max="16141" width="24.88671875" style="57" bestFit="1" customWidth="1"/>
    <col min="16142" max="16384" width="8.88671875" style="57"/>
  </cols>
  <sheetData>
    <row r="1" spans="1:17" ht="15.6" x14ac:dyDescent="0.3">
      <c r="A1" s="63" t="s">
        <v>60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7" x14ac:dyDescent="0.3">
      <c r="A2" s="64" t="s">
        <v>61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7" x14ac:dyDescent="0.3">
      <c r="A3" s="64" t="s">
        <v>62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7" x14ac:dyDescent="0.3">
      <c r="A4" s="65" t="s">
        <v>170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7" x14ac:dyDescent="0.3">
      <c r="A5" s="49" t="s">
        <v>27</v>
      </c>
      <c r="B5" s="49" t="s">
        <v>28</v>
      </c>
      <c r="C5" s="49" t="s">
        <v>34</v>
      </c>
      <c r="D5" s="49" t="s">
        <v>35</v>
      </c>
      <c r="E5" s="49" t="s">
        <v>36</v>
      </c>
      <c r="F5" s="49" t="s">
        <v>19</v>
      </c>
      <c r="G5" s="49" t="s">
        <v>34</v>
      </c>
      <c r="H5" s="49" t="s">
        <v>30</v>
      </c>
      <c r="I5" s="49"/>
      <c r="J5" s="49" t="s">
        <v>36</v>
      </c>
      <c r="K5" s="49" t="s">
        <v>33</v>
      </c>
      <c r="L5" s="49" t="s">
        <v>63</v>
      </c>
    </row>
    <row r="6" spans="1:17" x14ac:dyDescent="0.3">
      <c r="A6" s="50"/>
      <c r="B6" s="49" t="s">
        <v>29</v>
      </c>
      <c r="C6" s="49" t="s">
        <v>37</v>
      </c>
      <c r="D6" s="49" t="s">
        <v>32</v>
      </c>
      <c r="E6" s="49" t="s">
        <v>38</v>
      </c>
      <c r="F6" s="49" t="s">
        <v>29</v>
      </c>
      <c r="G6" s="49" t="s">
        <v>31</v>
      </c>
      <c r="H6" s="49" t="s">
        <v>32</v>
      </c>
      <c r="I6" s="49" t="s">
        <v>171</v>
      </c>
      <c r="J6" s="49" t="s">
        <v>38</v>
      </c>
      <c r="K6" s="49" t="s">
        <v>29</v>
      </c>
      <c r="L6" s="49" t="s">
        <v>64</v>
      </c>
      <c r="M6" s="54" t="s">
        <v>65</v>
      </c>
      <c r="N6" s="54" t="s">
        <v>66</v>
      </c>
      <c r="P6" s="55" t="s">
        <v>67</v>
      </c>
    </row>
    <row r="7" spans="1:17" x14ac:dyDescent="0.3">
      <c r="A7" s="51" t="s">
        <v>68</v>
      </c>
      <c r="B7" s="52">
        <v>125</v>
      </c>
      <c r="C7" s="52">
        <v>0</v>
      </c>
      <c r="D7" s="52">
        <v>0</v>
      </c>
      <c r="E7" s="52">
        <v>0</v>
      </c>
      <c r="F7" s="52">
        <v>125</v>
      </c>
      <c r="G7" s="52">
        <v>5</v>
      </c>
      <c r="H7" s="52">
        <v>0</v>
      </c>
      <c r="I7" s="52">
        <f>C7-H7</f>
        <v>0</v>
      </c>
      <c r="J7" s="52">
        <v>0</v>
      </c>
      <c r="K7" s="52">
        <v>120</v>
      </c>
      <c r="L7" s="53" t="s">
        <v>74</v>
      </c>
      <c r="M7" s="57" t="str">
        <f>TRIM(A7)</f>
        <v>ADMIRE 2GM</v>
      </c>
      <c r="N7" s="57">
        <f>IFERROR(VLOOKUP(M7,'[2]A SALE'!$E$5:$F$46,2,0),0)</f>
        <v>5</v>
      </c>
      <c r="O7" s="57" t="b">
        <f>N7=G7</f>
        <v>1</v>
      </c>
      <c r="P7" s="57">
        <f>IFERROR(VLOOKUP(M7,'[2]A PURC'!$E$5:$F$48,2,0),0)</f>
        <v>0</v>
      </c>
      <c r="Q7" s="57" t="b">
        <f>P7=I7</f>
        <v>1</v>
      </c>
    </row>
    <row r="8" spans="1:17" x14ac:dyDescent="0.3">
      <c r="A8" s="51" t="s">
        <v>172</v>
      </c>
      <c r="B8" s="52">
        <v>0</v>
      </c>
      <c r="C8" s="52">
        <v>150</v>
      </c>
      <c r="D8" s="52">
        <v>0</v>
      </c>
      <c r="E8" s="52">
        <v>0</v>
      </c>
      <c r="F8" s="52">
        <v>150</v>
      </c>
      <c r="G8" s="52">
        <v>90</v>
      </c>
      <c r="H8" s="52">
        <v>0</v>
      </c>
      <c r="I8" s="52">
        <f t="shared" ref="I8:I60" si="0">C8-H8</f>
        <v>150</v>
      </c>
      <c r="J8" s="52">
        <v>0</v>
      </c>
      <c r="K8" s="52">
        <v>60</v>
      </c>
      <c r="L8" s="52">
        <v>75</v>
      </c>
      <c r="M8" s="57" t="str">
        <f t="shared" ref="M8:M60" si="1">TRIM(A8)</f>
        <v>ADMIRE 30GM</v>
      </c>
      <c r="N8" s="57">
        <f>IFERROR(VLOOKUP(M8,'[2]A SALE'!$E$5:$F$46,2,0),0)</f>
        <v>90</v>
      </c>
      <c r="O8" s="57" t="b">
        <f t="shared" ref="O8:O60" si="2">N8=G8</f>
        <v>1</v>
      </c>
      <c r="P8" s="57">
        <f>IFERROR(VLOOKUP(M8,'[2]A PURC'!$E$5:$F$48,2,0),0)</f>
        <v>150</v>
      </c>
      <c r="Q8" s="57" t="b">
        <f t="shared" ref="Q8:Q60" si="3">P8=I8</f>
        <v>1</v>
      </c>
    </row>
    <row r="9" spans="1:17" x14ac:dyDescent="0.3">
      <c r="A9" s="51" t="s">
        <v>69</v>
      </c>
      <c r="B9" s="52">
        <v>6</v>
      </c>
      <c r="C9" s="52">
        <v>0</v>
      </c>
      <c r="D9" s="52">
        <v>0</v>
      </c>
      <c r="E9" s="52">
        <v>0</v>
      </c>
      <c r="F9" s="52">
        <v>6</v>
      </c>
      <c r="G9" s="52">
        <v>6</v>
      </c>
      <c r="H9" s="52">
        <v>0</v>
      </c>
      <c r="I9" s="52">
        <f t="shared" si="0"/>
        <v>0</v>
      </c>
      <c r="J9" s="52">
        <v>0</v>
      </c>
      <c r="K9" s="52">
        <v>0</v>
      </c>
      <c r="L9" s="52">
        <v>9</v>
      </c>
      <c r="M9" s="57" t="str">
        <f t="shared" si="1"/>
        <v>ADORA 1LTR</v>
      </c>
      <c r="N9" s="57">
        <f>IFERROR(VLOOKUP(M9,'[2]A SALE'!$E$5:$F$46,2,0),0)</f>
        <v>6</v>
      </c>
      <c r="O9" s="57" t="b">
        <f t="shared" si="2"/>
        <v>1</v>
      </c>
      <c r="P9" s="57">
        <f>IFERROR(VLOOKUP(M9,'[2]A PURC'!$E$5:$F$48,2,0),0)</f>
        <v>0</v>
      </c>
      <c r="Q9" s="57" t="b">
        <f t="shared" si="3"/>
        <v>1</v>
      </c>
    </row>
    <row r="10" spans="1:17" x14ac:dyDescent="0.3">
      <c r="A10" s="51" t="s">
        <v>70</v>
      </c>
      <c r="B10" s="52">
        <v>50</v>
      </c>
      <c r="C10" s="52">
        <v>0</v>
      </c>
      <c r="D10" s="52">
        <v>0</v>
      </c>
      <c r="E10" s="52">
        <v>0</v>
      </c>
      <c r="F10" s="52">
        <v>50</v>
      </c>
      <c r="G10" s="52">
        <v>50</v>
      </c>
      <c r="H10" s="52">
        <v>0</v>
      </c>
      <c r="I10" s="52">
        <f t="shared" si="0"/>
        <v>0</v>
      </c>
      <c r="J10" s="52">
        <v>0</v>
      </c>
      <c r="K10" s="52">
        <v>0</v>
      </c>
      <c r="L10" s="52">
        <v>75</v>
      </c>
      <c r="M10" s="57" t="str">
        <f t="shared" si="1"/>
        <v>ADORA 200ML</v>
      </c>
      <c r="N10" s="57">
        <f>IFERROR(VLOOKUP(M10,'[2]A SALE'!$E$5:$F$46,2,0),0)</f>
        <v>50</v>
      </c>
      <c r="O10" s="57" t="b">
        <f t="shared" si="2"/>
        <v>1</v>
      </c>
      <c r="P10" s="57">
        <f>IFERROR(VLOOKUP(M10,'[2]A PURC'!$E$5:$F$48,2,0),0)</f>
        <v>0</v>
      </c>
      <c r="Q10" s="57" t="b">
        <f t="shared" si="3"/>
        <v>1</v>
      </c>
    </row>
    <row r="11" spans="1:17" x14ac:dyDescent="0.3">
      <c r="A11" s="51" t="s">
        <v>71</v>
      </c>
      <c r="B11" s="52">
        <v>45</v>
      </c>
      <c r="C11" s="52">
        <v>0</v>
      </c>
      <c r="D11" s="52">
        <v>0</v>
      </c>
      <c r="E11" s="52">
        <v>0</v>
      </c>
      <c r="F11" s="52">
        <v>45</v>
      </c>
      <c r="G11" s="52">
        <v>45</v>
      </c>
      <c r="H11" s="52">
        <v>0</v>
      </c>
      <c r="I11" s="52">
        <f t="shared" si="0"/>
        <v>0</v>
      </c>
      <c r="J11" s="52">
        <v>0</v>
      </c>
      <c r="K11" s="52">
        <v>0</v>
      </c>
      <c r="L11" s="56">
        <v>67.5</v>
      </c>
      <c r="M11" s="57" t="str">
        <f t="shared" si="1"/>
        <v>ALANTO 100ML</v>
      </c>
      <c r="N11" s="57">
        <f>IFERROR(VLOOKUP(M11,'[2]A SALE'!$E$5:$F$46,2,0),0)</f>
        <v>45</v>
      </c>
      <c r="O11" s="57" t="b">
        <f t="shared" si="2"/>
        <v>1</v>
      </c>
      <c r="P11" s="57">
        <f>IFERROR(VLOOKUP(M11,'[2]A PURC'!$E$5:$F$48,2,0),0)</f>
        <v>0</v>
      </c>
      <c r="Q11" s="57" t="b">
        <f t="shared" si="3"/>
        <v>1</v>
      </c>
    </row>
    <row r="12" spans="1:17" x14ac:dyDescent="0.3">
      <c r="A12" s="51" t="s">
        <v>173</v>
      </c>
      <c r="B12" s="52">
        <v>0</v>
      </c>
      <c r="C12" s="52">
        <v>10</v>
      </c>
      <c r="D12" s="52">
        <v>0</v>
      </c>
      <c r="E12" s="52">
        <v>0</v>
      </c>
      <c r="F12" s="52">
        <v>10</v>
      </c>
      <c r="G12" s="52">
        <v>0</v>
      </c>
      <c r="H12" s="52">
        <v>0</v>
      </c>
      <c r="I12" s="52">
        <f t="shared" si="0"/>
        <v>10</v>
      </c>
      <c r="J12" s="52">
        <v>0</v>
      </c>
      <c r="K12" s="52">
        <v>10</v>
      </c>
      <c r="L12" s="53" t="s">
        <v>74</v>
      </c>
      <c r="M12" s="57" t="str">
        <f t="shared" si="1"/>
        <v>ALANTO 1LTR</v>
      </c>
      <c r="N12" s="57">
        <f>IFERROR(VLOOKUP(M12,'[2]A SALE'!$E$5:$F$46,2,0),0)</f>
        <v>0</v>
      </c>
      <c r="O12" s="57" t="b">
        <f t="shared" si="2"/>
        <v>1</v>
      </c>
      <c r="P12" s="57">
        <f>IFERROR(VLOOKUP(M12,'[2]A PURC'!$E$5:$F$48,2,0),0)</f>
        <v>10</v>
      </c>
      <c r="Q12" s="57" t="b">
        <f t="shared" si="3"/>
        <v>1</v>
      </c>
    </row>
    <row r="13" spans="1:17" x14ac:dyDescent="0.3">
      <c r="A13" s="51" t="s">
        <v>174</v>
      </c>
      <c r="B13" s="52">
        <v>0</v>
      </c>
      <c r="C13" s="52">
        <v>40</v>
      </c>
      <c r="D13" s="52">
        <v>0</v>
      </c>
      <c r="E13" s="52">
        <v>0</v>
      </c>
      <c r="F13" s="52">
        <v>40</v>
      </c>
      <c r="G13" s="52">
        <v>0</v>
      </c>
      <c r="H13" s="52">
        <v>0</v>
      </c>
      <c r="I13" s="52">
        <f t="shared" si="0"/>
        <v>40</v>
      </c>
      <c r="J13" s="52">
        <v>0</v>
      </c>
      <c r="K13" s="52">
        <v>40</v>
      </c>
      <c r="L13" s="53" t="s">
        <v>74</v>
      </c>
      <c r="M13" s="57" t="str">
        <f t="shared" si="1"/>
        <v>ALANTO 250ML</v>
      </c>
      <c r="N13" s="57">
        <f>IFERROR(VLOOKUP(M13,'[2]A SALE'!$E$5:$F$46,2,0),0)</f>
        <v>0</v>
      </c>
      <c r="O13" s="57" t="b">
        <f t="shared" si="2"/>
        <v>1</v>
      </c>
      <c r="P13" s="57">
        <f>IFERROR(VLOOKUP(M13,'[2]A PURC'!$E$5:$F$48,2,0),0)</f>
        <v>40</v>
      </c>
      <c r="Q13" s="57" t="b">
        <f t="shared" si="3"/>
        <v>1</v>
      </c>
    </row>
    <row r="14" spans="1:17" x14ac:dyDescent="0.3">
      <c r="A14" s="51" t="s">
        <v>175</v>
      </c>
      <c r="B14" s="52">
        <v>0</v>
      </c>
      <c r="C14" s="52">
        <v>20</v>
      </c>
      <c r="D14" s="52">
        <v>0</v>
      </c>
      <c r="E14" s="52">
        <v>0</v>
      </c>
      <c r="F14" s="52">
        <v>20</v>
      </c>
      <c r="G14" s="52">
        <v>5</v>
      </c>
      <c r="H14" s="52">
        <v>0</v>
      </c>
      <c r="I14" s="52">
        <f t="shared" si="0"/>
        <v>20</v>
      </c>
      <c r="J14" s="52">
        <v>0</v>
      </c>
      <c r="K14" s="52">
        <v>15</v>
      </c>
      <c r="L14" s="53" t="s">
        <v>74</v>
      </c>
      <c r="M14" s="57" t="str">
        <f t="shared" si="1"/>
        <v>ALANTO 500ML</v>
      </c>
      <c r="N14" s="57">
        <f>IFERROR(VLOOKUP(M14,'[2]A SALE'!$E$5:$F$46,2,0),0)</f>
        <v>5</v>
      </c>
      <c r="O14" s="57" t="b">
        <f t="shared" si="2"/>
        <v>1</v>
      </c>
      <c r="P14" s="57">
        <f>IFERROR(VLOOKUP(M14,'[2]A PURC'!$E$5:$F$48,2,0),0)</f>
        <v>20</v>
      </c>
      <c r="Q14" s="57" t="b">
        <f t="shared" si="3"/>
        <v>1</v>
      </c>
    </row>
    <row r="15" spans="1:17" x14ac:dyDescent="0.3">
      <c r="A15" s="51" t="s">
        <v>73</v>
      </c>
      <c r="B15" s="52">
        <v>47</v>
      </c>
      <c r="C15" s="52">
        <v>50</v>
      </c>
      <c r="D15" s="52">
        <v>0</v>
      </c>
      <c r="E15" s="52">
        <v>0</v>
      </c>
      <c r="F15" s="52">
        <v>97</v>
      </c>
      <c r="G15" s="52">
        <v>5</v>
      </c>
      <c r="H15" s="52">
        <v>0</v>
      </c>
      <c r="I15" s="52">
        <f t="shared" si="0"/>
        <v>50</v>
      </c>
      <c r="J15" s="52">
        <v>0</v>
      </c>
      <c r="K15" s="52">
        <v>92</v>
      </c>
      <c r="L15" s="53" t="s">
        <v>74</v>
      </c>
      <c r="M15" s="57" t="str">
        <f t="shared" si="1"/>
        <v>ANTRACOL 100GM</v>
      </c>
      <c r="N15" s="57">
        <f>IFERROR(VLOOKUP(M15,'[2]A SALE'!$E$5:$F$46,2,0),0)</f>
        <v>5</v>
      </c>
      <c r="O15" s="57" t="b">
        <f t="shared" si="2"/>
        <v>1</v>
      </c>
      <c r="P15" s="57">
        <f>IFERROR(VLOOKUP(M15,'[2]A PURC'!$E$5:$F$48,2,0),0)</f>
        <v>50</v>
      </c>
      <c r="Q15" s="57" t="b">
        <f t="shared" si="3"/>
        <v>1</v>
      </c>
    </row>
    <row r="16" spans="1:17" x14ac:dyDescent="0.3">
      <c r="A16" s="51" t="s">
        <v>75</v>
      </c>
      <c r="B16" s="52">
        <v>20</v>
      </c>
      <c r="C16" s="52">
        <v>70</v>
      </c>
      <c r="D16" s="52">
        <v>0</v>
      </c>
      <c r="E16" s="52">
        <v>0</v>
      </c>
      <c r="F16" s="52">
        <v>90</v>
      </c>
      <c r="G16" s="52">
        <v>27</v>
      </c>
      <c r="H16" s="52">
        <v>0</v>
      </c>
      <c r="I16" s="52">
        <f t="shared" si="0"/>
        <v>70</v>
      </c>
      <c r="J16" s="52">
        <v>0</v>
      </c>
      <c r="K16" s="52">
        <v>63</v>
      </c>
      <c r="L16" s="53" t="s">
        <v>74</v>
      </c>
      <c r="M16" s="57" t="str">
        <f t="shared" si="1"/>
        <v>ANTRACOL 1 KG</v>
      </c>
      <c r="N16" s="57">
        <f>IFERROR(VLOOKUP(M16,'[2]A SALE'!$E$5:$F$46,2,0),0)</f>
        <v>27</v>
      </c>
      <c r="O16" s="57" t="b">
        <f t="shared" si="2"/>
        <v>1</v>
      </c>
      <c r="P16" s="57">
        <f>IFERROR(VLOOKUP(M16,'[2]A PURC'!$E$5:$F$48,2,0),0)</f>
        <v>70</v>
      </c>
      <c r="Q16" s="57" t="b">
        <f t="shared" si="3"/>
        <v>1</v>
      </c>
    </row>
    <row r="17" spans="1:17" x14ac:dyDescent="0.3">
      <c r="A17" s="51" t="s">
        <v>176</v>
      </c>
      <c r="B17" s="52">
        <v>0</v>
      </c>
      <c r="C17" s="52">
        <v>40</v>
      </c>
      <c r="D17" s="52">
        <v>0</v>
      </c>
      <c r="E17" s="52">
        <v>0</v>
      </c>
      <c r="F17" s="52">
        <v>40</v>
      </c>
      <c r="G17" s="52">
        <v>10</v>
      </c>
      <c r="H17" s="52">
        <v>0</v>
      </c>
      <c r="I17" s="52">
        <f t="shared" si="0"/>
        <v>40</v>
      </c>
      <c r="J17" s="52">
        <v>0</v>
      </c>
      <c r="K17" s="52">
        <v>30</v>
      </c>
      <c r="L17" s="53" t="s">
        <v>74</v>
      </c>
      <c r="M17" s="57" t="str">
        <f t="shared" si="1"/>
        <v>ANTRACOL 250GM</v>
      </c>
      <c r="N17" s="57">
        <f>IFERROR(VLOOKUP(M17,'[2]A SALE'!$E$5:$F$46,2,0),0)</f>
        <v>10</v>
      </c>
      <c r="O17" s="57" t="b">
        <f t="shared" si="2"/>
        <v>1</v>
      </c>
      <c r="P17" s="57">
        <f>IFERROR(VLOOKUP(M17,'[2]A PURC'!$E$5:$F$48,2,0),0)</f>
        <v>40</v>
      </c>
      <c r="Q17" s="57" t="b">
        <f t="shared" si="3"/>
        <v>1</v>
      </c>
    </row>
    <row r="18" spans="1:17" x14ac:dyDescent="0.3">
      <c r="A18" s="51" t="s">
        <v>76</v>
      </c>
      <c r="B18" s="52">
        <v>0</v>
      </c>
      <c r="C18" s="52">
        <v>140</v>
      </c>
      <c r="D18" s="52">
        <v>0</v>
      </c>
      <c r="E18" s="52">
        <v>0</v>
      </c>
      <c r="F18" s="52">
        <v>140</v>
      </c>
      <c r="G18" s="52">
        <v>57</v>
      </c>
      <c r="H18" s="52">
        <v>0</v>
      </c>
      <c r="I18" s="52">
        <f t="shared" si="0"/>
        <v>140</v>
      </c>
      <c r="J18" s="52">
        <v>0</v>
      </c>
      <c r="K18" s="52">
        <v>83</v>
      </c>
      <c r="L18" s="56">
        <v>2.5</v>
      </c>
      <c r="M18" s="57" t="str">
        <f t="shared" si="1"/>
        <v>ANTRACOL 500GM</v>
      </c>
      <c r="N18" s="57">
        <f>IFERROR(VLOOKUP(M18,'[2]A SALE'!$E$5:$F$46,2,0),0)</f>
        <v>57</v>
      </c>
      <c r="O18" s="57" t="b">
        <f t="shared" si="2"/>
        <v>1</v>
      </c>
      <c r="P18" s="57">
        <f>IFERROR(VLOOKUP(M18,'[2]A PURC'!$E$5:$F$48,2,0),0)</f>
        <v>140</v>
      </c>
      <c r="Q18" s="57" t="b">
        <f t="shared" si="3"/>
        <v>1</v>
      </c>
    </row>
    <row r="19" spans="1:17" x14ac:dyDescent="0.3">
      <c r="A19" s="51" t="s">
        <v>77</v>
      </c>
      <c r="B19" s="52">
        <v>0</v>
      </c>
      <c r="C19" s="52">
        <v>70</v>
      </c>
      <c r="D19" s="52">
        <v>0</v>
      </c>
      <c r="E19" s="52">
        <v>0</v>
      </c>
      <c r="F19" s="52">
        <v>70</v>
      </c>
      <c r="G19" s="52">
        <v>2</v>
      </c>
      <c r="H19" s="52">
        <v>68</v>
      </c>
      <c r="I19" s="52">
        <f t="shared" si="0"/>
        <v>2</v>
      </c>
      <c r="J19" s="52">
        <v>0</v>
      </c>
      <c r="K19" s="52">
        <v>0</v>
      </c>
      <c r="L19" s="52">
        <v>3</v>
      </c>
      <c r="M19" s="57" t="str">
        <f t="shared" si="1"/>
        <v>ARIZE 6129 GOLD LOC 3KG</v>
      </c>
      <c r="N19" s="57">
        <f>IFERROR(VLOOKUP(M19,'[2]A SALE'!$E$5:$F$46,2,0),0)</f>
        <v>2</v>
      </c>
      <c r="O19" s="57" t="b">
        <f t="shared" si="2"/>
        <v>1</v>
      </c>
      <c r="P19" s="57">
        <f>IFERROR(VLOOKUP(M19,'[2]A PURC'!$E$5:$F$48,2,0),0)</f>
        <v>2</v>
      </c>
      <c r="Q19" s="57" t="b">
        <f t="shared" si="3"/>
        <v>1</v>
      </c>
    </row>
    <row r="20" spans="1:17" x14ac:dyDescent="0.3">
      <c r="A20" s="51" t="s">
        <v>78</v>
      </c>
      <c r="B20" s="52">
        <v>100</v>
      </c>
      <c r="C20" s="52">
        <v>200</v>
      </c>
      <c r="D20" s="52">
        <v>0</v>
      </c>
      <c r="E20" s="52">
        <v>0</v>
      </c>
      <c r="F20" s="52">
        <v>300</v>
      </c>
      <c r="G20" s="52">
        <v>296</v>
      </c>
      <c r="H20" s="52">
        <v>4</v>
      </c>
      <c r="I20" s="52">
        <f t="shared" si="0"/>
        <v>196</v>
      </c>
      <c r="J20" s="52">
        <v>0</v>
      </c>
      <c r="K20" s="52">
        <v>0</v>
      </c>
      <c r="L20" s="52">
        <v>444</v>
      </c>
      <c r="M20" s="57" t="str">
        <f t="shared" si="1"/>
        <v>ARIZE 6444 GOLD 3KG</v>
      </c>
      <c r="N20" s="57">
        <f>IFERROR(VLOOKUP(M20,'[2]A SALE'!$E$5:$F$46,2,0),0)</f>
        <v>296</v>
      </c>
      <c r="O20" s="57" t="b">
        <f t="shared" si="2"/>
        <v>1</v>
      </c>
      <c r="P20" s="57">
        <f>IFERROR(VLOOKUP(M20,'[2]A PURC'!$E$5:$F$48,2,0),0)</f>
        <v>196</v>
      </c>
      <c r="Q20" s="57" t="b">
        <f t="shared" si="3"/>
        <v>1</v>
      </c>
    </row>
    <row r="21" spans="1:17" x14ac:dyDescent="0.3">
      <c r="A21" s="51" t="s">
        <v>177</v>
      </c>
      <c r="B21" s="52">
        <v>0</v>
      </c>
      <c r="C21" s="52">
        <v>210</v>
      </c>
      <c r="D21" s="52">
        <v>0</v>
      </c>
      <c r="E21" s="52">
        <v>0</v>
      </c>
      <c r="F21" s="52">
        <v>210</v>
      </c>
      <c r="G21" s="52">
        <v>12</v>
      </c>
      <c r="H21" s="52">
        <v>180</v>
      </c>
      <c r="I21" s="52">
        <f t="shared" si="0"/>
        <v>30</v>
      </c>
      <c r="J21" s="52">
        <v>0</v>
      </c>
      <c r="K21" s="52">
        <v>18</v>
      </c>
      <c r="L21" s="53" t="s">
        <v>74</v>
      </c>
      <c r="M21" s="57" t="str">
        <f t="shared" si="1"/>
        <v>ARIZE 6444 GOLD 5KG</v>
      </c>
      <c r="N21" s="57">
        <f>IFERROR(VLOOKUP(M21,'[2]A SALE'!$E$5:$F$46,2,0),0)</f>
        <v>12</v>
      </c>
      <c r="O21" s="57" t="b">
        <f t="shared" si="2"/>
        <v>1</v>
      </c>
      <c r="P21" s="57">
        <f>IFERROR(VLOOKUP(M21,'[2]A PURC'!$E$5:$F$48,2,0),0)</f>
        <v>30</v>
      </c>
      <c r="Q21" s="57" t="b">
        <f t="shared" si="3"/>
        <v>1</v>
      </c>
    </row>
    <row r="22" spans="1:17" x14ac:dyDescent="0.3">
      <c r="A22" s="51" t="s">
        <v>79</v>
      </c>
      <c r="B22" s="52">
        <v>18</v>
      </c>
      <c r="C22" s="52">
        <v>50</v>
      </c>
      <c r="D22" s="52">
        <v>0</v>
      </c>
      <c r="E22" s="52">
        <v>0</v>
      </c>
      <c r="F22" s="52">
        <v>68</v>
      </c>
      <c r="G22" s="52">
        <v>51</v>
      </c>
      <c r="H22" s="52">
        <v>0</v>
      </c>
      <c r="I22" s="52">
        <f t="shared" si="0"/>
        <v>50</v>
      </c>
      <c r="J22" s="52">
        <v>0</v>
      </c>
      <c r="K22" s="52">
        <v>17</v>
      </c>
      <c r="L22" s="56">
        <v>59.5</v>
      </c>
      <c r="M22" s="57" t="str">
        <f t="shared" si="1"/>
        <v>ARIZE 8433 3KG</v>
      </c>
      <c r="N22" s="57">
        <f>IFERROR(VLOOKUP(M22,'[2]A SALE'!$E$5:$F$46,2,0),0)</f>
        <v>51</v>
      </c>
      <c r="O22" s="57" t="b">
        <f t="shared" si="2"/>
        <v>1</v>
      </c>
      <c r="P22" s="57">
        <f>IFERROR(VLOOKUP(M22,'[2]A PURC'!$E$5:$F$48,2,0),0)</f>
        <v>50</v>
      </c>
      <c r="Q22" s="57" t="b">
        <f t="shared" si="3"/>
        <v>1</v>
      </c>
    </row>
    <row r="23" spans="1:17" x14ac:dyDescent="0.3">
      <c r="A23" s="51" t="s">
        <v>80</v>
      </c>
      <c r="B23" s="52">
        <v>0</v>
      </c>
      <c r="C23" s="52">
        <v>640</v>
      </c>
      <c r="D23" s="52">
        <v>0</v>
      </c>
      <c r="E23" s="52">
        <v>0</v>
      </c>
      <c r="F23" s="52">
        <v>640</v>
      </c>
      <c r="G23" s="52">
        <v>2</v>
      </c>
      <c r="H23" s="52">
        <v>30</v>
      </c>
      <c r="I23" s="52">
        <f t="shared" si="0"/>
        <v>610</v>
      </c>
      <c r="J23" s="52">
        <v>0</v>
      </c>
      <c r="K23" s="52">
        <v>608</v>
      </c>
      <c r="L23" s="53" t="s">
        <v>74</v>
      </c>
      <c r="M23" s="57" t="str">
        <f t="shared" si="1"/>
        <v>ARIZE AZ 8433 DT 3KG</v>
      </c>
      <c r="N23" s="57">
        <f>IFERROR(VLOOKUP(M23,'[2]A SALE'!$E$5:$F$46,2,0),0)</f>
        <v>2</v>
      </c>
      <c r="O23" s="57" t="b">
        <f t="shared" si="2"/>
        <v>1</v>
      </c>
      <c r="P23" s="57">
        <f>IFERROR(VLOOKUP(M23,'[2]A PURC'!$E$5:$F$48,2,0),0)</f>
        <v>610</v>
      </c>
      <c r="Q23" s="57" t="b">
        <f t="shared" si="3"/>
        <v>1</v>
      </c>
    </row>
    <row r="24" spans="1:17" x14ac:dyDescent="0.3">
      <c r="A24" s="51" t="s">
        <v>81</v>
      </c>
      <c r="B24" s="52">
        <v>0</v>
      </c>
      <c r="C24" s="52">
        <v>50</v>
      </c>
      <c r="D24" s="52">
        <v>0</v>
      </c>
      <c r="E24" s="52">
        <v>0</v>
      </c>
      <c r="F24" s="52">
        <v>50</v>
      </c>
      <c r="G24" s="52">
        <v>0</v>
      </c>
      <c r="H24" s="52">
        <v>50</v>
      </c>
      <c r="I24" s="52">
        <f t="shared" si="0"/>
        <v>0</v>
      </c>
      <c r="J24" s="52">
        <v>0</v>
      </c>
      <c r="K24" s="52">
        <v>0</v>
      </c>
      <c r="L24" s="53" t="s">
        <v>74</v>
      </c>
      <c r="M24" s="57" t="str">
        <f t="shared" si="1"/>
        <v>ARIZE BOLD LOC 3KG</v>
      </c>
      <c r="N24" s="57">
        <f>IFERROR(VLOOKUP(M24,'[2]A SALE'!$E$5:$F$46,2,0),0)</f>
        <v>0</v>
      </c>
      <c r="O24" s="57" t="b">
        <f t="shared" si="2"/>
        <v>1</v>
      </c>
      <c r="P24" s="57">
        <f>IFERROR(VLOOKUP(M24,'[2]A PURC'!$E$5:$F$48,2,0),0)</f>
        <v>0</v>
      </c>
      <c r="Q24" s="57" t="b">
        <f t="shared" si="3"/>
        <v>1</v>
      </c>
    </row>
    <row r="25" spans="1:17" x14ac:dyDescent="0.3">
      <c r="A25" s="51" t="s">
        <v>82</v>
      </c>
      <c r="B25" s="52">
        <v>710</v>
      </c>
      <c r="C25" s="52">
        <v>1000</v>
      </c>
      <c r="D25" s="52">
        <v>0</v>
      </c>
      <c r="E25" s="52">
        <v>0</v>
      </c>
      <c r="F25" s="52">
        <v>1710</v>
      </c>
      <c r="G25" s="52">
        <v>954</v>
      </c>
      <c r="H25" s="52">
        <v>508</v>
      </c>
      <c r="I25" s="52">
        <f t="shared" si="0"/>
        <v>492</v>
      </c>
      <c r="J25" s="52">
        <v>0</v>
      </c>
      <c r="K25" s="52">
        <v>248</v>
      </c>
      <c r="L25" s="52">
        <v>1183</v>
      </c>
      <c r="M25" s="57" t="str">
        <f t="shared" si="1"/>
        <v>ARIZE DHANI LOC 3KG</v>
      </c>
      <c r="N25" s="57">
        <f>IFERROR(VLOOKUP(M25,'[2]A SALE'!$E$5:$F$46,2,0),0)</f>
        <v>954</v>
      </c>
      <c r="O25" s="57" t="b">
        <f t="shared" si="2"/>
        <v>1</v>
      </c>
      <c r="P25" s="57">
        <f>IFERROR(VLOOKUP(M25,'[2]A PURC'!$E$5:$F$48,2,0),0)</f>
        <v>492</v>
      </c>
      <c r="Q25" s="57" t="b">
        <f t="shared" si="3"/>
        <v>1</v>
      </c>
    </row>
    <row r="26" spans="1:17" x14ac:dyDescent="0.3">
      <c r="A26" s="51" t="s">
        <v>83</v>
      </c>
      <c r="B26" s="52">
        <v>0</v>
      </c>
      <c r="C26" s="52">
        <v>50</v>
      </c>
      <c r="D26" s="52">
        <v>0</v>
      </c>
      <c r="E26" s="52">
        <v>0</v>
      </c>
      <c r="F26" s="52">
        <v>50</v>
      </c>
      <c r="G26" s="52">
        <v>0</v>
      </c>
      <c r="H26" s="52">
        <v>12</v>
      </c>
      <c r="I26" s="52">
        <f t="shared" si="0"/>
        <v>38</v>
      </c>
      <c r="J26" s="52">
        <v>0</v>
      </c>
      <c r="K26" s="52">
        <v>38</v>
      </c>
      <c r="L26" s="53" t="s">
        <v>74</v>
      </c>
      <c r="M26" s="57" t="str">
        <f t="shared" si="1"/>
        <v>ARIZE TEJ GOLD LOC 3KG</v>
      </c>
      <c r="N26" s="57">
        <f>IFERROR(VLOOKUP(M26,'[2]A SALE'!$E$5:$F$46,2,0),0)</f>
        <v>0</v>
      </c>
      <c r="O26" s="57" t="b">
        <f t="shared" si="2"/>
        <v>1</v>
      </c>
      <c r="P26" s="57">
        <f>IFERROR(VLOOKUP(M26,'[2]A PURC'!$E$5:$F$48,2,0),0)</f>
        <v>38</v>
      </c>
      <c r="Q26" s="57" t="b">
        <f t="shared" si="3"/>
        <v>1</v>
      </c>
    </row>
    <row r="27" spans="1:17" x14ac:dyDescent="0.3">
      <c r="A27" s="51" t="s">
        <v>178</v>
      </c>
      <c r="B27" s="52">
        <v>0</v>
      </c>
      <c r="C27" s="52">
        <v>30</v>
      </c>
      <c r="D27" s="52">
        <v>0</v>
      </c>
      <c r="E27" s="52">
        <v>0</v>
      </c>
      <c r="F27" s="52">
        <v>30</v>
      </c>
      <c r="G27" s="52">
        <v>0</v>
      </c>
      <c r="H27" s="52">
        <v>30</v>
      </c>
      <c r="I27" s="52">
        <f t="shared" si="0"/>
        <v>0</v>
      </c>
      <c r="J27" s="52">
        <v>0</v>
      </c>
      <c r="K27" s="52">
        <v>0</v>
      </c>
      <c r="L27" s="53" t="s">
        <v>74</v>
      </c>
      <c r="M27" s="57" t="str">
        <f t="shared" si="1"/>
        <v>ARIZE TEZ GOLD LOC 1KG</v>
      </c>
      <c r="N27" s="57">
        <f>IFERROR(VLOOKUP(M27,'[2]A SALE'!$E$5:$F$46,2,0),0)</f>
        <v>0</v>
      </c>
      <c r="O27" s="57" t="b">
        <f t="shared" si="2"/>
        <v>1</v>
      </c>
      <c r="P27" s="57">
        <f>IFERROR(VLOOKUP(M27,'[2]A PURC'!$E$5:$F$48,2,0),0)</f>
        <v>0</v>
      </c>
      <c r="Q27" s="57" t="b">
        <f t="shared" si="3"/>
        <v>1</v>
      </c>
    </row>
    <row r="28" spans="1:17" x14ac:dyDescent="0.3">
      <c r="A28" s="51" t="s">
        <v>179</v>
      </c>
      <c r="B28" s="52">
        <v>0</v>
      </c>
      <c r="C28" s="52">
        <v>50</v>
      </c>
      <c r="D28" s="52">
        <v>0</v>
      </c>
      <c r="E28" s="52">
        <v>0</v>
      </c>
      <c r="F28" s="52">
        <v>50</v>
      </c>
      <c r="G28" s="52">
        <v>41</v>
      </c>
      <c r="H28" s="52">
        <v>0</v>
      </c>
      <c r="I28" s="52">
        <f t="shared" si="0"/>
        <v>50</v>
      </c>
      <c r="J28" s="52">
        <v>0</v>
      </c>
      <c r="K28" s="52">
        <v>9</v>
      </c>
      <c r="L28" s="56">
        <v>52.5</v>
      </c>
      <c r="M28" s="57" t="str">
        <f t="shared" si="1"/>
        <v>BELT EXPERT SC480 100ML</v>
      </c>
      <c r="N28" s="57">
        <f>IFERROR(VLOOKUP(M28,'[2]A SALE'!$E$5:$F$46,2,0),0)</f>
        <v>41</v>
      </c>
      <c r="O28" s="57" t="b">
        <f t="shared" si="2"/>
        <v>1</v>
      </c>
      <c r="P28" s="57">
        <f>IFERROR(VLOOKUP(M28,'[2]A PURC'!$E$5:$F$48,2,0),0)</f>
        <v>50</v>
      </c>
      <c r="Q28" s="57" t="b">
        <f t="shared" si="3"/>
        <v>1</v>
      </c>
    </row>
    <row r="29" spans="1:17" x14ac:dyDescent="0.3">
      <c r="A29" s="51" t="s">
        <v>84</v>
      </c>
      <c r="B29" s="52">
        <v>0</v>
      </c>
      <c r="C29" s="52">
        <v>200</v>
      </c>
      <c r="D29" s="52">
        <v>0</v>
      </c>
      <c r="E29" s="52">
        <v>0</v>
      </c>
      <c r="F29" s="52">
        <v>200</v>
      </c>
      <c r="G29" s="52">
        <v>80</v>
      </c>
      <c r="H29" s="52">
        <v>0</v>
      </c>
      <c r="I29" s="52">
        <f t="shared" si="0"/>
        <v>200</v>
      </c>
      <c r="J29" s="52">
        <v>0</v>
      </c>
      <c r="K29" s="52">
        <v>120</v>
      </c>
      <c r="L29" s="53" t="s">
        <v>74</v>
      </c>
      <c r="M29" s="57" t="str">
        <f t="shared" si="1"/>
        <v>CONFIDOR SUPER 100ML</v>
      </c>
      <c r="N29" s="57">
        <f>IFERROR(VLOOKUP(M29,'[2]A SALE'!$E$5:$F$46,2,0),0)</f>
        <v>80</v>
      </c>
      <c r="O29" s="57" t="b">
        <f t="shared" si="2"/>
        <v>1</v>
      </c>
      <c r="P29" s="57">
        <f>IFERROR(VLOOKUP(M29,'[2]A PURC'!$E$5:$F$48,2,0),0)</f>
        <v>200</v>
      </c>
      <c r="Q29" s="57" t="b">
        <f t="shared" si="3"/>
        <v>1</v>
      </c>
    </row>
    <row r="30" spans="1:17" x14ac:dyDescent="0.3">
      <c r="A30" s="51" t="s">
        <v>85</v>
      </c>
      <c r="B30" s="52">
        <v>20</v>
      </c>
      <c r="C30" s="52">
        <v>20</v>
      </c>
      <c r="D30" s="52">
        <v>0</v>
      </c>
      <c r="E30" s="52">
        <v>0</v>
      </c>
      <c r="F30" s="52">
        <v>40</v>
      </c>
      <c r="G30" s="52">
        <v>30</v>
      </c>
      <c r="H30" s="52">
        <v>0</v>
      </c>
      <c r="I30" s="52">
        <f t="shared" si="0"/>
        <v>20</v>
      </c>
      <c r="J30" s="52">
        <v>0</v>
      </c>
      <c r="K30" s="52">
        <v>10</v>
      </c>
      <c r="L30" s="52">
        <v>35</v>
      </c>
      <c r="M30" s="57" t="str">
        <f t="shared" si="1"/>
        <v>CONFIDOR SUPER 250ML</v>
      </c>
      <c r="N30" s="57">
        <f>IFERROR(VLOOKUP(M30,'[2]A SALE'!$E$5:$F$46,2,0),0)</f>
        <v>30</v>
      </c>
      <c r="O30" s="57" t="b">
        <f t="shared" si="2"/>
        <v>1</v>
      </c>
      <c r="P30" s="57">
        <f>IFERROR(VLOOKUP(M30,'[2]A PURC'!$E$5:$F$48,2,0),0)</f>
        <v>20</v>
      </c>
      <c r="Q30" s="57" t="b">
        <f t="shared" si="3"/>
        <v>1</v>
      </c>
    </row>
    <row r="31" spans="1:17" x14ac:dyDescent="0.3">
      <c r="A31" s="51" t="s">
        <v>86</v>
      </c>
      <c r="B31" s="52">
        <v>10</v>
      </c>
      <c r="C31" s="52">
        <v>0</v>
      </c>
      <c r="D31" s="52">
        <v>0</v>
      </c>
      <c r="E31" s="52">
        <v>0</v>
      </c>
      <c r="F31" s="52">
        <v>10</v>
      </c>
      <c r="G31" s="52">
        <v>10</v>
      </c>
      <c r="H31" s="52">
        <v>0</v>
      </c>
      <c r="I31" s="52">
        <f t="shared" si="0"/>
        <v>0</v>
      </c>
      <c r="J31" s="52">
        <v>0</v>
      </c>
      <c r="K31" s="52">
        <v>0</v>
      </c>
      <c r="L31" s="52">
        <v>15</v>
      </c>
      <c r="M31" s="57" t="str">
        <f t="shared" si="1"/>
        <v>CONFIDOR SUPER 500ML</v>
      </c>
      <c r="N31" s="57">
        <f>IFERROR(VLOOKUP(M31,'[2]A SALE'!$E$5:$F$46,2,0),0)</f>
        <v>10</v>
      </c>
      <c r="O31" s="57" t="b">
        <f t="shared" si="2"/>
        <v>1</v>
      </c>
      <c r="P31" s="57">
        <f>IFERROR(VLOOKUP(M31,'[2]A PURC'!$E$5:$F$48,2,0),0)</f>
        <v>0</v>
      </c>
      <c r="Q31" s="57" t="b">
        <f t="shared" si="3"/>
        <v>1</v>
      </c>
    </row>
    <row r="32" spans="1:17" x14ac:dyDescent="0.3">
      <c r="A32" s="51" t="s">
        <v>87</v>
      </c>
      <c r="B32" s="52">
        <v>0</v>
      </c>
      <c r="C32" s="52">
        <v>200</v>
      </c>
      <c r="D32" s="52">
        <v>0</v>
      </c>
      <c r="E32" s="52">
        <v>0</v>
      </c>
      <c r="F32" s="52">
        <v>200</v>
      </c>
      <c r="G32" s="52">
        <v>36</v>
      </c>
      <c r="H32" s="52">
        <v>0</v>
      </c>
      <c r="I32" s="52">
        <f t="shared" si="0"/>
        <v>200</v>
      </c>
      <c r="J32" s="52">
        <v>0</v>
      </c>
      <c r="K32" s="52">
        <v>164</v>
      </c>
      <c r="L32" s="53" t="s">
        <v>74</v>
      </c>
      <c r="M32" s="57" t="str">
        <f t="shared" si="1"/>
        <v>CONFIDOR SUPER 50ML</v>
      </c>
      <c r="N32" s="57">
        <f>IFERROR(VLOOKUP(M32,'[2]A SALE'!$E$5:$F$46,2,0),0)</f>
        <v>36</v>
      </c>
      <c r="O32" s="57" t="b">
        <f t="shared" si="2"/>
        <v>1</v>
      </c>
      <c r="P32" s="57">
        <f>IFERROR(VLOOKUP(M32,'[2]A PURC'!$E$5:$F$48,2,0),0)</f>
        <v>200</v>
      </c>
      <c r="Q32" s="57" t="b">
        <f t="shared" si="3"/>
        <v>1</v>
      </c>
    </row>
    <row r="33" spans="1:17" x14ac:dyDescent="0.3">
      <c r="A33" s="51" t="s">
        <v>88</v>
      </c>
      <c r="B33" s="52">
        <v>80</v>
      </c>
      <c r="C33" s="52">
        <v>0</v>
      </c>
      <c r="D33" s="52">
        <v>0</v>
      </c>
      <c r="E33" s="52">
        <v>0</v>
      </c>
      <c r="F33" s="52">
        <v>80</v>
      </c>
      <c r="G33" s="52">
        <v>61</v>
      </c>
      <c r="H33" s="52">
        <v>0</v>
      </c>
      <c r="I33" s="52">
        <f t="shared" si="0"/>
        <v>0</v>
      </c>
      <c r="J33" s="52">
        <v>0</v>
      </c>
      <c r="K33" s="52">
        <v>19</v>
      </c>
      <c r="L33" s="56">
        <v>72.5</v>
      </c>
      <c r="M33" s="57" t="str">
        <f t="shared" si="1"/>
        <v>COUNCIL ACTIV WG30 45GM</v>
      </c>
      <c r="N33" s="57">
        <f>IFERROR(VLOOKUP(M33,'[2]A SALE'!$E$5:$F$46,2,0),0)</f>
        <v>61</v>
      </c>
      <c r="O33" s="57" t="b">
        <f t="shared" si="2"/>
        <v>1</v>
      </c>
      <c r="P33" s="57">
        <f>IFERROR(VLOOKUP(M33,'[2]A PURC'!$E$5:$F$48,2,0),0)</f>
        <v>0</v>
      </c>
      <c r="Q33" s="57" t="b">
        <f t="shared" si="3"/>
        <v>1</v>
      </c>
    </row>
    <row r="34" spans="1:17" x14ac:dyDescent="0.3">
      <c r="A34" s="51" t="s">
        <v>89</v>
      </c>
      <c r="B34" s="52">
        <v>120</v>
      </c>
      <c r="C34" s="52">
        <v>0</v>
      </c>
      <c r="D34" s="52">
        <v>0</v>
      </c>
      <c r="E34" s="52">
        <v>0</v>
      </c>
      <c r="F34" s="52">
        <v>120</v>
      </c>
      <c r="G34" s="52">
        <v>120</v>
      </c>
      <c r="H34" s="52">
        <v>0</v>
      </c>
      <c r="I34" s="52">
        <f t="shared" si="0"/>
        <v>0</v>
      </c>
      <c r="J34" s="52">
        <v>0</v>
      </c>
      <c r="K34" s="52">
        <v>0</v>
      </c>
      <c r="L34" s="52">
        <v>180</v>
      </c>
      <c r="M34" s="57" t="str">
        <f t="shared" si="1"/>
        <v>COUNCIL ACTIV WG30 90GM</v>
      </c>
      <c r="N34" s="57">
        <f>IFERROR(VLOOKUP(M34,'[2]A SALE'!$E$5:$F$46,2,0),0)</f>
        <v>120</v>
      </c>
      <c r="O34" s="57" t="b">
        <f t="shared" si="2"/>
        <v>1</v>
      </c>
      <c r="P34" s="57">
        <f>IFERROR(VLOOKUP(M34,'[2]A PURC'!$E$5:$F$48,2,0),0)</f>
        <v>0</v>
      </c>
      <c r="Q34" s="57" t="b">
        <f t="shared" si="3"/>
        <v>1</v>
      </c>
    </row>
    <row r="35" spans="1:17" x14ac:dyDescent="0.3">
      <c r="A35" s="51" t="s">
        <v>180</v>
      </c>
      <c r="B35" s="52">
        <v>0</v>
      </c>
      <c r="C35" s="52">
        <v>50</v>
      </c>
      <c r="D35" s="52">
        <v>0</v>
      </c>
      <c r="E35" s="52">
        <v>0</v>
      </c>
      <c r="F35" s="52">
        <v>50</v>
      </c>
      <c r="G35" s="52">
        <v>40</v>
      </c>
      <c r="H35" s="52">
        <v>0</v>
      </c>
      <c r="I35" s="52">
        <f t="shared" si="0"/>
        <v>50</v>
      </c>
      <c r="J35" s="52">
        <v>0</v>
      </c>
      <c r="K35" s="52">
        <v>10</v>
      </c>
      <c r="L35" s="52">
        <v>50</v>
      </c>
      <c r="M35" s="57" t="str">
        <f t="shared" si="1"/>
        <v>DECIS 100ML</v>
      </c>
      <c r="N35" s="57">
        <f>IFERROR(VLOOKUP(M35,'[2]A SALE'!$E$5:$F$46,2,0),0)</f>
        <v>40</v>
      </c>
      <c r="O35" s="57" t="b">
        <f t="shared" si="2"/>
        <v>1</v>
      </c>
      <c r="P35" s="57">
        <f>IFERROR(VLOOKUP(M35,'[2]A PURC'!$E$5:$F$48,2,0),0)</f>
        <v>50</v>
      </c>
      <c r="Q35" s="57" t="b">
        <f t="shared" si="3"/>
        <v>1</v>
      </c>
    </row>
    <row r="36" spans="1:17" x14ac:dyDescent="0.3">
      <c r="A36" s="51" t="s">
        <v>90</v>
      </c>
      <c r="B36" s="52">
        <v>0</v>
      </c>
      <c r="C36" s="52">
        <v>50</v>
      </c>
      <c r="D36" s="52">
        <v>0</v>
      </c>
      <c r="E36" s="52">
        <v>0</v>
      </c>
      <c r="F36" s="52">
        <v>50</v>
      </c>
      <c r="G36" s="52">
        <v>0</v>
      </c>
      <c r="H36" s="52">
        <v>0</v>
      </c>
      <c r="I36" s="52">
        <f t="shared" si="0"/>
        <v>50</v>
      </c>
      <c r="J36" s="52">
        <v>0</v>
      </c>
      <c r="K36" s="52">
        <v>50</v>
      </c>
      <c r="L36" s="53" t="s">
        <v>74</v>
      </c>
      <c r="M36" s="57" t="str">
        <f t="shared" si="1"/>
        <v>ETHREL SL39 100ML</v>
      </c>
      <c r="N36" s="57">
        <f>IFERROR(VLOOKUP(M36,'[2]A SALE'!$E$5:$F$46,2,0),0)</f>
        <v>0</v>
      </c>
      <c r="O36" s="57" t="b">
        <f t="shared" si="2"/>
        <v>1</v>
      </c>
      <c r="P36" s="57">
        <f>IFERROR(VLOOKUP(M36,'[2]A PURC'!$E$5:$F$48,2,0),0)</f>
        <v>50</v>
      </c>
      <c r="Q36" s="57" t="b">
        <f t="shared" si="3"/>
        <v>1</v>
      </c>
    </row>
    <row r="37" spans="1:17" x14ac:dyDescent="0.3">
      <c r="A37" s="51" t="s">
        <v>181</v>
      </c>
      <c r="B37" s="52">
        <v>0</v>
      </c>
      <c r="C37" s="52">
        <v>200</v>
      </c>
      <c r="D37" s="52">
        <v>0</v>
      </c>
      <c r="E37" s="52">
        <v>0</v>
      </c>
      <c r="F37" s="52">
        <v>200</v>
      </c>
      <c r="G37" s="52">
        <v>119</v>
      </c>
      <c r="H37" s="52">
        <v>0</v>
      </c>
      <c r="I37" s="52">
        <f t="shared" si="0"/>
        <v>200</v>
      </c>
      <c r="J37" s="52">
        <v>0</v>
      </c>
      <c r="K37" s="52">
        <v>81</v>
      </c>
      <c r="L37" s="56">
        <v>97.5</v>
      </c>
      <c r="M37" s="57" t="str">
        <f t="shared" si="1"/>
        <v>FAME 10ML</v>
      </c>
      <c r="N37" s="57">
        <f>IFERROR(VLOOKUP(M37,'[2]A SALE'!$E$5:$F$46,2,0),0)</f>
        <v>119</v>
      </c>
      <c r="O37" s="57" t="b">
        <f t="shared" si="2"/>
        <v>1</v>
      </c>
      <c r="P37" s="57">
        <f>IFERROR(VLOOKUP(M37,'[2]A PURC'!$E$5:$F$48,2,0),0)</f>
        <v>200</v>
      </c>
      <c r="Q37" s="57" t="b">
        <f t="shared" si="3"/>
        <v>1</v>
      </c>
    </row>
    <row r="38" spans="1:17" x14ac:dyDescent="0.3">
      <c r="A38" s="51" t="s">
        <v>182</v>
      </c>
      <c r="B38" s="52">
        <v>0</v>
      </c>
      <c r="C38" s="52">
        <v>40</v>
      </c>
      <c r="D38" s="52">
        <v>0</v>
      </c>
      <c r="E38" s="52">
        <v>0</v>
      </c>
      <c r="F38" s="52">
        <v>40</v>
      </c>
      <c r="G38" s="52">
        <v>20</v>
      </c>
      <c r="H38" s="52">
        <v>0</v>
      </c>
      <c r="I38" s="52">
        <f t="shared" si="0"/>
        <v>40</v>
      </c>
      <c r="J38" s="52">
        <v>0</v>
      </c>
      <c r="K38" s="52">
        <v>20</v>
      </c>
      <c r="L38" s="52">
        <v>10</v>
      </c>
      <c r="M38" s="57" t="str">
        <f t="shared" si="1"/>
        <v>FAME 50ML</v>
      </c>
      <c r="N38" s="57">
        <f>IFERROR(VLOOKUP(M38,'[2]A SALE'!$E$5:$F$46,2,0),0)</f>
        <v>20</v>
      </c>
      <c r="O38" s="57" t="b">
        <f t="shared" si="2"/>
        <v>1</v>
      </c>
      <c r="P38" s="57">
        <f>IFERROR(VLOOKUP(M38,'[2]A PURC'!$E$5:$F$48,2,0),0)</f>
        <v>40</v>
      </c>
      <c r="Q38" s="57" t="b">
        <f t="shared" si="3"/>
        <v>1</v>
      </c>
    </row>
    <row r="39" spans="1:17" x14ac:dyDescent="0.3">
      <c r="A39" s="51" t="s">
        <v>91</v>
      </c>
      <c r="B39" s="52">
        <v>49</v>
      </c>
      <c r="C39" s="52">
        <v>150</v>
      </c>
      <c r="D39" s="52">
        <v>0</v>
      </c>
      <c r="E39" s="52">
        <v>0</v>
      </c>
      <c r="F39" s="52">
        <v>199</v>
      </c>
      <c r="G39" s="52">
        <v>91</v>
      </c>
      <c r="H39" s="52">
        <v>0</v>
      </c>
      <c r="I39" s="52">
        <f t="shared" si="0"/>
        <v>150</v>
      </c>
      <c r="J39" s="52">
        <v>0</v>
      </c>
      <c r="K39" s="52">
        <v>108</v>
      </c>
      <c r="L39" s="56">
        <v>28.5</v>
      </c>
      <c r="M39" s="57" t="str">
        <f t="shared" si="1"/>
        <v>FOLICUR 100ML</v>
      </c>
      <c r="N39" s="57">
        <f>IFERROR(VLOOKUP(M39,'[2]A SALE'!$E$5:$F$46,2,0),0)</f>
        <v>91</v>
      </c>
      <c r="O39" s="57" t="b">
        <f t="shared" si="2"/>
        <v>1</v>
      </c>
      <c r="P39" s="57">
        <f>IFERROR(VLOOKUP(M39,'[2]A PURC'!$E$5:$F$48,2,0),0)</f>
        <v>150</v>
      </c>
      <c r="Q39" s="57" t="b">
        <f t="shared" si="3"/>
        <v>1</v>
      </c>
    </row>
    <row r="40" spans="1:17" x14ac:dyDescent="0.3">
      <c r="A40" s="51" t="s">
        <v>92</v>
      </c>
      <c r="B40" s="52">
        <v>0</v>
      </c>
      <c r="C40" s="52">
        <v>30</v>
      </c>
      <c r="D40" s="52">
        <v>0</v>
      </c>
      <c r="E40" s="52">
        <v>0</v>
      </c>
      <c r="F40" s="52">
        <v>30</v>
      </c>
      <c r="G40" s="52">
        <v>18</v>
      </c>
      <c r="H40" s="52">
        <v>0</v>
      </c>
      <c r="I40" s="52">
        <f t="shared" si="0"/>
        <v>30</v>
      </c>
      <c r="J40" s="52">
        <v>0</v>
      </c>
      <c r="K40" s="52">
        <v>12</v>
      </c>
      <c r="L40" s="52">
        <v>15</v>
      </c>
      <c r="M40" s="57" t="str">
        <f t="shared" si="1"/>
        <v>FOLICUR 1LTR</v>
      </c>
      <c r="N40" s="57">
        <f>IFERROR(VLOOKUP(M40,'[2]A SALE'!$E$5:$F$46,2,0),0)</f>
        <v>18</v>
      </c>
      <c r="O40" s="57" t="b">
        <f t="shared" si="2"/>
        <v>1</v>
      </c>
      <c r="P40" s="57">
        <f>IFERROR(VLOOKUP(M40,'[2]A PURC'!$E$5:$F$48,2,0),0)</f>
        <v>30</v>
      </c>
      <c r="Q40" s="57" t="b">
        <f t="shared" si="3"/>
        <v>1</v>
      </c>
    </row>
    <row r="41" spans="1:17" x14ac:dyDescent="0.3">
      <c r="A41" s="51" t="s">
        <v>93</v>
      </c>
      <c r="B41" s="52">
        <v>71</v>
      </c>
      <c r="C41" s="52">
        <v>40</v>
      </c>
      <c r="D41" s="52">
        <v>0</v>
      </c>
      <c r="E41" s="52">
        <v>0</v>
      </c>
      <c r="F41" s="52">
        <v>111</v>
      </c>
      <c r="G41" s="52">
        <v>73</v>
      </c>
      <c r="H41" s="52">
        <v>0</v>
      </c>
      <c r="I41" s="52">
        <f t="shared" si="0"/>
        <v>40</v>
      </c>
      <c r="J41" s="52">
        <v>0</v>
      </c>
      <c r="K41" s="52">
        <v>38</v>
      </c>
      <c r="L41" s="56">
        <v>71.5</v>
      </c>
      <c r="M41" s="57" t="str">
        <f t="shared" si="1"/>
        <v>FOLICUR 250ML</v>
      </c>
      <c r="N41" s="57">
        <f>IFERROR(VLOOKUP(M41,'[2]A SALE'!$E$5:$F$46,2,0),0)</f>
        <v>73</v>
      </c>
      <c r="O41" s="57" t="b">
        <f t="shared" si="2"/>
        <v>1</v>
      </c>
      <c r="P41" s="57">
        <f>IFERROR(VLOOKUP(M41,'[2]A PURC'!$E$5:$F$48,2,0),0)</f>
        <v>40</v>
      </c>
      <c r="Q41" s="57" t="b">
        <f t="shared" si="3"/>
        <v>1</v>
      </c>
    </row>
    <row r="42" spans="1:17" x14ac:dyDescent="0.3">
      <c r="A42" s="51" t="s">
        <v>94</v>
      </c>
      <c r="B42" s="52">
        <v>10</v>
      </c>
      <c r="C42" s="52">
        <v>40</v>
      </c>
      <c r="D42" s="52">
        <v>0</v>
      </c>
      <c r="E42" s="52">
        <v>0</v>
      </c>
      <c r="F42" s="52">
        <v>50</v>
      </c>
      <c r="G42" s="52">
        <v>28</v>
      </c>
      <c r="H42" s="52">
        <v>0</v>
      </c>
      <c r="I42" s="52">
        <f t="shared" si="0"/>
        <v>40</v>
      </c>
      <c r="J42" s="52">
        <v>0</v>
      </c>
      <c r="K42" s="52">
        <v>22</v>
      </c>
      <c r="L42" s="52">
        <v>20</v>
      </c>
      <c r="M42" s="57" t="str">
        <f t="shared" si="1"/>
        <v>FOLICUR 500ML</v>
      </c>
      <c r="N42" s="57">
        <f>IFERROR(VLOOKUP(M42,'[2]A SALE'!$E$5:$F$46,2,0),0)</f>
        <v>28</v>
      </c>
      <c r="O42" s="57" t="b">
        <f t="shared" si="2"/>
        <v>1</v>
      </c>
      <c r="P42" s="57">
        <f>IFERROR(VLOOKUP(M42,'[2]A PURC'!$E$5:$F$48,2,0),0)</f>
        <v>40</v>
      </c>
      <c r="Q42" s="57" t="b">
        <f t="shared" si="3"/>
        <v>1</v>
      </c>
    </row>
    <row r="43" spans="1:17" x14ac:dyDescent="0.3">
      <c r="A43" s="51" t="s">
        <v>183</v>
      </c>
      <c r="B43" s="52">
        <v>0</v>
      </c>
      <c r="C43" s="52">
        <v>50</v>
      </c>
      <c r="D43" s="52">
        <v>0</v>
      </c>
      <c r="E43" s="52">
        <v>0</v>
      </c>
      <c r="F43" s="52">
        <v>50</v>
      </c>
      <c r="G43" s="52">
        <v>0</v>
      </c>
      <c r="H43" s="52">
        <v>0</v>
      </c>
      <c r="I43" s="52">
        <f t="shared" si="0"/>
        <v>50</v>
      </c>
      <c r="J43" s="52">
        <v>0</v>
      </c>
      <c r="K43" s="52">
        <v>50</v>
      </c>
      <c r="L43" s="53" t="s">
        <v>74</v>
      </c>
      <c r="M43" s="57" t="str">
        <f t="shared" si="1"/>
        <v>GAUCHO 100ML</v>
      </c>
      <c r="N43" s="57">
        <f>IFERROR(VLOOKUP(M43,'[2]A SALE'!$E$5:$F$46,2,0),0)</f>
        <v>0</v>
      </c>
      <c r="O43" s="57" t="b">
        <f t="shared" si="2"/>
        <v>1</v>
      </c>
      <c r="P43" s="57">
        <f>IFERROR(VLOOKUP(M43,'[2]A PURC'!$E$5:$F$48,2,0),0)</f>
        <v>50</v>
      </c>
      <c r="Q43" s="57" t="b">
        <f t="shared" si="3"/>
        <v>1</v>
      </c>
    </row>
    <row r="44" spans="1:17" x14ac:dyDescent="0.3">
      <c r="A44" s="51" t="s">
        <v>184</v>
      </c>
      <c r="B44" s="52">
        <v>0</v>
      </c>
      <c r="C44" s="52">
        <v>200</v>
      </c>
      <c r="D44" s="52">
        <v>0</v>
      </c>
      <c r="E44" s="52">
        <v>0</v>
      </c>
      <c r="F44" s="52">
        <v>200</v>
      </c>
      <c r="G44" s="52">
        <v>195</v>
      </c>
      <c r="H44" s="52">
        <v>0</v>
      </c>
      <c r="I44" s="52">
        <f t="shared" si="0"/>
        <v>200</v>
      </c>
      <c r="J44" s="52">
        <v>0</v>
      </c>
      <c r="K44" s="52">
        <v>5</v>
      </c>
      <c r="L44" s="56">
        <v>287.5</v>
      </c>
      <c r="M44" s="57" t="str">
        <f t="shared" si="1"/>
        <v>GLAMORE 100GM</v>
      </c>
      <c r="N44" s="57">
        <f>IFERROR(VLOOKUP(M44,'[2]A SALE'!$E$5:$F$46,2,0),0)</f>
        <v>195</v>
      </c>
      <c r="O44" s="57" t="b">
        <f t="shared" si="2"/>
        <v>1</v>
      </c>
      <c r="P44" s="57">
        <f>IFERROR(VLOOKUP(M44,'[2]A PURC'!$E$5:$F$48,2,0),0)</f>
        <v>200</v>
      </c>
      <c r="Q44" s="57" t="b">
        <f t="shared" si="3"/>
        <v>1</v>
      </c>
    </row>
    <row r="45" spans="1:17" x14ac:dyDescent="0.3">
      <c r="A45" s="51" t="s">
        <v>95</v>
      </c>
      <c r="B45" s="52">
        <v>0</v>
      </c>
      <c r="C45" s="52">
        <v>280</v>
      </c>
      <c r="D45" s="52">
        <v>0</v>
      </c>
      <c r="E45" s="52">
        <v>0</v>
      </c>
      <c r="F45" s="52">
        <v>280</v>
      </c>
      <c r="G45" s="52">
        <v>194</v>
      </c>
      <c r="H45" s="52">
        <v>0</v>
      </c>
      <c r="I45" s="52">
        <f t="shared" si="0"/>
        <v>280</v>
      </c>
      <c r="J45" s="52">
        <v>0</v>
      </c>
      <c r="K45" s="52">
        <v>86</v>
      </c>
      <c r="L45" s="52">
        <v>205</v>
      </c>
      <c r="M45" s="57" t="str">
        <f t="shared" si="1"/>
        <v>GLAMORE 50GM</v>
      </c>
      <c r="N45" s="57">
        <f>IFERROR(VLOOKUP(M45,'[2]A SALE'!$E$5:$F$46,2,0),0)</f>
        <v>194</v>
      </c>
      <c r="O45" s="57" t="b">
        <f t="shared" si="2"/>
        <v>1</v>
      </c>
      <c r="P45" s="57">
        <f>IFERROR(VLOOKUP(M45,'[2]A PURC'!$E$5:$F$48,2,0),0)</f>
        <v>280</v>
      </c>
      <c r="Q45" s="57" t="b">
        <f t="shared" si="3"/>
        <v>1</v>
      </c>
    </row>
    <row r="46" spans="1:17" x14ac:dyDescent="0.3">
      <c r="A46" s="51" t="s">
        <v>96</v>
      </c>
      <c r="B46" s="52">
        <v>1565</v>
      </c>
      <c r="C46" s="52">
        <v>0</v>
      </c>
      <c r="D46" s="52">
        <v>0</v>
      </c>
      <c r="E46" s="52">
        <v>0</v>
      </c>
      <c r="F46" s="52">
        <v>1565</v>
      </c>
      <c r="G46" s="52">
        <v>1341</v>
      </c>
      <c r="H46" s="52">
        <v>0</v>
      </c>
      <c r="I46" s="52">
        <f t="shared" si="0"/>
        <v>0</v>
      </c>
      <c r="J46" s="52">
        <v>0</v>
      </c>
      <c r="K46" s="52">
        <v>224</v>
      </c>
      <c r="L46" s="56">
        <v>1787.5</v>
      </c>
      <c r="M46" s="57" t="str">
        <f t="shared" si="1"/>
        <v>JUMP WG80 2GM</v>
      </c>
      <c r="N46" s="57">
        <f>IFERROR(VLOOKUP(M46,'[2]A SALE'!$E$5:$F$46,2,0),0)</f>
        <v>1341</v>
      </c>
      <c r="O46" s="57" t="b">
        <f t="shared" si="2"/>
        <v>1</v>
      </c>
      <c r="P46" s="57">
        <f>IFERROR(VLOOKUP(M46,'[2]A PURC'!$E$5:$F$48,2,0),0)</f>
        <v>0</v>
      </c>
      <c r="Q46" s="57" t="b">
        <f t="shared" si="3"/>
        <v>1</v>
      </c>
    </row>
    <row r="47" spans="1:17" x14ac:dyDescent="0.3">
      <c r="A47" s="51" t="s">
        <v>185</v>
      </c>
      <c r="B47" s="52">
        <v>0</v>
      </c>
      <c r="C47" s="52">
        <v>80</v>
      </c>
      <c r="D47" s="52">
        <v>0</v>
      </c>
      <c r="E47" s="52">
        <v>0</v>
      </c>
      <c r="F47" s="52">
        <v>80</v>
      </c>
      <c r="G47" s="52">
        <v>80</v>
      </c>
      <c r="H47" s="52">
        <v>0</v>
      </c>
      <c r="I47" s="52">
        <f t="shared" si="0"/>
        <v>80</v>
      </c>
      <c r="J47" s="52">
        <v>0</v>
      </c>
      <c r="K47" s="52">
        <v>0</v>
      </c>
      <c r="L47" s="52">
        <v>120</v>
      </c>
      <c r="M47" s="57" t="str">
        <f t="shared" si="1"/>
        <v>JUMP WG80 40GM</v>
      </c>
      <c r="N47" s="57">
        <f>IFERROR(VLOOKUP(M47,'[2]A SALE'!$E$5:$F$46,2,0),0)</f>
        <v>80</v>
      </c>
      <c r="O47" s="57" t="b">
        <f t="shared" si="2"/>
        <v>1</v>
      </c>
      <c r="P47" s="57">
        <f>IFERROR(VLOOKUP(M47,'[2]A PURC'!$E$5:$F$48,2,0),0)</f>
        <v>80</v>
      </c>
      <c r="Q47" s="57" t="b">
        <f t="shared" si="3"/>
        <v>1</v>
      </c>
    </row>
    <row r="48" spans="1:17" x14ac:dyDescent="0.3">
      <c r="A48" s="51" t="s">
        <v>186</v>
      </c>
      <c r="B48" s="52">
        <v>0</v>
      </c>
      <c r="C48" s="52">
        <v>20</v>
      </c>
      <c r="D48" s="52">
        <v>0</v>
      </c>
      <c r="E48" s="52">
        <v>0</v>
      </c>
      <c r="F48" s="52">
        <v>20</v>
      </c>
      <c r="G48" s="52">
        <v>0</v>
      </c>
      <c r="H48" s="52">
        <v>0</v>
      </c>
      <c r="I48" s="52">
        <f t="shared" si="0"/>
        <v>20</v>
      </c>
      <c r="J48" s="52">
        <v>0</v>
      </c>
      <c r="K48" s="52">
        <v>20</v>
      </c>
      <c r="L48" s="53" t="s">
        <v>74</v>
      </c>
      <c r="M48" s="57" t="str">
        <f t="shared" si="1"/>
        <v>LARVIN 250GM</v>
      </c>
      <c r="N48" s="57">
        <f>IFERROR(VLOOKUP(M48,'[2]A SALE'!$E$5:$F$46,2,0),0)</f>
        <v>0</v>
      </c>
      <c r="O48" s="57" t="b">
        <f t="shared" si="2"/>
        <v>1</v>
      </c>
      <c r="P48" s="57">
        <f>IFERROR(VLOOKUP(M48,'[2]A PURC'!$E$5:$F$48,2,0),0)</f>
        <v>20</v>
      </c>
      <c r="Q48" s="57" t="b">
        <f t="shared" si="3"/>
        <v>1</v>
      </c>
    </row>
    <row r="49" spans="1:17" x14ac:dyDescent="0.3">
      <c r="A49" s="51" t="s">
        <v>187</v>
      </c>
      <c r="B49" s="52">
        <v>0</v>
      </c>
      <c r="C49" s="52">
        <v>20</v>
      </c>
      <c r="D49" s="52">
        <v>0</v>
      </c>
      <c r="E49" s="52">
        <v>0</v>
      </c>
      <c r="F49" s="52">
        <v>20</v>
      </c>
      <c r="G49" s="52">
        <v>20</v>
      </c>
      <c r="H49" s="52">
        <v>0</v>
      </c>
      <c r="I49" s="52">
        <f t="shared" si="0"/>
        <v>20</v>
      </c>
      <c r="J49" s="52">
        <v>0</v>
      </c>
      <c r="K49" s="52">
        <v>0</v>
      </c>
      <c r="L49" s="52">
        <v>30</v>
      </c>
      <c r="M49" s="57" t="str">
        <f t="shared" si="1"/>
        <v>LARVIN 500GM</v>
      </c>
      <c r="N49" s="57">
        <f>IFERROR(VLOOKUP(M49,'[2]A SALE'!$E$5:$F$46,2,0),0)</f>
        <v>20</v>
      </c>
      <c r="O49" s="57" t="b">
        <f t="shared" si="2"/>
        <v>1</v>
      </c>
      <c r="P49" s="57">
        <f>IFERROR(VLOOKUP(M49,'[2]A PURC'!$E$5:$F$48,2,0),0)</f>
        <v>20</v>
      </c>
      <c r="Q49" s="57" t="b">
        <f t="shared" si="3"/>
        <v>1</v>
      </c>
    </row>
    <row r="50" spans="1:17" x14ac:dyDescent="0.3">
      <c r="A50" s="51" t="s">
        <v>188</v>
      </c>
      <c r="B50" s="52">
        <v>0</v>
      </c>
      <c r="C50" s="52">
        <v>150</v>
      </c>
      <c r="D50" s="52">
        <v>0</v>
      </c>
      <c r="E50" s="52">
        <v>0</v>
      </c>
      <c r="F50" s="52">
        <v>150</v>
      </c>
      <c r="G50" s="52">
        <v>23</v>
      </c>
      <c r="H50" s="52">
        <v>0</v>
      </c>
      <c r="I50" s="52">
        <f t="shared" si="0"/>
        <v>150</v>
      </c>
      <c r="J50" s="52">
        <v>0</v>
      </c>
      <c r="K50" s="52">
        <v>127</v>
      </c>
      <c r="L50" s="53" t="s">
        <v>74</v>
      </c>
      <c r="M50" s="57" t="str">
        <f t="shared" si="1"/>
        <v>NATIVO 1 KG</v>
      </c>
      <c r="N50" s="57">
        <f>IFERROR(VLOOKUP(M50,'[2]A SALE'!$E$5:$F$46,2,0),0)</f>
        <v>23</v>
      </c>
      <c r="O50" s="57" t="b">
        <f t="shared" si="2"/>
        <v>1</v>
      </c>
      <c r="P50" s="57">
        <f>IFERROR(VLOOKUP(M50,'[2]A PURC'!$E$5:$F$48,2,0),0)</f>
        <v>150</v>
      </c>
      <c r="Q50" s="57" t="b">
        <f t="shared" si="3"/>
        <v>1</v>
      </c>
    </row>
    <row r="51" spans="1:17" x14ac:dyDescent="0.3">
      <c r="A51" s="51" t="s">
        <v>189</v>
      </c>
      <c r="B51" s="52">
        <v>0</v>
      </c>
      <c r="C51" s="52">
        <v>60</v>
      </c>
      <c r="D51" s="52">
        <v>0</v>
      </c>
      <c r="E51" s="52">
        <v>0</v>
      </c>
      <c r="F51" s="52">
        <v>60</v>
      </c>
      <c r="G51" s="52">
        <v>17</v>
      </c>
      <c r="H51" s="52">
        <v>0</v>
      </c>
      <c r="I51" s="52">
        <f t="shared" si="0"/>
        <v>60</v>
      </c>
      <c r="J51" s="52">
        <v>0</v>
      </c>
      <c r="K51" s="52">
        <v>43</v>
      </c>
      <c r="L51" s="53" t="s">
        <v>74</v>
      </c>
      <c r="M51" s="57" t="str">
        <f t="shared" si="1"/>
        <v>NATIVO 500GM</v>
      </c>
      <c r="N51" s="57">
        <f>IFERROR(VLOOKUP(M51,'[2]A SALE'!$E$5:$F$46,2,0),0)</f>
        <v>17</v>
      </c>
      <c r="O51" s="57" t="b">
        <f t="shared" si="2"/>
        <v>1</v>
      </c>
      <c r="P51" s="57">
        <f>IFERROR(VLOOKUP(M51,'[2]A PURC'!$E$5:$F$48,2,0),0)</f>
        <v>60</v>
      </c>
      <c r="Q51" s="57" t="b">
        <f t="shared" si="3"/>
        <v>1</v>
      </c>
    </row>
    <row r="52" spans="1:17" x14ac:dyDescent="0.3">
      <c r="A52" s="51" t="s">
        <v>97</v>
      </c>
      <c r="B52" s="52">
        <v>0</v>
      </c>
      <c r="C52" s="52">
        <v>50</v>
      </c>
      <c r="D52" s="52">
        <v>0</v>
      </c>
      <c r="E52" s="52">
        <v>0</v>
      </c>
      <c r="F52" s="52">
        <v>50</v>
      </c>
      <c r="G52" s="52">
        <v>0</v>
      </c>
      <c r="H52" s="52">
        <v>0</v>
      </c>
      <c r="I52" s="52">
        <f t="shared" si="0"/>
        <v>50</v>
      </c>
      <c r="J52" s="52">
        <v>0</v>
      </c>
      <c r="K52" s="52">
        <v>50</v>
      </c>
      <c r="L52" s="53" t="s">
        <v>74</v>
      </c>
      <c r="M52" s="57" t="str">
        <f t="shared" si="1"/>
        <v>PLANOFIX SL4 100ML</v>
      </c>
      <c r="N52" s="57">
        <f>IFERROR(VLOOKUP(M52,'[2]A SALE'!$E$5:$F$46,2,0),0)</f>
        <v>0</v>
      </c>
      <c r="O52" s="57" t="b">
        <f t="shared" si="2"/>
        <v>1</v>
      </c>
      <c r="P52" s="57">
        <f>IFERROR(VLOOKUP(M52,'[2]A PURC'!$E$5:$F$48,2,0),0)</f>
        <v>50</v>
      </c>
      <c r="Q52" s="57" t="b">
        <f t="shared" si="3"/>
        <v>1</v>
      </c>
    </row>
    <row r="53" spans="1:17" x14ac:dyDescent="0.3">
      <c r="A53" s="51" t="s">
        <v>98</v>
      </c>
      <c r="B53" s="52">
        <v>0</v>
      </c>
      <c r="C53" s="52">
        <v>40</v>
      </c>
      <c r="D53" s="52">
        <v>0</v>
      </c>
      <c r="E53" s="52">
        <v>0</v>
      </c>
      <c r="F53" s="52">
        <v>40</v>
      </c>
      <c r="G53" s="52">
        <v>20</v>
      </c>
      <c r="H53" s="52">
        <v>0</v>
      </c>
      <c r="I53" s="52">
        <f t="shared" si="0"/>
        <v>40</v>
      </c>
      <c r="J53" s="52">
        <v>0</v>
      </c>
      <c r="K53" s="52">
        <v>20</v>
      </c>
      <c r="L53" s="52">
        <v>10</v>
      </c>
      <c r="M53" s="57" t="str">
        <f t="shared" si="1"/>
        <v>REGENT 1LTR</v>
      </c>
      <c r="N53" s="57">
        <f>IFERROR(VLOOKUP(M53,'[2]A SALE'!$E$5:$F$46,2,0),0)</f>
        <v>20</v>
      </c>
      <c r="O53" s="57" t="b">
        <f t="shared" si="2"/>
        <v>1</v>
      </c>
      <c r="P53" s="57">
        <f>IFERROR(VLOOKUP(M53,'[2]A PURC'!$E$5:$F$48,2,0),0)</f>
        <v>40</v>
      </c>
      <c r="Q53" s="57" t="b">
        <f t="shared" si="3"/>
        <v>1</v>
      </c>
    </row>
    <row r="54" spans="1:17" x14ac:dyDescent="0.3">
      <c r="A54" s="51" t="s">
        <v>190</v>
      </c>
      <c r="B54" s="52">
        <v>0</v>
      </c>
      <c r="C54" s="52">
        <v>20</v>
      </c>
      <c r="D54" s="52">
        <v>0</v>
      </c>
      <c r="E54" s="52">
        <v>0</v>
      </c>
      <c r="F54" s="52">
        <v>20</v>
      </c>
      <c r="G54" s="52">
        <v>10</v>
      </c>
      <c r="H54" s="52">
        <v>0</v>
      </c>
      <c r="I54" s="52">
        <f t="shared" si="0"/>
        <v>20</v>
      </c>
      <c r="J54" s="52">
        <v>0</v>
      </c>
      <c r="K54" s="52">
        <v>10</v>
      </c>
      <c r="L54" s="52">
        <v>5</v>
      </c>
      <c r="M54" s="57" t="str">
        <f t="shared" si="1"/>
        <v>REGENT 250ML</v>
      </c>
      <c r="N54" s="57">
        <f>IFERROR(VLOOKUP(M54,'[2]A SALE'!$E$5:$F$46,2,0),0)</f>
        <v>10</v>
      </c>
      <c r="O54" s="57" t="b">
        <f t="shared" si="2"/>
        <v>1</v>
      </c>
      <c r="P54" s="57">
        <f>IFERROR(VLOOKUP(M54,'[2]A PURC'!$E$5:$F$48,2,0),0)</f>
        <v>20</v>
      </c>
      <c r="Q54" s="57" t="b">
        <f t="shared" si="3"/>
        <v>1</v>
      </c>
    </row>
    <row r="55" spans="1:17" x14ac:dyDescent="0.3">
      <c r="A55" s="51" t="s">
        <v>191</v>
      </c>
      <c r="B55" s="52">
        <v>0</v>
      </c>
      <c r="C55" s="52">
        <v>20</v>
      </c>
      <c r="D55" s="52">
        <v>0</v>
      </c>
      <c r="E55" s="52">
        <v>0</v>
      </c>
      <c r="F55" s="52">
        <v>20</v>
      </c>
      <c r="G55" s="52">
        <v>20</v>
      </c>
      <c r="H55" s="52">
        <v>0</v>
      </c>
      <c r="I55" s="52">
        <f t="shared" si="0"/>
        <v>20</v>
      </c>
      <c r="J55" s="52">
        <v>0</v>
      </c>
      <c r="K55" s="52">
        <v>0</v>
      </c>
      <c r="L55" s="52">
        <v>30</v>
      </c>
      <c r="M55" s="57" t="str">
        <f t="shared" si="1"/>
        <v>RICESTAR 500 ML</v>
      </c>
      <c r="N55" s="57">
        <f>IFERROR(VLOOKUP(M55,'[2]A SALE'!$E$5:$F$46,2,0),0)</f>
        <v>20</v>
      </c>
      <c r="O55" s="57" t="b">
        <f t="shared" si="2"/>
        <v>1</v>
      </c>
      <c r="P55" s="57">
        <f>IFERROR(VLOOKUP(M55,'[2]A PURC'!$E$5:$F$48,2,0),0)</f>
        <v>20</v>
      </c>
      <c r="Q55" s="57" t="b">
        <f t="shared" si="3"/>
        <v>1</v>
      </c>
    </row>
    <row r="56" spans="1:17" x14ac:dyDescent="0.3">
      <c r="A56" s="51" t="s">
        <v>99</v>
      </c>
      <c r="B56" s="52">
        <v>181</v>
      </c>
      <c r="C56" s="52">
        <v>0</v>
      </c>
      <c r="D56" s="52">
        <v>0</v>
      </c>
      <c r="E56" s="52">
        <v>0</v>
      </c>
      <c r="F56" s="52">
        <v>181</v>
      </c>
      <c r="G56" s="52">
        <v>0</v>
      </c>
      <c r="H56" s="52">
        <v>0</v>
      </c>
      <c r="I56" s="52">
        <f t="shared" si="0"/>
        <v>0</v>
      </c>
      <c r="J56" s="52">
        <v>0</v>
      </c>
      <c r="K56" s="52">
        <v>181</v>
      </c>
      <c r="L56" s="53" t="s">
        <v>74</v>
      </c>
      <c r="M56" s="57" t="str">
        <f t="shared" si="1"/>
        <v>SUNRICE 50GM</v>
      </c>
      <c r="N56" s="57">
        <f>IFERROR(VLOOKUP(M56,'[2]A SALE'!$E$5:$F$46,2,0),0)</f>
        <v>0</v>
      </c>
      <c r="O56" s="57" t="b">
        <f t="shared" si="2"/>
        <v>1</v>
      </c>
      <c r="P56" s="57">
        <f>IFERROR(VLOOKUP(M56,'[2]A PURC'!$E$5:$F$48,2,0),0)</f>
        <v>0</v>
      </c>
      <c r="Q56" s="57" t="b">
        <f t="shared" si="3"/>
        <v>1</v>
      </c>
    </row>
    <row r="57" spans="1:17" x14ac:dyDescent="0.3">
      <c r="A57" s="51" t="s">
        <v>100</v>
      </c>
      <c r="B57" s="52">
        <v>405</v>
      </c>
      <c r="C57" s="52">
        <v>0</v>
      </c>
      <c r="D57" s="52">
        <v>0</v>
      </c>
      <c r="E57" s="52">
        <v>0</v>
      </c>
      <c r="F57" s="52">
        <v>405</v>
      </c>
      <c r="G57" s="52">
        <v>405</v>
      </c>
      <c r="H57" s="52">
        <v>0</v>
      </c>
      <c r="I57" s="52">
        <f t="shared" si="0"/>
        <v>0</v>
      </c>
      <c r="J57" s="52">
        <v>0</v>
      </c>
      <c r="K57" s="52">
        <v>0</v>
      </c>
      <c r="L57" s="56">
        <v>607.5</v>
      </c>
      <c r="M57" s="57" t="str">
        <f t="shared" si="1"/>
        <v>TOPSTAR 35GM</v>
      </c>
      <c r="N57" s="57">
        <f>IFERROR(VLOOKUP(M57,'[2]A SALE'!$E$5:$F$46,2,0),0)</f>
        <v>405</v>
      </c>
      <c r="O57" s="57" t="b">
        <f t="shared" si="2"/>
        <v>1</v>
      </c>
      <c r="P57" s="57">
        <f>IFERROR(VLOOKUP(M57,'[2]A PURC'!$E$5:$F$48,2,0),0)</f>
        <v>0</v>
      </c>
      <c r="Q57" s="57" t="b">
        <f t="shared" si="3"/>
        <v>1</v>
      </c>
    </row>
    <row r="58" spans="1:17" x14ac:dyDescent="0.3">
      <c r="A58" s="51" t="s">
        <v>192</v>
      </c>
      <c r="B58" s="52">
        <v>0</v>
      </c>
      <c r="C58" s="52">
        <v>250</v>
      </c>
      <c r="D58" s="52">
        <v>0</v>
      </c>
      <c r="E58" s="52">
        <v>0</v>
      </c>
      <c r="F58" s="52">
        <v>250</v>
      </c>
      <c r="G58" s="52">
        <v>11</v>
      </c>
      <c r="H58" s="52">
        <v>0</v>
      </c>
      <c r="I58" s="52">
        <f t="shared" si="0"/>
        <v>250</v>
      </c>
      <c r="J58" s="52">
        <v>0</v>
      </c>
      <c r="K58" s="52">
        <v>239</v>
      </c>
      <c r="L58" s="53" t="s">
        <v>74</v>
      </c>
      <c r="M58" s="57" t="str">
        <f t="shared" si="1"/>
        <v>WHIP SUPER 100ML</v>
      </c>
      <c r="N58" s="57">
        <f>IFERROR(VLOOKUP(M58,'[2]A SALE'!$E$5:$F$46,2,0),0)</f>
        <v>11</v>
      </c>
      <c r="O58" s="57" t="b">
        <f t="shared" si="2"/>
        <v>1</v>
      </c>
      <c r="P58" s="57">
        <f>IFERROR(VLOOKUP(M58,'[2]A PURC'!$E$5:$F$48,2,0),0)</f>
        <v>250</v>
      </c>
      <c r="Q58" s="57" t="b">
        <f t="shared" si="3"/>
        <v>1</v>
      </c>
    </row>
    <row r="59" spans="1:17" x14ac:dyDescent="0.3">
      <c r="A59" s="51" t="s">
        <v>193</v>
      </c>
      <c r="B59" s="52">
        <v>0</v>
      </c>
      <c r="C59" s="52">
        <v>100</v>
      </c>
      <c r="D59" s="52">
        <v>0</v>
      </c>
      <c r="E59" s="52">
        <v>0</v>
      </c>
      <c r="F59" s="52">
        <v>100</v>
      </c>
      <c r="G59" s="52">
        <v>0</v>
      </c>
      <c r="H59" s="52">
        <v>0</v>
      </c>
      <c r="I59" s="52">
        <f t="shared" si="0"/>
        <v>100</v>
      </c>
      <c r="J59" s="52">
        <v>0</v>
      </c>
      <c r="K59" s="52">
        <v>100</v>
      </c>
      <c r="L59" s="53" t="s">
        <v>74</v>
      </c>
      <c r="M59" s="57" t="str">
        <f t="shared" si="1"/>
        <v>WHIP SUPER 1LTR</v>
      </c>
      <c r="N59" s="57">
        <f>IFERROR(VLOOKUP(M59,'[2]A SALE'!$E$5:$F$46,2,0),0)</f>
        <v>0</v>
      </c>
      <c r="O59" s="57" t="b">
        <f t="shared" si="2"/>
        <v>1</v>
      </c>
      <c r="P59" s="57">
        <f>IFERROR(VLOOKUP(M59,'[2]A PURC'!$E$5:$F$48,2,0),0)</f>
        <v>100</v>
      </c>
      <c r="Q59" s="57" t="b">
        <f t="shared" si="3"/>
        <v>1</v>
      </c>
    </row>
    <row r="60" spans="1:17" x14ac:dyDescent="0.3">
      <c r="A60" s="51" t="s">
        <v>194</v>
      </c>
      <c r="B60" s="52">
        <v>0</v>
      </c>
      <c r="C60" s="52">
        <v>200</v>
      </c>
      <c r="D60" s="52">
        <v>0</v>
      </c>
      <c r="E60" s="52">
        <v>0</v>
      </c>
      <c r="F60" s="52">
        <v>200</v>
      </c>
      <c r="G60" s="52">
        <v>0</v>
      </c>
      <c r="H60" s="52">
        <v>0</v>
      </c>
      <c r="I60" s="52">
        <f t="shared" si="0"/>
        <v>200</v>
      </c>
      <c r="J60" s="52">
        <v>0</v>
      </c>
      <c r="K60" s="52">
        <v>200</v>
      </c>
      <c r="L60" s="53" t="s">
        <v>74</v>
      </c>
      <c r="M60" s="57" t="str">
        <f t="shared" si="1"/>
        <v>WHIP SUPER 250ML</v>
      </c>
      <c r="N60" s="57">
        <f>IFERROR(VLOOKUP(M60,'[2]A SALE'!$E$5:$F$46,2,0),0)</f>
        <v>0</v>
      </c>
      <c r="O60" s="57" t="b">
        <f t="shared" si="2"/>
        <v>1</v>
      </c>
      <c r="P60" s="57">
        <f>IFERROR(VLOOKUP(M60,'[2]A PURC'!$E$5:$F$48,2,0),0)</f>
        <v>200</v>
      </c>
      <c r="Q60" s="57" t="b">
        <f t="shared" si="3"/>
        <v>1</v>
      </c>
    </row>
    <row r="61" spans="1:17" x14ac:dyDescent="0.3">
      <c r="A61" s="53" t="s">
        <v>39</v>
      </c>
      <c r="B61" s="52">
        <v>3632</v>
      </c>
      <c r="C61" s="52">
        <v>5430</v>
      </c>
      <c r="D61" s="52">
        <v>0</v>
      </c>
      <c r="E61" s="52">
        <v>0</v>
      </c>
      <c r="F61" s="52">
        <v>9062</v>
      </c>
      <c r="G61" s="52">
        <v>4720</v>
      </c>
      <c r="H61" s="52">
        <v>882</v>
      </c>
      <c r="I61" s="52"/>
      <c r="J61" s="52">
        <v>0</v>
      </c>
      <c r="K61" s="52">
        <v>3460</v>
      </c>
      <c r="L61" s="52">
        <v>5649</v>
      </c>
    </row>
    <row r="62" spans="1:17" x14ac:dyDescent="0.3">
      <c r="A62" s="53" t="s">
        <v>40</v>
      </c>
      <c r="B62" s="52">
        <v>1529757</v>
      </c>
      <c r="C62" s="52">
        <v>4899713</v>
      </c>
      <c r="D62" s="52">
        <v>0</v>
      </c>
      <c r="E62" s="52">
        <v>0</v>
      </c>
      <c r="F62" s="52">
        <v>6429469</v>
      </c>
      <c r="G62" s="52">
        <v>2812731</v>
      </c>
      <c r="H62" s="52">
        <v>1038810</v>
      </c>
      <c r="I62" s="52"/>
      <c r="J62" s="52">
        <v>0</v>
      </c>
      <c r="K62" s="52">
        <v>2922083</v>
      </c>
      <c r="L62" s="52">
        <v>3064186</v>
      </c>
    </row>
    <row r="63" spans="1:17" x14ac:dyDescent="0.3">
      <c r="A63" s="62" t="s">
        <v>101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</row>
  </sheetData>
  <mergeCells count="5">
    <mergeCell ref="A63:L63"/>
    <mergeCell ref="A1:L1"/>
    <mergeCell ref="A2:L2"/>
    <mergeCell ref="A3:L3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W55"/>
  <sheetViews>
    <sheetView topLeftCell="C28" workbookViewId="0">
      <selection activeCell="J31" sqref="J31"/>
    </sheetView>
  </sheetViews>
  <sheetFormatPr defaultRowHeight="14.4" x14ac:dyDescent="0.3"/>
  <cols>
    <col min="1" max="1" width="43" style="29" bestFit="1" customWidth="1"/>
    <col min="2" max="2" width="15.109375" style="29" bestFit="1" customWidth="1"/>
    <col min="3" max="3" width="11.5546875" style="29" bestFit="1" customWidth="1"/>
    <col min="4" max="4" width="13.109375" style="29" bestFit="1" customWidth="1"/>
    <col min="5" max="5" width="13.77734375" style="29" bestFit="1" customWidth="1"/>
    <col min="6" max="6" width="12.88671875" style="29" bestFit="1" customWidth="1"/>
    <col min="7" max="7" width="6.5546875" style="29" bestFit="1" customWidth="1"/>
    <col min="8" max="8" width="17.77734375" style="29" bestFit="1" customWidth="1"/>
    <col min="9" max="9" width="16.109375" style="29" bestFit="1" customWidth="1"/>
    <col min="10" max="10" width="13.77734375" style="29" bestFit="1" customWidth="1"/>
    <col min="11" max="11" width="15" style="29" bestFit="1" customWidth="1"/>
    <col min="12" max="12" width="5.6640625" style="29" bestFit="1" customWidth="1"/>
    <col min="13" max="13" width="30" style="29" bestFit="1" customWidth="1"/>
    <col min="14" max="14" width="42.6640625" style="29" bestFit="1" customWidth="1"/>
    <col min="15" max="15" width="32.6640625" style="30" bestFit="1" customWidth="1"/>
    <col min="16" max="16" width="39.6640625" style="47" bestFit="1" customWidth="1"/>
    <col min="17" max="17" width="21.6640625" style="47" bestFit="1" customWidth="1"/>
    <col min="18" max="18" width="18.21875" style="47" bestFit="1" customWidth="1"/>
    <col min="19" max="19" width="24.21875" style="47" bestFit="1" customWidth="1"/>
    <col min="20" max="20" width="13.109375" style="47" bestFit="1" customWidth="1"/>
    <col min="21" max="21" width="19.5546875" style="47" bestFit="1" customWidth="1"/>
    <col min="22" max="22" width="21.44140625" style="47" bestFit="1" customWidth="1"/>
    <col min="23" max="23" width="21.109375" style="47" bestFit="1" customWidth="1"/>
    <col min="24" max="16384" width="8.88671875" style="47"/>
  </cols>
  <sheetData>
    <row r="1" spans="1:23" x14ac:dyDescent="0.3">
      <c r="A1" s="45" t="s">
        <v>27</v>
      </c>
      <c r="B1" s="45" t="s">
        <v>41</v>
      </c>
      <c r="C1" s="45" t="s">
        <v>42</v>
      </c>
      <c r="D1" s="45" t="s">
        <v>43</v>
      </c>
      <c r="E1" s="45" t="s">
        <v>44</v>
      </c>
      <c r="F1" s="45" t="s">
        <v>45</v>
      </c>
      <c r="G1" s="45" t="s">
        <v>46</v>
      </c>
      <c r="H1" s="45" t="s">
        <v>47</v>
      </c>
      <c r="I1" s="45" t="s">
        <v>171</v>
      </c>
      <c r="J1" s="45" t="s">
        <v>44</v>
      </c>
      <c r="K1" s="45" t="s">
        <v>48</v>
      </c>
      <c r="L1" s="45" t="s">
        <v>49</v>
      </c>
      <c r="M1" s="45" t="s">
        <v>22</v>
      </c>
      <c r="N1" s="45" t="s">
        <v>21</v>
      </c>
      <c r="P1" s="46" t="s">
        <v>23</v>
      </c>
      <c r="Q1" s="47" t="s">
        <v>51</v>
      </c>
      <c r="R1" s="47" t="s">
        <v>52</v>
      </c>
      <c r="S1" s="47" t="s">
        <v>53</v>
      </c>
      <c r="T1" s="47" t="s">
        <v>54</v>
      </c>
      <c r="U1" s="47" t="s">
        <v>55</v>
      </c>
      <c r="V1" s="47" t="s">
        <v>56</v>
      </c>
      <c r="W1" s="47" t="s">
        <v>57</v>
      </c>
    </row>
    <row r="2" spans="1:23" x14ac:dyDescent="0.3">
      <c r="A2" s="51" t="s">
        <v>68</v>
      </c>
      <c r="B2" s="52">
        <v>125</v>
      </c>
      <c r="C2" s="52">
        <v>0</v>
      </c>
      <c r="D2" s="52">
        <v>0</v>
      </c>
      <c r="E2" s="52">
        <v>0</v>
      </c>
      <c r="F2" s="52">
        <v>125</v>
      </c>
      <c r="G2" s="52">
        <v>5</v>
      </c>
      <c r="H2" s="52">
        <v>0</v>
      </c>
      <c r="I2" s="52">
        <v>0</v>
      </c>
      <c r="J2" s="52">
        <v>0</v>
      </c>
      <c r="K2" s="52">
        <v>120</v>
      </c>
      <c r="L2" s="52"/>
      <c r="M2" s="52" t="str">
        <f>TRIM(A2&amp;"-box")</f>
        <v>ADMIRE 2GM-box</v>
      </c>
      <c r="N2" s="52" t="s">
        <v>24</v>
      </c>
      <c r="P2" s="44" t="s">
        <v>148</v>
      </c>
      <c r="Q2" s="48">
        <v>0</v>
      </c>
      <c r="R2" s="48">
        <v>150</v>
      </c>
      <c r="S2" s="48">
        <v>0</v>
      </c>
      <c r="T2" s="48">
        <v>90</v>
      </c>
      <c r="U2" s="48">
        <v>0</v>
      </c>
      <c r="V2" s="48">
        <v>0</v>
      </c>
      <c r="W2" s="48">
        <v>60</v>
      </c>
    </row>
    <row r="3" spans="1:23" x14ac:dyDescent="0.3">
      <c r="A3" s="51" t="s">
        <v>172</v>
      </c>
      <c r="B3" s="52">
        <v>0</v>
      </c>
      <c r="C3" s="52">
        <v>150</v>
      </c>
      <c r="D3" s="52">
        <v>0</v>
      </c>
      <c r="E3" s="52">
        <v>0</v>
      </c>
      <c r="F3" s="52">
        <v>150</v>
      </c>
      <c r="G3" s="52">
        <v>90</v>
      </c>
      <c r="H3" s="52">
        <v>0</v>
      </c>
      <c r="I3" s="52">
        <v>150</v>
      </c>
      <c r="J3" s="52">
        <v>0</v>
      </c>
      <c r="K3" s="52">
        <v>60</v>
      </c>
      <c r="L3" s="52"/>
      <c r="M3" s="52" t="str">
        <f t="shared" ref="M3" si="0">TRIM(A3&amp;"-box")</f>
        <v>ADMIRE 30GM-box</v>
      </c>
      <c r="N3" s="52" t="s">
        <v>148</v>
      </c>
      <c r="P3" s="44" t="s">
        <v>24</v>
      </c>
      <c r="Q3" s="48">
        <v>125</v>
      </c>
      <c r="R3" s="48">
        <v>0</v>
      </c>
      <c r="S3" s="48">
        <v>0</v>
      </c>
      <c r="T3" s="48">
        <v>5</v>
      </c>
      <c r="U3" s="48">
        <v>0</v>
      </c>
      <c r="V3" s="48">
        <v>0</v>
      </c>
      <c r="W3" s="48">
        <v>120</v>
      </c>
    </row>
    <row r="4" spans="1:23" x14ac:dyDescent="0.3">
      <c r="A4" s="51" t="s">
        <v>69</v>
      </c>
      <c r="B4" s="52">
        <v>6</v>
      </c>
      <c r="C4" s="52">
        <v>0</v>
      </c>
      <c r="D4" s="52">
        <v>0</v>
      </c>
      <c r="E4" s="52">
        <v>0</v>
      </c>
      <c r="F4" s="52">
        <v>6</v>
      </c>
      <c r="G4" s="52">
        <v>6</v>
      </c>
      <c r="H4" s="52">
        <v>0</v>
      </c>
      <c r="I4" s="52">
        <v>0</v>
      </c>
      <c r="J4" s="52">
        <v>0</v>
      </c>
      <c r="K4" s="52">
        <v>0</v>
      </c>
      <c r="L4" s="52"/>
      <c r="M4" s="52" t="str">
        <f t="shared" ref="M4:M55" si="1">TRIM(A4&amp;"-box")</f>
        <v>ADORA 1LTR-box</v>
      </c>
      <c r="N4" s="52" t="s">
        <v>58</v>
      </c>
      <c r="P4" s="44" t="s">
        <v>50</v>
      </c>
      <c r="Q4" s="48">
        <v>50</v>
      </c>
      <c r="R4" s="48">
        <v>0</v>
      </c>
      <c r="S4" s="48">
        <v>0</v>
      </c>
      <c r="T4" s="48">
        <v>50</v>
      </c>
      <c r="U4" s="48">
        <v>0</v>
      </c>
      <c r="V4" s="48">
        <v>0</v>
      </c>
      <c r="W4" s="48">
        <v>0</v>
      </c>
    </row>
    <row r="5" spans="1:23" x14ac:dyDescent="0.3">
      <c r="A5" s="51" t="s">
        <v>70</v>
      </c>
      <c r="B5" s="52">
        <v>50</v>
      </c>
      <c r="C5" s="52">
        <v>0</v>
      </c>
      <c r="D5" s="52">
        <v>0</v>
      </c>
      <c r="E5" s="52">
        <v>0</v>
      </c>
      <c r="F5" s="52">
        <v>50</v>
      </c>
      <c r="G5" s="52">
        <v>50</v>
      </c>
      <c r="H5" s="52">
        <v>0</v>
      </c>
      <c r="I5" s="52">
        <v>0</v>
      </c>
      <c r="J5" s="52">
        <v>0</v>
      </c>
      <c r="K5" s="52">
        <v>0</v>
      </c>
      <c r="L5" s="52"/>
      <c r="M5" s="52" t="str">
        <f t="shared" si="1"/>
        <v>ADORA 200ML-box</v>
      </c>
      <c r="N5" s="52" t="s">
        <v>50</v>
      </c>
      <c r="P5" s="44" t="s">
        <v>58</v>
      </c>
      <c r="Q5" s="48">
        <v>6</v>
      </c>
      <c r="R5" s="48">
        <v>0</v>
      </c>
      <c r="S5" s="48">
        <v>0</v>
      </c>
      <c r="T5" s="48">
        <v>6</v>
      </c>
      <c r="U5" s="48">
        <v>0</v>
      </c>
      <c r="V5" s="48">
        <v>0</v>
      </c>
      <c r="W5" s="48">
        <v>0</v>
      </c>
    </row>
    <row r="6" spans="1:23" x14ac:dyDescent="0.3">
      <c r="A6" s="51" t="s">
        <v>71</v>
      </c>
      <c r="B6" s="52">
        <v>45</v>
      </c>
      <c r="C6" s="52">
        <v>0</v>
      </c>
      <c r="D6" s="52">
        <v>0</v>
      </c>
      <c r="E6" s="52">
        <v>0</v>
      </c>
      <c r="F6" s="52">
        <v>45</v>
      </c>
      <c r="G6" s="52">
        <v>45</v>
      </c>
      <c r="H6" s="52">
        <v>0</v>
      </c>
      <c r="I6" s="52">
        <v>0</v>
      </c>
      <c r="J6" s="52">
        <v>0</v>
      </c>
      <c r="K6" s="52">
        <v>0</v>
      </c>
      <c r="L6" s="52"/>
      <c r="M6" s="52" t="str">
        <f t="shared" si="1"/>
        <v>ALANTO 100ML-box</v>
      </c>
      <c r="N6" s="52" t="s">
        <v>102</v>
      </c>
      <c r="P6" s="44" t="s">
        <v>149</v>
      </c>
      <c r="Q6" s="48">
        <v>0</v>
      </c>
      <c r="R6" s="48">
        <v>10</v>
      </c>
      <c r="S6" s="48">
        <v>0</v>
      </c>
      <c r="T6" s="48">
        <v>0</v>
      </c>
      <c r="U6" s="48">
        <v>0</v>
      </c>
      <c r="V6" s="48">
        <v>0</v>
      </c>
      <c r="W6" s="48">
        <v>10</v>
      </c>
    </row>
    <row r="7" spans="1:23" x14ac:dyDescent="0.3">
      <c r="A7" s="51" t="s">
        <v>173</v>
      </c>
      <c r="B7" s="53">
        <v>0</v>
      </c>
      <c r="C7" s="52">
        <v>10</v>
      </c>
      <c r="D7" s="52">
        <v>0</v>
      </c>
      <c r="E7" s="52">
        <v>0</v>
      </c>
      <c r="F7" s="52">
        <v>10</v>
      </c>
      <c r="G7" s="52">
        <v>0</v>
      </c>
      <c r="H7" s="52">
        <v>0</v>
      </c>
      <c r="I7" s="52">
        <v>10</v>
      </c>
      <c r="J7" s="52">
        <v>0</v>
      </c>
      <c r="K7" s="52">
        <v>10</v>
      </c>
      <c r="L7" s="52"/>
      <c r="M7" s="52" t="str">
        <f t="shared" si="1"/>
        <v>ALANTO 1LTR-box</v>
      </c>
      <c r="N7" s="52" t="s">
        <v>149</v>
      </c>
      <c r="P7" s="44" t="s">
        <v>150</v>
      </c>
      <c r="Q7" s="48">
        <v>0</v>
      </c>
      <c r="R7" s="48">
        <v>20</v>
      </c>
      <c r="S7" s="48">
        <v>0</v>
      </c>
      <c r="T7" s="48">
        <v>5</v>
      </c>
      <c r="U7" s="48">
        <v>0</v>
      </c>
      <c r="V7" s="48">
        <v>0</v>
      </c>
      <c r="W7" s="48">
        <v>15</v>
      </c>
    </row>
    <row r="8" spans="1:23" x14ac:dyDescent="0.3">
      <c r="A8" s="51" t="s">
        <v>174</v>
      </c>
      <c r="B8" s="52">
        <v>0</v>
      </c>
      <c r="C8" s="52">
        <v>40</v>
      </c>
      <c r="D8" s="52">
        <v>0</v>
      </c>
      <c r="E8" s="52">
        <v>0</v>
      </c>
      <c r="F8" s="52">
        <v>40</v>
      </c>
      <c r="G8" s="52">
        <v>0</v>
      </c>
      <c r="H8" s="52">
        <v>0</v>
      </c>
      <c r="I8" s="52">
        <v>40</v>
      </c>
      <c r="J8" s="52">
        <v>0</v>
      </c>
      <c r="K8" s="52">
        <v>40</v>
      </c>
      <c r="L8" s="52"/>
      <c r="M8" s="52" t="str">
        <f t="shared" si="1"/>
        <v>ALANTO 250ML-box</v>
      </c>
      <c r="N8" s="52" t="s">
        <v>151</v>
      </c>
      <c r="P8" s="44" t="s">
        <v>151</v>
      </c>
      <c r="Q8" s="48">
        <v>0</v>
      </c>
      <c r="R8" s="48">
        <v>40</v>
      </c>
      <c r="S8" s="48">
        <v>0</v>
      </c>
      <c r="T8" s="48">
        <v>0</v>
      </c>
      <c r="U8" s="48">
        <v>0</v>
      </c>
      <c r="V8" s="48">
        <v>0</v>
      </c>
      <c r="W8" s="48">
        <v>40</v>
      </c>
    </row>
    <row r="9" spans="1:23" x14ac:dyDescent="0.3">
      <c r="A9" s="51" t="s">
        <v>175</v>
      </c>
      <c r="B9" s="52">
        <v>0</v>
      </c>
      <c r="C9" s="52">
        <v>20</v>
      </c>
      <c r="D9" s="52">
        <v>0</v>
      </c>
      <c r="E9" s="52">
        <v>0</v>
      </c>
      <c r="F9" s="52">
        <v>20</v>
      </c>
      <c r="G9" s="52">
        <v>5</v>
      </c>
      <c r="H9" s="52">
        <v>0</v>
      </c>
      <c r="I9" s="52">
        <v>20</v>
      </c>
      <c r="J9" s="52">
        <v>0</v>
      </c>
      <c r="K9" s="52">
        <v>15</v>
      </c>
      <c r="L9" s="52"/>
      <c r="M9" s="52" t="str">
        <f t="shared" si="1"/>
        <v>ALANTO 500ML-box</v>
      </c>
      <c r="N9" s="52" t="s">
        <v>150</v>
      </c>
      <c r="P9" s="44" t="s">
        <v>102</v>
      </c>
      <c r="Q9" s="48">
        <v>45</v>
      </c>
      <c r="R9" s="48">
        <v>0</v>
      </c>
      <c r="S9" s="48">
        <v>0</v>
      </c>
      <c r="T9" s="48">
        <v>45</v>
      </c>
      <c r="U9" s="48">
        <v>0</v>
      </c>
      <c r="V9" s="48">
        <v>0</v>
      </c>
      <c r="W9" s="48">
        <v>0</v>
      </c>
    </row>
    <row r="10" spans="1:23" x14ac:dyDescent="0.3">
      <c r="A10" s="51" t="s">
        <v>73</v>
      </c>
      <c r="B10" s="52">
        <v>47</v>
      </c>
      <c r="C10" s="52">
        <v>50</v>
      </c>
      <c r="D10" s="52">
        <v>0</v>
      </c>
      <c r="E10" s="52">
        <v>0</v>
      </c>
      <c r="F10" s="52">
        <v>97</v>
      </c>
      <c r="G10" s="52">
        <v>5</v>
      </c>
      <c r="H10" s="52">
        <v>0</v>
      </c>
      <c r="I10" s="52">
        <v>50</v>
      </c>
      <c r="J10" s="52">
        <v>0</v>
      </c>
      <c r="K10" s="52">
        <v>92</v>
      </c>
      <c r="L10" s="52"/>
      <c r="M10" s="52" t="str">
        <f t="shared" si="1"/>
        <v>ANTRACOL 100GM-box</v>
      </c>
      <c r="N10" s="52" t="s">
        <v>103</v>
      </c>
      <c r="P10" s="44" t="s">
        <v>104</v>
      </c>
      <c r="Q10" s="48">
        <v>20</v>
      </c>
      <c r="R10" s="48">
        <v>70</v>
      </c>
      <c r="S10" s="48">
        <v>0</v>
      </c>
      <c r="T10" s="48">
        <v>27</v>
      </c>
      <c r="U10" s="48">
        <v>0</v>
      </c>
      <c r="V10" s="48">
        <v>0</v>
      </c>
      <c r="W10" s="48">
        <v>63</v>
      </c>
    </row>
    <row r="11" spans="1:23" x14ac:dyDescent="0.3">
      <c r="A11" s="51" t="s">
        <v>75</v>
      </c>
      <c r="B11" s="52">
        <v>20</v>
      </c>
      <c r="C11" s="52">
        <v>70</v>
      </c>
      <c r="D11" s="52">
        <v>0</v>
      </c>
      <c r="E11" s="52">
        <v>0</v>
      </c>
      <c r="F11" s="52">
        <v>90</v>
      </c>
      <c r="G11" s="52">
        <v>27</v>
      </c>
      <c r="H11" s="52">
        <v>0</v>
      </c>
      <c r="I11" s="52">
        <v>70</v>
      </c>
      <c r="J11" s="52">
        <v>0</v>
      </c>
      <c r="K11" s="52">
        <v>63</v>
      </c>
      <c r="L11" s="52"/>
      <c r="M11" s="52" t="str">
        <f t="shared" si="1"/>
        <v>ANTRACOL 1 KG-box</v>
      </c>
      <c r="N11" s="52" t="s">
        <v>104</v>
      </c>
      <c r="P11" s="44" t="s">
        <v>105</v>
      </c>
      <c r="Q11" s="48">
        <v>0</v>
      </c>
      <c r="R11" s="48">
        <v>140</v>
      </c>
      <c r="S11" s="48">
        <v>0</v>
      </c>
      <c r="T11" s="48">
        <v>57</v>
      </c>
      <c r="U11" s="48">
        <v>0</v>
      </c>
      <c r="V11" s="48">
        <v>0</v>
      </c>
      <c r="W11" s="48">
        <v>83</v>
      </c>
    </row>
    <row r="12" spans="1:23" x14ac:dyDescent="0.3">
      <c r="A12" s="51" t="s">
        <v>176</v>
      </c>
      <c r="B12" s="52">
        <v>0</v>
      </c>
      <c r="C12" s="52">
        <v>40</v>
      </c>
      <c r="D12" s="52">
        <v>0</v>
      </c>
      <c r="E12" s="52">
        <v>0</v>
      </c>
      <c r="F12" s="52">
        <v>40</v>
      </c>
      <c r="G12" s="52">
        <v>10</v>
      </c>
      <c r="H12" s="52">
        <v>0</v>
      </c>
      <c r="I12" s="52">
        <v>40</v>
      </c>
      <c r="J12" s="52">
        <v>0</v>
      </c>
      <c r="K12" s="52">
        <v>30</v>
      </c>
      <c r="L12" s="52"/>
      <c r="M12" s="52" t="str">
        <f t="shared" si="1"/>
        <v>ANTRACOL 250GM-box</v>
      </c>
      <c r="N12" s="52" t="s">
        <v>152</v>
      </c>
      <c r="P12" s="44" t="s">
        <v>152</v>
      </c>
      <c r="Q12" s="48">
        <v>0</v>
      </c>
      <c r="R12" s="48">
        <v>40</v>
      </c>
      <c r="S12" s="48">
        <v>0</v>
      </c>
      <c r="T12" s="48">
        <v>10</v>
      </c>
      <c r="U12" s="48">
        <v>0</v>
      </c>
      <c r="V12" s="48">
        <v>0</v>
      </c>
      <c r="W12" s="48">
        <v>30</v>
      </c>
    </row>
    <row r="13" spans="1:23" x14ac:dyDescent="0.3">
      <c r="A13" s="51" t="s">
        <v>76</v>
      </c>
      <c r="B13" s="52">
        <v>0</v>
      </c>
      <c r="C13" s="52">
        <v>140</v>
      </c>
      <c r="D13" s="52">
        <v>0</v>
      </c>
      <c r="E13" s="52">
        <v>0</v>
      </c>
      <c r="F13" s="52">
        <v>140</v>
      </c>
      <c r="G13" s="52">
        <v>57</v>
      </c>
      <c r="H13" s="52">
        <v>0</v>
      </c>
      <c r="I13" s="52">
        <v>140</v>
      </c>
      <c r="J13" s="52">
        <v>0</v>
      </c>
      <c r="K13" s="52">
        <v>83</v>
      </c>
      <c r="L13" s="52"/>
      <c r="M13" s="52" t="str">
        <f t="shared" si="1"/>
        <v>ANTRACOL 500GM-box</v>
      </c>
      <c r="N13" s="52" t="s">
        <v>105</v>
      </c>
      <c r="P13" s="44" t="s">
        <v>103</v>
      </c>
      <c r="Q13" s="48">
        <v>47</v>
      </c>
      <c r="R13" s="48">
        <v>50</v>
      </c>
      <c r="S13" s="48">
        <v>0</v>
      </c>
      <c r="T13" s="48">
        <v>5</v>
      </c>
      <c r="U13" s="48">
        <v>0</v>
      </c>
      <c r="V13" s="48">
        <v>0</v>
      </c>
      <c r="W13" s="48">
        <v>92</v>
      </c>
    </row>
    <row r="14" spans="1:23" x14ac:dyDescent="0.3">
      <c r="A14" s="51" t="s">
        <v>77</v>
      </c>
      <c r="B14" s="52">
        <v>0</v>
      </c>
      <c r="C14" s="52">
        <v>70</v>
      </c>
      <c r="D14" s="52">
        <v>0</v>
      </c>
      <c r="E14" s="52">
        <v>0</v>
      </c>
      <c r="F14" s="52">
        <v>70</v>
      </c>
      <c r="G14" s="52">
        <v>2</v>
      </c>
      <c r="H14" s="52">
        <v>68</v>
      </c>
      <c r="I14" s="52">
        <v>2</v>
      </c>
      <c r="J14" s="52">
        <v>0</v>
      </c>
      <c r="K14" s="52">
        <v>0</v>
      </c>
      <c r="L14" s="52"/>
      <c r="M14" s="52" t="str">
        <f t="shared" si="1"/>
        <v>ARIZE 6129 GOLD LOC 3KG-box</v>
      </c>
      <c r="N14" s="52" t="s">
        <v>106</v>
      </c>
      <c r="P14" s="44" t="s">
        <v>106</v>
      </c>
      <c r="Q14" s="48">
        <v>0</v>
      </c>
      <c r="R14" s="48">
        <v>70</v>
      </c>
      <c r="S14" s="48">
        <v>68</v>
      </c>
      <c r="T14" s="48">
        <v>2</v>
      </c>
      <c r="U14" s="48">
        <v>0</v>
      </c>
      <c r="V14" s="48">
        <v>0</v>
      </c>
      <c r="W14" s="48">
        <v>0</v>
      </c>
    </row>
    <row r="15" spans="1:23" x14ac:dyDescent="0.3">
      <c r="A15" s="51" t="s">
        <v>78</v>
      </c>
      <c r="B15" s="52">
        <v>100</v>
      </c>
      <c r="C15" s="52">
        <v>200</v>
      </c>
      <c r="D15" s="52">
        <v>0</v>
      </c>
      <c r="E15" s="52">
        <v>0</v>
      </c>
      <c r="F15" s="52">
        <v>300</v>
      </c>
      <c r="G15" s="52">
        <v>296</v>
      </c>
      <c r="H15" s="52">
        <v>4</v>
      </c>
      <c r="I15" s="52">
        <v>196</v>
      </c>
      <c r="J15" s="52">
        <v>0</v>
      </c>
      <c r="K15" s="52">
        <v>0</v>
      </c>
      <c r="L15" s="52"/>
      <c r="M15" s="52" t="str">
        <f t="shared" si="1"/>
        <v>ARIZE 6444 GOLD 3KG-box</v>
      </c>
      <c r="N15" s="52" t="s">
        <v>108</v>
      </c>
      <c r="P15" s="44" t="s">
        <v>108</v>
      </c>
      <c r="Q15" s="48">
        <v>100</v>
      </c>
      <c r="R15" s="48">
        <v>200</v>
      </c>
      <c r="S15" s="48">
        <v>4</v>
      </c>
      <c r="T15" s="48">
        <v>296</v>
      </c>
      <c r="U15" s="48">
        <v>0</v>
      </c>
      <c r="V15" s="48">
        <v>0</v>
      </c>
      <c r="W15" s="48">
        <v>0</v>
      </c>
    </row>
    <row r="16" spans="1:23" x14ac:dyDescent="0.3">
      <c r="A16" s="51" t="s">
        <v>177</v>
      </c>
      <c r="B16" s="52">
        <v>0</v>
      </c>
      <c r="C16" s="52">
        <v>210</v>
      </c>
      <c r="D16" s="52">
        <v>0</v>
      </c>
      <c r="E16" s="52">
        <v>0</v>
      </c>
      <c r="F16" s="52">
        <v>210</v>
      </c>
      <c r="G16" s="52">
        <v>12</v>
      </c>
      <c r="H16" s="52">
        <v>180</v>
      </c>
      <c r="I16" s="52">
        <v>30</v>
      </c>
      <c r="J16" s="52">
        <v>0</v>
      </c>
      <c r="K16" s="52">
        <v>18</v>
      </c>
      <c r="L16" s="52"/>
      <c r="M16" s="52" t="str">
        <f t="shared" si="1"/>
        <v>ARIZE 6444 GOLD 5KG-box</v>
      </c>
      <c r="N16" s="52" t="s">
        <v>107</v>
      </c>
      <c r="P16" s="44" t="s">
        <v>107</v>
      </c>
      <c r="Q16" s="48">
        <v>0</v>
      </c>
      <c r="R16" s="48">
        <v>210</v>
      </c>
      <c r="S16" s="48">
        <v>180</v>
      </c>
      <c r="T16" s="48">
        <v>12</v>
      </c>
      <c r="U16" s="48">
        <v>0</v>
      </c>
      <c r="V16" s="48">
        <v>0</v>
      </c>
      <c r="W16" s="48">
        <v>18</v>
      </c>
    </row>
    <row r="17" spans="1:23" x14ac:dyDescent="0.3">
      <c r="A17" s="51" t="s">
        <v>79</v>
      </c>
      <c r="B17" s="52">
        <v>18</v>
      </c>
      <c r="C17" s="52">
        <v>50</v>
      </c>
      <c r="D17" s="52">
        <v>0</v>
      </c>
      <c r="E17" s="52">
        <v>0</v>
      </c>
      <c r="F17" s="52">
        <v>68</v>
      </c>
      <c r="G17" s="52">
        <v>51</v>
      </c>
      <c r="H17" s="52">
        <v>0</v>
      </c>
      <c r="I17" s="52">
        <v>50</v>
      </c>
      <c r="J17" s="52">
        <v>0</v>
      </c>
      <c r="K17" s="52">
        <v>17</v>
      </c>
      <c r="L17" s="52"/>
      <c r="M17" s="52" t="str">
        <f t="shared" si="1"/>
        <v>ARIZE 8433 3KG-box</v>
      </c>
      <c r="N17" s="52" t="s">
        <v>109</v>
      </c>
      <c r="P17" s="44" t="s">
        <v>109</v>
      </c>
      <c r="Q17" s="48">
        <v>18</v>
      </c>
      <c r="R17" s="48">
        <v>690</v>
      </c>
      <c r="S17" s="48">
        <v>30</v>
      </c>
      <c r="T17" s="48">
        <v>53</v>
      </c>
      <c r="U17" s="48">
        <v>0</v>
      </c>
      <c r="V17" s="48">
        <v>0</v>
      </c>
      <c r="W17" s="48">
        <v>625</v>
      </c>
    </row>
    <row r="18" spans="1:23" x14ac:dyDescent="0.3">
      <c r="A18" s="51" t="s">
        <v>80</v>
      </c>
      <c r="B18" s="52">
        <v>0</v>
      </c>
      <c r="C18" s="52">
        <v>640</v>
      </c>
      <c r="D18" s="52">
        <v>0</v>
      </c>
      <c r="E18" s="52">
        <v>0</v>
      </c>
      <c r="F18" s="52">
        <v>640</v>
      </c>
      <c r="G18" s="52">
        <v>2</v>
      </c>
      <c r="H18" s="52">
        <v>30</v>
      </c>
      <c r="I18" s="52">
        <v>610</v>
      </c>
      <c r="J18" s="52">
        <v>0</v>
      </c>
      <c r="K18" s="52">
        <v>608</v>
      </c>
      <c r="L18" s="52"/>
      <c r="M18" s="52" t="str">
        <f t="shared" si="1"/>
        <v>ARIZE AZ 8433 DT 3KG-box</v>
      </c>
      <c r="N18" s="52" t="s">
        <v>109</v>
      </c>
      <c r="P18" s="44" t="s">
        <v>110</v>
      </c>
      <c r="Q18" s="48">
        <v>0</v>
      </c>
      <c r="R18" s="48">
        <v>50</v>
      </c>
      <c r="S18" s="48">
        <v>50</v>
      </c>
      <c r="T18" s="48">
        <v>0</v>
      </c>
      <c r="U18" s="48">
        <v>0</v>
      </c>
      <c r="V18" s="48">
        <v>0</v>
      </c>
      <c r="W18" s="48">
        <v>0</v>
      </c>
    </row>
    <row r="19" spans="1:23" x14ac:dyDescent="0.3">
      <c r="A19" s="51" t="s">
        <v>81</v>
      </c>
      <c r="B19" s="52">
        <v>0</v>
      </c>
      <c r="C19" s="52">
        <v>50</v>
      </c>
      <c r="D19" s="52">
        <v>0</v>
      </c>
      <c r="E19" s="52">
        <v>0</v>
      </c>
      <c r="F19" s="52">
        <v>50</v>
      </c>
      <c r="G19" s="52">
        <v>0</v>
      </c>
      <c r="H19" s="52">
        <v>50</v>
      </c>
      <c r="I19" s="52">
        <v>0</v>
      </c>
      <c r="J19" s="52">
        <v>0</v>
      </c>
      <c r="K19" s="52">
        <v>0</v>
      </c>
      <c r="L19" s="52"/>
      <c r="M19" s="52" t="str">
        <f t="shared" si="1"/>
        <v>ARIZE BOLD LOC 3KG-box</v>
      </c>
      <c r="N19" s="52" t="s">
        <v>110</v>
      </c>
      <c r="P19" s="44" t="s">
        <v>112</v>
      </c>
      <c r="Q19" s="48">
        <v>710</v>
      </c>
      <c r="R19" s="48">
        <v>1000</v>
      </c>
      <c r="S19" s="48">
        <v>508</v>
      </c>
      <c r="T19" s="48">
        <v>954</v>
      </c>
      <c r="U19" s="48">
        <v>0</v>
      </c>
      <c r="V19" s="48">
        <v>0</v>
      </c>
      <c r="W19" s="48">
        <v>248</v>
      </c>
    </row>
    <row r="20" spans="1:23" x14ac:dyDescent="0.3">
      <c r="A20" s="51" t="s">
        <v>82</v>
      </c>
      <c r="B20" s="52">
        <v>710</v>
      </c>
      <c r="C20" s="52">
        <v>1000</v>
      </c>
      <c r="D20" s="52">
        <v>0</v>
      </c>
      <c r="E20" s="52">
        <v>0</v>
      </c>
      <c r="F20" s="52">
        <v>1710</v>
      </c>
      <c r="G20" s="52">
        <v>954</v>
      </c>
      <c r="H20" s="52">
        <v>508</v>
      </c>
      <c r="I20" s="52">
        <v>492</v>
      </c>
      <c r="J20" s="52">
        <v>0</v>
      </c>
      <c r="K20" s="52">
        <v>248</v>
      </c>
      <c r="L20" s="52"/>
      <c r="M20" s="52" t="str">
        <f t="shared" si="1"/>
        <v>ARIZE DHANI LOC 3KG-box</v>
      </c>
      <c r="N20" s="52" t="s">
        <v>112</v>
      </c>
      <c r="P20" s="44" t="s">
        <v>113</v>
      </c>
      <c r="Q20" s="48">
        <v>0</v>
      </c>
      <c r="R20" s="48">
        <v>50</v>
      </c>
      <c r="S20" s="48">
        <v>12</v>
      </c>
      <c r="T20" s="48">
        <v>0</v>
      </c>
      <c r="U20" s="48">
        <v>0</v>
      </c>
      <c r="V20" s="48">
        <v>0</v>
      </c>
      <c r="W20" s="48">
        <v>38</v>
      </c>
    </row>
    <row r="21" spans="1:23" x14ac:dyDescent="0.3">
      <c r="A21" s="51" t="s">
        <v>83</v>
      </c>
      <c r="B21" s="52">
        <v>0</v>
      </c>
      <c r="C21" s="52">
        <v>50</v>
      </c>
      <c r="D21" s="52">
        <v>0</v>
      </c>
      <c r="E21" s="52">
        <v>0</v>
      </c>
      <c r="F21" s="52">
        <v>50</v>
      </c>
      <c r="G21" s="52">
        <v>0</v>
      </c>
      <c r="H21" s="52">
        <v>12</v>
      </c>
      <c r="I21" s="52">
        <v>38</v>
      </c>
      <c r="J21" s="52">
        <v>0</v>
      </c>
      <c r="K21" s="52">
        <v>38</v>
      </c>
      <c r="L21" s="52"/>
      <c r="M21" s="52" t="str">
        <f t="shared" si="1"/>
        <v>ARIZE TEJ GOLD LOC 3KG-box</v>
      </c>
      <c r="N21" s="52" t="s">
        <v>113</v>
      </c>
      <c r="P21" s="44" t="s">
        <v>153</v>
      </c>
      <c r="Q21" s="48">
        <v>0</v>
      </c>
      <c r="R21" s="48">
        <v>30</v>
      </c>
      <c r="S21" s="48">
        <v>30</v>
      </c>
      <c r="T21" s="48">
        <v>0</v>
      </c>
      <c r="U21" s="48">
        <v>0</v>
      </c>
      <c r="V21" s="48">
        <v>0</v>
      </c>
      <c r="W21" s="48">
        <v>0</v>
      </c>
    </row>
    <row r="22" spans="1:23" x14ac:dyDescent="0.3">
      <c r="A22" s="51" t="s">
        <v>178</v>
      </c>
      <c r="B22" s="52">
        <v>0</v>
      </c>
      <c r="C22" s="52">
        <v>30</v>
      </c>
      <c r="D22" s="52">
        <v>0</v>
      </c>
      <c r="E22" s="52">
        <v>0</v>
      </c>
      <c r="F22" s="52">
        <v>30</v>
      </c>
      <c r="G22" s="52">
        <v>0</v>
      </c>
      <c r="H22" s="52">
        <v>30</v>
      </c>
      <c r="I22" s="52">
        <v>0</v>
      </c>
      <c r="J22" s="52">
        <v>0</v>
      </c>
      <c r="K22" s="52">
        <v>0</v>
      </c>
      <c r="L22" s="52"/>
      <c r="M22" s="52" t="str">
        <f t="shared" si="1"/>
        <v>ARIZE TEZ GOLD LOC 1KG-box</v>
      </c>
      <c r="N22" s="52" t="s">
        <v>153</v>
      </c>
      <c r="P22" s="44" t="s">
        <v>154</v>
      </c>
      <c r="Q22" s="48">
        <v>0</v>
      </c>
      <c r="R22" s="48">
        <v>50</v>
      </c>
      <c r="S22" s="48">
        <v>0</v>
      </c>
      <c r="T22" s="48">
        <v>41</v>
      </c>
      <c r="U22" s="48">
        <v>0</v>
      </c>
      <c r="V22" s="48">
        <v>0</v>
      </c>
      <c r="W22" s="48">
        <v>9</v>
      </c>
    </row>
    <row r="23" spans="1:23" x14ac:dyDescent="0.3">
      <c r="A23" s="51" t="s">
        <v>179</v>
      </c>
      <c r="B23" s="52">
        <v>0</v>
      </c>
      <c r="C23" s="52">
        <v>50</v>
      </c>
      <c r="D23" s="52">
        <v>0</v>
      </c>
      <c r="E23" s="52">
        <v>0</v>
      </c>
      <c r="F23" s="52">
        <v>50</v>
      </c>
      <c r="G23" s="52">
        <v>41</v>
      </c>
      <c r="H23" s="52">
        <v>0</v>
      </c>
      <c r="I23" s="52">
        <v>50</v>
      </c>
      <c r="J23" s="52">
        <v>0</v>
      </c>
      <c r="K23" s="52">
        <v>9</v>
      </c>
      <c r="L23" s="52"/>
      <c r="M23" s="52" t="str">
        <f t="shared" si="1"/>
        <v>BELT EXPERT SC480 100ML-box</v>
      </c>
      <c r="N23" s="52" t="s">
        <v>154</v>
      </c>
      <c r="P23" s="44" t="s">
        <v>117</v>
      </c>
      <c r="Q23" s="48">
        <v>20</v>
      </c>
      <c r="R23" s="48">
        <v>20</v>
      </c>
      <c r="S23" s="48">
        <v>0</v>
      </c>
      <c r="T23" s="48">
        <v>30</v>
      </c>
      <c r="U23" s="48">
        <v>0</v>
      </c>
      <c r="V23" s="48">
        <v>0</v>
      </c>
      <c r="W23" s="48">
        <v>10</v>
      </c>
    </row>
    <row r="24" spans="1:23" x14ac:dyDescent="0.3">
      <c r="A24" s="51" t="s">
        <v>84</v>
      </c>
      <c r="B24" s="52">
        <v>0</v>
      </c>
      <c r="C24" s="52">
        <v>200</v>
      </c>
      <c r="D24" s="52">
        <v>0</v>
      </c>
      <c r="E24" s="52">
        <v>0</v>
      </c>
      <c r="F24" s="52">
        <v>200</v>
      </c>
      <c r="G24" s="52">
        <v>80</v>
      </c>
      <c r="H24" s="52">
        <v>0</v>
      </c>
      <c r="I24" s="52">
        <v>200</v>
      </c>
      <c r="J24" s="52">
        <v>0</v>
      </c>
      <c r="K24" s="52">
        <v>120</v>
      </c>
      <c r="L24" s="52"/>
      <c r="M24" s="52" t="str">
        <f t="shared" si="1"/>
        <v>CONFIDOR SUPER 100ML-box</v>
      </c>
      <c r="N24" s="52" t="s">
        <v>116</v>
      </c>
      <c r="P24" s="44" t="s">
        <v>118</v>
      </c>
      <c r="Q24" s="48">
        <v>10</v>
      </c>
      <c r="R24" s="48">
        <v>0</v>
      </c>
      <c r="S24" s="48">
        <v>0</v>
      </c>
      <c r="T24" s="48">
        <v>10</v>
      </c>
      <c r="U24" s="48">
        <v>0</v>
      </c>
      <c r="V24" s="48">
        <v>0</v>
      </c>
      <c r="W24" s="48">
        <v>0</v>
      </c>
    </row>
    <row r="25" spans="1:23" x14ac:dyDescent="0.3">
      <c r="A25" s="51" t="s">
        <v>85</v>
      </c>
      <c r="B25" s="52">
        <v>20</v>
      </c>
      <c r="C25" s="52">
        <v>20</v>
      </c>
      <c r="D25" s="52">
        <v>0</v>
      </c>
      <c r="E25" s="52">
        <v>0</v>
      </c>
      <c r="F25" s="52">
        <v>40</v>
      </c>
      <c r="G25" s="52">
        <v>30</v>
      </c>
      <c r="H25" s="52">
        <v>0</v>
      </c>
      <c r="I25" s="52">
        <v>20</v>
      </c>
      <c r="J25" s="52">
        <v>0</v>
      </c>
      <c r="K25" s="52">
        <v>10</v>
      </c>
      <c r="L25" s="52"/>
      <c r="M25" s="52" t="str">
        <f t="shared" si="1"/>
        <v>CONFIDOR SUPER 250ML-box</v>
      </c>
      <c r="N25" s="52" t="s">
        <v>117</v>
      </c>
      <c r="P25" s="44" t="s">
        <v>116</v>
      </c>
      <c r="Q25" s="48">
        <v>0</v>
      </c>
      <c r="R25" s="48">
        <v>200</v>
      </c>
      <c r="S25" s="48">
        <v>0</v>
      </c>
      <c r="T25" s="48">
        <v>80</v>
      </c>
      <c r="U25" s="48">
        <v>0</v>
      </c>
      <c r="V25" s="48">
        <v>0</v>
      </c>
      <c r="W25" s="48">
        <v>120</v>
      </c>
    </row>
    <row r="26" spans="1:23" x14ac:dyDescent="0.3">
      <c r="A26" s="51" t="s">
        <v>86</v>
      </c>
      <c r="B26" s="52">
        <v>10</v>
      </c>
      <c r="C26" s="52">
        <v>0</v>
      </c>
      <c r="D26" s="52">
        <v>0</v>
      </c>
      <c r="E26" s="52">
        <v>0</v>
      </c>
      <c r="F26" s="52">
        <v>10</v>
      </c>
      <c r="G26" s="52">
        <v>10</v>
      </c>
      <c r="H26" s="52">
        <v>0</v>
      </c>
      <c r="I26" s="52">
        <v>0</v>
      </c>
      <c r="J26" s="52">
        <v>0</v>
      </c>
      <c r="K26" s="52">
        <v>0</v>
      </c>
      <c r="L26" s="52"/>
      <c r="M26" s="52" t="str">
        <f t="shared" si="1"/>
        <v>CONFIDOR SUPER 500ML-box</v>
      </c>
      <c r="N26" s="52" t="s">
        <v>118</v>
      </c>
      <c r="P26" s="44" t="s">
        <v>119</v>
      </c>
      <c r="Q26" s="48">
        <v>0</v>
      </c>
      <c r="R26" s="48">
        <v>200</v>
      </c>
      <c r="S26" s="48">
        <v>0</v>
      </c>
      <c r="T26" s="48">
        <v>36</v>
      </c>
      <c r="U26" s="48">
        <v>0</v>
      </c>
      <c r="V26" s="48">
        <v>0</v>
      </c>
      <c r="W26" s="48">
        <v>164</v>
      </c>
    </row>
    <row r="27" spans="1:23" x14ac:dyDescent="0.3">
      <c r="A27" s="51" t="s">
        <v>87</v>
      </c>
      <c r="B27" s="52">
        <v>0</v>
      </c>
      <c r="C27" s="52">
        <v>200</v>
      </c>
      <c r="D27" s="52">
        <v>0</v>
      </c>
      <c r="E27" s="52">
        <v>0</v>
      </c>
      <c r="F27" s="52">
        <v>200</v>
      </c>
      <c r="G27" s="52">
        <v>36</v>
      </c>
      <c r="H27" s="52">
        <v>0</v>
      </c>
      <c r="I27" s="52">
        <v>200</v>
      </c>
      <c r="J27" s="52">
        <v>0</v>
      </c>
      <c r="K27" s="52">
        <v>164</v>
      </c>
      <c r="L27" s="52"/>
      <c r="M27" s="52" t="str">
        <f t="shared" si="1"/>
        <v>CONFIDOR SUPER 50ML-box</v>
      </c>
      <c r="N27" s="52" t="s">
        <v>119</v>
      </c>
      <c r="P27" s="44" t="s">
        <v>121</v>
      </c>
      <c r="Q27" s="48">
        <v>120</v>
      </c>
      <c r="R27" s="48">
        <v>0</v>
      </c>
      <c r="S27" s="48">
        <v>0</v>
      </c>
      <c r="T27" s="48">
        <v>120</v>
      </c>
      <c r="U27" s="48">
        <v>0</v>
      </c>
      <c r="V27" s="48">
        <v>0</v>
      </c>
      <c r="W27" s="48">
        <v>0</v>
      </c>
    </row>
    <row r="28" spans="1:23" x14ac:dyDescent="0.3">
      <c r="A28" s="51" t="s">
        <v>88</v>
      </c>
      <c r="B28" s="52">
        <v>80</v>
      </c>
      <c r="C28" s="52">
        <v>0</v>
      </c>
      <c r="D28" s="52">
        <v>0</v>
      </c>
      <c r="E28" s="52">
        <v>0</v>
      </c>
      <c r="F28" s="52">
        <v>80</v>
      </c>
      <c r="G28" s="52">
        <v>61</v>
      </c>
      <c r="H28" s="52">
        <v>0</v>
      </c>
      <c r="I28" s="52">
        <v>0</v>
      </c>
      <c r="J28" s="52">
        <v>0</v>
      </c>
      <c r="K28" s="52">
        <v>19</v>
      </c>
      <c r="L28" s="52"/>
      <c r="M28" s="52" t="str">
        <f t="shared" si="1"/>
        <v>COUNCIL ACTIV WG30 45GM-box</v>
      </c>
      <c r="N28" s="52" t="s">
        <v>120</v>
      </c>
      <c r="P28" s="44" t="s">
        <v>120</v>
      </c>
      <c r="Q28" s="48">
        <v>80</v>
      </c>
      <c r="R28" s="48">
        <v>0</v>
      </c>
      <c r="S28" s="48">
        <v>0</v>
      </c>
      <c r="T28" s="48">
        <v>61</v>
      </c>
      <c r="U28" s="48">
        <v>0</v>
      </c>
      <c r="V28" s="48">
        <v>0</v>
      </c>
      <c r="W28" s="48">
        <v>19</v>
      </c>
    </row>
    <row r="29" spans="1:23" x14ac:dyDescent="0.3">
      <c r="A29" s="51" t="s">
        <v>89</v>
      </c>
      <c r="B29" s="52">
        <v>120</v>
      </c>
      <c r="C29" s="52">
        <v>0</v>
      </c>
      <c r="D29" s="52">
        <v>0</v>
      </c>
      <c r="E29" s="52">
        <v>0</v>
      </c>
      <c r="F29" s="52">
        <v>120</v>
      </c>
      <c r="G29" s="52">
        <v>120</v>
      </c>
      <c r="H29" s="52">
        <v>0</v>
      </c>
      <c r="I29" s="52">
        <v>0</v>
      </c>
      <c r="J29" s="52">
        <v>0</v>
      </c>
      <c r="K29" s="52">
        <v>0</v>
      </c>
      <c r="L29" s="52"/>
      <c r="M29" s="52" t="str">
        <f t="shared" si="1"/>
        <v>COUNCIL ACTIV WG30 90GM-box</v>
      </c>
      <c r="N29" s="52" t="s">
        <v>121</v>
      </c>
      <c r="P29" s="44" t="s">
        <v>169</v>
      </c>
      <c r="Q29" s="48">
        <v>0</v>
      </c>
      <c r="R29" s="48">
        <v>50</v>
      </c>
      <c r="S29" s="48">
        <v>0</v>
      </c>
      <c r="T29" s="48">
        <v>40</v>
      </c>
      <c r="U29" s="48">
        <v>0</v>
      </c>
      <c r="V29" s="48">
        <v>0</v>
      </c>
      <c r="W29" s="48">
        <v>10</v>
      </c>
    </row>
    <row r="30" spans="1:23" x14ac:dyDescent="0.3">
      <c r="A30" s="51" t="s">
        <v>180</v>
      </c>
      <c r="B30" s="52">
        <v>0</v>
      </c>
      <c r="C30" s="52">
        <v>50</v>
      </c>
      <c r="D30" s="52">
        <v>0</v>
      </c>
      <c r="E30" s="52">
        <v>0</v>
      </c>
      <c r="F30" s="52">
        <v>50</v>
      </c>
      <c r="G30" s="52">
        <v>40</v>
      </c>
      <c r="H30" s="52">
        <v>0</v>
      </c>
      <c r="I30" s="52">
        <v>50</v>
      </c>
      <c r="J30" s="52">
        <v>0</v>
      </c>
      <c r="K30" s="52">
        <v>10</v>
      </c>
      <c r="L30" s="52"/>
      <c r="M30" s="52" t="str">
        <f t="shared" si="1"/>
        <v>DECIS 100ML-box</v>
      </c>
      <c r="N30" s="52" t="s">
        <v>169</v>
      </c>
      <c r="P30" s="44" t="s">
        <v>122</v>
      </c>
      <c r="Q30" s="48">
        <v>0</v>
      </c>
      <c r="R30" s="48">
        <v>50</v>
      </c>
      <c r="S30" s="48">
        <v>0</v>
      </c>
      <c r="T30" s="48">
        <v>0</v>
      </c>
      <c r="U30" s="48">
        <v>0</v>
      </c>
      <c r="V30" s="48">
        <v>0</v>
      </c>
      <c r="W30" s="48">
        <v>50</v>
      </c>
    </row>
    <row r="31" spans="1:23" x14ac:dyDescent="0.3">
      <c r="A31" s="51" t="s">
        <v>90</v>
      </c>
      <c r="B31" s="52">
        <v>0</v>
      </c>
      <c r="C31" s="52">
        <v>50</v>
      </c>
      <c r="D31" s="52">
        <v>0</v>
      </c>
      <c r="E31" s="52">
        <v>0</v>
      </c>
      <c r="F31" s="52">
        <v>50</v>
      </c>
      <c r="G31" s="52">
        <v>0</v>
      </c>
      <c r="H31" s="52">
        <v>0</v>
      </c>
      <c r="I31" s="52">
        <v>50</v>
      </c>
      <c r="J31" s="52">
        <v>0</v>
      </c>
      <c r="K31" s="52">
        <v>50</v>
      </c>
      <c r="L31" s="52"/>
      <c r="M31" s="52" t="str">
        <f t="shared" si="1"/>
        <v>ETHREL SL39 100ML-box</v>
      </c>
      <c r="N31" s="52" t="s">
        <v>122</v>
      </c>
      <c r="P31" s="44" t="s">
        <v>155</v>
      </c>
      <c r="Q31" s="48">
        <v>0</v>
      </c>
      <c r="R31" s="48">
        <v>200</v>
      </c>
      <c r="S31" s="48">
        <v>0</v>
      </c>
      <c r="T31" s="48">
        <v>119</v>
      </c>
      <c r="U31" s="48">
        <v>0</v>
      </c>
      <c r="V31" s="48">
        <v>0</v>
      </c>
      <c r="W31" s="48">
        <v>81</v>
      </c>
    </row>
    <row r="32" spans="1:23" x14ac:dyDescent="0.3">
      <c r="A32" s="51" t="s">
        <v>181</v>
      </c>
      <c r="B32" s="52">
        <v>0</v>
      </c>
      <c r="C32" s="52">
        <v>200</v>
      </c>
      <c r="D32" s="52">
        <v>0</v>
      </c>
      <c r="E32" s="52">
        <v>0</v>
      </c>
      <c r="F32" s="52">
        <v>200</v>
      </c>
      <c r="G32" s="52">
        <v>119</v>
      </c>
      <c r="H32" s="52">
        <v>0</v>
      </c>
      <c r="I32" s="52">
        <v>200</v>
      </c>
      <c r="J32" s="52">
        <v>0</v>
      </c>
      <c r="K32" s="52">
        <v>81</v>
      </c>
      <c r="L32" s="52"/>
      <c r="M32" s="52" t="str">
        <f t="shared" si="1"/>
        <v>FAME 10ML-box</v>
      </c>
      <c r="N32" s="52" t="s">
        <v>155</v>
      </c>
      <c r="P32" s="44" t="s">
        <v>156</v>
      </c>
      <c r="Q32" s="48">
        <v>0</v>
      </c>
      <c r="R32" s="48">
        <v>40</v>
      </c>
      <c r="S32" s="48">
        <v>0</v>
      </c>
      <c r="T32" s="48">
        <v>20</v>
      </c>
      <c r="U32" s="48">
        <v>0</v>
      </c>
      <c r="V32" s="48">
        <v>0</v>
      </c>
      <c r="W32" s="48">
        <v>20</v>
      </c>
    </row>
    <row r="33" spans="1:23" x14ac:dyDescent="0.3">
      <c r="A33" s="51" t="s">
        <v>182</v>
      </c>
      <c r="B33" s="52">
        <v>0</v>
      </c>
      <c r="C33" s="52">
        <v>40</v>
      </c>
      <c r="D33" s="52">
        <v>0</v>
      </c>
      <c r="E33" s="52">
        <v>0</v>
      </c>
      <c r="F33" s="52">
        <v>40</v>
      </c>
      <c r="G33" s="52">
        <v>20</v>
      </c>
      <c r="H33" s="52">
        <v>0</v>
      </c>
      <c r="I33" s="52">
        <v>40</v>
      </c>
      <c r="J33" s="52">
        <v>0</v>
      </c>
      <c r="K33" s="52">
        <v>20</v>
      </c>
      <c r="L33" s="52"/>
      <c r="M33" s="52" t="str">
        <f t="shared" si="1"/>
        <v>FAME 50ML-box</v>
      </c>
      <c r="N33" s="52" t="s">
        <v>156</v>
      </c>
      <c r="P33" s="44" t="s">
        <v>124</v>
      </c>
      <c r="Q33" s="48">
        <v>0</v>
      </c>
      <c r="R33" s="48">
        <v>30</v>
      </c>
      <c r="S33" s="48">
        <v>0</v>
      </c>
      <c r="T33" s="48">
        <v>18</v>
      </c>
      <c r="U33" s="48">
        <v>0</v>
      </c>
      <c r="V33" s="48">
        <v>0</v>
      </c>
      <c r="W33" s="48">
        <v>12</v>
      </c>
    </row>
    <row r="34" spans="1:23" x14ac:dyDescent="0.3">
      <c r="A34" s="51" t="s">
        <v>91</v>
      </c>
      <c r="B34" s="52">
        <v>49</v>
      </c>
      <c r="C34" s="52">
        <v>150</v>
      </c>
      <c r="D34" s="52">
        <v>0</v>
      </c>
      <c r="E34" s="52">
        <v>0</v>
      </c>
      <c r="F34" s="52">
        <v>199</v>
      </c>
      <c r="G34" s="52">
        <v>91</v>
      </c>
      <c r="H34" s="52">
        <v>0</v>
      </c>
      <c r="I34" s="52">
        <v>150</v>
      </c>
      <c r="J34" s="52">
        <v>0</v>
      </c>
      <c r="K34" s="52">
        <v>108</v>
      </c>
      <c r="L34" s="52"/>
      <c r="M34" s="52" t="str">
        <f t="shared" si="1"/>
        <v>FOLICUR 100ML-box</v>
      </c>
      <c r="N34" s="52" t="s">
        <v>123</v>
      </c>
      <c r="P34" s="44" t="s">
        <v>126</v>
      </c>
      <c r="Q34" s="48">
        <v>10</v>
      </c>
      <c r="R34" s="48">
        <v>40</v>
      </c>
      <c r="S34" s="48">
        <v>0</v>
      </c>
      <c r="T34" s="48">
        <v>28</v>
      </c>
      <c r="U34" s="48">
        <v>0</v>
      </c>
      <c r="V34" s="48">
        <v>0</v>
      </c>
      <c r="W34" s="48">
        <v>22</v>
      </c>
    </row>
    <row r="35" spans="1:23" x14ac:dyDescent="0.3">
      <c r="A35" s="51" t="s">
        <v>92</v>
      </c>
      <c r="B35" s="52">
        <v>0</v>
      </c>
      <c r="C35" s="52">
        <v>30</v>
      </c>
      <c r="D35" s="52">
        <v>0</v>
      </c>
      <c r="E35" s="52">
        <v>0</v>
      </c>
      <c r="F35" s="52">
        <v>30</v>
      </c>
      <c r="G35" s="52">
        <v>18</v>
      </c>
      <c r="H35" s="52">
        <v>0</v>
      </c>
      <c r="I35" s="52">
        <v>30</v>
      </c>
      <c r="J35" s="52">
        <v>0</v>
      </c>
      <c r="K35" s="52">
        <v>12</v>
      </c>
      <c r="L35" s="52"/>
      <c r="M35" s="52" t="str">
        <f t="shared" si="1"/>
        <v>FOLICUR 1LTR-box</v>
      </c>
      <c r="N35" s="52" t="s">
        <v>124</v>
      </c>
      <c r="P35" s="44" t="s">
        <v>125</v>
      </c>
      <c r="Q35" s="48">
        <v>71</v>
      </c>
      <c r="R35" s="48">
        <v>40</v>
      </c>
      <c r="S35" s="48">
        <v>0</v>
      </c>
      <c r="T35" s="48">
        <v>73</v>
      </c>
      <c r="U35" s="48">
        <v>0</v>
      </c>
      <c r="V35" s="48">
        <v>0</v>
      </c>
      <c r="W35" s="48">
        <v>38</v>
      </c>
    </row>
    <row r="36" spans="1:23" x14ac:dyDescent="0.3">
      <c r="A36" s="51" t="s">
        <v>93</v>
      </c>
      <c r="B36" s="52">
        <v>71</v>
      </c>
      <c r="C36" s="52">
        <v>40</v>
      </c>
      <c r="D36" s="52">
        <v>0</v>
      </c>
      <c r="E36" s="52">
        <v>0</v>
      </c>
      <c r="F36" s="52">
        <v>111</v>
      </c>
      <c r="G36" s="52">
        <v>73</v>
      </c>
      <c r="H36" s="52">
        <v>0</v>
      </c>
      <c r="I36" s="52">
        <v>40</v>
      </c>
      <c r="J36" s="52">
        <v>0</v>
      </c>
      <c r="K36" s="52">
        <v>38</v>
      </c>
      <c r="L36" s="52"/>
      <c r="M36" s="52" t="str">
        <f t="shared" si="1"/>
        <v>FOLICUR 250ML-box</v>
      </c>
      <c r="N36" s="52" t="s">
        <v>125</v>
      </c>
      <c r="P36" s="44" t="s">
        <v>123</v>
      </c>
      <c r="Q36" s="48">
        <v>49</v>
      </c>
      <c r="R36" s="48">
        <v>150</v>
      </c>
      <c r="S36" s="48">
        <v>0</v>
      </c>
      <c r="T36" s="48">
        <v>91</v>
      </c>
      <c r="U36" s="48">
        <v>0</v>
      </c>
      <c r="V36" s="48">
        <v>0</v>
      </c>
      <c r="W36" s="48">
        <v>108</v>
      </c>
    </row>
    <row r="37" spans="1:23" x14ac:dyDescent="0.3">
      <c r="A37" s="51" t="s">
        <v>94</v>
      </c>
      <c r="B37" s="52">
        <v>10</v>
      </c>
      <c r="C37" s="52">
        <v>40</v>
      </c>
      <c r="D37" s="52">
        <v>0</v>
      </c>
      <c r="E37" s="52">
        <v>0</v>
      </c>
      <c r="F37" s="52">
        <v>50</v>
      </c>
      <c r="G37" s="52">
        <v>28</v>
      </c>
      <c r="H37" s="52">
        <v>0</v>
      </c>
      <c r="I37" s="52">
        <v>40</v>
      </c>
      <c r="J37" s="52">
        <v>0</v>
      </c>
      <c r="K37" s="52">
        <v>22</v>
      </c>
      <c r="L37" s="52"/>
      <c r="M37" s="52" t="str">
        <f t="shared" si="1"/>
        <v>FOLICUR 500ML-box</v>
      </c>
      <c r="N37" s="52" t="s">
        <v>126</v>
      </c>
      <c r="P37" s="44" t="s">
        <v>157</v>
      </c>
      <c r="Q37" s="48">
        <v>0</v>
      </c>
      <c r="R37" s="48">
        <v>50</v>
      </c>
      <c r="S37" s="48">
        <v>0</v>
      </c>
      <c r="T37" s="48">
        <v>0</v>
      </c>
      <c r="U37" s="48">
        <v>0</v>
      </c>
      <c r="V37" s="48">
        <v>0</v>
      </c>
      <c r="W37" s="48">
        <v>50</v>
      </c>
    </row>
    <row r="38" spans="1:23" x14ac:dyDescent="0.3">
      <c r="A38" s="51" t="s">
        <v>183</v>
      </c>
      <c r="B38" s="52">
        <v>0</v>
      </c>
      <c r="C38" s="52">
        <v>50</v>
      </c>
      <c r="D38" s="52">
        <v>0</v>
      </c>
      <c r="E38" s="52">
        <v>0</v>
      </c>
      <c r="F38" s="52">
        <v>50</v>
      </c>
      <c r="G38" s="52">
        <v>0</v>
      </c>
      <c r="H38" s="52">
        <v>0</v>
      </c>
      <c r="I38" s="52">
        <v>50</v>
      </c>
      <c r="J38" s="52">
        <v>0</v>
      </c>
      <c r="K38" s="52">
        <v>50</v>
      </c>
      <c r="L38" s="52"/>
      <c r="M38" s="52" t="str">
        <f t="shared" si="1"/>
        <v>GAUCHO 100ML-box</v>
      </c>
      <c r="N38" s="52" t="s">
        <v>157</v>
      </c>
      <c r="P38" s="44" t="s">
        <v>158</v>
      </c>
      <c r="Q38" s="48">
        <v>0</v>
      </c>
      <c r="R38" s="48">
        <v>200</v>
      </c>
      <c r="S38" s="48">
        <v>0</v>
      </c>
      <c r="T38" s="48">
        <v>195</v>
      </c>
      <c r="U38" s="48">
        <v>0</v>
      </c>
      <c r="V38" s="48">
        <v>0</v>
      </c>
      <c r="W38" s="48">
        <v>5</v>
      </c>
    </row>
    <row r="39" spans="1:23" x14ac:dyDescent="0.3">
      <c r="A39" s="51" t="s">
        <v>184</v>
      </c>
      <c r="B39" s="52">
        <v>0</v>
      </c>
      <c r="C39" s="52">
        <v>200</v>
      </c>
      <c r="D39" s="52">
        <v>0</v>
      </c>
      <c r="E39" s="52">
        <v>0</v>
      </c>
      <c r="F39" s="52">
        <v>200</v>
      </c>
      <c r="G39" s="52">
        <v>195</v>
      </c>
      <c r="H39" s="52">
        <v>0</v>
      </c>
      <c r="I39" s="52">
        <v>200</v>
      </c>
      <c r="J39" s="52">
        <v>0</v>
      </c>
      <c r="K39" s="52">
        <v>5</v>
      </c>
      <c r="L39" s="52"/>
      <c r="M39" s="52" t="str">
        <f t="shared" si="1"/>
        <v>GLAMORE 100GM-box</v>
      </c>
      <c r="N39" s="52" t="s">
        <v>158</v>
      </c>
      <c r="P39" s="44" t="s">
        <v>127</v>
      </c>
      <c r="Q39" s="48">
        <v>0</v>
      </c>
      <c r="R39" s="48">
        <v>280</v>
      </c>
      <c r="S39" s="48">
        <v>0</v>
      </c>
      <c r="T39" s="48">
        <v>194</v>
      </c>
      <c r="U39" s="48">
        <v>0</v>
      </c>
      <c r="V39" s="48">
        <v>0</v>
      </c>
      <c r="W39" s="48">
        <v>86</v>
      </c>
    </row>
    <row r="40" spans="1:23" x14ac:dyDescent="0.3">
      <c r="A40" s="51" t="s">
        <v>95</v>
      </c>
      <c r="B40" s="52">
        <v>0</v>
      </c>
      <c r="C40" s="52">
        <v>280</v>
      </c>
      <c r="D40" s="52">
        <v>0</v>
      </c>
      <c r="E40" s="52">
        <v>0</v>
      </c>
      <c r="F40" s="52">
        <v>280</v>
      </c>
      <c r="G40" s="52">
        <v>194</v>
      </c>
      <c r="H40" s="52">
        <v>0</v>
      </c>
      <c r="I40" s="52">
        <v>280</v>
      </c>
      <c r="J40" s="52">
        <v>0</v>
      </c>
      <c r="K40" s="52">
        <v>86</v>
      </c>
      <c r="L40" s="52"/>
      <c r="M40" s="52" t="str">
        <f t="shared" si="1"/>
        <v>GLAMORE 50GM-box</v>
      </c>
      <c r="N40" s="52" t="s">
        <v>127</v>
      </c>
      <c r="P40" s="44" t="s">
        <v>128</v>
      </c>
      <c r="Q40" s="48">
        <v>1565</v>
      </c>
      <c r="R40" s="48">
        <v>0</v>
      </c>
      <c r="S40" s="48">
        <v>0</v>
      </c>
      <c r="T40" s="48">
        <v>1341</v>
      </c>
      <c r="U40" s="48">
        <v>0</v>
      </c>
      <c r="V40" s="48">
        <v>0</v>
      </c>
      <c r="W40" s="48">
        <v>224</v>
      </c>
    </row>
    <row r="41" spans="1:23" x14ac:dyDescent="0.3">
      <c r="A41" s="51" t="s">
        <v>96</v>
      </c>
      <c r="B41" s="52">
        <v>1565</v>
      </c>
      <c r="C41" s="52">
        <v>0</v>
      </c>
      <c r="D41" s="52">
        <v>0</v>
      </c>
      <c r="E41" s="52">
        <v>0</v>
      </c>
      <c r="F41" s="52">
        <v>1565</v>
      </c>
      <c r="G41" s="52">
        <v>1341</v>
      </c>
      <c r="H41" s="52">
        <v>0</v>
      </c>
      <c r="I41" s="52">
        <v>0</v>
      </c>
      <c r="J41" s="52">
        <v>0</v>
      </c>
      <c r="K41" s="52">
        <v>224</v>
      </c>
      <c r="L41" s="52"/>
      <c r="M41" s="52" t="str">
        <f t="shared" si="1"/>
        <v>JUMP WG80 2GM-box</v>
      </c>
      <c r="N41" s="52" t="s">
        <v>128</v>
      </c>
      <c r="P41" s="44" t="s">
        <v>159</v>
      </c>
      <c r="Q41" s="48">
        <v>0</v>
      </c>
      <c r="R41" s="48">
        <v>80</v>
      </c>
      <c r="S41" s="48">
        <v>0</v>
      </c>
      <c r="T41" s="48">
        <v>80</v>
      </c>
      <c r="U41" s="48">
        <v>0</v>
      </c>
      <c r="V41" s="48">
        <v>0</v>
      </c>
      <c r="W41" s="48">
        <v>0</v>
      </c>
    </row>
    <row r="42" spans="1:23" x14ac:dyDescent="0.3">
      <c r="A42" s="51" t="s">
        <v>185</v>
      </c>
      <c r="B42" s="52">
        <v>0</v>
      </c>
      <c r="C42" s="52">
        <v>80</v>
      </c>
      <c r="D42" s="52">
        <v>0</v>
      </c>
      <c r="E42" s="52">
        <v>0</v>
      </c>
      <c r="F42" s="52">
        <v>80</v>
      </c>
      <c r="G42" s="52">
        <v>80</v>
      </c>
      <c r="H42" s="52">
        <v>0</v>
      </c>
      <c r="I42" s="52">
        <v>80</v>
      </c>
      <c r="J42" s="52">
        <v>0</v>
      </c>
      <c r="K42" s="52">
        <v>0</v>
      </c>
      <c r="L42" s="52"/>
      <c r="M42" s="52" t="str">
        <f t="shared" si="1"/>
        <v>JUMP WG80 40GM-box</v>
      </c>
      <c r="N42" s="52" t="s">
        <v>159</v>
      </c>
      <c r="P42" s="44" t="s">
        <v>160</v>
      </c>
      <c r="Q42" s="48">
        <v>0</v>
      </c>
      <c r="R42" s="48">
        <v>20</v>
      </c>
      <c r="S42" s="48">
        <v>0</v>
      </c>
      <c r="T42" s="48">
        <v>0</v>
      </c>
      <c r="U42" s="48">
        <v>0</v>
      </c>
      <c r="V42" s="48">
        <v>0</v>
      </c>
      <c r="W42" s="48">
        <v>20</v>
      </c>
    </row>
    <row r="43" spans="1:23" x14ac:dyDescent="0.3">
      <c r="A43" s="51" t="s">
        <v>186</v>
      </c>
      <c r="B43" s="52">
        <v>0</v>
      </c>
      <c r="C43" s="52">
        <v>20</v>
      </c>
      <c r="D43" s="52">
        <v>0</v>
      </c>
      <c r="E43" s="52">
        <v>0</v>
      </c>
      <c r="F43" s="52">
        <v>20</v>
      </c>
      <c r="G43" s="52">
        <v>0</v>
      </c>
      <c r="H43" s="52">
        <v>0</v>
      </c>
      <c r="I43" s="52">
        <v>20</v>
      </c>
      <c r="J43" s="52">
        <v>0</v>
      </c>
      <c r="K43" s="52">
        <v>20</v>
      </c>
      <c r="L43" s="52"/>
      <c r="M43" s="52" t="str">
        <f t="shared" si="1"/>
        <v>LARVIN 250GM-box</v>
      </c>
      <c r="N43" s="52" t="s">
        <v>160</v>
      </c>
      <c r="P43" s="44" t="s">
        <v>161</v>
      </c>
      <c r="Q43" s="48">
        <v>0</v>
      </c>
      <c r="R43" s="48">
        <v>20</v>
      </c>
      <c r="S43" s="48">
        <v>0</v>
      </c>
      <c r="T43" s="48">
        <v>20</v>
      </c>
      <c r="U43" s="48">
        <v>0</v>
      </c>
      <c r="V43" s="48">
        <v>0</v>
      </c>
      <c r="W43" s="48">
        <v>0</v>
      </c>
    </row>
    <row r="44" spans="1:23" x14ac:dyDescent="0.3">
      <c r="A44" s="51" t="s">
        <v>187</v>
      </c>
      <c r="B44" s="52">
        <v>0</v>
      </c>
      <c r="C44" s="52">
        <v>20</v>
      </c>
      <c r="D44" s="52">
        <v>0</v>
      </c>
      <c r="E44" s="52">
        <v>0</v>
      </c>
      <c r="F44" s="52">
        <v>20</v>
      </c>
      <c r="G44" s="52">
        <v>20</v>
      </c>
      <c r="H44" s="52">
        <v>0</v>
      </c>
      <c r="I44" s="52">
        <v>20</v>
      </c>
      <c r="J44" s="52">
        <v>0</v>
      </c>
      <c r="K44" s="52">
        <v>0</v>
      </c>
      <c r="L44" s="52"/>
      <c r="M44" s="52" t="str">
        <f t="shared" si="1"/>
        <v>LARVIN 500GM-box</v>
      </c>
      <c r="N44" s="52" t="s">
        <v>161</v>
      </c>
      <c r="P44" s="44" t="s">
        <v>162</v>
      </c>
      <c r="Q44" s="48">
        <v>0</v>
      </c>
      <c r="R44" s="48">
        <v>150</v>
      </c>
      <c r="S44" s="48">
        <v>0</v>
      </c>
      <c r="T44" s="48">
        <v>23</v>
      </c>
      <c r="U44" s="48">
        <v>0</v>
      </c>
      <c r="V44" s="48">
        <v>0</v>
      </c>
      <c r="W44" s="48">
        <v>127</v>
      </c>
    </row>
    <row r="45" spans="1:23" x14ac:dyDescent="0.3">
      <c r="A45" s="51" t="s">
        <v>188</v>
      </c>
      <c r="B45" s="52">
        <v>0</v>
      </c>
      <c r="C45" s="52">
        <v>150</v>
      </c>
      <c r="D45" s="52">
        <v>0</v>
      </c>
      <c r="E45" s="52">
        <v>0</v>
      </c>
      <c r="F45" s="52">
        <v>150</v>
      </c>
      <c r="G45" s="52">
        <v>23</v>
      </c>
      <c r="H45" s="52">
        <v>0</v>
      </c>
      <c r="I45" s="52">
        <v>150</v>
      </c>
      <c r="J45" s="52">
        <v>0</v>
      </c>
      <c r="K45" s="52">
        <v>127</v>
      </c>
      <c r="L45" s="52"/>
      <c r="M45" s="52" t="str">
        <f t="shared" si="1"/>
        <v>NATIVO 1 KG-box</v>
      </c>
      <c r="N45" s="52" t="s">
        <v>162</v>
      </c>
      <c r="P45" s="44" t="s">
        <v>163</v>
      </c>
      <c r="Q45" s="48">
        <v>0</v>
      </c>
      <c r="R45" s="48">
        <v>60</v>
      </c>
      <c r="S45" s="48">
        <v>0</v>
      </c>
      <c r="T45" s="48">
        <v>17</v>
      </c>
      <c r="U45" s="48">
        <v>0</v>
      </c>
      <c r="V45" s="48">
        <v>0</v>
      </c>
      <c r="W45" s="48">
        <v>43</v>
      </c>
    </row>
    <row r="46" spans="1:23" x14ac:dyDescent="0.3">
      <c r="A46" s="51" t="s">
        <v>189</v>
      </c>
      <c r="B46" s="52">
        <v>0</v>
      </c>
      <c r="C46" s="52">
        <v>60</v>
      </c>
      <c r="D46" s="52">
        <v>0</v>
      </c>
      <c r="E46" s="52">
        <v>0</v>
      </c>
      <c r="F46" s="52">
        <v>60</v>
      </c>
      <c r="G46" s="52">
        <v>17</v>
      </c>
      <c r="H46" s="52">
        <v>0</v>
      </c>
      <c r="I46" s="52">
        <v>60</v>
      </c>
      <c r="J46" s="52">
        <v>0</v>
      </c>
      <c r="K46" s="52">
        <v>43</v>
      </c>
      <c r="L46" s="52"/>
      <c r="M46" s="52" t="str">
        <f t="shared" si="1"/>
        <v>NATIVO 500GM-box</v>
      </c>
      <c r="N46" s="52" t="s">
        <v>163</v>
      </c>
      <c r="P46" s="44" t="s">
        <v>131</v>
      </c>
      <c r="Q46" s="48">
        <v>0</v>
      </c>
      <c r="R46" s="48">
        <v>50</v>
      </c>
      <c r="S46" s="48">
        <v>0</v>
      </c>
      <c r="T46" s="48">
        <v>0</v>
      </c>
      <c r="U46" s="48">
        <v>0</v>
      </c>
      <c r="V46" s="48">
        <v>0</v>
      </c>
      <c r="W46" s="48">
        <v>50</v>
      </c>
    </row>
    <row r="47" spans="1:23" x14ac:dyDescent="0.3">
      <c r="A47" s="51" t="s">
        <v>97</v>
      </c>
      <c r="B47" s="52">
        <v>0</v>
      </c>
      <c r="C47" s="52">
        <v>50</v>
      </c>
      <c r="D47" s="52">
        <v>0</v>
      </c>
      <c r="E47" s="52">
        <v>0</v>
      </c>
      <c r="F47" s="52">
        <v>50</v>
      </c>
      <c r="G47" s="52">
        <v>0</v>
      </c>
      <c r="H47" s="52">
        <v>0</v>
      </c>
      <c r="I47" s="52">
        <v>50</v>
      </c>
      <c r="J47" s="52">
        <v>0</v>
      </c>
      <c r="K47" s="52">
        <v>50</v>
      </c>
      <c r="L47" s="52"/>
      <c r="M47" s="52" t="str">
        <f t="shared" si="1"/>
        <v>PLANOFIX SL4 100ML-box</v>
      </c>
      <c r="N47" s="52" t="s">
        <v>131</v>
      </c>
      <c r="P47" s="44" t="s">
        <v>132</v>
      </c>
      <c r="Q47" s="48">
        <v>0</v>
      </c>
      <c r="R47" s="48">
        <v>40</v>
      </c>
      <c r="S47" s="48">
        <v>0</v>
      </c>
      <c r="T47" s="48">
        <v>20</v>
      </c>
      <c r="U47" s="48">
        <v>0</v>
      </c>
      <c r="V47" s="48">
        <v>0</v>
      </c>
      <c r="W47" s="48">
        <v>20</v>
      </c>
    </row>
    <row r="48" spans="1:23" x14ac:dyDescent="0.3">
      <c r="A48" s="51" t="s">
        <v>98</v>
      </c>
      <c r="B48" s="52">
        <v>0</v>
      </c>
      <c r="C48" s="52">
        <v>40</v>
      </c>
      <c r="D48" s="52">
        <v>0</v>
      </c>
      <c r="E48" s="52">
        <v>0</v>
      </c>
      <c r="F48" s="52">
        <v>40</v>
      </c>
      <c r="G48" s="52">
        <v>20</v>
      </c>
      <c r="H48" s="52">
        <v>0</v>
      </c>
      <c r="I48" s="52">
        <v>40</v>
      </c>
      <c r="J48" s="52">
        <v>0</v>
      </c>
      <c r="K48" s="52">
        <v>20</v>
      </c>
      <c r="L48" s="52"/>
      <c r="M48" s="52" t="str">
        <f t="shared" si="1"/>
        <v>REGENT 1LTR-box</v>
      </c>
      <c r="N48" s="52" t="s">
        <v>132</v>
      </c>
      <c r="P48" s="44" t="s">
        <v>164</v>
      </c>
      <c r="Q48" s="48">
        <v>0</v>
      </c>
      <c r="R48" s="48">
        <v>20</v>
      </c>
      <c r="S48" s="48">
        <v>0</v>
      </c>
      <c r="T48" s="48">
        <v>10</v>
      </c>
      <c r="U48" s="48">
        <v>0</v>
      </c>
      <c r="V48" s="48">
        <v>0</v>
      </c>
      <c r="W48" s="48">
        <v>10</v>
      </c>
    </row>
    <row r="49" spans="1:23" x14ac:dyDescent="0.3">
      <c r="A49" s="51" t="s">
        <v>190</v>
      </c>
      <c r="B49" s="52">
        <v>0</v>
      </c>
      <c r="C49" s="52">
        <v>20</v>
      </c>
      <c r="D49" s="52">
        <v>0</v>
      </c>
      <c r="E49" s="52">
        <v>0</v>
      </c>
      <c r="F49" s="52">
        <v>20</v>
      </c>
      <c r="G49" s="52">
        <v>10</v>
      </c>
      <c r="H49" s="52">
        <v>0</v>
      </c>
      <c r="I49" s="52">
        <v>20</v>
      </c>
      <c r="J49" s="52">
        <v>0</v>
      </c>
      <c r="K49" s="52">
        <v>10</v>
      </c>
      <c r="L49" s="52"/>
      <c r="M49" s="52" t="str">
        <f t="shared" si="1"/>
        <v>REGENT 250ML-box</v>
      </c>
      <c r="N49" s="52" t="s">
        <v>164</v>
      </c>
      <c r="P49" s="44" t="s">
        <v>165</v>
      </c>
      <c r="Q49" s="48">
        <v>0</v>
      </c>
      <c r="R49" s="48">
        <v>20</v>
      </c>
      <c r="S49" s="48">
        <v>0</v>
      </c>
      <c r="T49" s="48">
        <v>20</v>
      </c>
      <c r="U49" s="48">
        <v>0</v>
      </c>
      <c r="V49" s="48">
        <v>0</v>
      </c>
      <c r="W49" s="48">
        <v>0</v>
      </c>
    </row>
    <row r="50" spans="1:23" x14ac:dyDescent="0.3">
      <c r="A50" s="51" t="s">
        <v>191</v>
      </c>
      <c r="B50" s="52">
        <v>0</v>
      </c>
      <c r="C50" s="52">
        <v>20</v>
      </c>
      <c r="D50" s="52">
        <v>0</v>
      </c>
      <c r="E50" s="52">
        <v>0</v>
      </c>
      <c r="F50" s="52">
        <v>20</v>
      </c>
      <c r="G50" s="52">
        <v>20</v>
      </c>
      <c r="H50" s="52">
        <v>0</v>
      </c>
      <c r="I50" s="52">
        <v>20</v>
      </c>
      <c r="J50" s="52">
        <v>0</v>
      </c>
      <c r="K50" s="52">
        <v>0</v>
      </c>
      <c r="L50" s="52"/>
      <c r="M50" s="52" t="str">
        <f t="shared" si="1"/>
        <v>RICESTAR 500 ML-box</v>
      </c>
      <c r="N50" s="52" t="s">
        <v>165</v>
      </c>
      <c r="P50" s="44" t="s">
        <v>136</v>
      </c>
      <c r="Q50" s="48">
        <v>181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181</v>
      </c>
    </row>
    <row r="51" spans="1:23" x14ac:dyDescent="0.3">
      <c r="A51" s="51" t="s">
        <v>99</v>
      </c>
      <c r="B51" s="52">
        <v>181</v>
      </c>
      <c r="C51" s="52">
        <v>0</v>
      </c>
      <c r="D51" s="52">
        <v>0</v>
      </c>
      <c r="E51" s="52">
        <v>0</v>
      </c>
      <c r="F51" s="52">
        <v>181</v>
      </c>
      <c r="G51" s="52">
        <v>0</v>
      </c>
      <c r="H51" s="52">
        <v>0</v>
      </c>
      <c r="I51" s="52">
        <v>0</v>
      </c>
      <c r="J51" s="52">
        <v>0</v>
      </c>
      <c r="K51" s="52">
        <v>181</v>
      </c>
      <c r="L51" s="52"/>
      <c r="M51" s="52" t="str">
        <f t="shared" si="1"/>
        <v>SUNRICE 50GM-box</v>
      </c>
      <c r="N51" s="52" t="s">
        <v>136</v>
      </c>
      <c r="P51" s="44" t="s">
        <v>137</v>
      </c>
      <c r="Q51" s="48">
        <v>405</v>
      </c>
      <c r="R51" s="48">
        <v>0</v>
      </c>
      <c r="S51" s="48">
        <v>0</v>
      </c>
      <c r="T51" s="48">
        <v>405</v>
      </c>
      <c r="U51" s="48">
        <v>0</v>
      </c>
      <c r="V51" s="48">
        <v>0</v>
      </c>
      <c r="W51" s="48">
        <v>0</v>
      </c>
    </row>
    <row r="52" spans="1:23" x14ac:dyDescent="0.3">
      <c r="A52" s="51" t="s">
        <v>100</v>
      </c>
      <c r="B52" s="52">
        <v>405</v>
      </c>
      <c r="C52" s="52">
        <v>0</v>
      </c>
      <c r="D52" s="52">
        <v>0</v>
      </c>
      <c r="E52" s="52">
        <v>0</v>
      </c>
      <c r="F52" s="52">
        <v>405</v>
      </c>
      <c r="G52" s="52">
        <v>405</v>
      </c>
      <c r="H52" s="52">
        <v>0</v>
      </c>
      <c r="I52" s="52">
        <v>0</v>
      </c>
      <c r="J52" s="52">
        <v>0</v>
      </c>
      <c r="K52" s="52">
        <v>0</v>
      </c>
      <c r="L52" s="52"/>
      <c r="M52" s="52" t="str">
        <f t="shared" si="1"/>
        <v>TOPSTAR 35GM-box</v>
      </c>
      <c r="N52" s="52" t="s">
        <v>137</v>
      </c>
      <c r="P52" s="44" t="s">
        <v>166</v>
      </c>
      <c r="Q52" s="48">
        <v>0</v>
      </c>
      <c r="R52" s="48">
        <v>100</v>
      </c>
      <c r="S52" s="48">
        <v>0</v>
      </c>
      <c r="T52" s="48">
        <v>0</v>
      </c>
      <c r="U52" s="48">
        <v>0</v>
      </c>
      <c r="V52" s="48">
        <v>0</v>
      </c>
      <c r="W52" s="48">
        <v>100</v>
      </c>
    </row>
    <row r="53" spans="1:23" x14ac:dyDescent="0.3">
      <c r="A53" s="51" t="s">
        <v>192</v>
      </c>
      <c r="B53" s="52">
        <v>0</v>
      </c>
      <c r="C53" s="52">
        <v>250</v>
      </c>
      <c r="D53" s="52">
        <v>0</v>
      </c>
      <c r="E53" s="52">
        <v>0</v>
      </c>
      <c r="F53" s="52">
        <v>250</v>
      </c>
      <c r="G53" s="52">
        <v>11</v>
      </c>
      <c r="H53" s="52">
        <v>0</v>
      </c>
      <c r="I53" s="52">
        <v>250</v>
      </c>
      <c r="J53" s="52">
        <v>0</v>
      </c>
      <c r="K53" s="52">
        <v>239</v>
      </c>
      <c r="L53" s="52"/>
      <c r="M53" s="52" t="str">
        <f t="shared" si="1"/>
        <v>WHIP SUPER 100ML-box</v>
      </c>
      <c r="N53" s="52" t="s">
        <v>168</v>
      </c>
      <c r="P53" s="44" t="s">
        <v>167</v>
      </c>
      <c r="Q53" s="48">
        <v>0</v>
      </c>
      <c r="R53" s="48">
        <v>200</v>
      </c>
      <c r="S53" s="48">
        <v>0</v>
      </c>
      <c r="T53" s="48">
        <v>0</v>
      </c>
      <c r="U53" s="48">
        <v>0</v>
      </c>
      <c r="V53" s="48">
        <v>0</v>
      </c>
      <c r="W53" s="48">
        <v>200</v>
      </c>
    </row>
    <row r="54" spans="1:23" x14ac:dyDescent="0.3">
      <c r="A54" s="51" t="s">
        <v>193</v>
      </c>
      <c r="B54" s="52">
        <v>0</v>
      </c>
      <c r="C54" s="52">
        <v>100</v>
      </c>
      <c r="D54" s="52">
        <v>0</v>
      </c>
      <c r="E54" s="52">
        <v>0</v>
      </c>
      <c r="F54" s="52">
        <v>100</v>
      </c>
      <c r="G54" s="52">
        <v>0</v>
      </c>
      <c r="H54" s="52">
        <v>0</v>
      </c>
      <c r="I54" s="52">
        <v>100</v>
      </c>
      <c r="J54" s="52">
        <v>0</v>
      </c>
      <c r="K54" s="52">
        <v>100</v>
      </c>
      <c r="L54" s="52"/>
      <c r="M54" s="52" t="str">
        <f t="shared" si="1"/>
        <v>WHIP SUPER 1LTR-box</v>
      </c>
      <c r="N54" s="52" t="s">
        <v>166</v>
      </c>
      <c r="P54" s="44" t="s">
        <v>168</v>
      </c>
      <c r="Q54" s="48">
        <v>0</v>
      </c>
      <c r="R54" s="48">
        <v>250</v>
      </c>
      <c r="S54" s="48">
        <v>0</v>
      </c>
      <c r="T54" s="48">
        <v>11</v>
      </c>
      <c r="U54" s="48">
        <v>0</v>
      </c>
      <c r="V54" s="48">
        <v>0</v>
      </c>
      <c r="W54" s="48">
        <v>239</v>
      </c>
    </row>
    <row r="55" spans="1:23" x14ac:dyDescent="0.3">
      <c r="A55" s="51" t="s">
        <v>194</v>
      </c>
      <c r="B55" s="52">
        <v>0</v>
      </c>
      <c r="C55" s="52">
        <v>200</v>
      </c>
      <c r="D55" s="52">
        <v>0</v>
      </c>
      <c r="E55" s="52">
        <v>0</v>
      </c>
      <c r="F55" s="52">
        <v>200</v>
      </c>
      <c r="G55" s="52">
        <v>0</v>
      </c>
      <c r="H55" s="52">
        <v>0</v>
      </c>
      <c r="I55" s="52">
        <v>200</v>
      </c>
      <c r="J55" s="52">
        <v>0</v>
      </c>
      <c r="K55" s="52">
        <v>200</v>
      </c>
      <c r="L55" s="52"/>
      <c r="M55" s="52" t="str">
        <f t="shared" si="1"/>
        <v>WHIP SUPER 250ML-box</v>
      </c>
      <c r="N55" s="52" t="s">
        <v>167</v>
      </c>
      <c r="P55" s="44" t="s">
        <v>20</v>
      </c>
      <c r="Q55" s="48">
        <v>3632</v>
      </c>
      <c r="R55" s="48">
        <v>5430</v>
      </c>
      <c r="S55" s="48">
        <v>882</v>
      </c>
      <c r="T55" s="48">
        <v>4720</v>
      </c>
      <c r="U55" s="48">
        <v>0</v>
      </c>
      <c r="V55" s="48">
        <v>0</v>
      </c>
      <c r="W55" s="48">
        <v>3460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56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148</v>
      </c>
      <c r="C3" s="3"/>
      <c r="D3" s="4"/>
      <c r="E3" s="38">
        <f t="shared" ref="E3:E55" ca="1" si="0">VLOOKUP($B3,FinalDealer_vlookup,2,0)</f>
        <v>0</v>
      </c>
      <c r="F3" s="39">
        <f t="shared" ref="F3:F55" ca="1" si="1">VLOOKUP($B3,FinalDealer_vlookup,3,0)</f>
        <v>150</v>
      </c>
      <c r="G3" s="40">
        <f t="shared" ref="G3:G55" ca="1" si="2">VLOOKUP($B3,FinalDealer_vlookup,4,0)</f>
        <v>0</v>
      </c>
      <c r="H3" s="40">
        <f t="shared" ref="H3:H55" ca="1" si="3">VLOOKUP($B3,FinalDealer_vlookup,5,0)</f>
        <v>90</v>
      </c>
      <c r="I3" s="40">
        <f t="shared" ref="I3:I55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55" ca="1" si="5">VLOOKUP($B3,FinalDealer_vlookup,8,0)</f>
        <v>60</v>
      </c>
    </row>
    <row r="4" spans="1:13" x14ac:dyDescent="0.3">
      <c r="A4" s="16"/>
      <c r="B4" s="4" t="s">
        <v>24</v>
      </c>
      <c r="C4" s="3"/>
      <c r="D4" s="4"/>
      <c r="E4" s="42">
        <f t="shared" ca="1" si="0"/>
        <v>125</v>
      </c>
      <c r="F4" s="39">
        <f t="shared" ca="1" si="1"/>
        <v>0</v>
      </c>
      <c r="G4" s="39">
        <f t="shared" ca="1" si="2"/>
        <v>0</v>
      </c>
      <c r="H4" s="39">
        <f t="shared" ca="1" si="3"/>
        <v>5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120</v>
      </c>
    </row>
    <row r="5" spans="1:13" x14ac:dyDescent="0.3">
      <c r="A5" s="16"/>
      <c r="B5" s="4" t="s">
        <v>50</v>
      </c>
      <c r="C5" s="3"/>
      <c r="D5" s="4"/>
      <c r="E5" s="42">
        <f t="shared" ca="1" si="0"/>
        <v>50</v>
      </c>
      <c r="F5" s="39">
        <f t="shared" ca="1" si="1"/>
        <v>0</v>
      </c>
      <c r="G5" s="39">
        <f t="shared" ca="1" si="2"/>
        <v>0</v>
      </c>
      <c r="H5" s="39">
        <f t="shared" ca="1" si="3"/>
        <v>50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0</v>
      </c>
    </row>
    <row r="6" spans="1:13" x14ac:dyDescent="0.3">
      <c r="A6" s="16"/>
      <c r="B6" s="4" t="s">
        <v>58</v>
      </c>
      <c r="C6" s="3"/>
      <c r="D6" s="4"/>
      <c r="E6" s="42">
        <f t="shared" ca="1" si="0"/>
        <v>6</v>
      </c>
      <c r="F6" s="39">
        <f t="shared" ca="1" si="1"/>
        <v>0</v>
      </c>
      <c r="G6" s="39">
        <f t="shared" ca="1" si="2"/>
        <v>0</v>
      </c>
      <c r="H6" s="39">
        <f t="shared" ca="1" si="3"/>
        <v>6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0</v>
      </c>
    </row>
    <row r="7" spans="1:13" x14ac:dyDescent="0.3">
      <c r="A7" s="16"/>
      <c r="B7" s="4" t="s">
        <v>149</v>
      </c>
      <c r="C7" s="3"/>
      <c r="D7" s="4"/>
      <c r="E7" s="42">
        <f t="shared" ca="1" si="0"/>
        <v>0</v>
      </c>
      <c r="F7" s="39">
        <f t="shared" ca="1" si="1"/>
        <v>10</v>
      </c>
      <c r="G7" s="39">
        <f t="shared" ca="1" si="2"/>
        <v>0</v>
      </c>
      <c r="H7" s="39">
        <f t="shared" ca="1" si="3"/>
        <v>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10</v>
      </c>
    </row>
    <row r="8" spans="1:13" x14ac:dyDescent="0.3">
      <c r="A8" s="16"/>
      <c r="B8" s="4" t="s">
        <v>150</v>
      </c>
      <c r="C8" s="3"/>
      <c r="D8" s="4"/>
      <c r="E8" s="42">
        <f t="shared" ca="1" si="0"/>
        <v>0</v>
      </c>
      <c r="F8" s="39">
        <f t="shared" ca="1" si="1"/>
        <v>20</v>
      </c>
      <c r="G8" s="39">
        <f t="shared" ca="1" si="2"/>
        <v>0</v>
      </c>
      <c r="H8" s="39">
        <f t="shared" ca="1" si="3"/>
        <v>5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15</v>
      </c>
    </row>
    <row r="9" spans="1:13" x14ac:dyDescent="0.3">
      <c r="A9" s="16"/>
      <c r="B9" s="4" t="s">
        <v>151</v>
      </c>
      <c r="C9" s="3"/>
      <c r="D9" s="4"/>
      <c r="E9" s="42">
        <f t="shared" ca="1" si="0"/>
        <v>0</v>
      </c>
      <c r="F9" s="39">
        <f t="shared" ca="1" si="1"/>
        <v>40</v>
      </c>
      <c r="G9" s="39">
        <f t="shared" ca="1" si="2"/>
        <v>0</v>
      </c>
      <c r="H9" s="39">
        <f t="shared" ca="1" si="3"/>
        <v>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40</v>
      </c>
    </row>
    <row r="10" spans="1:13" x14ac:dyDescent="0.3">
      <c r="A10" s="16"/>
      <c r="B10" s="4" t="s">
        <v>102</v>
      </c>
      <c r="C10" s="3"/>
      <c r="D10" s="4"/>
      <c r="E10" s="42">
        <f t="shared" ca="1" si="0"/>
        <v>45</v>
      </c>
      <c r="F10" s="39">
        <f t="shared" ca="1" si="1"/>
        <v>0</v>
      </c>
      <c r="G10" s="39">
        <f t="shared" ca="1" si="2"/>
        <v>0</v>
      </c>
      <c r="H10" s="39">
        <f t="shared" ca="1" si="3"/>
        <v>45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104</v>
      </c>
      <c r="C11" s="3"/>
      <c r="D11" s="4"/>
      <c r="E11" s="42">
        <f t="shared" ca="1" si="0"/>
        <v>20</v>
      </c>
      <c r="F11" s="39">
        <f t="shared" ca="1" si="1"/>
        <v>70</v>
      </c>
      <c r="G11" s="39">
        <f t="shared" ca="1" si="2"/>
        <v>0</v>
      </c>
      <c r="H11" s="39">
        <f t="shared" ca="1" si="3"/>
        <v>27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63</v>
      </c>
    </row>
    <row r="12" spans="1:13" x14ac:dyDescent="0.3">
      <c r="A12" s="16"/>
      <c r="B12" s="4" t="s">
        <v>105</v>
      </c>
      <c r="C12" s="3"/>
      <c r="D12" s="4"/>
      <c r="E12" s="42">
        <f t="shared" ca="1" si="0"/>
        <v>0</v>
      </c>
      <c r="F12" s="39">
        <f t="shared" ca="1" si="1"/>
        <v>140</v>
      </c>
      <c r="G12" s="39">
        <f t="shared" ca="1" si="2"/>
        <v>0</v>
      </c>
      <c r="H12" s="39">
        <f t="shared" ca="1" si="3"/>
        <v>57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83</v>
      </c>
    </row>
    <row r="13" spans="1:13" x14ac:dyDescent="0.3">
      <c r="A13" s="16"/>
      <c r="B13" s="4" t="s">
        <v>152</v>
      </c>
      <c r="C13" s="3"/>
      <c r="D13" s="4"/>
      <c r="E13" s="42">
        <f t="shared" ca="1" si="0"/>
        <v>0</v>
      </c>
      <c r="F13" s="39">
        <f t="shared" ca="1" si="1"/>
        <v>40</v>
      </c>
      <c r="G13" s="39">
        <f t="shared" ca="1" si="2"/>
        <v>0</v>
      </c>
      <c r="H13" s="39">
        <f t="shared" ca="1" si="3"/>
        <v>10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30</v>
      </c>
    </row>
    <row r="14" spans="1:13" x14ac:dyDescent="0.3">
      <c r="A14" s="16"/>
      <c r="B14" s="4" t="s">
        <v>103</v>
      </c>
      <c r="C14" s="3"/>
      <c r="D14" s="4"/>
      <c r="E14" s="42">
        <f t="shared" ca="1" si="0"/>
        <v>47</v>
      </c>
      <c r="F14" s="39">
        <f t="shared" ca="1" si="1"/>
        <v>50</v>
      </c>
      <c r="G14" s="39">
        <f t="shared" ca="1" si="2"/>
        <v>0</v>
      </c>
      <c r="H14" s="39">
        <f t="shared" ca="1" si="3"/>
        <v>5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92</v>
      </c>
    </row>
    <row r="15" spans="1:13" x14ac:dyDescent="0.3">
      <c r="A15" s="16"/>
      <c r="B15" s="4" t="s">
        <v>106</v>
      </c>
      <c r="C15" s="3"/>
      <c r="D15" s="4"/>
      <c r="E15" s="42">
        <f t="shared" ca="1" si="0"/>
        <v>0</v>
      </c>
      <c r="F15" s="39">
        <f t="shared" ca="1" si="1"/>
        <v>70</v>
      </c>
      <c r="G15" s="39">
        <f t="shared" ca="1" si="2"/>
        <v>68</v>
      </c>
      <c r="H15" s="39">
        <f t="shared" ca="1" si="3"/>
        <v>2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0</v>
      </c>
    </row>
    <row r="16" spans="1:13" x14ac:dyDescent="0.3">
      <c r="A16" s="16"/>
      <c r="B16" s="4" t="s">
        <v>108</v>
      </c>
      <c r="C16" s="3"/>
      <c r="D16" s="4"/>
      <c r="E16" s="42">
        <f t="shared" ca="1" si="0"/>
        <v>100</v>
      </c>
      <c r="F16" s="39">
        <f t="shared" ca="1" si="1"/>
        <v>200</v>
      </c>
      <c r="G16" s="39">
        <f t="shared" ca="1" si="2"/>
        <v>4</v>
      </c>
      <c r="H16" s="39">
        <f t="shared" ca="1" si="3"/>
        <v>296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0</v>
      </c>
    </row>
    <row r="17" spans="1:13" x14ac:dyDescent="0.3">
      <c r="A17" s="16"/>
      <c r="B17" s="4" t="s">
        <v>107</v>
      </c>
      <c r="C17" s="3"/>
      <c r="D17" s="4"/>
      <c r="E17" s="42">
        <f t="shared" ca="1" si="0"/>
        <v>0</v>
      </c>
      <c r="F17" s="39">
        <f t="shared" ca="1" si="1"/>
        <v>210</v>
      </c>
      <c r="G17" s="39">
        <f t="shared" ca="1" si="2"/>
        <v>180</v>
      </c>
      <c r="H17" s="39">
        <f t="shared" ca="1" si="3"/>
        <v>12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18</v>
      </c>
    </row>
    <row r="18" spans="1:13" x14ac:dyDescent="0.3">
      <c r="A18" s="16"/>
      <c r="B18" s="4" t="s">
        <v>109</v>
      </c>
      <c r="C18" s="3"/>
      <c r="D18" s="4"/>
      <c r="E18" s="42">
        <f t="shared" ca="1" si="0"/>
        <v>18</v>
      </c>
      <c r="F18" s="39">
        <f t="shared" ca="1" si="1"/>
        <v>690</v>
      </c>
      <c r="G18" s="39">
        <f t="shared" ca="1" si="2"/>
        <v>30</v>
      </c>
      <c r="H18" s="39">
        <f t="shared" ca="1" si="3"/>
        <v>53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625</v>
      </c>
    </row>
    <row r="19" spans="1:13" x14ac:dyDescent="0.3">
      <c r="A19" s="16"/>
      <c r="B19" s="4" t="s">
        <v>110</v>
      </c>
      <c r="C19" s="3"/>
      <c r="D19" s="4"/>
      <c r="E19" s="42">
        <f t="shared" ca="1" si="0"/>
        <v>0</v>
      </c>
      <c r="F19" s="39">
        <f t="shared" ca="1" si="1"/>
        <v>50</v>
      </c>
      <c r="G19" s="39">
        <f t="shared" ca="1" si="2"/>
        <v>50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0</v>
      </c>
    </row>
    <row r="20" spans="1:13" x14ac:dyDescent="0.3">
      <c r="A20" s="16"/>
      <c r="B20" s="4" t="s">
        <v>112</v>
      </c>
      <c r="C20" s="3"/>
      <c r="D20" s="4"/>
      <c r="E20" s="42">
        <f t="shared" ca="1" si="0"/>
        <v>710</v>
      </c>
      <c r="F20" s="39">
        <f t="shared" ca="1" si="1"/>
        <v>1000</v>
      </c>
      <c r="G20" s="39">
        <f t="shared" ca="1" si="2"/>
        <v>508</v>
      </c>
      <c r="H20" s="39">
        <f t="shared" ca="1" si="3"/>
        <v>954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248</v>
      </c>
    </row>
    <row r="21" spans="1:13" x14ac:dyDescent="0.3">
      <c r="A21" s="16"/>
      <c r="B21" s="4" t="s">
        <v>113</v>
      </c>
      <c r="C21" s="3"/>
      <c r="D21" s="4"/>
      <c r="E21" s="42">
        <f t="shared" ca="1" si="0"/>
        <v>0</v>
      </c>
      <c r="F21" s="39">
        <f t="shared" ca="1" si="1"/>
        <v>50</v>
      </c>
      <c r="G21" s="39">
        <f t="shared" ca="1" si="2"/>
        <v>12</v>
      </c>
      <c r="H21" s="39">
        <f t="shared" ca="1" si="3"/>
        <v>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38</v>
      </c>
    </row>
    <row r="22" spans="1:13" x14ac:dyDescent="0.3">
      <c r="A22" s="16"/>
      <c r="B22" s="4" t="s">
        <v>153</v>
      </c>
      <c r="C22" s="3"/>
      <c r="D22" s="4"/>
      <c r="E22" s="42">
        <f t="shared" ca="1" si="0"/>
        <v>0</v>
      </c>
      <c r="F22" s="39">
        <f t="shared" ca="1" si="1"/>
        <v>30</v>
      </c>
      <c r="G22" s="39">
        <f t="shared" ca="1" si="2"/>
        <v>30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0</v>
      </c>
    </row>
    <row r="23" spans="1:13" x14ac:dyDescent="0.3">
      <c r="A23" s="16"/>
      <c r="B23" s="4" t="s">
        <v>154</v>
      </c>
      <c r="C23" s="3"/>
      <c r="D23" s="4"/>
      <c r="E23" s="42">
        <f t="shared" ca="1" si="0"/>
        <v>0</v>
      </c>
      <c r="F23" s="39">
        <f t="shared" ca="1" si="1"/>
        <v>50</v>
      </c>
      <c r="G23" s="39">
        <f t="shared" ca="1" si="2"/>
        <v>0</v>
      </c>
      <c r="H23" s="39">
        <f t="shared" ca="1" si="3"/>
        <v>41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9</v>
      </c>
    </row>
    <row r="24" spans="1:13" x14ac:dyDescent="0.3">
      <c r="A24" s="16"/>
      <c r="B24" s="4" t="s">
        <v>117</v>
      </c>
      <c r="C24" s="3"/>
      <c r="D24" s="4"/>
      <c r="E24" s="42">
        <f t="shared" ca="1" si="0"/>
        <v>20</v>
      </c>
      <c r="F24" s="39">
        <f t="shared" ca="1" si="1"/>
        <v>20</v>
      </c>
      <c r="G24" s="39">
        <f t="shared" ca="1" si="2"/>
        <v>0</v>
      </c>
      <c r="H24" s="39">
        <f t="shared" ca="1" si="3"/>
        <v>30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10</v>
      </c>
    </row>
    <row r="25" spans="1:13" x14ac:dyDescent="0.3">
      <c r="A25" s="16"/>
      <c r="B25" s="4" t="s">
        <v>118</v>
      </c>
      <c r="C25" s="3"/>
      <c r="D25" s="4"/>
      <c r="E25" s="42">
        <f t="shared" ca="1" si="0"/>
        <v>10</v>
      </c>
      <c r="F25" s="39">
        <f t="shared" ca="1" si="1"/>
        <v>0</v>
      </c>
      <c r="G25" s="39">
        <f t="shared" ca="1" si="2"/>
        <v>0</v>
      </c>
      <c r="H25" s="39">
        <f t="shared" ca="1" si="3"/>
        <v>10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0</v>
      </c>
    </row>
    <row r="26" spans="1:13" x14ac:dyDescent="0.3">
      <c r="A26" s="16"/>
      <c r="B26" s="4" t="s">
        <v>116</v>
      </c>
      <c r="C26" s="3"/>
      <c r="D26" s="4"/>
      <c r="E26" s="42">
        <f t="shared" ca="1" si="0"/>
        <v>0</v>
      </c>
      <c r="F26" s="39">
        <f t="shared" ca="1" si="1"/>
        <v>200</v>
      </c>
      <c r="G26" s="39">
        <f t="shared" ca="1" si="2"/>
        <v>0</v>
      </c>
      <c r="H26" s="39">
        <f t="shared" ca="1" si="3"/>
        <v>80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120</v>
      </c>
    </row>
    <row r="27" spans="1:13" x14ac:dyDescent="0.3">
      <c r="A27" s="16"/>
      <c r="B27" s="4" t="s">
        <v>119</v>
      </c>
      <c r="C27" s="3"/>
      <c r="D27" s="4"/>
      <c r="E27" s="42">
        <f t="shared" ca="1" si="0"/>
        <v>0</v>
      </c>
      <c r="F27" s="39">
        <f t="shared" ca="1" si="1"/>
        <v>200</v>
      </c>
      <c r="G27" s="39">
        <f t="shared" ca="1" si="2"/>
        <v>0</v>
      </c>
      <c r="H27" s="39">
        <f t="shared" ca="1" si="3"/>
        <v>36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164</v>
      </c>
    </row>
    <row r="28" spans="1:13" x14ac:dyDescent="0.3">
      <c r="A28" s="16"/>
      <c r="B28" s="4" t="s">
        <v>121</v>
      </c>
      <c r="C28" s="3"/>
      <c r="D28" s="4"/>
      <c r="E28" s="42">
        <f t="shared" ca="1" si="0"/>
        <v>120</v>
      </c>
      <c r="F28" s="39">
        <f t="shared" ca="1" si="1"/>
        <v>0</v>
      </c>
      <c r="G28" s="39">
        <f t="shared" ca="1" si="2"/>
        <v>0</v>
      </c>
      <c r="H28" s="39">
        <f t="shared" ca="1" si="3"/>
        <v>120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120</v>
      </c>
      <c r="C29" s="3"/>
      <c r="D29" s="4"/>
      <c r="E29" s="42">
        <f t="shared" ca="1" si="0"/>
        <v>80</v>
      </c>
      <c r="F29" s="39">
        <f t="shared" ca="1" si="1"/>
        <v>0</v>
      </c>
      <c r="G29" s="39">
        <f t="shared" ca="1" si="2"/>
        <v>0</v>
      </c>
      <c r="H29" s="39">
        <f t="shared" ca="1" si="3"/>
        <v>61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19</v>
      </c>
    </row>
    <row r="30" spans="1:13" x14ac:dyDescent="0.3">
      <c r="A30" s="16"/>
      <c r="B30" s="4" t="s">
        <v>169</v>
      </c>
      <c r="C30" s="3"/>
      <c r="D30" s="4"/>
      <c r="E30" s="42">
        <f t="shared" ca="1" si="0"/>
        <v>0</v>
      </c>
      <c r="F30" s="39">
        <f t="shared" ca="1" si="1"/>
        <v>50</v>
      </c>
      <c r="G30" s="39">
        <f t="shared" ca="1" si="2"/>
        <v>0</v>
      </c>
      <c r="H30" s="39">
        <f t="shared" ca="1" si="3"/>
        <v>40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10</v>
      </c>
    </row>
    <row r="31" spans="1:13" x14ac:dyDescent="0.3">
      <c r="A31" s="16"/>
      <c r="B31" s="4" t="s">
        <v>122</v>
      </c>
      <c r="C31" s="3"/>
      <c r="D31" s="4"/>
      <c r="E31" s="42">
        <f t="shared" ca="1" si="0"/>
        <v>0</v>
      </c>
      <c r="F31" s="39">
        <f t="shared" ca="1" si="1"/>
        <v>50</v>
      </c>
      <c r="G31" s="39">
        <f t="shared" ca="1" si="2"/>
        <v>0</v>
      </c>
      <c r="H31" s="39">
        <f t="shared" ca="1" si="3"/>
        <v>0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50</v>
      </c>
    </row>
    <row r="32" spans="1:13" x14ac:dyDescent="0.3">
      <c r="A32" s="16"/>
      <c r="B32" s="4" t="s">
        <v>155</v>
      </c>
      <c r="C32" s="3"/>
      <c r="D32" s="4"/>
      <c r="E32" s="42">
        <f t="shared" ca="1" si="0"/>
        <v>0</v>
      </c>
      <c r="F32" s="39">
        <f t="shared" ca="1" si="1"/>
        <v>200</v>
      </c>
      <c r="G32" s="39">
        <f t="shared" ca="1" si="2"/>
        <v>0</v>
      </c>
      <c r="H32" s="39">
        <f t="shared" ca="1" si="3"/>
        <v>119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81</v>
      </c>
    </row>
    <row r="33" spans="1:13" x14ac:dyDescent="0.3">
      <c r="A33" s="16"/>
      <c r="B33" s="4" t="s">
        <v>156</v>
      </c>
      <c r="C33" s="3"/>
      <c r="D33" s="4"/>
      <c r="E33" s="42">
        <f t="shared" ca="1" si="0"/>
        <v>0</v>
      </c>
      <c r="F33" s="39">
        <f t="shared" ca="1" si="1"/>
        <v>40</v>
      </c>
      <c r="G33" s="39">
        <f t="shared" ca="1" si="2"/>
        <v>0</v>
      </c>
      <c r="H33" s="39">
        <f t="shared" ca="1" si="3"/>
        <v>20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20</v>
      </c>
    </row>
    <row r="34" spans="1:13" x14ac:dyDescent="0.3">
      <c r="A34" s="16"/>
      <c r="B34" s="4" t="s">
        <v>124</v>
      </c>
      <c r="C34" s="3"/>
      <c r="D34" s="4"/>
      <c r="E34" s="42">
        <f t="shared" ca="1" si="0"/>
        <v>0</v>
      </c>
      <c r="F34" s="39">
        <f t="shared" ca="1" si="1"/>
        <v>30</v>
      </c>
      <c r="G34" s="39">
        <f t="shared" ca="1" si="2"/>
        <v>0</v>
      </c>
      <c r="H34" s="39">
        <f t="shared" ca="1" si="3"/>
        <v>18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12</v>
      </c>
    </row>
    <row r="35" spans="1:13" x14ac:dyDescent="0.3">
      <c r="A35" s="16"/>
      <c r="B35" s="4" t="s">
        <v>126</v>
      </c>
      <c r="C35" s="3"/>
      <c r="D35" s="4"/>
      <c r="E35" s="42">
        <f t="shared" ca="1" si="0"/>
        <v>10</v>
      </c>
      <c r="F35" s="39">
        <f t="shared" ca="1" si="1"/>
        <v>40</v>
      </c>
      <c r="G35" s="39">
        <f t="shared" ca="1" si="2"/>
        <v>0</v>
      </c>
      <c r="H35" s="39">
        <f t="shared" ca="1" si="3"/>
        <v>28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22</v>
      </c>
    </row>
    <row r="36" spans="1:13" x14ac:dyDescent="0.3">
      <c r="A36" s="16"/>
      <c r="B36" s="4" t="s">
        <v>125</v>
      </c>
      <c r="C36" s="3"/>
      <c r="D36" s="4"/>
      <c r="E36" s="42">
        <f t="shared" ca="1" si="0"/>
        <v>71</v>
      </c>
      <c r="F36" s="39">
        <f t="shared" ca="1" si="1"/>
        <v>40</v>
      </c>
      <c r="G36" s="39">
        <f t="shared" ca="1" si="2"/>
        <v>0</v>
      </c>
      <c r="H36" s="39">
        <f t="shared" ca="1" si="3"/>
        <v>73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38</v>
      </c>
    </row>
    <row r="37" spans="1:13" x14ac:dyDescent="0.3">
      <c r="A37" s="16"/>
      <c r="B37" s="4" t="s">
        <v>123</v>
      </c>
      <c r="C37" s="3"/>
      <c r="D37" s="4"/>
      <c r="E37" s="42">
        <f t="shared" ca="1" si="0"/>
        <v>49</v>
      </c>
      <c r="F37" s="39">
        <f t="shared" ca="1" si="1"/>
        <v>150</v>
      </c>
      <c r="G37" s="39">
        <f t="shared" ca="1" si="2"/>
        <v>0</v>
      </c>
      <c r="H37" s="39">
        <f t="shared" ca="1" si="3"/>
        <v>91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108</v>
      </c>
    </row>
    <row r="38" spans="1:13" x14ac:dyDescent="0.3">
      <c r="A38" s="16"/>
      <c r="B38" s="4" t="s">
        <v>157</v>
      </c>
      <c r="C38" s="3"/>
      <c r="D38" s="4"/>
      <c r="E38" s="42">
        <f t="shared" ca="1" si="0"/>
        <v>0</v>
      </c>
      <c r="F38" s="39">
        <f t="shared" ca="1" si="1"/>
        <v>50</v>
      </c>
      <c r="G38" s="39">
        <f t="shared" ca="1" si="2"/>
        <v>0</v>
      </c>
      <c r="H38" s="39">
        <f t="shared" ca="1" si="3"/>
        <v>0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50</v>
      </c>
    </row>
    <row r="39" spans="1:13" x14ac:dyDescent="0.3">
      <c r="A39" s="16"/>
      <c r="B39" s="4" t="s">
        <v>158</v>
      </c>
      <c r="C39" s="3"/>
      <c r="D39" s="4"/>
      <c r="E39" s="42">
        <f t="shared" ca="1" si="0"/>
        <v>0</v>
      </c>
      <c r="F39" s="39">
        <f t="shared" ca="1" si="1"/>
        <v>200</v>
      </c>
      <c r="G39" s="39">
        <f t="shared" ca="1" si="2"/>
        <v>0</v>
      </c>
      <c r="H39" s="39">
        <f t="shared" ca="1" si="3"/>
        <v>195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5</v>
      </c>
    </row>
    <row r="40" spans="1:13" x14ac:dyDescent="0.3">
      <c r="A40" s="16"/>
      <c r="B40" s="4" t="s">
        <v>127</v>
      </c>
      <c r="C40" s="3"/>
      <c r="D40" s="4"/>
      <c r="E40" s="42">
        <f t="shared" ca="1" si="0"/>
        <v>0</v>
      </c>
      <c r="F40" s="39">
        <f t="shared" ca="1" si="1"/>
        <v>280</v>
      </c>
      <c r="G40" s="39">
        <f t="shared" ca="1" si="2"/>
        <v>0</v>
      </c>
      <c r="H40" s="39">
        <f t="shared" ca="1" si="3"/>
        <v>194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86</v>
      </c>
    </row>
    <row r="41" spans="1:13" x14ac:dyDescent="0.3">
      <c r="A41" s="16"/>
      <c r="B41" s="4" t="s">
        <v>128</v>
      </c>
      <c r="C41" s="3"/>
      <c r="D41" s="4"/>
      <c r="E41" s="42">
        <f t="shared" ca="1" si="0"/>
        <v>1565</v>
      </c>
      <c r="F41" s="39">
        <f t="shared" ca="1" si="1"/>
        <v>0</v>
      </c>
      <c r="G41" s="39">
        <f t="shared" ca="1" si="2"/>
        <v>0</v>
      </c>
      <c r="H41" s="39">
        <f t="shared" ca="1" si="3"/>
        <v>1341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224</v>
      </c>
    </row>
    <row r="42" spans="1:13" x14ac:dyDescent="0.3">
      <c r="A42" s="16"/>
      <c r="B42" s="4" t="s">
        <v>159</v>
      </c>
      <c r="C42" s="3"/>
      <c r="D42" s="4"/>
      <c r="E42" s="42">
        <f t="shared" ca="1" si="0"/>
        <v>0</v>
      </c>
      <c r="F42" s="39">
        <f t="shared" ca="1" si="1"/>
        <v>80</v>
      </c>
      <c r="G42" s="39">
        <f t="shared" ca="1" si="2"/>
        <v>0</v>
      </c>
      <c r="H42" s="39">
        <f t="shared" ca="1" si="3"/>
        <v>80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0</v>
      </c>
    </row>
    <row r="43" spans="1:13" x14ac:dyDescent="0.3">
      <c r="A43" s="16"/>
      <c r="B43" s="4" t="s">
        <v>160</v>
      </c>
      <c r="C43" s="3"/>
      <c r="D43" s="4"/>
      <c r="E43" s="42">
        <f t="shared" ca="1" si="0"/>
        <v>0</v>
      </c>
      <c r="F43" s="39">
        <f t="shared" ca="1" si="1"/>
        <v>20</v>
      </c>
      <c r="G43" s="39">
        <f t="shared" ca="1" si="2"/>
        <v>0</v>
      </c>
      <c r="H43" s="39">
        <f t="shared" ca="1" si="3"/>
        <v>0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20</v>
      </c>
    </row>
    <row r="44" spans="1:13" x14ac:dyDescent="0.3">
      <c r="A44" s="16"/>
      <c r="B44" s="4" t="s">
        <v>161</v>
      </c>
      <c r="C44" s="3"/>
      <c r="D44" s="4"/>
      <c r="E44" s="42">
        <f t="shared" ca="1" si="0"/>
        <v>0</v>
      </c>
      <c r="F44" s="39">
        <f t="shared" ca="1" si="1"/>
        <v>20</v>
      </c>
      <c r="G44" s="39">
        <f t="shared" ca="1" si="2"/>
        <v>0</v>
      </c>
      <c r="H44" s="39">
        <f t="shared" ca="1" si="3"/>
        <v>20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0</v>
      </c>
    </row>
    <row r="45" spans="1:13" x14ac:dyDescent="0.3">
      <c r="A45" s="16"/>
      <c r="B45" s="4" t="s">
        <v>162</v>
      </c>
      <c r="C45" s="3"/>
      <c r="D45" s="4"/>
      <c r="E45" s="42">
        <f t="shared" ca="1" si="0"/>
        <v>0</v>
      </c>
      <c r="F45" s="39">
        <f t="shared" ca="1" si="1"/>
        <v>150</v>
      </c>
      <c r="G45" s="39">
        <f t="shared" ca="1" si="2"/>
        <v>0</v>
      </c>
      <c r="H45" s="39">
        <f t="shared" ca="1" si="3"/>
        <v>23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127</v>
      </c>
    </row>
    <row r="46" spans="1:13" x14ac:dyDescent="0.3">
      <c r="A46" s="16"/>
      <c r="B46" s="4" t="s">
        <v>163</v>
      </c>
      <c r="C46" s="3"/>
      <c r="D46" s="4"/>
      <c r="E46" s="42">
        <f t="shared" ca="1" si="0"/>
        <v>0</v>
      </c>
      <c r="F46" s="39">
        <f t="shared" ca="1" si="1"/>
        <v>60</v>
      </c>
      <c r="G46" s="39">
        <f t="shared" ca="1" si="2"/>
        <v>0</v>
      </c>
      <c r="H46" s="39">
        <f t="shared" ca="1" si="3"/>
        <v>17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43</v>
      </c>
    </row>
    <row r="47" spans="1:13" x14ac:dyDescent="0.3">
      <c r="A47" s="16"/>
      <c r="B47" s="4" t="s">
        <v>131</v>
      </c>
      <c r="C47" s="3"/>
      <c r="D47" s="4"/>
      <c r="E47" s="42">
        <f t="shared" ca="1" si="0"/>
        <v>0</v>
      </c>
      <c r="F47" s="39">
        <f t="shared" ca="1" si="1"/>
        <v>50</v>
      </c>
      <c r="G47" s="39">
        <f t="shared" ca="1" si="2"/>
        <v>0</v>
      </c>
      <c r="H47" s="39">
        <f t="shared" ca="1" si="3"/>
        <v>0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50</v>
      </c>
    </row>
    <row r="48" spans="1:13" x14ac:dyDescent="0.3">
      <c r="A48" s="16"/>
      <c r="B48" s="4" t="s">
        <v>132</v>
      </c>
      <c r="C48" s="3"/>
      <c r="D48" s="4"/>
      <c r="E48" s="42">
        <f t="shared" ca="1" si="0"/>
        <v>0</v>
      </c>
      <c r="F48" s="39">
        <f t="shared" ca="1" si="1"/>
        <v>40</v>
      </c>
      <c r="G48" s="39">
        <f t="shared" ca="1" si="2"/>
        <v>0</v>
      </c>
      <c r="H48" s="39">
        <f t="shared" ca="1" si="3"/>
        <v>20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20</v>
      </c>
    </row>
    <row r="49" spans="1:13" x14ac:dyDescent="0.3">
      <c r="A49" s="16"/>
      <c r="B49" s="4" t="s">
        <v>164</v>
      </c>
      <c r="C49" s="3"/>
      <c r="D49" s="4"/>
      <c r="E49" s="42">
        <f t="shared" ca="1" si="0"/>
        <v>0</v>
      </c>
      <c r="F49" s="39">
        <f t="shared" ca="1" si="1"/>
        <v>20</v>
      </c>
      <c r="G49" s="39">
        <f t="shared" ca="1" si="2"/>
        <v>0</v>
      </c>
      <c r="H49" s="39">
        <f t="shared" ca="1" si="3"/>
        <v>10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10</v>
      </c>
    </row>
    <row r="50" spans="1:13" x14ac:dyDescent="0.3">
      <c r="A50" s="16"/>
      <c r="B50" s="4" t="s">
        <v>165</v>
      </c>
      <c r="C50" s="3"/>
      <c r="D50" s="4"/>
      <c r="E50" s="42">
        <f t="shared" ca="1" si="0"/>
        <v>0</v>
      </c>
      <c r="F50" s="39">
        <f t="shared" ca="1" si="1"/>
        <v>20</v>
      </c>
      <c r="G50" s="39">
        <f t="shared" ca="1" si="2"/>
        <v>0</v>
      </c>
      <c r="H50" s="39">
        <f t="shared" ca="1" si="3"/>
        <v>20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0</v>
      </c>
    </row>
    <row r="51" spans="1:13" x14ac:dyDescent="0.3">
      <c r="A51" s="16"/>
      <c r="B51" s="4" t="s">
        <v>136</v>
      </c>
      <c r="C51" s="3"/>
      <c r="D51" s="4"/>
      <c r="E51" s="42">
        <f t="shared" ca="1" si="0"/>
        <v>181</v>
      </c>
      <c r="F51" s="39">
        <f t="shared" ca="1" si="1"/>
        <v>0</v>
      </c>
      <c r="G51" s="39">
        <f t="shared" ca="1" si="2"/>
        <v>0</v>
      </c>
      <c r="H51" s="39">
        <f t="shared" ca="1" si="3"/>
        <v>0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181</v>
      </c>
    </row>
    <row r="52" spans="1:13" x14ac:dyDescent="0.3">
      <c r="A52" s="16"/>
      <c r="B52" s="4" t="s">
        <v>137</v>
      </c>
      <c r="C52" s="3"/>
      <c r="D52" s="4"/>
      <c r="E52" s="42">
        <f t="shared" ca="1" si="0"/>
        <v>405</v>
      </c>
      <c r="F52" s="39">
        <f t="shared" ca="1" si="1"/>
        <v>0</v>
      </c>
      <c r="G52" s="39">
        <f t="shared" ca="1" si="2"/>
        <v>0</v>
      </c>
      <c r="H52" s="39">
        <f t="shared" ca="1" si="3"/>
        <v>405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0</v>
      </c>
    </row>
    <row r="53" spans="1:13" x14ac:dyDescent="0.3">
      <c r="A53" s="16"/>
      <c r="B53" s="4" t="s">
        <v>166</v>
      </c>
      <c r="C53" s="3"/>
      <c r="D53" s="4"/>
      <c r="E53" s="42">
        <f t="shared" ca="1" si="0"/>
        <v>0</v>
      </c>
      <c r="F53" s="39">
        <f t="shared" ca="1" si="1"/>
        <v>100</v>
      </c>
      <c r="G53" s="39">
        <f t="shared" ca="1" si="2"/>
        <v>0</v>
      </c>
      <c r="H53" s="39">
        <f t="shared" ca="1" si="3"/>
        <v>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100</v>
      </c>
    </row>
    <row r="54" spans="1:13" x14ac:dyDescent="0.3">
      <c r="A54" s="16"/>
      <c r="B54" s="4" t="s">
        <v>167</v>
      </c>
      <c r="C54" s="3"/>
      <c r="D54" s="4"/>
      <c r="E54" s="42">
        <f t="shared" ca="1" si="0"/>
        <v>0</v>
      </c>
      <c r="F54" s="39">
        <f t="shared" ca="1" si="1"/>
        <v>200</v>
      </c>
      <c r="G54" s="39">
        <f t="shared" ca="1" si="2"/>
        <v>0</v>
      </c>
      <c r="H54" s="39">
        <f t="shared" ca="1" si="3"/>
        <v>0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200</v>
      </c>
    </row>
    <row r="55" spans="1:13" ht="15" thickBot="1" x14ac:dyDescent="0.35">
      <c r="A55" s="16"/>
      <c r="B55" s="4" t="s">
        <v>168</v>
      </c>
      <c r="C55" s="3"/>
      <c r="D55" s="4"/>
      <c r="E55" s="42">
        <f t="shared" ca="1" si="0"/>
        <v>0</v>
      </c>
      <c r="F55" s="39">
        <f t="shared" ca="1" si="1"/>
        <v>250</v>
      </c>
      <c r="G55" s="39">
        <f t="shared" ca="1" si="2"/>
        <v>0</v>
      </c>
      <c r="H55" s="39">
        <f t="shared" ca="1" si="3"/>
        <v>11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5"/>
        <v>239</v>
      </c>
    </row>
    <row r="56" spans="1:13" ht="15" thickBot="1" x14ac:dyDescent="0.35">
      <c r="A56" s="16"/>
      <c r="B56" s="19"/>
      <c r="C56" s="18"/>
      <c r="D56" s="19" t="s">
        <v>18</v>
      </c>
      <c r="E56" s="24">
        <f t="shared" ref="E56:M56" ca="1" si="6">SUM(E3:E55)</f>
        <v>3632</v>
      </c>
      <c r="F56" s="24">
        <f t="shared" ca="1" si="6"/>
        <v>5430</v>
      </c>
      <c r="G56" s="24">
        <f t="shared" ca="1" si="6"/>
        <v>882</v>
      </c>
      <c r="H56" s="24">
        <f t="shared" ca="1" si="6"/>
        <v>4720</v>
      </c>
      <c r="I56" s="24">
        <f t="shared" ca="1" si="6"/>
        <v>0</v>
      </c>
      <c r="J56" s="24">
        <f t="shared" si="6"/>
        <v>0</v>
      </c>
      <c r="K56" s="24">
        <f t="shared" si="6"/>
        <v>0</v>
      </c>
      <c r="L56" s="24">
        <f t="shared" si="6"/>
        <v>0</v>
      </c>
      <c r="M56" s="25">
        <f t="shared" ca="1" si="6"/>
        <v>3460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72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67" t="s">
        <v>146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" customHeight="1" x14ac:dyDescent="0.3">
      <c r="A4" s="67" t="s">
        <v>147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" customHeight="1" x14ac:dyDescent="0.3">
      <c r="A5" s="67" t="s">
        <v>138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3">
      <c r="A6" s="66" t="s">
        <v>139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14.4" customHeight="1" x14ac:dyDescent="0.3">
      <c r="A7" s="66" t="s">
        <v>140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9.8" x14ac:dyDescent="0.3">
      <c r="A8" s="58" t="s">
        <v>12</v>
      </c>
      <c r="B8" s="58" t="s">
        <v>141</v>
      </c>
      <c r="C8" s="58" t="s">
        <v>65</v>
      </c>
      <c r="D8" s="58" t="s">
        <v>142</v>
      </c>
      <c r="E8" s="58" t="s">
        <v>3</v>
      </c>
      <c r="F8" s="58" t="s">
        <v>4</v>
      </c>
      <c r="G8" s="58" t="s">
        <v>5</v>
      </c>
      <c r="H8" s="58" t="s">
        <v>6</v>
      </c>
      <c r="I8" s="58" t="s">
        <v>7</v>
      </c>
      <c r="J8" s="58" t="s">
        <v>8</v>
      </c>
      <c r="K8" s="58" t="s">
        <v>9</v>
      </c>
      <c r="L8" s="58" t="s">
        <v>10</v>
      </c>
      <c r="M8" s="58" t="s">
        <v>11</v>
      </c>
    </row>
    <row r="9" spans="1:13" x14ac:dyDescent="0.3">
      <c r="A9" s="59" t="s">
        <v>143</v>
      </c>
      <c r="B9" s="60">
        <v>1248615</v>
      </c>
      <c r="C9" s="59" t="s">
        <v>148</v>
      </c>
      <c r="D9" s="60">
        <v>79234988</v>
      </c>
      <c r="E9" s="60">
        <v>0</v>
      </c>
      <c r="F9" s="60">
        <v>150</v>
      </c>
      <c r="G9" s="60">
        <v>0</v>
      </c>
      <c r="H9" s="60">
        <v>90</v>
      </c>
      <c r="I9" s="60">
        <v>0</v>
      </c>
      <c r="J9" s="60">
        <v>0</v>
      </c>
      <c r="K9" s="60">
        <v>0</v>
      </c>
      <c r="L9" s="60">
        <v>0</v>
      </c>
      <c r="M9" s="60">
        <v>60</v>
      </c>
    </row>
    <row r="10" spans="1:13" x14ac:dyDescent="0.3">
      <c r="A10" s="59" t="s">
        <v>143</v>
      </c>
      <c r="B10" s="60">
        <v>1248615</v>
      </c>
      <c r="C10" s="59" t="s">
        <v>24</v>
      </c>
      <c r="D10" s="60">
        <v>6101665</v>
      </c>
      <c r="E10" s="60">
        <v>125</v>
      </c>
      <c r="F10" s="60">
        <v>0</v>
      </c>
      <c r="G10" s="60">
        <v>0</v>
      </c>
      <c r="H10" s="60">
        <v>5</v>
      </c>
      <c r="I10" s="60">
        <v>0</v>
      </c>
      <c r="J10" s="60">
        <v>0</v>
      </c>
      <c r="K10" s="60">
        <v>0</v>
      </c>
      <c r="L10" s="60">
        <v>0</v>
      </c>
      <c r="M10" s="60">
        <v>120</v>
      </c>
    </row>
    <row r="11" spans="1:13" x14ac:dyDescent="0.3">
      <c r="A11" s="59" t="s">
        <v>143</v>
      </c>
      <c r="B11" s="60">
        <v>1248615</v>
      </c>
      <c r="C11" s="59" t="s">
        <v>50</v>
      </c>
      <c r="D11" s="60">
        <v>79997752</v>
      </c>
      <c r="E11" s="60">
        <v>50</v>
      </c>
      <c r="F11" s="60">
        <v>0</v>
      </c>
      <c r="G11" s="60">
        <v>0</v>
      </c>
      <c r="H11" s="60">
        <v>50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</row>
    <row r="12" spans="1:13" x14ac:dyDescent="0.3">
      <c r="A12" s="59" t="s">
        <v>143</v>
      </c>
      <c r="B12" s="60">
        <v>1248615</v>
      </c>
      <c r="C12" s="59" t="s">
        <v>58</v>
      </c>
      <c r="D12" s="60">
        <v>80048807</v>
      </c>
      <c r="E12" s="60">
        <v>6</v>
      </c>
      <c r="F12" s="60">
        <v>0</v>
      </c>
      <c r="G12" s="60">
        <v>0</v>
      </c>
      <c r="H12" s="60">
        <v>6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</row>
    <row r="13" spans="1:13" x14ac:dyDescent="0.3">
      <c r="A13" s="59" t="s">
        <v>143</v>
      </c>
      <c r="B13" s="60">
        <v>1248615</v>
      </c>
      <c r="C13" s="59" t="s">
        <v>59</v>
      </c>
      <c r="D13" s="60">
        <v>79981201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</row>
    <row r="14" spans="1:13" x14ac:dyDescent="0.3">
      <c r="A14" s="59" t="s">
        <v>143</v>
      </c>
      <c r="B14" s="60">
        <v>1248615</v>
      </c>
      <c r="C14" s="59" t="s">
        <v>149</v>
      </c>
      <c r="D14" s="60">
        <v>80266685</v>
      </c>
      <c r="E14" s="60">
        <v>0</v>
      </c>
      <c r="F14" s="60">
        <v>10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10</v>
      </c>
    </row>
    <row r="15" spans="1:13" x14ac:dyDescent="0.3">
      <c r="A15" s="59" t="s">
        <v>143</v>
      </c>
      <c r="B15" s="60">
        <v>1248615</v>
      </c>
      <c r="C15" s="59" t="s">
        <v>150</v>
      </c>
      <c r="D15" s="60">
        <v>79934149</v>
      </c>
      <c r="E15" s="60">
        <v>0</v>
      </c>
      <c r="F15" s="60">
        <v>20</v>
      </c>
      <c r="G15" s="60">
        <v>0</v>
      </c>
      <c r="H15" s="60">
        <v>5</v>
      </c>
      <c r="I15" s="60">
        <v>0</v>
      </c>
      <c r="J15" s="60">
        <v>0</v>
      </c>
      <c r="K15" s="60">
        <v>0</v>
      </c>
      <c r="L15" s="60">
        <v>0</v>
      </c>
      <c r="M15" s="60">
        <v>15</v>
      </c>
    </row>
    <row r="16" spans="1:13" x14ac:dyDescent="0.3">
      <c r="A16" s="59" t="s">
        <v>143</v>
      </c>
      <c r="B16" s="60">
        <v>1248615</v>
      </c>
      <c r="C16" s="59" t="s">
        <v>151</v>
      </c>
      <c r="D16" s="60">
        <v>79915713</v>
      </c>
      <c r="E16" s="60">
        <v>0</v>
      </c>
      <c r="F16" s="60">
        <v>40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40</v>
      </c>
    </row>
    <row r="17" spans="1:13" x14ac:dyDescent="0.3">
      <c r="A17" s="59" t="s">
        <v>143</v>
      </c>
      <c r="B17" s="60">
        <v>1248615</v>
      </c>
      <c r="C17" s="59" t="s">
        <v>102</v>
      </c>
      <c r="D17" s="60">
        <v>79901062</v>
      </c>
      <c r="E17" s="60">
        <v>75</v>
      </c>
      <c r="F17" s="60">
        <v>0</v>
      </c>
      <c r="G17" s="60">
        <v>0</v>
      </c>
      <c r="H17" s="60">
        <v>45</v>
      </c>
      <c r="I17" s="60">
        <v>0</v>
      </c>
      <c r="J17" s="60">
        <v>0</v>
      </c>
      <c r="K17" s="60">
        <v>0</v>
      </c>
      <c r="L17" s="60">
        <v>0</v>
      </c>
      <c r="M17" s="60">
        <v>30</v>
      </c>
    </row>
    <row r="18" spans="1:13" x14ac:dyDescent="0.3">
      <c r="A18" s="59" t="s">
        <v>143</v>
      </c>
      <c r="B18" s="60">
        <v>1248615</v>
      </c>
      <c r="C18" s="59" t="s">
        <v>104</v>
      </c>
      <c r="D18" s="60">
        <v>6077322</v>
      </c>
      <c r="E18" s="60">
        <v>20</v>
      </c>
      <c r="F18" s="60">
        <v>70</v>
      </c>
      <c r="G18" s="60">
        <v>0</v>
      </c>
      <c r="H18" s="60">
        <v>27</v>
      </c>
      <c r="I18" s="60">
        <v>0</v>
      </c>
      <c r="J18" s="60">
        <v>0</v>
      </c>
      <c r="K18" s="60">
        <v>0</v>
      </c>
      <c r="L18" s="60">
        <v>0</v>
      </c>
      <c r="M18" s="60">
        <v>63</v>
      </c>
    </row>
    <row r="19" spans="1:13" x14ac:dyDescent="0.3">
      <c r="A19" s="59" t="s">
        <v>143</v>
      </c>
      <c r="B19" s="60">
        <v>1248615</v>
      </c>
      <c r="C19" s="59" t="s">
        <v>105</v>
      </c>
      <c r="D19" s="60">
        <v>5999978</v>
      </c>
      <c r="E19" s="60">
        <v>0</v>
      </c>
      <c r="F19" s="60">
        <v>140</v>
      </c>
      <c r="G19" s="60">
        <v>0</v>
      </c>
      <c r="H19" s="60">
        <v>57</v>
      </c>
      <c r="I19" s="60">
        <v>0</v>
      </c>
      <c r="J19" s="60">
        <v>0</v>
      </c>
      <c r="K19" s="60">
        <v>0</v>
      </c>
      <c r="L19" s="60">
        <v>0</v>
      </c>
      <c r="M19" s="60">
        <v>83</v>
      </c>
    </row>
    <row r="20" spans="1:13" x14ac:dyDescent="0.3">
      <c r="A20" s="59" t="s">
        <v>143</v>
      </c>
      <c r="B20" s="60">
        <v>1248615</v>
      </c>
      <c r="C20" s="59" t="s">
        <v>152</v>
      </c>
      <c r="D20" s="60">
        <v>6112179</v>
      </c>
      <c r="E20" s="60">
        <v>0</v>
      </c>
      <c r="F20" s="60">
        <v>40</v>
      </c>
      <c r="G20" s="60">
        <v>0</v>
      </c>
      <c r="H20" s="60">
        <v>10</v>
      </c>
      <c r="I20" s="60">
        <v>0</v>
      </c>
      <c r="J20" s="60">
        <v>0</v>
      </c>
      <c r="K20" s="60">
        <v>0</v>
      </c>
      <c r="L20" s="60">
        <v>0</v>
      </c>
      <c r="M20" s="60">
        <v>30</v>
      </c>
    </row>
    <row r="21" spans="1:13" x14ac:dyDescent="0.3">
      <c r="A21" s="59" t="s">
        <v>143</v>
      </c>
      <c r="B21" s="60">
        <v>1248615</v>
      </c>
      <c r="C21" s="59" t="s">
        <v>103</v>
      </c>
      <c r="D21" s="60">
        <v>6113191</v>
      </c>
      <c r="E21" s="60">
        <v>48</v>
      </c>
      <c r="F21" s="60">
        <v>50</v>
      </c>
      <c r="G21" s="60">
        <v>0</v>
      </c>
      <c r="H21" s="60">
        <v>5</v>
      </c>
      <c r="I21" s="60">
        <v>0</v>
      </c>
      <c r="J21" s="60">
        <v>0</v>
      </c>
      <c r="K21" s="60">
        <v>0</v>
      </c>
      <c r="L21" s="60">
        <v>1</v>
      </c>
      <c r="M21" s="60">
        <v>92</v>
      </c>
    </row>
    <row r="22" spans="1:13" x14ac:dyDescent="0.3">
      <c r="A22" s="59" t="s">
        <v>143</v>
      </c>
      <c r="B22" s="60">
        <v>1248615</v>
      </c>
      <c r="C22" s="59" t="s">
        <v>106</v>
      </c>
      <c r="D22" s="60">
        <v>80974876</v>
      </c>
      <c r="E22" s="60">
        <v>0</v>
      </c>
      <c r="F22" s="60">
        <v>70</v>
      </c>
      <c r="G22" s="60">
        <v>68</v>
      </c>
      <c r="H22" s="60">
        <v>2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</row>
    <row r="23" spans="1:13" x14ac:dyDescent="0.3">
      <c r="A23" s="59" t="s">
        <v>143</v>
      </c>
      <c r="B23" s="60">
        <v>1248615</v>
      </c>
      <c r="C23" s="59" t="s">
        <v>108</v>
      </c>
      <c r="D23" s="60">
        <v>79432054</v>
      </c>
      <c r="E23" s="60">
        <v>100</v>
      </c>
      <c r="F23" s="60">
        <v>200</v>
      </c>
      <c r="G23" s="60">
        <v>4</v>
      </c>
      <c r="H23" s="60">
        <v>296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</row>
    <row r="24" spans="1:13" x14ac:dyDescent="0.3">
      <c r="A24" s="59" t="s">
        <v>143</v>
      </c>
      <c r="B24" s="60">
        <v>1248615</v>
      </c>
      <c r="C24" s="59" t="s">
        <v>107</v>
      </c>
      <c r="D24" s="60">
        <v>80531591</v>
      </c>
      <c r="E24" s="60">
        <v>0</v>
      </c>
      <c r="F24" s="60">
        <v>210</v>
      </c>
      <c r="G24" s="60">
        <v>180</v>
      </c>
      <c r="H24" s="60">
        <v>12</v>
      </c>
      <c r="I24" s="60">
        <v>0</v>
      </c>
      <c r="J24" s="60">
        <v>0</v>
      </c>
      <c r="K24" s="60">
        <v>0</v>
      </c>
      <c r="L24" s="60">
        <v>0</v>
      </c>
      <c r="M24" s="60">
        <v>18</v>
      </c>
    </row>
    <row r="25" spans="1:13" x14ac:dyDescent="0.3">
      <c r="A25" s="59" t="s">
        <v>143</v>
      </c>
      <c r="B25" s="60">
        <v>1248615</v>
      </c>
      <c r="C25" s="59" t="s">
        <v>109</v>
      </c>
      <c r="D25" s="60">
        <v>85363271</v>
      </c>
      <c r="E25" s="60">
        <v>18</v>
      </c>
      <c r="F25" s="60">
        <v>690</v>
      </c>
      <c r="G25" s="60">
        <v>30</v>
      </c>
      <c r="H25" s="60">
        <v>53</v>
      </c>
      <c r="I25" s="60">
        <v>0</v>
      </c>
      <c r="J25" s="60">
        <v>0</v>
      </c>
      <c r="K25" s="60">
        <v>0</v>
      </c>
      <c r="L25" s="60">
        <v>0</v>
      </c>
      <c r="M25" s="60">
        <v>625</v>
      </c>
    </row>
    <row r="26" spans="1:13" x14ac:dyDescent="0.3">
      <c r="A26" s="59" t="s">
        <v>143</v>
      </c>
      <c r="B26" s="60">
        <v>1248615</v>
      </c>
      <c r="C26" s="59" t="s">
        <v>110</v>
      </c>
      <c r="D26" s="60">
        <v>84986240</v>
      </c>
      <c r="E26" s="60">
        <v>0</v>
      </c>
      <c r="F26" s="60">
        <v>50</v>
      </c>
      <c r="G26" s="60">
        <v>50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</row>
    <row r="27" spans="1:13" x14ac:dyDescent="0.3">
      <c r="A27" s="59" t="s">
        <v>143</v>
      </c>
      <c r="B27" s="60">
        <v>1248615</v>
      </c>
      <c r="C27" s="59" t="s">
        <v>112</v>
      </c>
      <c r="D27" s="60">
        <v>79431015</v>
      </c>
      <c r="E27" s="60">
        <v>710</v>
      </c>
      <c r="F27" s="60">
        <v>1000</v>
      </c>
      <c r="G27" s="60">
        <v>508</v>
      </c>
      <c r="H27" s="60">
        <v>954</v>
      </c>
      <c r="I27" s="60">
        <v>0</v>
      </c>
      <c r="J27" s="60">
        <v>0</v>
      </c>
      <c r="K27" s="60">
        <v>0</v>
      </c>
      <c r="L27" s="60">
        <v>0</v>
      </c>
      <c r="M27" s="60">
        <v>248</v>
      </c>
    </row>
    <row r="28" spans="1:13" x14ac:dyDescent="0.3">
      <c r="A28" s="59" t="s">
        <v>143</v>
      </c>
      <c r="B28" s="60">
        <v>1248615</v>
      </c>
      <c r="C28" s="59" t="s">
        <v>111</v>
      </c>
      <c r="D28" s="60">
        <v>85797549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</row>
    <row r="29" spans="1:13" x14ac:dyDescent="0.3">
      <c r="A29" s="59" t="s">
        <v>143</v>
      </c>
      <c r="B29" s="60">
        <v>1248615</v>
      </c>
      <c r="C29" s="59" t="s">
        <v>113</v>
      </c>
      <c r="D29" s="60">
        <v>80992254</v>
      </c>
      <c r="E29" s="60">
        <v>0</v>
      </c>
      <c r="F29" s="60">
        <v>50</v>
      </c>
      <c r="G29" s="60">
        <v>12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38</v>
      </c>
    </row>
    <row r="30" spans="1:13" x14ac:dyDescent="0.3">
      <c r="A30" s="59" t="s">
        <v>143</v>
      </c>
      <c r="B30" s="60">
        <v>1248615</v>
      </c>
      <c r="C30" s="59" t="s">
        <v>153</v>
      </c>
      <c r="D30" s="60">
        <v>80887760</v>
      </c>
      <c r="E30" s="60">
        <v>0</v>
      </c>
      <c r="F30" s="60">
        <v>30</v>
      </c>
      <c r="G30" s="60">
        <v>30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0">
        <v>0</v>
      </c>
    </row>
    <row r="31" spans="1:13" x14ac:dyDescent="0.3">
      <c r="A31" s="59" t="s">
        <v>143</v>
      </c>
      <c r="B31" s="60">
        <v>1248615</v>
      </c>
      <c r="C31" s="59" t="s">
        <v>154</v>
      </c>
      <c r="D31" s="60">
        <v>79722869</v>
      </c>
      <c r="E31" s="60">
        <v>0</v>
      </c>
      <c r="F31" s="60">
        <v>50</v>
      </c>
      <c r="G31" s="60">
        <v>0</v>
      </c>
      <c r="H31" s="60">
        <v>41</v>
      </c>
      <c r="I31" s="60">
        <v>0</v>
      </c>
      <c r="J31" s="60">
        <v>0</v>
      </c>
      <c r="K31" s="60">
        <v>0</v>
      </c>
      <c r="L31" s="60">
        <v>0</v>
      </c>
      <c r="M31" s="60">
        <v>9</v>
      </c>
    </row>
    <row r="32" spans="1:13" x14ac:dyDescent="0.3">
      <c r="A32" s="59" t="s">
        <v>143</v>
      </c>
      <c r="B32" s="60">
        <v>1248615</v>
      </c>
      <c r="C32" s="59" t="s">
        <v>115</v>
      </c>
      <c r="D32" s="60">
        <v>5708361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</row>
    <row r="33" spans="1:13" x14ac:dyDescent="0.3">
      <c r="A33" s="59" t="s">
        <v>143</v>
      </c>
      <c r="B33" s="60">
        <v>1248615</v>
      </c>
      <c r="C33" s="59" t="s">
        <v>114</v>
      </c>
      <c r="D33" s="60">
        <v>5703475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</row>
    <row r="34" spans="1:13" x14ac:dyDescent="0.3">
      <c r="A34" s="59" t="s">
        <v>143</v>
      </c>
      <c r="B34" s="60">
        <v>1248615</v>
      </c>
      <c r="C34" s="59" t="s">
        <v>117</v>
      </c>
      <c r="D34" s="60">
        <v>79710852</v>
      </c>
      <c r="E34" s="60">
        <v>20</v>
      </c>
      <c r="F34" s="60">
        <v>20</v>
      </c>
      <c r="G34" s="60">
        <v>0</v>
      </c>
      <c r="H34" s="60">
        <v>30</v>
      </c>
      <c r="I34" s="60">
        <v>0</v>
      </c>
      <c r="J34" s="60">
        <v>0</v>
      </c>
      <c r="K34" s="60">
        <v>0</v>
      </c>
      <c r="L34" s="60">
        <v>0</v>
      </c>
      <c r="M34" s="60">
        <v>10</v>
      </c>
    </row>
    <row r="35" spans="1:13" x14ac:dyDescent="0.3">
      <c r="A35" s="59" t="s">
        <v>143</v>
      </c>
      <c r="B35" s="60">
        <v>1248615</v>
      </c>
      <c r="C35" s="59" t="s">
        <v>118</v>
      </c>
      <c r="D35" s="60">
        <v>79734727</v>
      </c>
      <c r="E35" s="60">
        <v>10</v>
      </c>
      <c r="F35" s="60">
        <v>0</v>
      </c>
      <c r="G35" s="60">
        <v>0</v>
      </c>
      <c r="H35" s="60">
        <v>10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</row>
    <row r="36" spans="1:13" x14ac:dyDescent="0.3">
      <c r="A36" s="59" t="s">
        <v>143</v>
      </c>
      <c r="B36" s="60">
        <v>1248615</v>
      </c>
      <c r="C36" s="59" t="s">
        <v>116</v>
      </c>
      <c r="D36" s="60">
        <v>79735219</v>
      </c>
      <c r="E36" s="60">
        <v>0</v>
      </c>
      <c r="F36" s="60">
        <v>200</v>
      </c>
      <c r="G36" s="60">
        <v>0</v>
      </c>
      <c r="H36" s="60">
        <v>80</v>
      </c>
      <c r="I36" s="60">
        <v>0</v>
      </c>
      <c r="J36" s="60">
        <v>0</v>
      </c>
      <c r="K36" s="60">
        <v>0</v>
      </c>
      <c r="L36" s="60">
        <v>0</v>
      </c>
      <c r="M36" s="60">
        <v>120</v>
      </c>
    </row>
    <row r="37" spans="1:13" x14ac:dyDescent="0.3">
      <c r="A37" s="59" t="s">
        <v>143</v>
      </c>
      <c r="B37" s="60">
        <v>1248615</v>
      </c>
      <c r="C37" s="59" t="s">
        <v>119</v>
      </c>
      <c r="D37" s="60">
        <v>79985169</v>
      </c>
      <c r="E37" s="60">
        <v>0</v>
      </c>
      <c r="F37" s="60">
        <v>200</v>
      </c>
      <c r="G37" s="60">
        <v>0</v>
      </c>
      <c r="H37" s="60">
        <v>36</v>
      </c>
      <c r="I37" s="60">
        <v>0</v>
      </c>
      <c r="J37" s="60">
        <v>0</v>
      </c>
      <c r="K37" s="60">
        <v>0</v>
      </c>
      <c r="L37" s="60">
        <v>0</v>
      </c>
      <c r="M37" s="60">
        <v>164</v>
      </c>
    </row>
    <row r="38" spans="1:13" x14ac:dyDescent="0.3">
      <c r="A38" s="59" t="s">
        <v>143</v>
      </c>
      <c r="B38" s="60">
        <v>1248615</v>
      </c>
      <c r="C38" s="59" t="s">
        <v>121</v>
      </c>
      <c r="D38" s="60">
        <v>80882629</v>
      </c>
      <c r="E38" s="60">
        <v>120</v>
      </c>
      <c r="F38" s="60">
        <v>0</v>
      </c>
      <c r="G38" s="60">
        <v>0</v>
      </c>
      <c r="H38" s="60">
        <v>120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</row>
    <row r="39" spans="1:13" x14ac:dyDescent="0.3">
      <c r="A39" s="59" t="s">
        <v>143</v>
      </c>
      <c r="B39" s="60">
        <v>1248615</v>
      </c>
      <c r="C39" s="59" t="s">
        <v>120</v>
      </c>
      <c r="D39" s="60">
        <v>80861729</v>
      </c>
      <c r="E39" s="60">
        <v>80</v>
      </c>
      <c r="F39" s="60">
        <v>0</v>
      </c>
      <c r="G39" s="60">
        <v>0</v>
      </c>
      <c r="H39" s="60">
        <v>61</v>
      </c>
      <c r="I39" s="60">
        <v>0</v>
      </c>
      <c r="J39" s="60">
        <v>0</v>
      </c>
      <c r="K39" s="60">
        <v>0</v>
      </c>
      <c r="L39" s="60">
        <v>0</v>
      </c>
      <c r="M39" s="60">
        <v>19</v>
      </c>
    </row>
    <row r="40" spans="1:13" x14ac:dyDescent="0.3">
      <c r="A40" s="59" t="s">
        <v>143</v>
      </c>
      <c r="B40" s="60">
        <v>1248615</v>
      </c>
      <c r="C40" s="59" t="s">
        <v>122</v>
      </c>
      <c r="D40" s="60">
        <v>4299026</v>
      </c>
      <c r="E40" s="60">
        <v>0</v>
      </c>
      <c r="F40" s="60">
        <v>50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50</v>
      </c>
    </row>
    <row r="41" spans="1:13" x14ac:dyDescent="0.3">
      <c r="A41" s="59" t="s">
        <v>143</v>
      </c>
      <c r="B41" s="60">
        <v>1248615</v>
      </c>
      <c r="C41" s="59" t="s">
        <v>155</v>
      </c>
      <c r="D41" s="60">
        <v>79305885</v>
      </c>
      <c r="E41" s="60">
        <v>0</v>
      </c>
      <c r="F41" s="60">
        <v>200</v>
      </c>
      <c r="G41" s="60">
        <v>0</v>
      </c>
      <c r="H41" s="60">
        <v>119</v>
      </c>
      <c r="I41" s="60">
        <v>0</v>
      </c>
      <c r="J41" s="60">
        <v>0</v>
      </c>
      <c r="K41" s="60">
        <v>0</v>
      </c>
      <c r="L41" s="60">
        <v>0</v>
      </c>
      <c r="M41" s="60">
        <v>81</v>
      </c>
    </row>
    <row r="42" spans="1:13" x14ac:dyDescent="0.3">
      <c r="A42" s="59" t="s">
        <v>143</v>
      </c>
      <c r="B42" s="60">
        <v>1248615</v>
      </c>
      <c r="C42" s="59" t="s">
        <v>156</v>
      </c>
      <c r="D42" s="60">
        <v>79224699</v>
      </c>
      <c r="E42" s="60">
        <v>0</v>
      </c>
      <c r="F42" s="60">
        <v>40</v>
      </c>
      <c r="G42" s="60">
        <v>0</v>
      </c>
      <c r="H42" s="60">
        <v>20</v>
      </c>
      <c r="I42" s="60">
        <v>0</v>
      </c>
      <c r="J42" s="60">
        <v>0</v>
      </c>
      <c r="K42" s="60">
        <v>0</v>
      </c>
      <c r="L42" s="60">
        <v>0</v>
      </c>
      <c r="M42" s="60">
        <v>20</v>
      </c>
    </row>
    <row r="43" spans="1:13" x14ac:dyDescent="0.3">
      <c r="A43" s="59" t="s">
        <v>143</v>
      </c>
      <c r="B43" s="60">
        <v>1248615</v>
      </c>
      <c r="C43" s="59" t="s">
        <v>124</v>
      </c>
      <c r="D43" s="60">
        <v>79504438</v>
      </c>
      <c r="E43" s="60">
        <v>0</v>
      </c>
      <c r="F43" s="60">
        <v>30</v>
      </c>
      <c r="G43" s="60">
        <v>0</v>
      </c>
      <c r="H43" s="60">
        <v>18</v>
      </c>
      <c r="I43" s="60">
        <v>0</v>
      </c>
      <c r="J43" s="60">
        <v>0</v>
      </c>
      <c r="K43" s="60">
        <v>0</v>
      </c>
      <c r="L43" s="60">
        <v>0</v>
      </c>
      <c r="M43" s="60">
        <v>12</v>
      </c>
    </row>
    <row r="44" spans="1:13" x14ac:dyDescent="0.3">
      <c r="A44" s="59" t="s">
        <v>143</v>
      </c>
      <c r="B44" s="60">
        <v>1248615</v>
      </c>
      <c r="C44" s="59" t="s">
        <v>126</v>
      </c>
      <c r="D44" s="60">
        <v>79652933</v>
      </c>
      <c r="E44" s="60">
        <v>10</v>
      </c>
      <c r="F44" s="60">
        <v>40</v>
      </c>
      <c r="G44" s="60">
        <v>0</v>
      </c>
      <c r="H44" s="60">
        <v>28</v>
      </c>
      <c r="I44" s="60">
        <v>0</v>
      </c>
      <c r="J44" s="60">
        <v>0</v>
      </c>
      <c r="K44" s="60">
        <v>0</v>
      </c>
      <c r="L44" s="60">
        <v>0</v>
      </c>
      <c r="M44" s="60">
        <v>22</v>
      </c>
    </row>
    <row r="45" spans="1:13" x14ac:dyDescent="0.3">
      <c r="A45" s="59" t="s">
        <v>143</v>
      </c>
      <c r="B45" s="60">
        <v>1248615</v>
      </c>
      <c r="C45" s="59" t="s">
        <v>125</v>
      </c>
      <c r="D45" s="60">
        <v>79682271</v>
      </c>
      <c r="E45" s="60">
        <v>71</v>
      </c>
      <c r="F45" s="60">
        <v>40</v>
      </c>
      <c r="G45" s="60">
        <v>0</v>
      </c>
      <c r="H45" s="60">
        <v>73</v>
      </c>
      <c r="I45" s="60">
        <v>0</v>
      </c>
      <c r="J45" s="60">
        <v>0</v>
      </c>
      <c r="K45" s="60">
        <v>0</v>
      </c>
      <c r="L45" s="60">
        <v>0</v>
      </c>
      <c r="M45" s="60">
        <v>38</v>
      </c>
    </row>
    <row r="46" spans="1:13" x14ac:dyDescent="0.3">
      <c r="A46" s="59" t="s">
        <v>143</v>
      </c>
      <c r="B46" s="60">
        <v>1248615</v>
      </c>
      <c r="C46" s="59" t="s">
        <v>123</v>
      </c>
      <c r="D46" s="60">
        <v>79629125</v>
      </c>
      <c r="E46" s="60">
        <v>50</v>
      </c>
      <c r="F46" s="60">
        <v>150</v>
      </c>
      <c r="G46" s="60">
        <v>0</v>
      </c>
      <c r="H46" s="60">
        <v>91</v>
      </c>
      <c r="I46" s="60">
        <v>0</v>
      </c>
      <c r="J46" s="60">
        <v>0</v>
      </c>
      <c r="K46" s="60">
        <v>0</v>
      </c>
      <c r="L46" s="60">
        <v>1</v>
      </c>
      <c r="M46" s="60">
        <v>108</v>
      </c>
    </row>
    <row r="47" spans="1:13" x14ac:dyDescent="0.3">
      <c r="A47" s="59" t="s">
        <v>143</v>
      </c>
      <c r="B47" s="60">
        <v>1248615</v>
      </c>
      <c r="C47" s="59" t="s">
        <v>157</v>
      </c>
      <c r="D47" s="60">
        <v>79664141</v>
      </c>
      <c r="E47" s="60">
        <v>0</v>
      </c>
      <c r="F47" s="60">
        <v>50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50</v>
      </c>
    </row>
    <row r="48" spans="1:13" x14ac:dyDescent="0.3">
      <c r="A48" s="59" t="s">
        <v>143</v>
      </c>
      <c r="B48" s="60">
        <v>1248615</v>
      </c>
      <c r="C48" s="59" t="s">
        <v>158</v>
      </c>
      <c r="D48" s="60">
        <v>86271885</v>
      </c>
      <c r="E48" s="60">
        <v>0</v>
      </c>
      <c r="F48" s="60">
        <v>200</v>
      </c>
      <c r="G48" s="60">
        <v>0</v>
      </c>
      <c r="H48" s="60">
        <v>195</v>
      </c>
      <c r="I48" s="60">
        <v>0</v>
      </c>
      <c r="J48" s="60">
        <v>0</v>
      </c>
      <c r="K48" s="60">
        <v>0</v>
      </c>
      <c r="L48" s="60">
        <v>0</v>
      </c>
      <c r="M48" s="60">
        <v>5</v>
      </c>
    </row>
    <row r="49" spans="1:13" x14ac:dyDescent="0.3">
      <c r="A49" s="59" t="s">
        <v>143</v>
      </c>
      <c r="B49" s="60">
        <v>1248615</v>
      </c>
      <c r="C49" s="59" t="s">
        <v>127</v>
      </c>
      <c r="D49" s="60">
        <v>86286238</v>
      </c>
      <c r="E49" s="60">
        <v>0</v>
      </c>
      <c r="F49" s="60">
        <v>280</v>
      </c>
      <c r="G49" s="60">
        <v>0</v>
      </c>
      <c r="H49" s="60">
        <v>194</v>
      </c>
      <c r="I49" s="60">
        <v>0</v>
      </c>
      <c r="J49" s="60">
        <v>0</v>
      </c>
      <c r="K49" s="60">
        <v>0</v>
      </c>
      <c r="L49" s="60">
        <v>0</v>
      </c>
      <c r="M49" s="60">
        <v>86</v>
      </c>
    </row>
    <row r="50" spans="1:13" x14ac:dyDescent="0.3">
      <c r="A50" s="59" t="s">
        <v>143</v>
      </c>
      <c r="B50" s="60">
        <v>1248615</v>
      </c>
      <c r="C50" s="59" t="s">
        <v>128</v>
      </c>
      <c r="D50" s="60">
        <v>79215304</v>
      </c>
      <c r="E50" s="60">
        <v>1565</v>
      </c>
      <c r="F50" s="60">
        <v>0</v>
      </c>
      <c r="G50" s="60">
        <v>0</v>
      </c>
      <c r="H50" s="60">
        <v>1341</v>
      </c>
      <c r="I50" s="60">
        <v>0</v>
      </c>
      <c r="J50" s="60">
        <v>0</v>
      </c>
      <c r="K50" s="60">
        <v>0</v>
      </c>
      <c r="L50" s="60">
        <v>0</v>
      </c>
      <c r="M50" s="60">
        <v>224</v>
      </c>
    </row>
    <row r="51" spans="1:13" x14ac:dyDescent="0.3">
      <c r="A51" s="59" t="s">
        <v>143</v>
      </c>
      <c r="B51" s="60">
        <v>1248615</v>
      </c>
      <c r="C51" s="59" t="s">
        <v>159</v>
      </c>
      <c r="D51" s="60">
        <v>79267509</v>
      </c>
      <c r="E51" s="60">
        <v>0</v>
      </c>
      <c r="F51" s="60">
        <v>80</v>
      </c>
      <c r="G51" s="60">
        <v>0</v>
      </c>
      <c r="H51" s="60">
        <v>80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</row>
    <row r="52" spans="1:13" x14ac:dyDescent="0.3">
      <c r="A52" s="59" t="s">
        <v>143</v>
      </c>
      <c r="B52" s="60">
        <v>1248615</v>
      </c>
      <c r="C52" s="59" t="s">
        <v>160</v>
      </c>
      <c r="D52" s="60">
        <v>6003167</v>
      </c>
      <c r="E52" s="60">
        <v>0</v>
      </c>
      <c r="F52" s="60">
        <v>20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20</v>
      </c>
    </row>
    <row r="53" spans="1:13" x14ac:dyDescent="0.3">
      <c r="A53" s="59" t="s">
        <v>143</v>
      </c>
      <c r="B53" s="60">
        <v>1248615</v>
      </c>
      <c r="C53" s="59" t="s">
        <v>161</v>
      </c>
      <c r="D53" s="60">
        <v>6005291</v>
      </c>
      <c r="E53" s="60">
        <v>0</v>
      </c>
      <c r="F53" s="60">
        <v>20</v>
      </c>
      <c r="G53" s="60">
        <v>0</v>
      </c>
      <c r="H53" s="60">
        <v>20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</row>
    <row r="54" spans="1:13" x14ac:dyDescent="0.3">
      <c r="A54" s="59" t="s">
        <v>143</v>
      </c>
      <c r="B54" s="60">
        <v>1248615</v>
      </c>
      <c r="C54" s="59" t="s">
        <v>129</v>
      </c>
      <c r="D54" s="60">
        <v>5818590</v>
      </c>
      <c r="E54" s="60">
        <v>10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10</v>
      </c>
    </row>
    <row r="55" spans="1:13" x14ac:dyDescent="0.3">
      <c r="A55" s="59" t="s">
        <v>143</v>
      </c>
      <c r="B55" s="60">
        <v>1248615</v>
      </c>
      <c r="C55" s="59" t="s">
        <v>162</v>
      </c>
      <c r="D55" s="60">
        <v>80525346</v>
      </c>
      <c r="E55" s="60">
        <v>0</v>
      </c>
      <c r="F55" s="60">
        <v>150</v>
      </c>
      <c r="G55" s="60">
        <v>0</v>
      </c>
      <c r="H55" s="60">
        <v>23</v>
      </c>
      <c r="I55" s="60">
        <v>0</v>
      </c>
      <c r="J55" s="60">
        <v>0</v>
      </c>
      <c r="K55" s="60">
        <v>0</v>
      </c>
      <c r="L55" s="60">
        <v>0</v>
      </c>
      <c r="M55" s="60">
        <v>127</v>
      </c>
    </row>
    <row r="56" spans="1:13" x14ac:dyDescent="0.3">
      <c r="A56" s="59" t="s">
        <v>143</v>
      </c>
      <c r="B56" s="60">
        <v>1248615</v>
      </c>
      <c r="C56" s="59" t="s">
        <v>163</v>
      </c>
      <c r="D56" s="60">
        <v>79198698</v>
      </c>
      <c r="E56" s="60">
        <v>0</v>
      </c>
      <c r="F56" s="60">
        <v>60</v>
      </c>
      <c r="G56" s="60">
        <v>0</v>
      </c>
      <c r="H56" s="60">
        <v>17</v>
      </c>
      <c r="I56" s="60">
        <v>0</v>
      </c>
      <c r="J56" s="60">
        <v>0</v>
      </c>
      <c r="K56" s="60">
        <v>0</v>
      </c>
      <c r="L56" s="60">
        <v>0</v>
      </c>
      <c r="M56" s="60">
        <v>43</v>
      </c>
    </row>
    <row r="57" spans="1:13" x14ac:dyDescent="0.3">
      <c r="A57" s="59" t="s">
        <v>143</v>
      </c>
      <c r="B57" s="60">
        <v>1248615</v>
      </c>
      <c r="C57" s="59" t="s">
        <v>130</v>
      </c>
      <c r="D57" s="60">
        <v>3825128</v>
      </c>
      <c r="E57" s="60">
        <v>30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30</v>
      </c>
    </row>
    <row r="58" spans="1:13" x14ac:dyDescent="0.3">
      <c r="A58" s="59" t="s">
        <v>143</v>
      </c>
      <c r="B58" s="60">
        <v>1248615</v>
      </c>
      <c r="C58" s="59" t="s">
        <v>131</v>
      </c>
      <c r="D58" s="60">
        <v>3825098</v>
      </c>
      <c r="E58" s="60">
        <v>0</v>
      </c>
      <c r="F58" s="60">
        <v>50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50</v>
      </c>
    </row>
    <row r="59" spans="1:13" x14ac:dyDescent="0.3">
      <c r="A59" s="59" t="s">
        <v>143</v>
      </c>
      <c r="B59" s="60">
        <v>1248615</v>
      </c>
      <c r="C59" s="59" t="s">
        <v>164</v>
      </c>
      <c r="D59" s="60">
        <v>5976951</v>
      </c>
      <c r="E59" s="60">
        <v>0</v>
      </c>
      <c r="F59" s="60">
        <v>20</v>
      </c>
      <c r="G59" s="60">
        <v>0</v>
      </c>
      <c r="H59" s="60">
        <v>10</v>
      </c>
      <c r="I59" s="60">
        <v>0</v>
      </c>
      <c r="J59" s="60">
        <v>0</v>
      </c>
      <c r="K59" s="60">
        <v>0</v>
      </c>
      <c r="L59" s="60">
        <v>0</v>
      </c>
      <c r="M59" s="60">
        <v>10</v>
      </c>
    </row>
    <row r="60" spans="1:13" x14ac:dyDescent="0.3">
      <c r="A60" s="59" t="s">
        <v>143</v>
      </c>
      <c r="B60" s="60">
        <v>1248615</v>
      </c>
      <c r="C60" s="59" t="s">
        <v>133</v>
      </c>
      <c r="D60" s="60">
        <v>5987678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</row>
    <row r="61" spans="1:13" x14ac:dyDescent="0.3">
      <c r="A61" s="59" t="s">
        <v>143</v>
      </c>
      <c r="B61" s="60">
        <v>1248615</v>
      </c>
      <c r="C61" s="59" t="s">
        <v>134</v>
      </c>
      <c r="D61" s="60">
        <v>84093394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</row>
    <row r="62" spans="1:13" x14ac:dyDescent="0.3">
      <c r="A62" s="59" t="s">
        <v>143</v>
      </c>
      <c r="B62" s="60">
        <v>1248615</v>
      </c>
      <c r="C62" s="59" t="s">
        <v>165</v>
      </c>
      <c r="D62" s="60">
        <v>79511655</v>
      </c>
      <c r="E62" s="60">
        <v>0</v>
      </c>
      <c r="F62" s="60">
        <v>20</v>
      </c>
      <c r="G62" s="60">
        <v>0</v>
      </c>
      <c r="H62" s="60">
        <v>20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</row>
    <row r="63" spans="1:13" x14ac:dyDescent="0.3">
      <c r="A63" s="59" t="s">
        <v>143</v>
      </c>
      <c r="B63" s="60">
        <v>1248615</v>
      </c>
      <c r="C63" s="59" t="s">
        <v>135</v>
      </c>
      <c r="D63" s="60">
        <v>3826566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</row>
    <row r="64" spans="1:13" x14ac:dyDescent="0.3">
      <c r="A64" s="59" t="s">
        <v>143</v>
      </c>
      <c r="B64" s="60">
        <v>1248615</v>
      </c>
      <c r="C64" s="59" t="s">
        <v>136</v>
      </c>
      <c r="D64" s="60">
        <v>80219121</v>
      </c>
      <c r="E64" s="60">
        <v>181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181</v>
      </c>
    </row>
    <row r="65" spans="1:13" x14ac:dyDescent="0.3">
      <c r="A65" s="59" t="s">
        <v>143</v>
      </c>
      <c r="B65" s="60">
        <v>1248615</v>
      </c>
      <c r="C65" s="59" t="s">
        <v>137</v>
      </c>
      <c r="D65" s="60">
        <v>79109040</v>
      </c>
      <c r="E65" s="60">
        <v>405</v>
      </c>
      <c r="F65" s="60">
        <v>0</v>
      </c>
      <c r="G65" s="60">
        <v>0</v>
      </c>
      <c r="H65" s="60">
        <v>405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</row>
    <row r="66" spans="1:13" x14ac:dyDescent="0.3">
      <c r="A66" s="59" t="s">
        <v>143</v>
      </c>
      <c r="B66" s="60">
        <v>1248615</v>
      </c>
      <c r="C66" s="59" t="s">
        <v>166</v>
      </c>
      <c r="D66" s="60">
        <v>5972697</v>
      </c>
      <c r="E66" s="60">
        <v>0</v>
      </c>
      <c r="F66" s="60">
        <v>100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100</v>
      </c>
    </row>
    <row r="67" spans="1:13" x14ac:dyDescent="0.3">
      <c r="A67" s="59" t="s">
        <v>143</v>
      </c>
      <c r="B67" s="60">
        <v>1248615</v>
      </c>
      <c r="C67" s="59" t="s">
        <v>167</v>
      </c>
      <c r="D67" s="60">
        <v>5966131</v>
      </c>
      <c r="E67" s="60">
        <v>0</v>
      </c>
      <c r="F67" s="60">
        <v>200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200</v>
      </c>
    </row>
    <row r="68" spans="1:13" x14ac:dyDescent="0.3">
      <c r="A68" s="59" t="s">
        <v>143</v>
      </c>
      <c r="B68" s="60">
        <v>1248615</v>
      </c>
      <c r="C68" s="59" t="s">
        <v>168</v>
      </c>
      <c r="D68" s="60">
        <v>5994151</v>
      </c>
      <c r="E68" s="60">
        <v>0</v>
      </c>
      <c r="F68" s="60">
        <v>250</v>
      </c>
      <c r="G68" s="60">
        <v>0</v>
      </c>
      <c r="H68" s="60">
        <v>11</v>
      </c>
      <c r="I68" s="60">
        <v>0</v>
      </c>
      <c r="J68" s="60">
        <v>0</v>
      </c>
      <c r="K68" s="60">
        <v>0</v>
      </c>
      <c r="L68" s="60">
        <v>0</v>
      </c>
      <c r="M68" s="60">
        <v>239</v>
      </c>
    </row>
    <row r="69" spans="1:13" x14ac:dyDescent="0.3">
      <c r="A69" s="59" t="s">
        <v>143</v>
      </c>
      <c r="B69" s="60">
        <v>1248615</v>
      </c>
      <c r="C69" s="59" t="s">
        <v>169</v>
      </c>
      <c r="D69" s="60">
        <v>3823311</v>
      </c>
      <c r="E69" s="60">
        <v>0</v>
      </c>
      <c r="F69" s="60">
        <v>50</v>
      </c>
      <c r="G69" s="60">
        <v>0</v>
      </c>
      <c r="H69" s="60">
        <v>40</v>
      </c>
      <c r="I69" s="60">
        <v>0</v>
      </c>
      <c r="J69" s="60">
        <v>0</v>
      </c>
      <c r="K69" s="60">
        <v>0</v>
      </c>
      <c r="L69" s="60">
        <v>0</v>
      </c>
      <c r="M69" s="60">
        <v>10</v>
      </c>
    </row>
    <row r="70" spans="1:13" x14ac:dyDescent="0.3">
      <c r="A70" s="59" t="s">
        <v>143</v>
      </c>
      <c r="B70" s="60">
        <v>1248615</v>
      </c>
      <c r="C70" s="59" t="s">
        <v>132</v>
      </c>
      <c r="D70" s="60">
        <v>5962667</v>
      </c>
      <c r="E70" s="60">
        <v>0</v>
      </c>
      <c r="F70" s="60">
        <v>40</v>
      </c>
      <c r="G70" s="60">
        <v>0</v>
      </c>
      <c r="H70" s="60">
        <v>20</v>
      </c>
      <c r="I70" s="60">
        <v>0</v>
      </c>
      <c r="J70" s="60">
        <v>0</v>
      </c>
      <c r="K70" s="60">
        <v>0</v>
      </c>
      <c r="L70" s="60">
        <v>0</v>
      </c>
      <c r="M70" s="60">
        <v>20</v>
      </c>
    </row>
    <row r="71" spans="1:13" x14ac:dyDescent="0.3">
      <c r="A71" s="59" t="s">
        <v>143</v>
      </c>
      <c r="B71" s="60">
        <v>1248615</v>
      </c>
      <c r="C71" s="59" t="s">
        <v>144</v>
      </c>
      <c r="D71" s="60">
        <v>1248615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  <c r="M71" s="60">
        <v>0</v>
      </c>
    </row>
    <row r="72" spans="1:13" x14ac:dyDescent="0.3">
      <c r="A72" s="61" t="s">
        <v>145</v>
      </c>
      <c r="B72" s="59"/>
      <c r="C72" s="59"/>
      <c r="D72" s="59"/>
      <c r="E72" s="60">
        <v>3704</v>
      </c>
      <c r="F72" s="60">
        <v>5430</v>
      </c>
      <c r="G72" s="60">
        <v>882</v>
      </c>
      <c r="H72" s="60">
        <v>4720</v>
      </c>
      <c r="I72" s="60">
        <v>0</v>
      </c>
      <c r="J72" s="60">
        <v>0</v>
      </c>
      <c r="K72" s="60">
        <v>0</v>
      </c>
      <c r="L72" s="60">
        <v>2</v>
      </c>
      <c r="M72" s="60">
        <v>3530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40"/>
  <sheetViews>
    <sheetView topLeftCell="A12" workbookViewId="0">
      <selection activeCell="B1" sqref="B1:B40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VLOOKUP(A1,'[3]Opration TeamMember_ItemMaster_'!$B$9:$E$991,4,0)</f>
        <v>16</v>
      </c>
      <c r="C1">
        <v>420</v>
      </c>
    </row>
    <row r="2" spans="1:3" x14ac:dyDescent="0.3">
      <c r="A2" t="s">
        <v>50</v>
      </c>
      <c r="B2">
        <f>VLOOKUP(A2,'[3]Opration TeamMember_ItemMaster_'!$B$9:$E$991,4,0)</f>
        <v>19</v>
      </c>
      <c r="C2">
        <v>0</v>
      </c>
    </row>
    <row r="3" spans="1:3" x14ac:dyDescent="0.3">
      <c r="A3" t="s">
        <v>58</v>
      </c>
      <c r="B3">
        <f>VLOOKUP(A3,'[3]Opration TeamMember_ItemMaster_'!$B$9:$E$991,4,0)</f>
        <v>20</v>
      </c>
      <c r="C3">
        <v>0</v>
      </c>
    </row>
    <row r="4" spans="1:3" x14ac:dyDescent="0.3">
      <c r="A4" t="s">
        <v>59</v>
      </c>
      <c r="B4">
        <f>VLOOKUP(A4,'[3]Opration TeamMember_ItemMaster_'!$B$9:$E$991,4,0)</f>
        <v>23</v>
      </c>
      <c r="C4">
        <v>0</v>
      </c>
    </row>
    <row r="5" spans="1:3" x14ac:dyDescent="0.3">
      <c r="A5" t="s">
        <v>102</v>
      </c>
      <c r="B5">
        <f>VLOOKUP(A5,'[3]Opration TeamMember_ItemMaster_'!$B$9:$E$991,4,0)</f>
        <v>30</v>
      </c>
      <c r="C5">
        <v>30</v>
      </c>
    </row>
    <row r="6" spans="1:3" x14ac:dyDescent="0.3">
      <c r="A6" t="s">
        <v>104</v>
      </c>
      <c r="B6">
        <f>VLOOKUP(A6,'[3]Opration TeamMember_ItemMaster_'!$B$9:$E$991,4,0)</f>
        <v>42</v>
      </c>
      <c r="C6">
        <v>0</v>
      </c>
    </row>
    <row r="7" spans="1:3" x14ac:dyDescent="0.3">
      <c r="A7" t="s">
        <v>105</v>
      </c>
      <c r="B7">
        <f>VLOOKUP(A7,'[3]Opration TeamMember_ItemMaster_'!$B$9:$E$991,4,0)</f>
        <v>43</v>
      </c>
      <c r="C7">
        <v>20</v>
      </c>
    </row>
    <row r="8" spans="1:3" x14ac:dyDescent="0.3">
      <c r="A8" t="s">
        <v>103</v>
      </c>
      <c r="B8">
        <f>VLOOKUP(A8,'[3]Opration TeamMember_ItemMaster_'!$B$9:$E$991,4,0)</f>
        <v>45</v>
      </c>
      <c r="C8">
        <v>-2</v>
      </c>
    </row>
    <row r="9" spans="1:3" x14ac:dyDescent="0.3">
      <c r="A9" t="s">
        <v>106</v>
      </c>
      <c r="B9">
        <f>VLOOKUP(A9,'[3]Opration TeamMember_ItemMaster_'!$B$9:$E$991,4,0)</f>
        <v>51</v>
      </c>
      <c r="C9">
        <v>70</v>
      </c>
    </row>
    <row r="10" spans="1:3" x14ac:dyDescent="0.3">
      <c r="A10" t="s">
        <v>108</v>
      </c>
      <c r="B10">
        <f>VLOOKUP(A10,'[3]Opration TeamMember_ItemMaster_'!$B$9:$E$991,4,0)</f>
        <v>59</v>
      </c>
      <c r="C10">
        <v>296</v>
      </c>
    </row>
    <row r="11" spans="1:3" x14ac:dyDescent="0.3">
      <c r="A11" t="s">
        <v>107</v>
      </c>
      <c r="B11">
        <f>VLOOKUP(A11,'[3]Opration TeamMember_ItemMaster_'!$B$9:$E$991,4,0)</f>
        <v>61</v>
      </c>
      <c r="C11">
        <v>190</v>
      </c>
    </row>
    <row r="12" spans="1:3" x14ac:dyDescent="0.3">
      <c r="A12" t="s">
        <v>109</v>
      </c>
      <c r="B12">
        <f>VLOOKUP(A12,'[3]Opration TeamMember_ItemMaster_'!$B$9:$E$991,4,0)</f>
        <v>76</v>
      </c>
      <c r="C12">
        <v>848</v>
      </c>
    </row>
    <row r="13" spans="1:3" x14ac:dyDescent="0.3">
      <c r="A13" t="s">
        <v>110</v>
      </c>
      <c r="B13">
        <f>VLOOKUP(A13,'[3]Opration TeamMember_ItemMaster_'!$B$9:$E$991,4,0)</f>
        <v>78</v>
      </c>
      <c r="C13">
        <v>116</v>
      </c>
    </row>
    <row r="14" spans="1:3" x14ac:dyDescent="0.3">
      <c r="A14" t="s">
        <v>112</v>
      </c>
      <c r="B14">
        <f>VLOOKUP(A14,'[3]Opration TeamMember_ItemMaster_'!$B$9:$E$991,4,0)</f>
        <v>80</v>
      </c>
      <c r="C14">
        <v>1336</v>
      </c>
    </row>
    <row r="15" spans="1:3" x14ac:dyDescent="0.3">
      <c r="A15" t="s">
        <v>111</v>
      </c>
      <c r="B15">
        <f>VLOOKUP(A15,'[3]Opration TeamMember_ItemMaster_'!$B$9:$E$991,4,0)</f>
        <v>81</v>
      </c>
      <c r="C15">
        <v>51</v>
      </c>
    </row>
    <row r="16" spans="1:3" x14ac:dyDescent="0.3">
      <c r="A16" t="s">
        <v>113</v>
      </c>
      <c r="B16">
        <f>VLOOKUP(A16,'[3]Opration TeamMember_ItemMaster_'!$B$9:$E$991,4,0)</f>
        <v>94</v>
      </c>
      <c r="C16">
        <v>145</v>
      </c>
    </row>
    <row r="17" spans="1:3" x14ac:dyDescent="0.3">
      <c r="A17" t="s">
        <v>115</v>
      </c>
      <c r="B17">
        <f>VLOOKUP(A17,'[3]Opration TeamMember_ItemMaster_'!$B$9:$E$991,4,0)</f>
        <v>112</v>
      </c>
      <c r="C17">
        <v>90</v>
      </c>
    </row>
    <row r="18" spans="1:3" x14ac:dyDescent="0.3">
      <c r="A18" t="s">
        <v>114</v>
      </c>
      <c r="B18">
        <f>VLOOKUP(A18,'[3]Opration TeamMember_ItemMaster_'!$B$9:$E$991,4,0)</f>
        <v>116</v>
      </c>
      <c r="C18">
        <v>30</v>
      </c>
    </row>
    <row r="19" spans="1:3" x14ac:dyDescent="0.3">
      <c r="A19" t="s">
        <v>117</v>
      </c>
      <c r="B19">
        <f>VLOOKUP(A19,'[3]Opration TeamMember_ItemMaster_'!$B$9:$E$991,4,0)</f>
        <v>118</v>
      </c>
      <c r="C19">
        <v>0</v>
      </c>
    </row>
    <row r="20" spans="1:3" x14ac:dyDescent="0.3">
      <c r="A20" t="s">
        <v>118</v>
      </c>
      <c r="B20">
        <f>VLOOKUP(A20,'[3]Opration TeamMember_ItemMaster_'!$B$9:$E$991,4,0)</f>
        <v>119</v>
      </c>
      <c r="C20">
        <v>0</v>
      </c>
    </row>
    <row r="21" spans="1:3" x14ac:dyDescent="0.3">
      <c r="A21" t="s">
        <v>116</v>
      </c>
      <c r="B21">
        <f>VLOOKUP(A21,'[3]Opration TeamMember_ItemMaster_'!$B$9:$E$991,4,0)</f>
        <v>120</v>
      </c>
      <c r="C21">
        <v>38</v>
      </c>
    </row>
    <row r="22" spans="1:3" x14ac:dyDescent="0.3">
      <c r="A22" t="s">
        <v>119</v>
      </c>
      <c r="B22">
        <f>VLOOKUP(A22,'[3]Opration TeamMember_ItemMaster_'!$B$9:$E$991,4,0)</f>
        <v>121</v>
      </c>
      <c r="C22">
        <v>80</v>
      </c>
    </row>
    <row r="23" spans="1:3" x14ac:dyDescent="0.3">
      <c r="A23" t="s">
        <v>121</v>
      </c>
      <c r="B23">
        <f>VLOOKUP(A23,'[3]Opration TeamMember_ItemMaster_'!$B$9:$E$991,4,0)</f>
        <v>122</v>
      </c>
      <c r="C23">
        <v>0</v>
      </c>
    </row>
    <row r="24" spans="1:3" x14ac:dyDescent="0.3">
      <c r="A24" t="s">
        <v>120</v>
      </c>
      <c r="B24">
        <f>VLOOKUP(A24,'[3]Opration TeamMember_ItemMaster_'!$B$9:$E$991,4,0)</f>
        <v>123</v>
      </c>
      <c r="C24">
        <v>0</v>
      </c>
    </row>
    <row r="25" spans="1:3" x14ac:dyDescent="0.3">
      <c r="A25" t="s">
        <v>122</v>
      </c>
      <c r="B25">
        <f>VLOOKUP(A25,'[3]Opration TeamMember_ItemMaster_'!$B$9:$E$991,4,0)</f>
        <v>138</v>
      </c>
      <c r="C25">
        <v>40</v>
      </c>
    </row>
    <row r="26" spans="1:3" x14ac:dyDescent="0.3">
      <c r="A26" t="s">
        <v>124</v>
      </c>
      <c r="B26">
        <f>VLOOKUP(A26,'[3]Opration TeamMember_ItemMaster_'!$B$9:$E$991,4,0)</f>
        <v>162</v>
      </c>
      <c r="C26">
        <v>0</v>
      </c>
    </row>
    <row r="27" spans="1:3" x14ac:dyDescent="0.3">
      <c r="A27" t="s">
        <v>126</v>
      </c>
      <c r="B27">
        <f>VLOOKUP(A27,'[3]Opration TeamMember_ItemMaster_'!$B$9:$E$991,4,0)</f>
        <v>163</v>
      </c>
      <c r="C27">
        <v>0</v>
      </c>
    </row>
    <row r="28" spans="1:3" x14ac:dyDescent="0.3">
      <c r="A28" t="s">
        <v>125</v>
      </c>
      <c r="B28">
        <f>VLOOKUP(A28,'[3]Opration TeamMember_ItemMaster_'!$B$9:$E$991,4,0)</f>
        <v>164</v>
      </c>
      <c r="C28">
        <v>0</v>
      </c>
    </row>
    <row r="29" spans="1:3" x14ac:dyDescent="0.3">
      <c r="A29" t="s">
        <v>123</v>
      </c>
      <c r="B29">
        <f>VLOOKUP(A29,'[3]Opration TeamMember_ItemMaster_'!$B$9:$E$991,4,0)</f>
        <v>165</v>
      </c>
      <c r="C29">
        <v>0</v>
      </c>
    </row>
    <row r="30" spans="1:3" x14ac:dyDescent="0.3">
      <c r="A30" t="s">
        <v>127</v>
      </c>
      <c r="B30">
        <f>VLOOKUP(A30,'[3]Opration TeamMember_ItemMaster_'!$B$9:$E$991,4,0)</f>
        <v>190</v>
      </c>
      <c r="C30">
        <v>14</v>
      </c>
    </row>
    <row r="31" spans="1:3" x14ac:dyDescent="0.3">
      <c r="A31" t="s">
        <v>128</v>
      </c>
      <c r="B31">
        <f>VLOOKUP(A31,'[3]Opration TeamMember_ItemMaster_'!$B$9:$E$991,4,0)</f>
        <v>199</v>
      </c>
      <c r="C31">
        <v>0</v>
      </c>
    </row>
    <row r="32" spans="1:3" x14ac:dyDescent="0.3">
      <c r="A32" t="s">
        <v>129</v>
      </c>
      <c r="B32">
        <f>VLOOKUP(A32,'[3]Opration TeamMember_ItemMaster_'!$B$9:$E$991,4,0)</f>
        <v>268</v>
      </c>
      <c r="C32">
        <v>30</v>
      </c>
    </row>
    <row r="33" spans="1:3" x14ac:dyDescent="0.3">
      <c r="A33" t="s">
        <v>131</v>
      </c>
      <c r="B33">
        <f>VLOOKUP(A33,'[3]Opration TeamMember_ItemMaster_'!$B$9:$E$991,4,0)</f>
        <v>307</v>
      </c>
      <c r="C33">
        <v>30</v>
      </c>
    </row>
    <row r="34" spans="1:3" x14ac:dyDescent="0.3">
      <c r="A34" t="s">
        <v>133</v>
      </c>
      <c r="B34">
        <f>VLOOKUP(A34,'[3]Opration TeamMember_ItemMaster_'!$B$9:$E$991,4,0)</f>
        <v>326</v>
      </c>
      <c r="C34">
        <v>34</v>
      </c>
    </row>
    <row r="35" spans="1:3" x14ac:dyDescent="0.3">
      <c r="A35" t="s">
        <v>134</v>
      </c>
      <c r="B35">
        <f>VLOOKUP(A35,'[3]Opration TeamMember_ItemMaster_'!$B$9:$E$991,4,0)</f>
        <v>339</v>
      </c>
      <c r="C35">
        <v>0</v>
      </c>
    </row>
    <row r="36" spans="1:3" x14ac:dyDescent="0.3">
      <c r="A36" t="s">
        <v>135</v>
      </c>
      <c r="B36">
        <f>VLOOKUP(A36,'[3]Opration TeamMember_ItemMaster_'!$B$9:$E$991,4,0)</f>
        <v>373</v>
      </c>
      <c r="C36">
        <v>7</v>
      </c>
    </row>
    <row r="37" spans="1:3" x14ac:dyDescent="0.3">
      <c r="A37" t="s">
        <v>136</v>
      </c>
      <c r="B37">
        <f>VLOOKUP(A37,'[3]Opration TeamMember_ItemMaster_'!$B$9:$E$991,4,0)</f>
        <v>374</v>
      </c>
      <c r="C37">
        <v>181</v>
      </c>
    </row>
    <row r="38" spans="1:3" x14ac:dyDescent="0.3">
      <c r="A38" t="s">
        <v>137</v>
      </c>
      <c r="B38">
        <f>VLOOKUP(A38,'[3]Opration TeamMember_ItemMaster_'!$B$9:$E$991,4,0)</f>
        <v>395</v>
      </c>
      <c r="C38">
        <v>0</v>
      </c>
    </row>
    <row r="39" spans="1:3" x14ac:dyDescent="0.3">
      <c r="A39" t="s">
        <v>132</v>
      </c>
      <c r="B39">
        <f>VLOOKUP(A39,'[3]Opration TeamMember_ItemMaster_'!$B$9:$E$991,4,0)</f>
        <v>324</v>
      </c>
      <c r="C39">
        <v>54</v>
      </c>
    </row>
    <row r="40" spans="1:3" x14ac:dyDescent="0.3">
      <c r="A40" t="s">
        <v>130</v>
      </c>
      <c r="B40">
        <f>VLOOKUP(A40,'[3]Opration TeamMember_ItemMaster_'!$B$9:$E$991,4,0)</f>
        <v>306</v>
      </c>
      <c r="C40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6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68" t="s">
        <v>196</v>
      </c>
      <c r="C1" s="69"/>
      <c r="D1" s="69"/>
      <c r="E1" s="69"/>
      <c r="F1" s="69"/>
      <c r="G1" s="69"/>
      <c r="H1" s="69"/>
      <c r="I1" s="69"/>
      <c r="J1" s="70"/>
      <c r="K1" s="68" t="s">
        <v>197</v>
      </c>
      <c r="L1" s="69"/>
      <c r="M1" s="69"/>
      <c r="N1" s="69"/>
      <c r="O1" s="69"/>
      <c r="P1" s="69"/>
      <c r="Q1" s="69"/>
      <c r="R1" s="69"/>
      <c r="S1" s="70"/>
      <c r="T1" s="68" t="s">
        <v>13</v>
      </c>
      <c r="U1" s="69"/>
      <c r="V1" s="69"/>
      <c r="W1" s="69"/>
      <c r="X1" s="69"/>
      <c r="Y1" s="69"/>
      <c r="Z1" s="69"/>
      <c r="AA1" s="69"/>
      <c r="AB1" s="7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148</v>
      </c>
      <c r="B4" s="20">
        <v>0</v>
      </c>
      <c r="C4" s="20">
        <v>150</v>
      </c>
      <c r="D4" s="20">
        <v>0</v>
      </c>
      <c r="E4" s="20">
        <v>90</v>
      </c>
      <c r="F4" s="20">
        <v>0</v>
      </c>
      <c r="G4" s="20">
        <v>0</v>
      </c>
      <c r="H4" s="20">
        <v>0</v>
      </c>
      <c r="I4" s="20">
        <v>0</v>
      </c>
      <c r="J4" s="20">
        <v>60</v>
      </c>
      <c r="K4" s="27">
        <v>0</v>
      </c>
      <c r="L4" s="28">
        <v>150</v>
      </c>
      <c r="M4" s="28">
        <v>0</v>
      </c>
      <c r="N4" s="28">
        <v>90</v>
      </c>
      <c r="O4" s="28">
        <v>0</v>
      </c>
      <c r="P4" s="28">
        <v>0</v>
      </c>
      <c r="Q4" s="28">
        <v>0</v>
      </c>
      <c r="R4" s="28">
        <v>0</v>
      </c>
      <c r="S4" s="26">
        <v>60</v>
      </c>
      <c r="T4" s="28">
        <f>B4-K4</f>
        <v>0</v>
      </c>
      <c r="U4" s="28">
        <f t="shared" ref="U4:AB19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24</v>
      </c>
      <c r="B5" s="20">
        <v>125</v>
      </c>
      <c r="C5" s="20">
        <v>0</v>
      </c>
      <c r="D5" s="20">
        <v>0</v>
      </c>
      <c r="E5" s="20">
        <v>5</v>
      </c>
      <c r="F5" s="20">
        <v>0</v>
      </c>
      <c r="G5" s="20">
        <v>0</v>
      </c>
      <c r="H5" s="20">
        <v>0</v>
      </c>
      <c r="I5" s="20">
        <v>0</v>
      </c>
      <c r="J5" s="20">
        <v>120</v>
      </c>
      <c r="K5" s="27">
        <v>125</v>
      </c>
      <c r="L5" s="20">
        <v>0</v>
      </c>
      <c r="M5" s="20">
        <v>0</v>
      </c>
      <c r="N5" s="20">
        <v>5</v>
      </c>
      <c r="O5" s="20">
        <v>0</v>
      </c>
      <c r="P5" s="20">
        <v>0</v>
      </c>
      <c r="Q5" s="20">
        <v>0</v>
      </c>
      <c r="R5" s="20">
        <v>0</v>
      </c>
      <c r="S5" s="26">
        <v>120</v>
      </c>
      <c r="T5" s="20">
        <f t="shared" ref="T5:T42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s="57" customFormat="1" x14ac:dyDescent="0.3">
      <c r="A6" s="17" t="s">
        <v>50</v>
      </c>
      <c r="B6" s="20">
        <v>50</v>
      </c>
      <c r="C6" s="20">
        <v>0</v>
      </c>
      <c r="D6" s="20">
        <v>0</v>
      </c>
      <c r="E6" s="20">
        <v>50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50</v>
      </c>
      <c r="L6" s="20">
        <v>0</v>
      </c>
      <c r="M6" s="20">
        <v>0</v>
      </c>
      <c r="N6" s="20">
        <v>50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">
        <v>26</v>
      </c>
    </row>
    <row r="7" spans="1:29" s="57" customFormat="1" x14ac:dyDescent="0.3">
      <c r="A7" s="17" t="s">
        <v>58</v>
      </c>
      <c r="B7" s="20">
        <v>6</v>
      </c>
      <c r="C7" s="20">
        <v>0</v>
      </c>
      <c r="D7" s="20">
        <v>0</v>
      </c>
      <c r="E7" s="20">
        <v>6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6</v>
      </c>
      <c r="L7" s="20">
        <v>0</v>
      </c>
      <c r="M7" s="20">
        <v>0</v>
      </c>
      <c r="N7" s="20">
        <v>6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">
        <v>26</v>
      </c>
    </row>
    <row r="8" spans="1:29" s="57" customFormat="1" x14ac:dyDescent="0.3">
      <c r="A8" s="17" t="s">
        <v>59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">
        <v>72</v>
      </c>
    </row>
    <row r="9" spans="1:29" s="57" customFormat="1" x14ac:dyDescent="0.3">
      <c r="A9" s="17" t="s">
        <v>149</v>
      </c>
      <c r="B9" s="20">
        <v>0</v>
      </c>
      <c r="C9" s="20">
        <v>10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10</v>
      </c>
      <c r="K9" s="27">
        <v>0</v>
      </c>
      <c r="L9" s="20">
        <v>10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10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">
        <v>26</v>
      </c>
    </row>
    <row r="10" spans="1:29" s="57" customFormat="1" x14ac:dyDescent="0.3">
      <c r="A10" s="17" t="s">
        <v>150</v>
      </c>
      <c r="B10" s="20">
        <v>0</v>
      </c>
      <c r="C10" s="20">
        <v>20</v>
      </c>
      <c r="D10" s="20">
        <v>0</v>
      </c>
      <c r="E10" s="20">
        <v>5</v>
      </c>
      <c r="F10" s="20">
        <v>0</v>
      </c>
      <c r="G10" s="20">
        <v>0</v>
      </c>
      <c r="H10" s="20">
        <v>0</v>
      </c>
      <c r="I10" s="20">
        <v>0</v>
      </c>
      <c r="J10" s="26">
        <v>15</v>
      </c>
      <c r="K10" s="27">
        <v>0</v>
      </c>
      <c r="L10" s="20">
        <v>20</v>
      </c>
      <c r="M10" s="20">
        <v>0</v>
      </c>
      <c r="N10" s="20">
        <v>5</v>
      </c>
      <c r="O10" s="20">
        <v>0</v>
      </c>
      <c r="P10" s="20">
        <v>0</v>
      </c>
      <c r="Q10" s="20">
        <v>0</v>
      </c>
      <c r="R10" s="20">
        <v>0</v>
      </c>
      <c r="S10" s="26">
        <v>15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">
        <v>26</v>
      </c>
    </row>
    <row r="11" spans="1:29" s="57" customFormat="1" x14ac:dyDescent="0.3">
      <c r="A11" s="17" t="s">
        <v>151</v>
      </c>
      <c r="B11" s="20">
        <v>0</v>
      </c>
      <c r="C11" s="20">
        <v>40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40</v>
      </c>
      <c r="K11" s="27">
        <v>0</v>
      </c>
      <c r="L11" s="20">
        <v>40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40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">
        <v>26</v>
      </c>
    </row>
    <row r="12" spans="1:29" s="57" customFormat="1" x14ac:dyDescent="0.3">
      <c r="A12" s="17" t="s">
        <v>102</v>
      </c>
      <c r="B12" s="20">
        <v>75</v>
      </c>
      <c r="C12" s="20">
        <v>0</v>
      </c>
      <c r="D12" s="20">
        <v>0</v>
      </c>
      <c r="E12" s="20">
        <v>45</v>
      </c>
      <c r="F12" s="20">
        <v>0</v>
      </c>
      <c r="G12" s="20">
        <v>0</v>
      </c>
      <c r="H12" s="20">
        <v>0</v>
      </c>
      <c r="I12" s="20">
        <v>0</v>
      </c>
      <c r="J12" s="26">
        <v>30</v>
      </c>
      <c r="K12" s="27">
        <v>45</v>
      </c>
      <c r="L12" s="20">
        <v>0</v>
      </c>
      <c r="M12" s="20">
        <v>0</v>
      </c>
      <c r="N12" s="20">
        <v>45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"/>
        <v>30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30</v>
      </c>
      <c r="AC12" s="17" t="s">
        <v>195</v>
      </c>
    </row>
    <row r="13" spans="1:29" s="57" customFormat="1" x14ac:dyDescent="0.3">
      <c r="A13" s="17" t="s">
        <v>104</v>
      </c>
      <c r="B13" s="20">
        <v>20</v>
      </c>
      <c r="C13" s="20">
        <v>70</v>
      </c>
      <c r="D13" s="20">
        <v>0</v>
      </c>
      <c r="E13" s="20">
        <v>27</v>
      </c>
      <c r="F13" s="20">
        <v>0</v>
      </c>
      <c r="G13" s="20">
        <v>0</v>
      </c>
      <c r="H13" s="20">
        <v>0</v>
      </c>
      <c r="I13" s="20">
        <v>0</v>
      </c>
      <c r="J13" s="26">
        <v>63</v>
      </c>
      <c r="K13" s="27">
        <v>20</v>
      </c>
      <c r="L13" s="20">
        <v>70</v>
      </c>
      <c r="M13" s="20">
        <v>0</v>
      </c>
      <c r="N13" s="20">
        <v>27</v>
      </c>
      <c r="O13" s="20">
        <v>0</v>
      </c>
      <c r="P13" s="20">
        <v>0</v>
      </c>
      <c r="Q13" s="20">
        <v>0</v>
      </c>
      <c r="R13" s="20">
        <v>0</v>
      </c>
      <c r="S13" s="26">
        <v>63</v>
      </c>
      <c r="T13" s="20">
        <f t="shared" si="1"/>
        <v>0</v>
      </c>
      <c r="U13" s="20">
        <f t="shared" si="0"/>
        <v>0</v>
      </c>
      <c r="V13" s="20">
        <f t="shared" si="0"/>
        <v>0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0"/>
        <v>0</v>
      </c>
      <c r="AA13" s="20">
        <f t="shared" si="0"/>
        <v>0</v>
      </c>
      <c r="AB13" s="20">
        <f t="shared" si="0"/>
        <v>0</v>
      </c>
      <c r="AC13" s="17" t="s">
        <v>26</v>
      </c>
    </row>
    <row r="14" spans="1:29" s="57" customFormat="1" x14ac:dyDescent="0.3">
      <c r="A14" s="17" t="s">
        <v>105</v>
      </c>
      <c r="B14" s="20">
        <v>0</v>
      </c>
      <c r="C14" s="20">
        <v>140</v>
      </c>
      <c r="D14" s="20">
        <v>0</v>
      </c>
      <c r="E14" s="20">
        <v>57</v>
      </c>
      <c r="F14" s="20">
        <v>0</v>
      </c>
      <c r="G14" s="20">
        <v>0</v>
      </c>
      <c r="H14" s="20">
        <v>0</v>
      </c>
      <c r="I14" s="20">
        <v>0</v>
      </c>
      <c r="J14" s="26">
        <v>83</v>
      </c>
      <c r="K14" s="27">
        <v>0</v>
      </c>
      <c r="L14" s="20">
        <v>140</v>
      </c>
      <c r="M14" s="20">
        <v>0</v>
      </c>
      <c r="N14" s="20">
        <v>57</v>
      </c>
      <c r="O14" s="20">
        <v>0</v>
      </c>
      <c r="P14" s="20">
        <v>0</v>
      </c>
      <c r="Q14" s="20">
        <v>0</v>
      </c>
      <c r="R14" s="20">
        <v>0</v>
      </c>
      <c r="S14" s="26">
        <v>83</v>
      </c>
      <c r="T14" s="20">
        <f t="shared" si="1"/>
        <v>0</v>
      </c>
      <c r="U14" s="20">
        <f t="shared" si="0"/>
        <v>0</v>
      </c>
      <c r="V14" s="20">
        <f t="shared" si="0"/>
        <v>0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0"/>
        <v>0</v>
      </c>
      <c r="AA14" s="20">
        <f t="shared" si="0"/>
        <v>0</v>
      </c>
      <c r="AB14" s="20">
        <f t="shared" si="0"/>
        <v>0</v>
      </c>
      <c r="AC14" s="17" t="s">
        <v>26</v>
      </c>
    </row>
    <row r="15" spans="1:29" s="57" customFormat="1" x14ac:dyDescent="0.3">
      <c r="A15" s="17" t="s">
        <v>152</v>
      </c>
      <c r="B15" s="20">
        <v>0</v>
      </c>
      <c r="C15" s="20">
        <v>40</v>
      </c>
      <c r="D15" s="20">
        <v>0</v>
      </c>
      <c r="E15" s="20">
        <v>10</v>
      </c>
      <c r="F15" s="20">
        <v>0</v>
      </c>
      <c r="G15" s="20">
        <v>0</v>
      </c>
      <c r="H15" s="20">
        <v>0</v>
      </c>
      <c r="I15" s="20">
        <v>0</v>
      </c>
      <c r="J15" s="26">
        <v>30</v>
      </c>
      <c r="K15" s="27">
        <v>0</v>
      </c>
      <c r="L15" s="20">
        <v>40</v>
      </c>
      <c r="M15" s="20">
        <v>0</v>
      </c>
      <c r="N15" s="20">
        <v>10</v>
      </c>
      <c r="O15" s="20">
        <v>0</v>
      </c>
      <c r="P15" s="20">
        <v>0</v>
      </c>
      <c r="Q15" s="20">
        <v>0</v>
      </c>
      <c r="R15" s="20">
        <v>0</v>
      </c>
      <c r="S15" s="26">
        <v>30</v>
      </c>
      <c r="T15" s="20">
        <f t="shared" si="1"/>
        <v>0</v>
      </c>
      <c r="U15" s="20">
        <f t="shared" si="0"/>
        <v>0</v>
      </c>
      <c r="V15" s="20">
        <f t="shared" si="0"/>
        <v>0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0"/>
        <v>0</v>
      </c>
      <c r="AA15" s="20">
        <f t="shared" si="0"/>
        <v>0</v>
      </c>
      <c r="AB15" s="20">
        <f t="shared" si="0"/>
        <v>0</v>
      </c>
      <c r="AC15" s="17" t="s">
        <v>26</v>
      </c>
    </row>
    <row r="16" spans="1:29" s="57" customFormat="1" x14ac:dyDescent="0.3">
      <c r="A16" s="17" t="s">
        <v>103</v>
      </c>
      <c r="B16" s="20">
        <v>48</v>
      </c>
      <c r="C16" s="20">
        <v>50</v>
      </c>
      <c r="D16" s="20">
        <v>0</v>
      </c>
      <c r="E16" s="20">
        <v>5</v>
      </c>
      <c r="F16" s="20">
        <v>0</v>
      </c>
      <c r="G16" s="20">
        <v>0</v>
      </c>
      <c r="H16" s="20">
        <v>0</v>
      </c>
      <c r="I16" s="20">
        <v>1</v>
      </c>
      <c r="J16" s="26">
        <v>92</v>
      </c>
      <c r="K16" s="27">
        <v>47</v>
      </c>
      <c r="L16" s="20">
        <v>50</v>
      </c>
      <c r="M16" s="20">
        <v>0</v>
      </c>
      <c r="N16" s="20">
        <v>5</v>
      </c>
      <c r="O16" s="20">
        <v>0</v>
      </c>
      <c r="P16" s="20">
        <v>0</v>
      </c>
      <c r="Q16" s="20">
        <v>0</v>
      </c>
      <c r="R16" s="20">
        <v>0</v>
      </c>
      <c r="S16" s="26">
        <v>92</v>
      </c>
      <c r="T16" s="20">
        <f t="shared" si="1"/>
        <v>1</v>
      </c>
      <c r="U16" s="20">
        <f t="shared" si="0"/>
        <v>0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0"/>
        <v>0</v>
      </c>
      <c r="AA16" s="20">
        <f t="shared" si="0"/>
        <v>1</v>
      </c>
      <c r="AB16" s="20">
        <f t="shared" si="0"/>
        <v>0</v>
      </c>
      <c r="AC16" s="17" t="s">
        <v>195</v>
      </c>
    </row>
    <row r="17" spans="1:29" s="57" customFormat="1" x14ac:dyDescent="0.3">
      <c r="A17" s="17" t="s">
        <v>106</v>
      </c>
      <c r="B17" s="20">
        <v>0</v>
      </c>
      <c r="C17" s="20">
        <v>70</v>
      </c>
      <c r="D17" s="20">
        <v>68</v>
      </c>
      <c r="E17" s="20">
        <v>2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70</v>
      </c>
      <c r="M17" s="20">
        <v>68</v>
      </c>
      <c r="N17" s="20">
        <v>2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17" t="s">
        <v>26</v>
      </c>
    </row>
    <row r="18" spans="1:29" s="57" customFormat="1" x14ac:dyDescent="0.3">
      <c r="A18" s="17" t="s">
        <v>108</v>
      </c>
      <c r="B18" s="20">
        <v>100</v>
      </c>
      <c r="C18" s="20">
        <v>200</v>
      </c>
      <c r="D18" s="20">
        <v>4</v>
      </c>
      <c r="E18" s="20">
        <v>296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100</v>
      </c>
      <c r="L18" s="20">
        <v>200</v>
      </c>
      <c r="M18" s="20">
        <v>4</v>
      </c>
      <c r="N18" s="20">
        <v>296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"/>
        <v>0</v>
      </c>
      <c r="U18" s="20">
        <f t="shared" si="0"/>
        <v>0</v>
      </c>
      <c r="V18" s="20">
        <f t="shared" si="0"/>
        <v>0</v>
      </c>
      <c r="W18" s="20">
        <f t="shared" si="0"/>
        <v>0</v>
      </c>
      <c r="X18" s="20">
        <f t="shared" si="0"/>
        <v>0</v>
      </c>
      <c r="Y18" s="20">
        <f t="shared" si="0"/>
        <v>0</v>
      </c>
      <c r="Z18" s="20">
        <f t="shared" si="0"/>
        <v>0</v>
      </c>
      <c r="AA18" s="20">
        <f t="shared" si="0"/>
        <v>0</v>
      </c>
      <c r="AB18" s="20">
        <f t="shared" si="0"/>
        <v>0</v>
      </c>
      <c r="AC18" s="17" t="s">
        <v>26</v>
      </c>
    </row>
    <row r="19" spans="1:29" s="57" customFormat="1" x14ac:dyDescent="0.3">
      <c r="A19" s="17" t="s">
        <v>107</v>
      </c>
      <c r="B19" s="20">
        <v>0</v>
      </c>
      <c r="C19" s="20">
        <v>210</v>
      </c>
      <c r="D19" s="20">
        <v>180</v>
      </c>
      <c r="E19" s="20">
        <v>12</v>
      </c>
      <c r="F19" s="20">
        <v>0</v>
      </c>
      <c r="G19" s="20">
        <v>0</v>
      </c>
      <c r="H19" s="20">
        <v>0</v>
      </c>
      <c r="I19" s="20">
        <v>0</v>
      </c>
      <c r="J19" s="26">
        <v>18</v>
      </c>
      <c r="K19" s="27">
        <v>0</v>
      </c>
      <c r="L19" s="20">
        <v>210</v>
      </c>
      <c r="M19" s="20">
        <v>180</v>
      </c>
      <c r="N19" s="20">
        <v>12</v>
      </c>
      <c r="O19" s="20">
        <v>0</v>
      </c>
      <c r="P19" s="20">
        <v>0</v>
      </c>
      <c r="Q19" s="20">
        <v>0</v>
      </c>
      <c r="R19" s="20">
        <v>0</v>
      </c>
      <c r="S19" s="26">
        <v>18</v>
      </c>
      <c r="T19" s="20">
        <f t="shared" si="1"/>
        <v>0</v>
      </c>
      <c r="U19" s="20">
        <f t="shared" si="0"/>
        <v>0</v>
      </c>
      <c r="V19" s="20">
        <f t="shared" si="0"/>
        <v>0</v>
      </c>
      <c r="W19" s="20">
        <f t="shared" si="0"/>
        <v>0</v>
      </c>
      <c r="X19" s="20">
        <f t="shared" si="0"/>
        <v>0</v>
      </c>
      <c r="Y19" s="20">
        <f t="shared" si="0"/>
        <v>0</v>
      </c>
      <c r="Z19" s="20">
        <f t="shared" si="0"/>
        <v>0</v>
      </c>
      <c r="AA19" s="20">
        <f t="shared" si="0"/>
        <v>0</v>
      </c>
      <c r="AB19" s="20">
        <f t="shared" si="0"/>
        <v>0</v>
      </c>
      <c r="AC19" s="17" t="s">
        <v>26</v>
      </c>
    </row>
    <row r="20" spans="1:29" s="57" customFormat="1" x14ac:dyDescent="0.3">
      <c r="A20" s="17" t="s">
        <v>109</v>
      </c>
      <c r="B20" s="20">
        <v>18</v>
      </c>
      <c r="C20" s="20">
        <v>690</v>
      </c>
      <c r="D20" s="20">
        <v>30</v>
      </c>
      <c r="E20" s="20">
        <v>53</v>
      </c>
      <c r="F20" s="20">
        <v>0</v>
      </c>
      <c r="G20" s="20">
        <v>0</v>
      </c>
      <c r="H20" s="20">
        <v>0</v>
      </c>
      <c r="I20" s="20">
        <v>0</v>
      </c>
      <c r="J20" s="26">
        <v>625</v>
      </c>
      <c r="K20" s="27">
        <v>18</v>
      </c>
      <c r="L20" s="20">
        <v>690</v>
      </c>
      <c r="M20" s="20">
        <v>30</v>
      </c>
      <c r="N20" s="20">
        <v>53</v>
      </c>
      <c r="O20" s="20">
        <v>0</v>
      </c>
      <c r="P20" s="20">
        <v>0</v>
      </c>
      <c r="Q20" s="20">
        <v>0</v>
      </c>
      <c r="R20" s="20">
        <v>0</v>
      </c>
      <c r="S20" s="26">
        <v>625</v>
      </c>
      <c r="T20" s="20">
        <f t="shared" si="1"/>
        <v>0</v>
      </c>
      <c r="U20" s="20">
        <f t="shared" ref="U20:U42" si="2">C20-L20</f>
        <v>0</v>
      </c>
      <c r="V20" s="20">
        <f t="shared" ref="V20:V42" si="3">D20-M20</f>
        <v>0</v>
      </c>
      <c r="W20" s="20">
        <f t="shared" ref="W20:W42" si="4">E20-N20</f>
        <v>0</v>
      </c>
      <c r="X20" s="20">
        <f t="shared" ref="X20:X42" si="5">F20-O20</f>
        <v>0</v>
      </c>
      <c r="Y20" s="20">
        <f t="shared" ref="Y20:Y42" si="6">G20-P20</f>
        <v>0</v>
      </c>
      <c r="Z20" s="20">
        <f t="shared" ref="Z20:Z42" si="7">H20-Q20</f>
        <v>0</v>
      </c>
      <c r="AA20" s="20">
        <f t="shared" ref="AA20:AA42" si="8">I20-R20</f>
        <v>0</v>
      </c>
      <c r="AB20" s="20">
        <f t="shared" ref="AB20:AB42" si="9">J20-S20</f>
        <v>0</v>
      </c>
      <c r="AC20" s="17" t="s">
        <v>26</v>
      </c>
    </row>
    <row r="21" spans="1:29" s="57" customFormat="1" x14ac:dyDescent="0.3">
      <c r="A21" s="17" t="s">
        <v>110</v>
      </c>
      <c r="B21" s="20">
        <v>0</v>
      </c>
      <c r="C21" s="20">
        <v>50</v>
      </c>
      <c r="D21" s="20">
        <v>50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50</v>
      </c>
      <c r="M21" s="20">
        <v>50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">
        <v>26</v>
      </c>
    </row>
    <row r="22" spans="1:29" s="57" customFormat="1" x14ac:dyDescent="0.3">
      <c r="A22" s="17" t="s">
        <v>112</v>
      </c>
      <c r="B22" s="20">
        <v>710</v>
      </c>
      <c r="C22" s="20">
        <v>1000</v>
      </c>
      <c r="D22" s="20">
        <v>508</v>
      </c>
      <c r="E22" s="20">
        <v>954</v>
      </c>
      <c r="F22" s="20">
        <v>0</v>
      </c>
      <c r="G22" s="20">
        <v>0</v>
      </c>
      <c r="H22" s="20">
        <v>0</v>
      </c>
      <c r="I22" s="20">
        <v>0</v>
      </c>
      <c r="J22" s="26">
        <v>248</v>
      </c>
      <c r="K22" s="27">
        <v>710</v>
      </c>
      <c r="L22" s="20">
        <v>1000</v>
      </c>
      <c r="M22" s="20">
        <v>508</v>
      </c>
      <c r="N22" s="20">
        <v>954</v>
      </c>
      <c r="O22" s="20">
        <v>0</v>
      </c>
      <c r="P22" s="20">
        <v>0</v>
      </c>
      <c r="Q22" s="20">
        <v>0</v>
      </c>
      <c r="R22" s="20">
        <v>0</v>
      </c>
      <c r="S22" s="26">
        <v>248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">
        <v>26</v>
      </c>
    </row>
    <row r="23" spans="1:29" s="57" customFormat="1" x14ac:dyDescent="0.3">
      <c r="A23" s="17" t="s">
        <v>111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">
        <v>26</v>
      </c>
    </row>
    <row r="24" spans="1:29" s="57" customFormat="1" x14ac:dyDescent="0.3">
      <c r="A24" s="17" t="s">
        <v>113</v>
      </c>
      <c r="B24" s="20">
        <v>0</v>
      </c>
      <c r="C24" s="20">
        <v>50</v>
      </c>
      <c r="D24" s="20">
        <v>12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38</v>
      </c>
      <c r="K24" s="27">
        <v>0</v>
      </c>
      <c r="L24" s="20">
        <v>50</v>
      </c>
      <c r="M24" s="20">
        <v>12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38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">
        <v>26</v>
      </c>
    </row>
    <row r="25" spans="1:29" s="57" customFormat="1" x14ac:dyDescent="0.3">
      <c r="A25" s="17" t="s">
        <v>153</v>
      </c>
      <c r="B25" s="20">
        <v>0</v>
      </c>
      <c r="C25" s="20">
        <v>30</v>
      </c>
      <c r="D25" s="20">
        <v>30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30</v>
      </c>
      <c r="M25" s="20">
        <v>30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">
        <v>26</v>
      </c>
    </row>
    <row r="26" spans="1:29" s="57" customFormat="1" x14ac:dyDescent="0.3">
      <c r="A26" s="17" t="s">
        <v>154</v>
      </c>
      <c r="B26" s="20">
        <v>0</v>
      </c>
      <c r="C26" s="20">
        <v>50</v>
      </c>
      <c r="D26" s="20">
        <v>0</v>
      </c>
      <c r="E26" s="20">
        <v>41</v>
      </c>
      <c r="F26" s="20">
        <v>0</v>
      </c>
      <c r="G26" s="20">
        <v>0</v>
      </c>
      <c r="H26" s="20">
        <v>0</v>
      </c>
      <c r="I26" s="20">
        <v>0</v>
      </c>
      <c r="J26" s="26">
        <v>9</v>
      </c>
      <c r="K26" s="27">
        <v>0</v>
      </c>
      <c r="L26" s="20">
        <v>50</v>
      </c>
      <c r="M26" s="20">
        <v>0</v>
      </c>
      <c r="N26" s="20">
        <v>41</v>
      </c>
      <c r="O26" s="20">
        <v>0</v>
      </c>
      <c r="P26" s="20">
        <v>0</v>
      </c>
      <c r="Q26" s="20">
        <v>0</v>
      </c>
      <c r="R26" s="20">
        <v>0</v>
      </c>
      <c r="S26" s="26">
        <v>9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">
        <v>26</v>
      </c>
    </row>
    <row r="27" spans="1:29" s="57" customFormat="1" x14ac:dyDescent="0.3">
      <c r="A27" s="17" t="s">
        <v>115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">
        <v>26</v>
      </c>
    </row>
    <row r="28" spans="1:29" s="57" customFormat="1" x14ac:dyDescent="0.3">
      <c r="A28" s="17" t="s">
        <v>114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">
        <v>26</v>
      </c>
    </row>
    <row r="29" spans="1:29" s="57" customFormat="1" x14ac:dyDescent="0.3">
      <c r="A29" s="17" t="s">
        <v>117</v>
      </c>
      <c r="B29" s="20">
        <v>20</v>
      </c>
      <c r="C29" s="20">
        <v>20</v>
      </c>
      <c r="D29" s="20">
        <v>0</v>
      </c>
      <c r="E29" s="20">
        <v>30</v>
      </c>
      <c r="F29" s="20">
        <v>0</v>
      </c>
      <c r="G29" s="20">
        <v>0</v>
      </c>
      <c r="H29" s="20">
        <v>0</v>
      </c>
      <c r="I29" s="20">
        <v>0</v>
      </c>
      <c r="J29" s="26">
        <v>10</v>
      </c>
      <c r="K29" s="27">
        <v>20</v>
      </c>
      <c r="L29" s="20">
        <v>20</v>
      </c>
      <c r="M29" s="20">
        <v>0</v>
      </c>
      <c r="N29" s="20">
        <v>30</v>
      </c>
      <c r="O29" s="20">
        <v>0</v>
      </c>
      <c r="P29" s="20">
        <v>0</v>
      </c>
      <c r="Q29" s="20">
        <v>0</v>
      </c>
      <c r="R29" s="20">
        <v>0</v>
      </c>
      <c r="S29" s="26">
        <v>10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">
        <v>26</v>
      </c>
    </row>
    <row r="30" spans="1:29" s="57" customFormat="1" x14ac:dyDescent="0.3">
      <c r="A30" s="17" t="s">
        <v>118</v>
      </c>
      <c r="B30" s="20">
        <v>10</v>
      </c>
      <c r="C30" s="20">
        <v>0</v>
      </c>
      <c r="D30" s="20">
        <v>0</v>
      </c>
      <c r="E30" s="20">
        <v>10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10</v>
      </c>
      <c r="L30" s="20">
        <v>0</v>
      </c>
      <c r="M30" s="20">
        <v>0</v>
      </c>
      <c r="N30" s="20">
        <v>10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">
        <v>26</v>
      </c>
    </row>
    <row r="31" spans="1:29" s="57" customFormat="1" x14ac:dyDescent="0.3">
      <c r="A31" s="17" t="s">
        <v>116</v>
      </c>
      <c r="B31" s="20">
        <v>0</v>
      </c>
      <c r="C31" s="20">
        <v>200</v>
      </c>
      <c r="D31" s="20">
        <v>0</v>
      </c>
      <c r="E31" s="20">
        <v>80</v>
      </c>
      <c r="F31" s="20">
        <v>0</v>
      </c>
      <c r="G31" s="20">
        <v>0</v>
      </c>
      <c r="H31" s="20">
        <v>0</v>
      </c>
      <c r="I31" s="20">
        <v>0</v>
      </c>
      <c r="J31" s="26">
        <v>120</v>
      </c>
      <c r="K31" s="27">
        <v>0</v>
      </c>
      <c r="L31" s="20">
        <v>200</v>
      </c>
      <c r="M31" s="20">
        <v>0</v>
      </c>
      <c r="N31" s="20">
        <v>80</v>
      </c>
      <c r="O31" s="20">
        <v>0</v>
      </c>
      <c r="P31" s="20">
        <v>0</v>
      </c>
      <c r="Q31" s="20">
        <v>0</v>
      </c>
      <c r="R31" s="20">
        <v>0</v>
      </c>
      <c r="S31" s="26">
        <v>120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">
        <v>26</v>
      </c>
    </row>
    <row r="32" spans="1:29" s="57" customFormat="1" x14ac:dyDescent="0.3">
      <c r="A32" s="17" t="s">
        <v>119</v>
      </c>
      <c r="B32" s="20">
        <v>0</v>
      </c>
      <c r="C32" s="20">
        <v>200</v>
      </c>
      <c r="D32" s="20">
        <v>0</v>
      </c>
      <c r="E32" s="20">
        <v>36</v>
      </c>
      <c r="F32" s="20">
        <v>0</v>
      </c>
      <c r="G32" s="20">
        <v>0</v>
      </c>
      <c r="H32" s="20">
        <v>0</v>
      </c>
      <c r="I32" s="20">
        <v>0</v>
      </c>
      <c r="J32" s="26">
        <v>164</v>
      </c>
      <c r="K32" s="27">
        <v>0</v>
      </c>
      <c r="L32" s="20">
        <v>200</v>
      </c>
      <c r="M32" s="20">
        <v>0</v>
      </c>
      <c r="N32" s="20">
        <v>36</v>
      </c>
      <c r="O32" s="20">
        <v>0</v>
      </c>
      <c r="P32" s="20">
        <v>0</v>
      </c>
      <c r="Q32" s="20">
        <v>0</v>
      </c>
      <c r="R32" s="20">
        <v>0</v>
      </c>
      <c r="S32" s="26">
        <v>164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">
        <v>26</v>
      </c>
    </row>
    <row r="33" spans="1:29" s="57" customFormat="1" x14ac:dyDescent="0.3">
      <c r="A33" s="17" t="s">
        <v>121</v>
      </c>
      <c r="B33" s="20">
        <v>120</v>
      </c>
      <c r="C33" s="20">
        <v>0</v>
      </c>
      <c r="D33" s="20">
        <v>0</v>
      </c>
      <c r="E33" s="20">
        <v>120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120</v>
      </c>
      <c r="L33" s="20">
        <v>0</v>
      </c>
      <c r="M33" s="20">
        <v>0</v>
      </c>
      <c r="N33" s="20">
        <v>120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">
        <v>26</v>
      </c>
    </row>
    <row r="34" spans="1:29" s="57" customFormat="1" x14ac:dyDescent="0.3">
      <c r="A34" s="17" t="s">
        <v>120</v>
      </c>
      <c r="B34" s="20">
        <v>80</v>
      </c>
      <c r="C34" s="20">
        <v>0</v>
      </c>
      <c r="D34" s="20">
        <v>0</v>
      </c>
      <c r="E34" s="20">
        <v>61</v>
      </c>
      <c r="F34" s="20">
        <v>0</v>
      </c>
      <c r="G34" s="20">
        <v>0</v>
      </c>
      <c r="H34" s="20">
        <v>0</v>
      </c>
      <c r="I34" s="20">
        <v>0</v>
      </c>
      <c r="J34" s="26">
        <v>19</v>
      </c>
      <c r="K34" s="27">
        <v>80</v>
      </c>
      <c r="L34" s="20">
        <v>0</v>
      </c>
      <c r="M34" s="20">
        <v>0</v>
      </c>
      <c r="N34" s="20">
        <v>61</v>
      </c>
      <c r="O34" s="20">
        <v>0</v>
      </c>
      <c r="P34" s="20">
        <v>0</v>
      </c>
      <c r="Q34" s="20">
        <v>0</v>
      </c>
      <c r="R34" s="20">
        <v>0</v>
      </c>
      <c r="S34" s="26">
        <v>19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">
        <v>26</v>
      </c>
    </row>
    <row r="35" spans="1:29" s="57" customFormat="1" x14ac:dyDescent="0.3">
      <c r="A35" s="17" t="s">
        <v>122</v>
      </c>
      <c r="B35" s="20">
        <v>0</v>
      </c>
      <c r="C35" s="20">
        <v>50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50</v>
      </c>
      <c r="K35" s="27">
        <v>0</v>
      </c>
      <c r="L35" s="20">
        <v>50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50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">
        <v>72</v>
      </c>
    </row>
    <row r="36" spans="1:29" s="57" customFormat="1" x14ac:dyDescent="0.3">
      <c r="A36" s="17" t="s">
        <v>155</v>
      </c>
      <c r="B36" s="20">
        <v>0</v>
      </c>
      <c r="C36" s="20">
        <v>200</v>
      </c>
      <c r="D36" s="20">
        <v>0</v>
      </c>
      <c r="E36" s="20">
        <v>119</v>
      </c>
      <c r="F36" s="20">
        <v>0</v>
      </c>
      <c r="G36" s="20">
        <v>0</v>
      </c>
      <c r="H36" s="20">
        <v>0</v>
      </c>
      <c r="I36" s="20">
        <v>0</v>
      </c>
      <c r="J36" s="26">
        <v>81</v>
      </c>
      <c r="K36" s="27">
        <v>0</v>
      </c>
      <c r="L36" s="20">
        <v>200</v>
      </c>
      <c r="M36" s="20">
        <v>0</v>
      </c>
      <c r="N36" s="20">
        <v>119</v>
      </c>
      <c r="O36" s="20">
        <v>0</v>
      </c>
      <c r="P36" s="20">
        <v>0</v>
      </c>
      <c r="Q36" s="20">
        <v>0</v>
      </c>
      <c r="R36" s="20">
        <v>0</v>
      </c>
      <c r="S36" s="26">
        <v>81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">
        <v>26</v>
      </c>
    </row>
    <row r="37" spans="1:29" s="57" customFormat="1" x14ac:dyDescent="0.3">
      <c r="A37" s="17" t="s">
        <v>156</v>
      </c>
      <c r="B37" s="20">
        <v>0</v>
      </c>
      <c r="C37" s="20">
        <v>40</v>
      </c>
      <c r="D37" s="20">
        <v>0</v>
      </c>
      <c r="E37" s="20">
        <v>20</v>
      </c>
      <c r="F37" s="20">
        <v>0</v>
      </c>
      <c r="G37" s="20">
        <v>0</v>
      </c>
      <c r="H37" s="20">
        <v>0</v>
      </c>
      <c r="I37" s="20">
        <v>0</v>
      </c>
      <c r="J37" s="26">
        <v>20</v>
      </c>
      <c r="K37" s="27">
        <v>0</v>
      </c>
      <c r="L37" s="20">
        <v>40</v>
      </c>
      <c r="M37" s="20">
        <v>0</v>
      </c>
      <c r="N37" s="20">
        <v>20</v>
      </c>
      <c r="O37" s="20">
        <v>0</v>
      </c>
      <c r="P37" s="20">
        <v>0</v>
      </c>
      <c r="Q37" s="20">
        <v>0</v>
      </c>
      <c r="R37" s="20">
        <v>0</v>
      </c>
      <c r="S37" s="26">
        <v>20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">
        <v>26</v>
      </c>
    </row>
    <row r="38" spans="1:29" s="57" customFormat="1" x14ac:dyDescent="0.3">
      <c r="A38" s="17" t="s">
        <v>124</v>
      </c>
      <c r="B38" s="20">
        <v>0</v>
      </c>
      <c r="C38" s="20">
        <v>30</v>
      </c>
      <c r="D38" s="20">
        <v>0</v>
      </c>
      <c r="E38" s="20">
        <v>18</v>
      </c>
      <c r="F38" s="20">
        <v>0</v>
      </c>
      <c r="G38" s="20">
        <v>0</v>
      </c>
      <c r="H38" s="20">
        <v>0</v>
      </c>
      <c r="I38" s="20">
        <v>0</v>
      </c>
      <c r="J38" s="26">
        <v>12</v>
      </c>
      <c r="K38" s="27">
        <v>0</v>
      </c>
      <c r="L38" s="20">
        <v>30</v>
      </c>
      <c r="M38" s="20">
        <v>0</v>
      </c>
      <c r="N38" s="20">
        <v>18</v>
      </c>
      <c r="O38" s="20">
        <v>0</v>
      </c>
      <c r="P38" s="20">
        <v>0</v>
      </c>
      <c r="Q38" s="20">
        <v>0</v>
      </c>
      <c r="R38" s="20">
        <v>0</v>
      </c>
      <c r="S38" s="26">
        <v>12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">
        <v>26</v>
      </c>
    </row>
    <row r="39" spans="1:29" s="57" customFormat="1" x14ac:dyDescent="0.3">
      <c r="A39" s="17" t="s">
        <v>126</v>
      </c>
      <c r="B39" s="20">
        <v>10</v>
      </c>
      <c r="C39" s="20">
        <v>40</v>
      </c>
      <c r="D39" s="20">
        <v>0</v>
      </c>
      <c r="E39" s="20">
        <v>28</v>
      </c>
      <c r="F39" s="20">
        <v>0</v>
      </c>
      <c r="G39" s="20">
        <v>0</v>
      </c>
      <c r="H39" s="20">
        <v>0</v>
      </c>
      <c r="I39" s="20">
        <v>0</v>
      </c>
      <c r="J39" s="26">
        <v>22</v>
      </c>
      <c r="K39" s="27">
        <v>10</v>
      </c>
      <c r="L39" s="20">
        <v>40</v>
      </c>
      <c r="M39" s="20">
        <v>0</v>
      </c>
      <c r="N39" s="20">
        <v>28</v>
      </c>
      <c r="O39" s="20">
        <v>0</v>
      </c>
      <c r="P39" s="20">
        <v>0</v>
      </c>
      <c r="Q39" s="20">
        <v>0</v>
      </c>
      <c r="R39" s="20">
        <v>0</v>
      </c>
      <c r="S39" s="26">
        <v>22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">
        <v>26</v>
      </c>
    </row>
    <row r="40" spans="1:29" s="57" customFormat="1" x14ac:dyDescent="0.3">
      <c r="A40" s="17" t="s">
        <v>125</v>
      </c>
      <c r="B40" s="20">
        <v>71</v>
      </c>
      <c r="C40" s="20">
        <v>40</v>
      </c>
      <c r="D40" s="20">
        <v>0</v>
      </c>
      <c r="E40" s="20">
        <v>73</v>
      </c>
      <c r="F40" s="20">
        <v>0</v>
      </c>
      <c r="G40" s="20">
        <v>0</v>
      </c>
      <c r="H40" s="20">
        <v>0</v>
      </c>
      <c r="I40" s="20">
        <v>0</v>
      </c>
      <c r="J40" s="26">
        <v>38</v>
      </c>
      <c r="K40" s="27">
        <v>71</v>
      </c>
      <c r="L40" s="20">
        <v>40</v>
      </c>
      <c r="M40" s="20">
        <v>0</v>
      </c>
      <c r="N40" s="20">
        <v>73</v>
      </c>
      <c r="O40" s="20">
        <v>0</v>
      </c>
      <c r="P40" s="20">
        <v>0</v>
      </c>
      <c r="Q40" s="20">
        <v>0</v>
      </c>
      <c r="R40" s="20">
        <v>0</v>
      </c>
      <c r="S40" s="26">
        <v>38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">
        <v>26</v>
      </c>
    </row>
    <row r="41" spans="1:29" s="57" customFormat="1" x14ac:dyDescent="0.3">
      <c r="A41" s="17" t="s">
        <v>123</v>
      </c>
      <c r="B41" s="20">
        <v>50</v>
      </c>
      <c r="C41" s="20">
        <v>150</v>
      </c>
      <c r="D41" s="20">
        <v>0</v>
      </c>
      <c r="E41" s="20">
        <v>91</v>
      </c>
      <c r="F41" s="20">
        <v>0</v>
      </c>
      <c r="G41" s="20">
        <v>0</v>
      </c>
      <c r="H41" s="20">
        <v>0</v>
      </c>
      <c r="I41" s="20">
        <v>1</v>
      </c>
      <c r="J41" s="26">
        <v>108</v>
      </c>
      <c r="K41" s="27">
        <v>49</v>
      </c>
      <c r="L41" s="20">
        <v>150</v>
      </c>
      <c r="M41" s="20">
        <v>0</v>
      </c>
      <c r="N41" s="20">
        <v>91</v>
      </c>
      <c r="O41" s="20">
        <v>0</v>
      </c>
      <c r="P41" s="20">
        <v>0</v>
      </c>
      <c r="Q41" s="20">
        <v>0</v>
      </c>
      <c r="R41" s="20">
        <v>0</v>
      </c>
      <c r="S41" s="26">
        <v>108</v>
      </c>
      <c r="T41" s="20">
        <f t="shared" si="1"/>
        <v>1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1</v>
      </c>
      <c r="AB41" s="20">
        <f t="shared" si="9"/>
        <v>0</v>
      </c>
      <c r="AC41" s="17" t="s">
        <v>195</v>
      </c>
    </row>
    <row r="42" spans="1:29" s="57" customFormat="1" x14ac:dyDescent="0.3">
      <c r="A42" s="17" t="s">
        <v>157</v>
      </c>
      <c r="B42" s="20">
        <v>0</v>
      </c>
      <c r="C42" s="20">
        <v>50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50</v>
      </c>
      <c r="K42" s="27">
        <v>0</v>
      </c>
      <c r="L42" s="20">
        <v>50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50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">
        <v>26</v>
      </c>
    </row>
    <row r="43" spans="1:29" x14ac:dyDescent="0.3">
      <c r="A43" s="17" t="s">
        <v>158</v>
      </c>
      <c r="B43" s="20">
        <v>0</v>
      </c>
      <c r="C43" s="20">
        <v>200</v>
      </c>
      <c r="D43" s="20">
        <v>0</v>
      </c>
      <c r="E43" s="20">
        <v>195</v>
      </c>
      <c r="F43" s="20">
        <v>0</v>
      </c>
      <c r="G43" s="20">
        <v>0</v>
      </c>
      <c r="H43" s="20">
        <v>0</v>
      </c>
      <c r="I43" s="20">
        <v>0</v>
      </c>
      <c r="J43" s="26">
        <v>5</v>
      </c>
      <c r="K43" s="27">
        <v>0</v>
      </c>
      <c r="L43" s="20">
        <v>200</v>
      </c>
      <c r="M43" s="20">
        <v>0</v>
      </c>
      <c r="N43" s="20">
        <v>195</v>
      </c>
      <c r="O43" s="20">
        <v>0</v>
      </c>
      <c r="P43" s="20">
        <v>0</v>
      </c>
      <c r="Q43" s="20">
        <v>0</v>
      </c>
      <c r="R43" s="20">
        <v>0</v>
      </c>
      <c r="S43" s="26">
        <v>5</v>
      </c>
      <c r="T43" s="20">
        <f t="shared" ref="T43:AB56" si="10">B43-K43</f>
        <v>0</v>
      </c>
      <c r="U43" s="20">
        <f t="shared" si="10"/>
        <v>0</v>
      </c>
      <c r="V43" s="20">
        <f t="shared" si="10"/>
        <v>0</v>
      </c>
      <c r="W43" s="20">
        <f t="shared" si="10"/>
        <v>0</v>
      </c>
      <c r="X43" s="20">
        <f t="shared" si="10"/>
        <v>0</v>
      </c>
      <c r="Y43" s="20">
        <f t="shared" si="10"/>
        <v>0</v>
      </c>
      <c r="Z43" s="20">
        <f t="shared" si="10"/>
        <v>0</v>
      </c>
      <c r="AA43" s="20">
        <f t="shared" si="10"/>
        <v>0</v>
      </c>
      <c r="AB43" s="20">
        <f t="shared" si="10"/>
        <v>0</v>
      </c>
      <c r="AC43" s="17" t="s">
        <v>26</v>
      </c>
    </row>
    <row r="44" spans="1:29" x14ac:dyDescent="0.3">
      <c r="A44" s="17" t="s">
        <v>127</v>
      </c>
      <c r="B44" s="20">
        <v>0</v>
      </c>
      <c r="C44" s="20">
        <v>280</v>
      </c>
      <c r="D44" s="20">
        <v>0</v>
      </c>
      <c r="E44" s="20">
        <v>194</v>
      </c>
      <c r="F44" s="20">
        <v>0</v>
      </c>
      <c r="G44" s="20">
        <v>0</v>
      </c>
      <c r="H44" s="20">
        <v>0</v>
      </c>
      <c r="I44" s="20">
        <v>0</v>
      </c>
      <c r="J44" s="26">
        <v>86</v>
      </c>
      <c r="K44" s="27">
        <v>0</v>
      </c>
      <c r="L44" s="20">
        <v>280</v>
      </c>
      <c r="M44" s="20">
        <v>0</v>
      </c>
      <c r="N44" s="20">
        <v>194</v>
      </c>
      <c r="O44" s="20">
        <v>0</v>
      </c>
      <c r="P44" s="20">
        <v>0</v>
      </c>
      <c r="Q44" s="20">
        <v>0</v>
      </c>
      <c r="R44" s="20">
        <v>0</v>
      </c>
      <c r="S44" s="26">
        <v>86</v>
      </c>
      <c r="T44" s="20">
        <f t="shared" si="10"/>
        <v>0</v>
      </c>
      <c r="U44" s="20">
        <f t="shared" si="10"/>
        <v>0</v>
      </c>
      <c r="V44" s="20">
        <f t="shared" si="10"/>
        <v>0</v>
      </c>
      <c r="W44" s="20">
        <f t="shared" si="10"/>
        <v>0</v>
      </c>
      <c r="X44" s="20">
        <f t="shared" si="10"/>
        <v>0</v>
      </c>
      <c r="Y44" s="20">
        <f t="shared" si="10"/>
        <v>0</v>
      </c>
      <c r="Z44" s="20">
        <f t="shared" si="10"/>
        <v>0</v>
      </c>
      <c r="AA44" s="20">
        <f t="shared" si="10"/>
        <v>0</v>
      </c>
      <c r="AB44" s="20">
        <f t="shared" si="10"/>
        <v>0</v>
      </c>
      <c r="AC44" s="17" t="s">
        <v>26</v>
      </c>
    </row>
    <row r="45" spans="1:29" x14ac:dyDescent="0.3">
      <c r="A45" s="17" t="s">
        <v>128</v>
      </c>
      <c r="B45" s="20">
        <v>1565</v>
      </c>
      <c r="C45" s="20">
        <v>0</v>
      </c>
      <c r="D45" s="20">
        <v>0</v>
      </c>
      <c r="E45" s="20">
        <v>1341</v>
      </c>
      <c r="F45" s="20">
        <v>0</v>
      </c>
      <c r="G45" s="20">
        <v>0</v>
      </c>
      <c r="H45" s="20">
        <v>0</v>
      </c>
      <c r="I45" s="20">
        <v>0</v>
      </c>
      <c r="J45" s="26">
        <v>224</v>
      </c>
      <c r="K45" s="27">
        <v>1565</v>
      </c>
      <c r="L45" s="20">
        <v>0</v>
      </c>
      <c r="M45" s="20">
        <v>0</v>
      </c>
      <c r="N45" s="20">
        <v>1341</v>
      </c>
      <c r="O45" s="20">
        <v>0</v>
      </c>
      <c r="P45" s="20">
        <v>0</v>
      </c>
      <c r="Q45" s="20">
        <v>0</v>
      </c>
      <c r="R45" s="20">
        <v>0</v>
      </c>
      <c r="S45" s="26">
        <v>224</v>
      </c>
      <c r="T45" s="20">
        <f t="shared" si="10"/>
        <v>0</v>
      </c>
      <c r="U45" s="20">
        <f t="shared" si="10"/>
        <v>0</v>
      </c>
      <c r="V45" s="20">
        <f t="shared" si="10"/>
        <v>0</v>
      </c>
      <c r="W45" s="20">
        <f t="shared" si="10"/>
        <v>0</v>
      </c>
      <c r="X45" s="20">
        <f t="shared" si="10"/>
        <v>0</v>
      </c>
      <c r="Y45" s="20">
        <f t="shared" si="10"/>
        <v>0</v>
      </c>
      <c r="Z45" s="20">
        <f t="shared" si="10"/>
        <v>0</v>
      </c>
      <c r="AA45" s="20">
        <f t="shared" si="10"/>
        <v>0</v>
      </c>
      <c r="AB45" s="20">
        <f t="shared" si="10"/>
        <v>0</v>
      </c>
      <c r="AC45" s="17" t="s">
        <v>72</v>
      </c>
    </row>
    <row r="46" spans="1:29" x14ac:dyDescent="0.3">
      <c r="A46" s="17" t="s">
        <v>159</v>
      </c>
      <c r="B46" s="20">
        <v>0</v>
      </c>
      <c r="C46" s="20">
        <v>80</v>
      </c>
      <c r="D46" s="20">
        <v>0</v>
      </c>
      <c r="E46" s="20">
        <v>80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80</v>
      </c>
      <c r="M46" s="20">
        <v>0</v>
      </c>
      <c r="N46" s="20">
        <v>80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0"/>
        <v>0</v>
      </c>
      <c r="U46" s="20">
        <f t="shared" si="10"/>
        <v>0</v>
      </c>
      <c r="V46" s="20">
        <f t="shared" si="10"/>
        <v>0</v>
      </c>
      <c r="W46" s="20">
        <f t="shared" si="10"/>
        <v>0</v>
      </c>
      <c r="X46" s="20">
        <f t="shared" si="10"/>
        <v>0</v>
      </c>
      <c r="Y46" s="20">
        <f t="shared" si="10"/>
        <v>0</v>
      </c>
      <c r="Z46" s="20">
        <f t="shared" si="10"/>
        <v>0</v>
      </c>
      <c r="AA46" s="20">
        <f t="shared" si="10"/>
        <v>0</v>
      </c>
      <c r="AB46" s="20">
        <f t="shared" si="10"/>
        <v>0</v>
      </c>
      <c r="AC46" s="17" t="s">
        <v>26</v>
      </c>
    </row>
    <row r="47" spans="1:29" x14ac:dyDescent="0.3">
      <c r="A47" s="17" t="s">
        <v>160</v>
      </c>
      <c r="B47" s="20">
        <v>0</v>
      </c>
      <c r="C47" s="20">
        <v>20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20</v>
      </c>
      <c r="K47" s="27">
        <v>0</v>
      </c>
      <c r="L47" s="20">
        <v>20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20</v>
      </c>
      <c r="T47" s="20">
        <f t="shared" si="10"/>
        <v>0</v>
      </c>
      <c r="U47" s="20">
        <f t="shared" si="10"/>
        <v>0</v>
      </c>
      <c r="V47" s="20">
        <f t="shared" si="10"/>
        <v>0</v>
      </c>
      <c r="W47" s="20">
        <f t="shared" si="10"/>
        <v>0</v>
      </c>
      <c r="X47" s="20">
        <f t="shared" si="10"/>
        <v>0</v>
      </c>
      <c r="Y47" s="20">
        <f t="shared" si="10"/>
        <v>0</v>
      </c>
      <c r="Z47" s="20">
        <f t="shared" si="10"/>
        <v>0</v>
      </c>
      <c r="AA47" s="20">
        <f t="shared" si="10"/>
        <v>0</v>
      </c>
      <c r="AB47" s="20">
        <f t="shared" si="10"/>
        <v>0</v>
      </c>
      <c r="AC47" s="17" t="s">
        <v>26</v>
      </c>
    </row>
    <row r="48" spans="1:29" x14ac:dyDescent="0.3">
      <c r="A48" s="17" t="s">
        <v>161</v>
      </c>
      <c r="B48" s="20">
        <v>0</v>
      </c>
      <c r="C48" s="20">
        <v>20</v>
      </c>
      <c r="D48" s="20">
        <v>0</v>
      </c>
      <c r="E48" s="20">
        <v>20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20</v>
      </c>
      <c r="M48" s="20">
        <v>0</v>
      </c>
      <c r="N48" s="20">
        <v>20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10"/>
        <v>0</v>
      </c>
      <c r="U48" s="20">
        <f t="shared" si="10"/>
        <v>0</v>
      </c>
      <c r="V48" s="20">
        <f t="shared" si="10"/>
        <v>0</v>
      </c>
      <c r="W48" s="20">
        <f t="shared" si="10"/>
        <v>0</v>
      </c>
      <c r="X48" s="20">
        <f t="shared" si="10"/>
        <v>0</v>
      </c>
      <c r="Y48" s="20">
        <f t="shared" si="10"/>
        <v>0</v>
      </c>
      <c r="Z48" s="20">
        <f t="shared" si="10"/>
        <v>0</v>
      </c>
      <c r="AA48" s="20">
        <f t="shared" si="10"/>
        <v>0</v>
      </c>
      <c r="AB48" s="20">
        <f t="shared" si="10"/>
        <v>0</v>
      </c>
      <c r="AC48" s="17" t="s">
        <v>26</v>
      </c>
    </row>
    <row r="49" spans="1:29" x14ac:dyDescent="0.3">
      <c r="A49" s="17" t="s">
        <v>129</v>
      </c>
      <c r="B49" s="20">
        <v>10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10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0"/>
        <v>10</v>
      </c>
      <c r="U49" s="20">
        <f t="shared" si="10"/>
        <v>0</v>
      </c>
      <c r="V49" s="20">
        <f t="shared" si="10"/>
        <v>0</v>
      </c>
      <c r="W49" s="20">
        <f t="shared" si="10"/>
        <v>0</v>
      </c>
      <c r="X49" s="20">
        <f t="shared" si="10"/>
        <v>0</v>
      </c>
      <c r="Y49" s="20">
        <f t="shared" si="10"/>
        <v>0</v>
      </c>
      <c r="Z49" s="20">
        <f t="shared" si="10"/>
        <v>0</v>
      </c>
      <c r="AA49" s="20">
        <f t="shared" si="10"/>
        <v>0</v>
      </c>
      <c r="AB49" s="20">
        <f t="shared" si="10"/>
        <v>10</v>
      </c>
      <c r="AC49" s="17" t="s">
        <v>195</v>
      </c>
    </row>
    <row r="50" spans="1:29" x14ac:dyDescent="0.3">
      <c r="A50" s="17" t="s">
        <v>162</v>
      </c>
      <c r="B50" s="20">
        <v>0</v>
      </c>
      <c r="C50" s="20">
        <v>150</v>
      </c>
      <c r="D50" s="20">
        <v>0</v>
      </c>
      <c r="E50" s="20">
        <v>23</v>
      </c>
      <c r="F50" s="20">
        <v>0</v>
      </c>
      <c r="G50" s="20">
        <v>0</v>
      </c>
      <c r="H50" s="20">
        <v>0</v>
      </c>
      <c r="I50" s="20">
        <v>0</v>
      </c>
      <c r="J50" s="26">
        <v>127</v>
      </c>
      <c r="K50" s="27">
        <v>0</v>
      </c>
      <c r="L50" s="20">
        <v>150</v>
      </c>
      <c r="M50" s="20">
        <v>0</v>
      </c>
      <c r="N50" s="20">
        <v>23</v>
      </c>
      <c r="O50" s="20">
        <v>0</v>
      </c>
      <c r="P50" s="20">
        <v>0</v>
      </c>
      <c r="Q50" s="20">
        <v>0</v>
      </c>
      <c r="R50" s="20">
        <v>0</v>
      </c>
      <c r="S50" s="26">
        <v>127</v>
      </c>
      <c r="T50" s="20">
        <f t="shared" si="10"/>
        <v>0</v>
      </c>
      <c r="U50" s="20">
        <f t="shared" si="10"/>
        <v>0</v>
      </c>
      <c r="V50" s="20">
        <f t="shared" si="10"/>
        <v>0</v>
      </c>
      <c r="W50" s="20">
        <f t="shared" si="10"/>
        <v>0</v>
      </c>
      <c r="X50" s="20">
        <f t="shared" si="10"/>
        <v>0</v>
      </c>
      <c r="Y50" s="20">
        <f t="shared" si="10"/>
        <v>0</v>
      </c>
      <c r="Z50" s="20">
        <f t="shared" si="10"/>
        <v>0</v>
      </c>
      <c r="AA50" s="20">
        <f t="shared" si="10"/>
        <v>0</v>
      </c>
      <c r="AB50" s="20">
        <f t="shared" si="10"/>
        <v>0</v>
      </c>
      <c r="AC50" s="17" t="s">
        <v>26</v>
      </c>
    </row>
    <row r="51" spans="1:29" x14ac:dyDescent="0.3">
      <c r="A51" s="17" t="s">
        <v>163</v>
      </c>
      <c r="B51" s="20">
        <v>0</v>
      </c>
      <c r="C51" s="20">
        <v>60</v>
      </c>
      <c r="D51" s="20">
        <v>0</v>
      </c>
      <c r="E51" s="20">
        <v>17</v>
      </c>
      <c r="F51" s="20">
        <v>0</v>
      </c>
      <c r="G51" s="20">
        <v>0</v>
      </c>
      <c r="H51" s="20">
        <v>0</v>
      </c>
      <c r="I51" s="20">
        <v>0</v>
      </c>
      <c r="J51" s="26">
        <v>43</v>
      </c>
      <c r="K51" s="27">
        <v>0</v>
      </c>
      <c r="L51" s="20">
        <v>60</v>
      </c>
      <c r="M51" s="20">
        <v>0</v>
      </c>
      <c r="N51" s="20">
        <v>17</v>
      </c>
      <c r="O51" s="20">
        <v>0</v>
      </c>
      <c r="P51" s="20">
        <v>0</v>
      </c>
      <c r="Q51" s="20">
        <v>0</v>
      </c>
      <c r="R51" s="20">
        <v>0</v>
      </c>
      <c r="S51" s="26">
        <v>43</v>
      </c>
      <c r="T51" s="20">
        <f t="shared" si="10"/>
        <v>0</v>
      </c>
      <c r="U51" s="20">
        <f t="shared" si="10"/>
        <v>0</v>
      </c>
      <c r="V51" s="20">
        <f t="shared" si="10"/>
        <v>0</v>
      </c>
      <c r="W51" s="20">
        <f t="shared" si="10"/>
        <v>0</v>
      </c>
      <c r="X51" s="20">
        <f t="shared" si="10"/>
        <v>0</v>
      </c>
      <c r="Y51" s="20">
        <f t="shared" si="10"/>
        <v>0</v>
      </c>
      <c r="Z51" s="20">
        <f t="shared" si="10"/>
        <v>0</v>
      </c>
      <c r="AA51" s="20">
        <f t="shared" si="10"/>
        <v>0</v>
      </c>
      <c r="AB51" s="20">
        <f t="shared" si="10"/>
        <v>0</v>
      </c>
      <c r="AC51" s="17" t="s">
        <v>26</v>
      </c>
    </row>
    <row r="52" spans="1:29" x14ac:dyDescent="0.3">
      <c r="A52" s="17" t="s">
        <v>130</v>
      </c>
      <c r="B52" s="20">
        <v>30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30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10"/>
        <v>30</v>
      </c>
      <c r="U52" s="20">
        <f t="shared" si="10"/>
        <v>0</v>
      </c>
      <c r="V52" s="20">
        <f t="shared" si="10"/>
        <v>0</v>
      </c>
      <c r="W52" s="20">
        <f t="shared" si="10"/>
        <v>0</v>
      </c>
      <c r="X52" s="20">
        <f t="shared" si="10"/>
        <v>0</v>
      </c>
      <c r="Y52" s="20">
        <f t="shared" si="10"/>
        <v>0</v>
      </c>
      <c r="Z52" s="20">
        <f t="shared" si="10"/>
        <v>0</v>
      </c>
      <c r="AA52" s="20">
        <f t="shared" si="10"/>
        <v>0</v>
      </c>
      <c r="AB52" s="20">
        <f t="shared" si="10"/>
        <v>30</v>
      </c>
      <c r="AC52" s="17" t="s">
        <v>195</v>
      </c>
    </row>
    <row r="53" spans="1:29" x14ac:dyDescent="0.3">
      <c r="A53" s="17" t="s">
        <v>131</v>
      </c>
      <c r="B53" s="20">
        <v>0</v>
      </c>
      <c r="C53" s="20">
        <v>50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50</v>
      </c>
      <c r="K53" s="27">
        <v>0</v>
      </c>
      <c r="L53" s="20">
        <v>50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50</v>
      </c>
      <c r="T53" s="20">
        <f t="shared" si="10"/>
        <v>0</v>
      </c>
      <c r="U53" s="20">
        <f t="shared" si="10"/>
        <v>0</v>
      </c>
      <c r="V53" s="20">
        <f t="shared" si="10"/>
        <v>0</v>
      </c>
      <c r="W53" s="20">
        <f t="shared" si="10"/>
        <v>0</v>
      </c>
      <c r="X53" s="20">
        <f t="shared" si="10"/>
        <v>0</v>
      </c>
      <c r="Y53" s="20">
        <f t="shared" si="10"/>
        <v>0</v>
      </c>
      <c r="Z53" s="20">
        <f t="shared" si="10"/>
        <v>0</v>
      </c>
      <c r="AA53" s="20">
        <f t="shared" si="10"/>
        <v>0</v>
      </c>
      <c r="AB53" s="20">
        <f t="shared" si="10"/>
        <v>0</v>
      </c>
      <c r="AC53" s="17" t="s">
        <v>26</v>
      </c>
    </row>
    <row r="54" spans="1:29" x14ac:dyDescent="0.3">
      <c r="A54" s="17" t="s">
        <v>164</v>
      </c>
      <c r="B54" s="20">
        <v>0</v>
      </c>
      <c r="C54" s="20">
        <v>20</v>
      </c>
      <c r="D54" s="20">
        <v>0</v>
      </c>
      <c r="E54" s="20">
        <v>10</v>
      </c>
      <c r="F54" s="20">
        <v>0</v>
      </c>
      <c r="G54" s="20">
        <v>0</v>
      </c>
      <c r="H54" s="20">
        <v>0</v>
      </c>
      <c r="I54" s="20">
        <v>0</v>
      </c>
      <c r="J54" s="26">
        <v>10</v>
      </c>
      <c r="K54" s="27">
        <v>0</v>
      </c>
      <c r="L54" s="20">
        <v>20</v>
      </c>
      <c r="M54" s="20">
        <v>0</v>
      </c>
      <c r="N54" s="20">
        <v>10</v>
      </c>
      <c r="O54" s="20">
        <v>0</v>
      </c>
      <c r="P54" s="20">
        <v>0</v>
      </c>
      <c r="Q54" s="20">
        <v>0</v>
      </c>
      <c r="R54" s="20">
        <v>0</v>
      </c>
      <c r="S54" s="26">
        <v>10</v>
      </c>
      <c r="T54" s="20">
        <f t="shared" si="10"/>
        <v>0</v>
      </c>
      <c r="U54" s="20">
        <f t="shared" si="10"/>
        <v>0</v>
      </c>
      <c r="V54" s="20">
        <f t="shared" si="10"/>
        <v>0</v>
      </c>
      <c r="W54" s="20">
        <f t="shared" si="10"/>
        <v>0</v>
      </c>
      <c r="X54" s="20">
        <f t="shared" si="10"/>
        <v>0</v>
      </c>
      <c r="Y54" s="20">
        <f t="shared" si="10"/>
        <v>0</v>
      </c>
      <c r="Z54" s="20">
        <f t="shared" si="10"/>
        <v>0</v>
      </c>
      <c r="AA54" s="20">
        <f t="shared" si="10"/>
        <v>0</v>
      </c>
      <c r="AB54" s="20">
        <f t="shared" si="10"/>
        <v>0</v>
      </c>
      <c r="AC54" s="17" t="s">
        <v>26</v>
      </c>
    </row>
    <row r="55" spans="1:29" x14ac:dyDescent="0.3">
      <c r="A55" s="17" t="s">
        <v>133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0"/>
        <v>0</v>
      </c>
      <c r="U55" s="20">
        <f t="shared" si="10"/>
        <v>0</v>
      </c>
      <c r="V55" s="20">
        <f t="shared" si="10"/>
        <v>0</v>
      </c>
      <c r="W55" s="20">
        <f t="shared" si="10"/>
        <v>0</v>
      </c>
      <c r="X55" s="20">
        <f t="shared" si="10"/>
        <v>0</v>
      </c>
      <c r="Y55" s="20">
        <f t="shared" si="10"/>
        <v>0</v>
      </c>
      <c r="Z55" s="20">
        <f t="shared" si="10"/>
        <v>0</v>
      </c>
      <c r="AA55" s="20">
        <f t="shared" si="10"/>
        <v>0</v>
      </c>
      <c r="AB55" s="20">
        <f t="shared" si="10"/>
        <v>0</v>
      </c>
      <c r="AC55" s="17" t="s">
        <v>26</v>
      </c>
    </row>
    <row r="56" spans="1:29" x14ac:dyDescent="0.3">
      <c r="A56" s="17" t="s">
        <v>134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0"/>
        <v>0</v>
      </c>
      <c r="U56" s="20">
        <f t="shared" si="10"/>
        <v>0</v>
      </c>
      <c r="V56" s="20">
        <f t="shared" si="10"/>
        <v>0</v>
      </c>
      <c r="W56" s="20">
        <f t="shared" ref="W56:W65" si="11">E56-N56</f>
        <v>0</v>
      </c>
      <c r="X56" s="20">
        <f t="shared" ref="X56:X65" si="12">F56-O56</f>
        <v>0</v>
      </c>
      <c r="Y56" s="20">
        <f t="shared" ref="Y56:Y65" si="13">G56-P56</f>
        <v>0</v>
      </c>
      <c r="Z56" s="20">
        <f t="shared" ref="Z56:Z65" si="14">H56-Q56</f>
        <v>0</v>
      </c>
      <c r="AA56" s="20">
        <f t="shared" ref="AA56:AA65" si="15">I56-R56</f>
        <v>0</v>
      </c>
      <c r="AB56" s="20">
        <f t="shared" ref="AB56:AB65" si="16">J56-S56</f>
        <v>0</v>
      </c>
      <c r="AC56" s="17" t="s">
        <v>26</v>
      </c>
    </row>
    <row r="57" spans="1:29" x14ac:dyDescent="0.3">
      <c r="A57" s="17" t="s">
        <v>165</v>
      </c>
      <c r="B57" s="20">
        <v>0</v>
      </c>
      <c r="C57" s="20">
        <v>20</v>
      </c>
      <c r="D57" s="20">
        <v>0</v>
      </c>
      <c r="E57" s="20">
        <v>20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20</v>
      </c>
      <c r="M57" s="20">
        <v>0</v>
      </c>
      <c r="N57" s="20">
        <v>20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ref="T57:T65" si="17">B57-K57</f>
        <v>0</v>
      </c>
      <c r="U57" s="20">
        <f t="shared" ref="U57:U65" si="18">C57-L57</f>
        <v>0</v>
      </c>
      <c r="V57" s="20">
        <f t="shared" ref="V57:V65" si="19">D57-M57</f>
        <v>0</v>
      </c>
      <c r="W57" s="20">
        <f t="shared" si="11"/>
        <v>0</v>
      </c>
      <c r="X57" s="20">
        <f t="shared" si="12"/>
        <v>0</v>
      </c>
      <c r="Y57" s="20">
        <f t="shared" si="13"/>
        <v>0</v>
      </c>
      <c r="Z57" s="20">
        <f t="shared" si="14"/>
        <v>0</v>
      </c>
      <c r="AA57" s="20">
        <f t="shared" si="15"/>
        <v>0</v>
      </c>
      <c r="AB57" s="20">
        <f t="shared" si="16"/>
        <v>0</v>
      </c>
      <c r="AC57" s="17" t="s">
        <v>26</v>
      </c>
    </row>
    <row r="58" spans="1:29" x14ac:dyDescent="0.3">
      <c r="A58" s="17" t="s">
        <v>135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7"/>
        <v>0</v>
      </c>
      <c r="U58" s="20">
        <f t="shared" si="18"/>
        <v>0</v>
      </c>
      <c r="V58" s="20">
        <f t="shared" si="19"/>
        <v>0</v>
      </c>
      <c r="W58" s="20">
        <f t="shared" si="11"/>
        <v>0</v>
      </c>
      <c r="X58" s="20">
        <f t="shared" si="12"/>
        <v>0</v>
      </c>
      <c r="Y58" s="20">
        <f t="shared" si="13"/>
        <v>0</v>
      </c>
      <c r="Z58" s="20">
        <f t="shared" si="14"/>
        <v>0</v>
      </c>
      <c r="AA58" s="20">
        <f t="shared" si="15"/>
        <v>0</v>
      </c>
      <c r="AB58" s="20">
        <f t="shared" si="16"/>
        <v>0</v>
      </c>
      <c r="AC58" s="17" t="s">
        <v>26</v>
      </c>
    </row>
    <row r="59" spans="1:29" x14ac:dyDescent="0.3">
      <c r="A59" s="17" t="s">
        <v>136</v>
      </c>
      <c r="B59" s="20">
        <v>181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181</v>
      </c>
      <c r="K59" s="27">
        <v>181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181</v>
      </c>
      <c r="T59" s="20">
        <f t="shared" si="17"/>
        <v>0</v>
      </c>
      <c r="U59" s="20">
        <f t="shared" si="18"/>
        <v>0</v>
      </c>
      <c r="V59" s="20">
        <f t="shared" si="19"/>
        <v>0</v>
      </c>
      <c r="W59" s="20">
        <f t="shared" si="11"/>
        <v>0</v>
      </c>
      <c r="X59" s="20">
        <f t="shared" si="12"/>
        <v>0</v>
      </c>
      <c r="Y59" s="20">
        <f t="shared" si="13"/>
        <v>0</v>
      </c>
      <c r="Z59" s="20">
        <f t="shared" si="14"/>
        <v>0</v>
      </c>
      <c r="AA59" s="20">
        <f t="shared" si="15"/>
        <v>0</v>
      </c>
      <c r="AB59" s="20">
        <f t="shared" si="16"/>
        <v>0</v>
      </c>
      <c r="AC59" s="17" t="s">
        <v>26</v>
      </c>
    </row>
    <row r="60" spans="1:29" x14ac:dyDescent="0.3">
      <c r="A60" s="17" t="s">
        <v>137</v>
      </c>
      <c r="B60" s="20">
        <v>405</v>
      </c>
      <c r="C60" s="20">
        <v>0</v>
      </c>
      <c r="D60" s="20">
        <v>0</v>
      </c>
      <c r="E60" s="20">
        <v>405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405</v>
      </c>
      <c r="L60" s="20">
        <v>0</v>
      </c>
      <c r="M60" s="20">
        <v>0</v>
      </c>
      <c r="N60" s="20">
        <v>405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7"/>
        <v>0</v>
      </c>
      <c r="U60" s="20">
        <f t="shared" si="18"/>
        <v>0</v>
      </c>
      <c r="V60" s="20">
        <f t="shared" si="19"/>
        <v>0</v>
      </c>
      <c r="W60" s="20">
        <f t="shared" si="11"/>
        <v>0</v>
      </c>
      <c r="X60" s="20">
        <f t="shared" si="12"/>
        <v>0</v>
      </c>
      <c r="Y60" s="20">
        <f t="shared" si="13"/>
        <v>0</v>
      </c>
      <c r="Z60" s="20">
        <f t="shared" si="14"/>
        <v>0</v>
      </c>
      <c r="AA60" s="20">
        <f t="shared" si="15"/>
        <v>0</v>
      </c>
      <c r="AB60" s="20">
        <f t="shared" si="16"/>
        <v>0</v>
      </c>
      <c r="AC60" s="17" t="s">
        <v>26</v>
      </c>
    </row>
    <row r="61" spans="1:29" x14ac:dyDescent="0.3">
      <c r="A61" s="17" t="s">
        <v>166</v>
      </c>
      <c r="B61" s="20">
        <v>0</v>
      </c>
      <c r="C61" s="20">
        <v>100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100</v>
      </c>
      <c r="K61" s="27">
        <v>0</v>
      </c>
      <c r="L61" s="20">
        <v>100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100</v>
      </c>
      <c r="T61" s="20">
        <f t="shared" si="17"/>
        <v>0</v>
      </c>
      <c r="U61" s="20">
        <f t="shared" si="18"/>
        <v>0</v>
      </c>
      <c r="V61" s="20">
        <f t="shared" si="19"/>
        <v>0</v>
      </c>
      <c r="W61" s="20">
        <f t="shared" si="11"/>
        <v>0</v>
      </c>
      <c r="X61" s="20">
        <f t="shared" si="12"/>
        <v>0</v>
      </c>
      <c r="Y61" s="20">
        <f t="shared" si="13"/>
        <v>0</v>
      </c>
      <c r="Z61" s="20">
        <f t="shared" si="14"/>
        <v>0</v>
      </c>
      <c r="AA61" s="20">
        <f t="shared" si="15"/>
        <v>0</v>
      </c>
      <c r="AB61" s="20">
        <f t="shared" si="16"/>
        <v>0</v>
      </c>
      <c r="AC61" s="17" t="s">
        <v>26</v>
      </c>
    </row>
    <row r="62" spans="1:29" x14ac:dyDescent="0.3">
      <c r="A62" s="17" t="s">
        <v>167</v>
      </c>
      <c r="B62" s="20">
        <v>0</v>
      </c>
      <c r="C62" s="20">
        <v>200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200</v>
      </c>
      <c r="K62" s="27">
        <v>0</v>
      </c>
      <c r="L62" s="20">
        <v>200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200</v>
      </c>
      <c r="T62" s="20">
        <f t="shared" si="17"/>
        <v>0</v>
      </c>
      <c r="U62" s="20">
        <f t="shared" si="18"/>
        <v>0</v>
      </c>
      <c r="V62" s="20">
        <f t="shared" si="19"/>
        <v>0</v>
      </c>
      <c r="W62" s="20">
        <f t="shared" si="11"/>
        <v>0</v>
      </c>
      <c r="X62" s="20">
        <f t="shared" si="12"/>
        <v>0</v>
      </c>
      <c r="Y62" s="20">
        <f t="shared" si="13"/>
        <v>0</v>
      </c>
      <c r="Z62" s="20">
        <f t="shared" si="14"/>
        <v>0</v>
      </c>
      <c r="AA62" s="20">
        <f t="shared" si="15"/>
        <v>0</v>
      </c>
      <c r="AB62" s="20">
        <f t="shared" si="16"/>
        <v>0</v>
      </c>
      <c r="AC62" s="17" t="s">
        <v>26</v>
      </c>
    </row>
    <row r="63" spans="1:29" x14ac:dyDescent="0.3">
      <c r="A63" s="17" t="s">
        <v>168</v>
      </c>
      <c r="B63" s="20">
        <v>0</v>
      </c>
      <c r="C63" s="20">
        <v>250</v>
      </c>
      <c r="D63" s="20">
        <v>0</v>
      </c>
      <c r="E63" s="20">
        <v>11</v>
      </c>
      <c r="F63" s="20">
        <v>0</v>
      </c>
      <c r="G63" s="20">
        <v>0</v>
      </c>
      <c r="H63" s="20">
        <v>0</v>
      </c>
      <c r="I63" s="20">
        <v>0</v>
      </c>
      <c r="J63" s="26">
        <v>239</v>
      </c>
      <c r="K63" s="27">
        <v>0</v>
      </c>
      <c r="L63" s="20">
        <v>250</v>
      </c>
      <c r="M63" s="20">
        <v>0</v>
      </c>
      <c r="N63" s="20">
        <v>11</v>
      </c>
      <c r="O63" s="20">
        <v>0</v>
      </c>
      <c r="P63" s="20">
        <v>0</v>
      </c>
      <c r="Q63" s="20">
        <v>0</v>
      </c>
      <c r="R63" s="20">
        <v>0</v>
      </c>
      <c r="S63" s="26">
        <v>239</v>
      </c>
      <c r="T63" s="20">
        <f t="shared" si="17"/>
        <v>0</v>
      </c>
      <c r="U63" s="20">
        <f t="shared" si="18"/>
        <v>0</v>
      </c>
      <c r="V63" s="20">
        <f t="shared" si="19"/>
        <v>0</v>
      </c>
      <c r="W63" s="20">
        <f t="shared" si="11"/>
        <v>0</v>
      </c>
      <c r="X63" s="20">
        <f t="shared" si="12"/>
        <v>0</v>
      </c>
      <c r="Y63" s="20">
        <f t="shared" si="13"/>
        <v>0</v>
      </c>
      <c r="Z63" s="20">
        <f t="shared" si="14"/>
        <v>0</v>
      </c>
      <c r="AA63" s="20">
        <f t="shared" si="15"/>
        <v>0</v>
      </c>
      <c r="AB63" s="20">
        <f t="shared" si="16"/>
        <v>0</v>
      </c>
      <c r="AC63" s="17" t="s">
        <v>26</v>
      </c>
    </row>
    <row r="64" spans="1:29" x14ac:dyDescent="0.3">
      <c r="A64" s="17" t="s">
        <v>169</v>
      </c>
      <c r="B64" s="20">
        <v>0</v>
      </c>
      <c r="C64" s="20">
        <v>50</v>
      </c>
      <c r="D64" s="20">
        <v>0</v>
      </c>
      <c r="E64" s="20">
        <v>40</v>
      </c>
      <c r="F64" s="20">
        <v>0</v>
      </c>
      <c r="G64" s="20">
        <v>0</v>
      </c>
      <c r="H64" s="20">
        <v>0</v>
      </c>
      <c r="I64" s="20">
        <v>0</v>
      </c>
      <c r="J64" s="26">
        <v>10</v>
      </c>
      <c r="K64" s="27">
        <v>0</v>
      </c>
      <c r="L64" s="20">
        <v>50</v>
      </c>
      <c r="M64" s="20">
        <v>0</v>
      </c>
      <c r="N64" s="20">
        <v>40</v>
      </c>
      <c r="O64" s="20">
        <v>0</v>
      </c>
      <c r="P64" s="20">
        <v>0</v>
      </c>
      <c r="Q64" s="20">
        <v>0</v>
      </c>
      <c r="R64" s="20">
        <v>0</v>
      </c>
      <c r="S64" s="26">
        <v>10</v>
      </c>
      <c r="T64" s="20">
        <f t="shared" si="17"/>
        <v>0</v>
      </c>
      <c r="U64" s="20">
        <f t="shared" si="18"/>
        <v>0</v>
      </c>
      <c r="V64" s="20">
        <f t="shared" si="19"/>
        <v>0</v>
      </c>
      <c r="W64" s="20">
        <f t="shared" si="11"/>
        <v>0</v>
      </c>
      <c r="X64" s="20">
        <f t="shared" si="12"/>
        <v>0</v>
      </c>
      <c r="Y64" s="20">
        <f t="shared" si="13"/>
        <v>0</v>
      </c>
      <c r="Z64" s="20">
        <f t="shared" si="14"/>
        <v>0</v>
      </c>
      <c r="AA64" s="20">
        <f t="shared" si="15"/>
        <v>0</v>
      </c>
      <c r="AB64" s="20">
        <f t="shared" si="16"/>
        <v>0</v>
      </c>
      <c r="AC64" s="17" t="s">
        <v>26</v>
      </c>
    </row>
    <row r="65" spans="1:29" ht="15" thickBot="1" x14ac:dyDescent="0.35">
      <c r="A65" s="17" t="s">
        <v>132</v>
      </c>
      <c r="B65" s="20">
        <v>0</v>
      </c>
      <c r="C65" s="20">
        <v>40</v>
      </c>
      <c r="D65" s="20">
        <v>0</v>
      </c>
      <c r="E65" s="20">
        <v>20</v>
      </c>
      <c r="F65" s="20">
        <v>0</v>
      </c>
      <c r="G65" s="20">
        <v>0</v>
      </c>
      <c r="H65" s="20">
        <v>0</v>
      </c>
      <c r="I65" s="20">
        <v>0</v>
      </c>
      <c r="J65" s="26">
        <v>20</v>
      </c>
      <c r="K65" s="27">
        <v>0</v>
      </c>
      <c r="L65" s="20">
        <v>40</v>
      </c>
      <c r="M65" s="20">
        <v>0</v>
      </c>
      <c r="N65" s="20">
        <v>20</v>
      </c>
      <c r="O65" s="20">
        <v>0</v>
      </c>
      <c r="P65" s="20">
        <v>0</v>
      </c>
      <c r="Q65" s="20">
        <v>0</v>
      </c>
      <c r="R65" s="20">
        <v>0</v>
      </c>
      <c r="S65" s="26">
        <v>20</v>
      </c>
      <c r="T65" s="20">
        <f t="shared" si="17"/>
        <v>0</v>
      </c>
      <c r="U65" s="20">
        <f t="shared" si="18"/>
        <v>0</v>
      </c>
      <c r="V65" s="20">
        <f t="shared" si="19"/>
        <v>0</v>
      </c>
      <c r="W65" s="20">
        <f t="shared" si="11"/>
        <v>0</v>
      </c>
      <c r="X65" s="20">
        <f t="shared" si="12"/>
        <v>0</v>
      </c>
      <c r="Y65" s="20">
        <f t="shared" si="13"/>
        <v>0</v>
      </c>
      <c r="Z65" s="20">
        <f t="shared" si="14"/>
        <v>0</v>
      </c>
      <c r="AA65" s="20">
        <f t="shared" si="15"/>
        <v>0</v>
      </c>
      <c r="AB65" s="20">
        <f t="shared" si="16"/>
        <v>0</v>
      </c>
      <c r="AC65" s="17" t="s">
        <v>26</v>
      </c>
    </row>
    <row r="66" spans="1:29" s="37" customFormat="1" ht="16.2" thickBot="1" x14ac:dyDescent="0.35">
      <c r="A66" s="32" t="s">
        <v>19</v>
      </c>
      <c r="B66" s="33">
        <f t="shared" ref="B66:AB66" si="20">SUM(B4:B65)</f>
        <v>3704</v>
      </c>
      <c r="C66" s="33">
        <f t="shared" si="20"/>
        <v>5430</v>
      </c>
      <c r="D66" s="33">
        <f t="shared" si="20"/>
        <v>882</v>
      </c>
      <c r="E66" s="33">
        <f t="shared" si="20"/>
        <v>4720</v>
      </c>
      <c r="F66" s="33">
        <f t="shared" si="20"/>
        <v>0</v>
      </c>
      <c r="G66" s="33">
        <f t="shared" si="20"/>
        <v>0</v>
      </c>
      <c r="H66" s="33">
        <f t="shared" si="20"/>
        <v>0</v>
      </c>
      <c r="I66" s="33">
        <f t="shared" si="20"/>
        <v>2</v>
      </c>
      <c r="J66" s="34">
        <f t="shared" si="20"/>
        <v>3530</v>
      </c>
      <c r="K66" s="35">
        <f t="shared" si="20"/>
        <v>3632</v>
      </c>
      <c r="L66" s="33">
        <f t="shared" si="20"/>
        <v>5430</v>
      </c>
      <c r="M66" s="33">
        <f t="shared" si="20"/>
        <v>882</v>
      </c>
      <c r="N66" s="33">
        <f t="shared" si="20"/>
        <v>4720</v>
      </c>
      <c r="O66" s="33">
        <f t="shared" si="20"/>
        <v>0</v>
      </c>
      <c r="P66" s="33">
        <f t="shared" si="20"/>
        <v>0</v>
      </c>
      <c r="Q66" s="33">
        <f t="shared" si="20"/>
        <v>0</v>
      </c>
      <c r="R66" s="33">
        <f t="shared" si="20"/>
        <v>0</v>
      </c>
      <c r="S66" s="34">
        <f t="shared" si="20"/>
        <v>3460</v>
      </c>
      <c r="T66" s="33">
        <f t="shared" si="20"/>
        <v>72</v>
      </c>
      <c r="U66" s="33">
        <f t="shared" si="20"/>
        <v>0</v>
      </c>
      <c r="V66" s="33">
        <f t="shared" si="20"/>
        <v>0</v>
      </c>
      <c r="W66" s="33">
        <f t="shared" si="20"/>
        <v>0</v>
      </c>
      <c r="X66" s="33">
        <f t="shared" si="20"/>
        <v>0</v>
      </c>
      <c r="Y66" s="33">
        <f t="shared" si="20"/>
        <v>0</v>
      </c>
      <c r="Z66" s="33">
        <f t="shared" si="20"/>
        <v>0</v>
      </c>
      <c r="AA66" s="33">
        <f t="shared" si="20"/>
        <v>2</v>
      </c>
      <c r="AB66" s="34">
        <f t="shared" si="20"/>
        <v>70</v>
      </c>
      <c r="AC66" s="36"/>
    </row>
  </sheetData>
  <mergeCells count="3">
    <mergeCell ref="B1:J1"/>
    <mergeCell ref="K1:S1"/>
    <mergeCell ref="T1:AB1"/>
  </mergeCells>
  <conditionalFormatting sqref="A66:A1048576 A1:A5">
    <cfRule type="duplicateValues" dxfId="23" priority="81"/>
  </conditionalFormatting>
  <conditionalFormatting sqref="A43">
    <cfRule type="duplicateValues" dxfId="22" priority="84"/>
  </conditionalFormatting>
  <conditionalFormatting sqref="A56:A57 A45">
    <cfRule type="duplicateValues" dxfId="21" priority="24"/>
  </conditionalFormatting>
  <conditionalFormatting sqref="A58:A65">
    <cfRule type="duplicateValues" dxfId="20" priority="19"/>
  </conditionalFormatting>
  <conditionalFormatting sqref="A46:A47">
    <cfRule type="duplicateValues" dxfId="19" priority="17"/>
  </conditionalFormatting>
  <conditionalFormatting sqref="A46:A47">
    <cfRule type="duplicateValues" dxfId="18" priority="16"/>
  </conditionalFormatting>
  <conditionalFormatting sqref="A48:A55">
    <cfRule type="duplicateValues" dxfId="17" priority="15"/>
  </conditionalFormatting>
  <conditionalFormatting sqref="A48:A55">
    <cfRule type="duplicateValues" dxfId="16" priority="14"/>
  </conditionalFormatting>
  <conditionalFormatting sqref="A44">
    <cfRule type="duplicateValues" dxfId="15" priority="108"/>
  </conditionalFormatting>
  <conditionalFormatting sqref="A66:A1048576 A1:A5 A43:A44">
    <cfRule type="duplicateValues" dxfId="14" priority="109"/>
  </conditionalFormatting>
  <conditionalFormatting sqref="A6">
    <cfRule type="duplicateValues" dxfId="13" priority="9"/>
  </conditionalFormatting>
  <conditionalFormatting sqref="A19:A20 A8">
    <cfRule type="duplicateValues" dxfId="12" priority="8"/>
  </conditionalFormatting>
  <conditionalFormatting sqref="A29:A35">
    <cfRule type="duplicateValues" dxfId="11" priority="7"/>
  </conditionalFormatting>
  <conditionalFormatting sqref="A21:A28">
    <cfRule type="duplicateValues" dxfId="10" priority="6"/>
  </conditionalFormatting>
  <conditionalFormatting sqref="A21:A35">
    <cfRule type="duplicateValues" dxfId="9" priority="5"/>
  </conditionalFormatting>
  <conditionalFormatting sqref="A9:A10">
    <cfRule type="duplicateValues" dxfId="8" priority="4"/>
  </conditionalFormatting>
  <conditionalFormatting sqref="A9:A10">
    <cfRule type="duplicateValues" dxfId="7" priority="3"/>
  </conditionalFormatting>
  <conditionalFormatting sqref="A11:A18">
    <cfRule type="duplicateValues" dxfId="6" priority="2"/>
  </conditionalFormatting>
  <conditionalFormatting sqref="A11:A18">
    <cfRule type="duplicateValues" dxfId="5" priority="1"/>
  </conditionalFormatting>
  <conditionalFormatting sqref="A7">
    <cfRule type="duplicateValues" dxfId="4" priority="10"/>
  </conditionalFormatting>
  <conditionalFormatting sqref="A6:A7">
    <cfRule type="duplicateValues" dxfId="3" priority="11"/>
  </conditionalFormatting>
  <conditionalFormatting sqref="A36:A42">
    <cfRule type="duplicateValues" dxfId="2" priority="12"/>
  </conditionalFormatting>
  <conditionalFormatting sqref="A36:A42 A19:A20 A8">
    <cfRule type="duplicateValues" dxfId="1" priority="13"/>
  </conditionalFormatting>
  <conditionalFormatting sqref="A56:A57 A45">
    <cfRule type="duplicateValues" dxfId="0" priority="12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2021-06-22T05:25:21Z</dcterms:modified>
</cp:coreProperties>
</file>