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1998851-PASHUPATI DAS &amp; SONS PRIVATE LTD\"/>
    </mc:Choice>
  </mc:AlternateContent>
  <xr:revisionPtr revIDLastSave="0" documentId="13_ncr:1_{2B675291-ECC8-49A5-83B5-FC9E562AB26A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working'!$A$1:$O$20</definedName>
    <definedName name="_xlnm._FilterDatabase" localSheetId="5" hidden="1">Reco!$A$3:$AC$22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0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N15" i="5"/>
  <c r="N14" i="5"/>
  <c r="N12" i="5"/>
  <c r="N10" i="5"/>
  <c r="N9" i="5"/>
  <c r="N5" i="5"/>
  <c r="N4" i="5"/>
  <c r="N3" i="5"/>
  <c r="N6" i="5"/>
  <c r="N7" i="5"/>
  <c r="N8" i="5"/>
  <c r="N11" i="5"/>
  <c r="N13" i="5"/>
  <c r="N16" i="5"/>
  <c r="N17" i="5"/>
  <c r="N18" i="5"/>
  <c r="N19" i="5"/>
  <c r="N20" i="5"/>
  <c r="N2" i="5"/>
  <c r="X10" i="4" l="1"/>
  <c r="X18" i="4"/>
  <c r="X13" i="4"/>
  <c r="V14" i="4"/>
  <c r="Z16" i="4"/>
  <c r="V18" i="4"/>
  <c r="Z20" i="4"/>
  <c r="X21" i="4"/>
  <c r="AA5" i="4"/>
  <c r="AA9" i="4"/>
  <c r="V21" i="4"/>
  <c r="X9" i="4"/>
  <c r="Z12" i="4"/>
  <c r="Y16" i="4"/>
  <c r="AA12" i="4"/>
  <c r="V12" i="4"/>
  <c r="V20" i="4"/>
  <c r="Y19" i="4"/>
  <c r="X7" i="4"/>
  <c r="V8" i="4"/>
  <c r="Z13" i="4"/>
  <c r="X14" i="4"/>
  <c r="V15" i="4"/>
  <c r="X17" i="4"/>
  <c r="AA19" i="4"/>
  <c r="X19" i="4"/>
  <c r="Z7" i="4"/>
  <c r="X8" i="4"/>
  <c r="AA10" i="4"/>
  <c r="X11" i="4"/>
  <c r="Z14" i="4"/>
  <c r="X15" i="4"/>
  <c r="AA17" i="4"/>
  <c r="Y18" i="4"/>
  <c r="AA11" i="4"/>
  <c r="V13" i="4"/>
  <c r="X16" i="4"/>
  <c r="X5" i="4"/>
  <c r="V6" i="4"/>
  <c r="Y8" i="4"/>
  <c r="Z11" i="4"/>
  <c r="Y14" i="4"/>
  <c r="Z17" i="4"/>
  <c r="Z19" i="4"/>
  <c r="Z5" i="4"/>
  <c r="Z8" i="4"/>
  <c r="Y9" i="4"/>
  <c r="Y12" i="4"/>
  <c r="AA14" i="4"/>
  <c r="Y15" i="4"/>
  <c r="Y20" i="4"/>
  <c r="V7" i="4"/>
  <c r="AA15" i="4"/>
  <c r="AA18" i="4"/>
  <c r="V19" i="4"/>
  <c r="Y21" i="4"/>
  <c r="Y7" i="4"/>
  <c r="Y10" i="4"/>
  <c r="Y13" i="4"/>
  <c r="AA21" i="4"/>
  <c r="Y5" i="4"/>
  <c r="X20" i="4"/>
  <c r="V9" i="4"/>
  <c r="Z10" i="4"/>
  <c r="Y6" i="4"/>
  <c r="AA8" i="4"/>
  <c r="V5" i="4"/>
  <c r="AA6" i="4"/>
  <c r="Z6" i="4"/>
  <c r="X12" i="4"/>
  <c r="AA13" i="4"/>
  <c r="Z15" i="4"/>
  <c r="V16" i="4"/>
  <c r="Y17" i="4"/>
  <c r="AA20" i="4"/>
  <c r="V11" i="4"/>
  <c r="X6" i="4"/>
  <c r="AA7" i="4"/>
  <c r="Z9" i="4"/>
  <c r="V10" i="4"/>
  <c r="Y11" i="4"/>
  <c r="AA16" i="4"/>
  <c r="V17" i="4"/>
  <c r="Z18" i="4"/>
  <c r="Z21" i="4"/>
  <c r="M20" i="2" l="1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10" i="4" l="1"/>
  <c r="W6" i="4"/>
  <c r="W7" i="4"/>
  <c r="W10" i="4"/>
  <c r="W12" i="4"/>
  <c r="W14" i="4"/>
  <c r="W16" i="4"/>
  <c r="W18" i="4"/>
  <c r="W20" i="4"/>
  <c r="U12" i="4"/>
  <c r="AB6" i="4"/>
  <c r="AB7" i="4"/>
  <c r="AB10" i="4"/>
  <c r="AB12" i="4"/>
  <c r="AB14" i="4"/>
  <c r="AB16" i="4"/>
  <c r="AB18" i="4"/>
  <c r="AB20" i="4"/>
  <c r="U6" i="4"/>
  <c r="U18" i="4"/>
  <c r="T21" i="4"/>
  <c r="T9" i="4"/>
  <c r="T8" i="4"/>
  <c r="T13" i="4"/>
  <c r="T11" i="4"/>
  <c r="T15" i="4"/>
  <c r="T17" i="4"/>
  <c r="T19" i="4"/>
  <c r="U14" i="4"/>
  <c r="U21" i="4"/>
  <c r="U9" i="4"/>
  <c r="U8" i="4"/>
  <c r="U13" i="4"/>
  <c r="U11" i="4"/>
  <c r="U15" i="4"/>
  <c r="U17" i="4"/>
  <c r="U19" i="4"/>
  <c r="W21" i="4"/>
  <c r="W9" i="4"/>
  <c r="W8" i="4"/>
  <c r="W13" i="4"/>
  <c r="W11" i="4"/>
  <c r="W15" i="4"/>
  <c r="W17" i="4"/>
  <c r="W19" i="4"/>
  <c r="U16" i="4"/>
  <c r="AB21" i="4"/>
  <c r="AB9" i="4"/>
  <c r="AB8" i="4"/>
  <c r="AB13" i="4"/>
  <c r="AB11" i="4"/>
  <c r="AB15" i="4"/>
  <c r="AB17" i="4"/>
  <c r="AB19" i="4"/>
  <c r="U7" i="4"/>
  <c r="U20" i="4"/>
  <c r="T6" i="4"/>
  <c r="T7" i="4"/>
  <c r="T10" i="4"/>
  <c r="T12" i="4"/>
  <c r="T14" i="4"/>
  <c r="T16" i="4"/>
  <c r="T18" i="4"/>
  <c r="T20" i="4"/>
  <c r="M3" i="2"/>
  <c r="H3" i="2"/>
  <c r="F3" i="2"/>
  <c r="E3" i="2"/>
  <c r="AC10" i="4" l="1"/>
  <c r="AC18" i="4"/>
  <c r="AC14" i="4"/>
  <c r="AC12" i="4"/>
  <c r="AC6" i="4"/>
  <c r="AC13" i="4"/>
  <c r="AC19" i="4"/>
  <c r="AC17" i="4"/>
  <c r="AC8" i="4"/>
  <c r="T5" i="4"/>
  <c r="U5" i="4"/>
  <c r="AC16" i="4"/>
  <c r="AC7" i="4"/>
  <c r="AC15" i="4"/>
  <c r="AC9" i="4"/>
  <c r="AC20" i="4"/>
  <c r="W5" i="4"/>
  <c r="AB5" i="4"/>
  <c r="AC11" i="4"/>
  <c r="AC21" i="4"/>
  <c r="AC5" i="4" l="1"/>
  <c r="B2" i="6"/>
  <c r="B3" i="6"/>
  <c r="B1" i="6"/>
  <c r="M21" i="2" l="1"/>
  <c r="L21" i="2"/>
  <c r="K21" i="2"/>
  <c r="J21" i="2"/>
  <c r="I21" i="2"/>
  <c r="H21" i="2"/>
  <c r="G21" i="2"/>
  <c r="F21" i="2"/>
  <c r="E21" i="2"/>
  <c r="S22" i="4" l="1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B4" i="4"/>
  <c r="AA4" i="4"/>
  <c r="Z4" i="4"/>
  <c r="Y4" i="4"/>
  <c r="X4" i="4"/>
  <c r="W4" i="4"/>
  <c r="V4" i="4"/>
  <c r="U4" i="4"/>
  <c r="T4" i="4"/>
  <c r="AC4" i="4" l="1"/>
  <c r="V22" i="4"/>
  <c r="Z22" i="4"/>
  <c r="W22" i="4"/>
  <c r="AA22" i="4"/>
  <c r="T22" i="4"/>
  <c r="X22" i="4"/>
  <c r="AB22" i="4"/>
  <c r="U22" i="4"/>
  <c r="Y22" i="4"/>
</calcChain>
</file>

<file path=xl/sharedStrings.xml><?xml version="1.0" encoding="utf-8"?>
<sst xmlns="http://schemas.openxmlformats.org/spreadsheetml/2006/main" count="283" uniqueCount="107">
  <si>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</si>
  <si>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</si>
  <si>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</si>
  <si>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</si>
  <si>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</si>
  <si>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</si>
  <si>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</si>
  <si>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</si>
  <si>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</si>
  <si>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</si>
  <si>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</si>
  <si>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</si>
  <si>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</si>
  <si>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</si>
  <si>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</si>
  <si>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</si>
  <si>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</si>
  <si>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</si>
  <si>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</si>
  <si>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</si>
  <si>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</si>
  <si>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</si>
  <si>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</si>
  <si>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</si>
  <si>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</si>
  <si>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</si>
  <si>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</si>
  <si>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</si>
  <si>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</si>
  <si>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</si>
  <si>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</si>
  <si>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</si>
  <si>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</si>
  <si>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</si>
  <si>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</si>
  <si>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</si>
  <si>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</si>
  <si>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</si>
  <si>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</si>
  <si>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</si>
  <si>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</si>
  <si>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</si>
  <si>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AGENDA EC25 20X500ML BOT IN</t>
  </si>
  <si>
    <t>K-OBIOL WP2 5 10X1KG BOT IN</t>
  </si>
  <si>
    <t>DISTRIBUTOR PRODUCTWISE</t>
  </si>
  <si>
    <t>PRODUCT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</si>
  <si>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</si>
  <si>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</si>
  <si>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</si>
  <si>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</si>
  <si>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</si>
  <si>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</si>
  <si>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</si>
  <si>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</si>
  <si>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</si>
  <si>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</si>
  <si>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</si>
  <si>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</si>
  <si>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Zylem Report -01-Apr-2020 TO 30-Nov-2020</t>
  </si>
  <si>
    <t>Dealer Report -   01-Apr-2020 TO 30-Nov-2020</t>
  </si>
  <si>
    <t>Pashupati Das &amp; Sons Private Ltd.</t>
  </si>
  <si>
    <t>37A, S.N. Banerjee Road, Kolkata - 14</t>
  </si>
  <si>
    <t>Ph  : 033 2217 - 4481 / 2265 - 7752</t>
  </si>
  <si>
    <t>Pesticides Licence No : 32/PPS/72 dt. 03.10.1972</t>
  </si>
  <si>
    <t>CIN: U15312WB1941PTC010487</t>
  </si>
  <si>
    <t>BAYER</t>
  </si>
  <si>
    <t>1-Apr-2020 to 30-Nov-2020</t>
  </si>
  <si>
    <t>Agenda (100 ML)</t>
  </si>
  <si>
    <t>Agenda EC 25 (500 Ml)</t>
  </si>
  <si>
    <t>Aqua-K-Othrine (250 Ml)</t>
  </si>
  <si>
    <t>Bilarv WP25 (500 Gm)</t>
  </si>
  <si>
    <t>Kingfog UL 10 (1 Ltr)</t>
  </si>
  <si>
    <t>K-Obiol (1 Kg)</t>
  </si>
  <si>
    <t>K-Othrine SC25 (1 Ltr)</t>
  </si>
  <si>
    <t>MAXFORCE FORTE (30 GM)</t>
  </si>
  <si>
    <t>MAX FORTE (35 GM)</t>
  </si>
  <si>
    <t>Premise 350 SC (Imidacloprid 30.5 % SC) (250 Ml)</t>
  </si>
  <si>
    <t>Premise 350 SC (Imidacloprid 30.5 % SC) (5 Ltr)</t>
  </si>
  <si>
    <t>PREMISE SC350 (1 LTR)</t>
  </si>
  <si>
    <t>QUICK BAYT GR0 (50 MG)</t>
  </si>
  <si>
    <t>Racumin Sure</t>
  </si>
  <si>
    <t>Responser (1 Ltr)</t>
  </si>
  <si>
    <t>Solfac (1 Ltr)</t>
  </si>
  <si>
    <t>Solface (100 Ml)</t>
  </si>
  <si>
    <t>Temprid (50 Ml)</t>
  </si>
  <si>
    <t>TEMPRID SC365.4 (500 ML)</t>
  </si>
  <si>
    <t>DISTRIBUTOR:Pashupati Das and Sons Private Ltd,</t>
  </si>
  <si>
    <t>Pashupati Das and Sons Private Ltd</t>
  </si>
  <si>
    <t>AGENDA EC25 50X100ML BOT IN</t>
  </si>
  <si>
    <t>BILARV WP25 10X500GR BAG IN</t>
  </si>
  <si>
    <t>K-OTHRINE SC25 5 15X1L BOT IN</t>
  </si>
  <si>
    <t>KINGFOG UL10 12X1L BOT IN</t>
  </si>
  <si>
    <t>MAXFORCE FORTE RB0 03 5X4X(35GR) TUB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</si>
  <si>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</si>
  <si>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</si>
  <si>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</si>
  <si>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</si>
  <si>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</si>
  <si>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</si>
  <si>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</si>
  <si>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</si>
  <si>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</si>
  <si>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</si>
  <si>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NEWPRODUCT_1998851</t>
  </si>
  <si>
    <t>GRANDTOTAL</t>
  </si>
  <si>
    <t>Stock and Sales FOR THE PERIOD 01-Apr-2020 TO 30-Nov-2020</t>
  </si>
  <si>
    <t>Generated on 12/22/2020 10:49:17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</si>
</sst>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Cnt&quot;"/>
    <numFmt numFmtId="171" formatCode="&quot;&quot;0&quot; Pack&quot;"/>
    <numFmt numFmtId="172" formatCode="&quot;&quot;0&quot; Drm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3"/>
    </xf>
    <xf numFmtId="49" fontId="6" fillId="0" borderId="0" xfId="0" applyNumberFormat="1" applyFont="1" applyAlignment="1">
      <alignment horizontal="left" vertical="top" indent="3"/>
    </xf>
    <xf numFmtId="49" fontId="6" fillId="0" borderId="22" xfId="0" applyNumberFormat="1" applyFont="1" applyBorder="1" applyAlignment="1">
      <alignment horizontal="left" vertical="top" indent="3"/>
    </xf>
    <xf numFmtId="49" fontId="6" fillId="0" borderId="26" xfId="0" applyNumberFormat="1" applyFont="1" applyBorder="1" applyAlignment="1">
      <alignment horizontal="left" vertical="top" indent="3"/>
    </xf>
    <xf numFmtId="49" fontId="7" fillId="0" borderId="0" xfId="0" applyNumberFormat="1" applyFont="1" applyAlignment="1">
      <alignment vertical="top"/>
    </xf>
    <xf numFmtId="170" fontId="7" fillId="0" borderId="23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172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3"/>
    </xf>
    <xf numFmtId="166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677349189813" createdVersion="6" refreshedVersion="6" minRefreshableVersion="3" recordCount="19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3" maxValue="3399"/>
    </cacheField>
    <cacheField name="Opening Balance Rate" numFmtId="0">
      <sharedItems containsString="0" containsBlank="1" containsNumber="1" minValue="24.45" maxValue="8910.15"/>
    </cacheField>
    <cacheField name="Opening Balance Value" numFmtId="0">
      <sharedItems containsString="0" containsBlank="1" containsNumber="1" minValue="3253" maxValue="458865"/>
    </cacheField>
    <cacheField name="Inwards Quantity" numFmtId="0">
      <sharedItems containsString="0" containsBlank="1" containsNumber="1" containsInteger="1" minValue="4" maxValue="500"/>
    </cacheField>
    <cacheField name="Inwards Rate" numFmtId="0">
      <sharedItems containsString="0" containsBlank="1" containsNumber="1" minValue="24" maxValue="11880.2"/>
    </cacheField>
    <cacheField name="Inwards Value" numFmtId="0">
      <sharedItems containsString="0" containsBlank="1" containsNumber="1" minValue="9600" maxValue="103860"/>
    </cacheField>
    <cacheField name="Outwards Quantity" numFmtId="0">
      <sharedItems containsSemiMixedTypes="0" containsString="0" containsNumber="1" containsInteger="1" minValue="4" maxValue="3287"/>
    </cacheField>
    <cacheField name="Outwards Rate" numFmtId="0">
      <sharedItems containsSemiMixedTypes="0" containsString="0" containsNumber="1" minValue="27.42" maxValue="13720.33"/>
    </cacheField>
    <cacheField name="Outwards Value" numFmtId="0">
      <sharedItems containsSemiMixedTypes="0" containsString="0" containsNumber="1" minValue="4067.76" maxValue="533362.43999999994"/>
    </cacheField>
    <cacheField name="Closing Balance Quantity" numFmtId="0">
      <sharedItems containsString="0" containsBlank="1" containsNumber="1" containsInteger="1" minValue="3" maxValue="742"/>
    </cacheField>
    <cacheField name="Closing Balance Rate" numFmtId="0">
      <sharedItems containsString="0" containsBlank="1" containsNumber="1" minValue="29.41" maxValue="7920.13"/>
    </cacheField>
    <cacheField name="Closing Balance Value" numFmtId="0">
      <sharedItems containsSemiMixedTypes="0" containsString="0" containsNumber="1" minValue="3253" maxValue="128077.2"/>
    </cacheField>
    <cacheField name="Combi Name" numFmtId="165">
      <sharedItems/>
    </cacheField>
    <cacheField name="Master Name" numFmtId="0">
      <sharedItems count="199">
        <s v="AGENDA EC25 50X100ML BOT IN"/>
        <s v="AGENDA EC25 20X500ML BOT IN"/>
        <s v="NEWPRODUCT_1998851"/>
        <s v="BILARV WP25 10X500GR BAG IN"/>
        <s v="KINGFOG UL10 12X1L BOT IN"/>
        <s v="K-OBIOL WP2 5 10X1KG BOT IN"/>
        <s v="K-OTHRINE SC25 5 15X1L BOT IN"/>
        <s v="MAXFORCE FORTE RB0 03 5X4X(35GR) TUB IN"/>
        <s v="PREMISE SC350 40X250ML BOT IN"/>
        <s v="PREMISE SC350 2X5L BOT IN"/>
        <s v="PREMISE SC350 10X1L BOT IN"/>
        <s v="QUICK BAYT GR0 5 2X(20X50GR) BAG IN"/>
        <s v="RACUMIN SURE RB0 005 10X(20X100G) BAG IN"/>
        <s v="RESPONSAR SC25 10X1L BOT IN"/>
        <s v="SOLFAC EW50 10X1L BOT IN"/>
        <s v="SOLFAC EW50 50X100ML BOT IN"/>
        <s v="TEMPRID SC365.4 100X50ML BOT IN"/>
        <s v="TEMPRID SC365.4 20X500ML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TLANTIS KL3 6 15X16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Agenda (100 ML)"/>
    <n v="3399"/>
    <n v="135"/>
    <n v="458865"/>
    <n v="500"/>
    <n v="135"/>
    <n v="67500"/>
    <n v="3287"/>
    <n v="162.26"/>
    <n v="533362.43999999994"/>
    <n v="612"/>
    <n v="135"/>
    <n v="82620"/>
    <s v="Agenda (100 ML)-cnt"/>
    <x v="0"/>
  </r>
  <r>
    <s v="Agenda EC 25 (500 Ml)"/>
    <n v="116"/>
    <n v="548.08000000000004"/>
    <n v="63577.54"/>
    <n v="160"/>
    <n v="501.38"/>
    <n v="80220"/>
    <n v="205"/>
    <n v="677.13"/>
    <n v="138811.94"/>
    <n v="71"/>
    <n v="532.29"/>
    <n v="37792.54"/>
    <s v="Agenda EC 25 (500 Ml)-cnt"/>
    <x v="1"/>
  </r>
  <r>
    <s v="Aqua-K-Othrine (250 Ml)"/>
    <m/>
    <m/>
    <m/>
    <n v="40"/>
    <n v="810"/>
    <n v="32400"/>
    <n v="4"/>
    <n v="1016.94"/>
    <n v="4067.76"/>
    <n v="36"/>
    <n v="810"/>
    <n v="29160"/>
    <s v="Aqua-K-Othrine (250 Ml)-pack"/>
    <x v="2"/>
  </r>
  <r>
    <s v="Bilarv WP25 (500 Gm)"/>
    <n v="8"/>
    <n v="1657.3"/>
    <n v="13258.4"/>
    <n v="20"/>
    <n v="1910"/>
    <n v="38200"/>
    <n v="17"/>
    <n v="2102.89"/>
    <n v="35749.08"/>
    <n v="11"/>
    <n v="1910"/>
    <n v="21010"/>
    <s v="Bilarv WP25 (500 Gm)-pack"/>
    <x v="3"/>
  </r>
  <r>
    <s v="Kingfog UL 10 (1 Ltr)"/>
    <m/>
    <m/>
    <m/>
    <n v="24"/>
    <n v="1570"/>
    <n v="37680"/>
    <n v="17"/>
    <n v="1794.61"/>
    <n v="30508.400000000001"/>
    <n v="7"/>
    <n v="1570"/>
    <n v="10990"/>
    <s v="Kingfog UL 10 (1 Ltr)-cnt"/>
    <x v="4"/>
  </r>
  <r>
    <s v="K-Obiol (1 Kg)"/>
    <n v="3"/>
    <m/>
    <m/>
    <n v="60"/>
    <n v="548"/>
    <n v="32880"/>
    <n v="49"/>
    <n v="613.66"/>
    <n v="30069.31"/>
    <n v="14"/>
    <n v="548"/>
    <n v="7672"/>
    <s v="K-Obiol (1 Kg)-cnt"/>
    <x v="5"/>
  </r>
  <r>
    <s v="K-Othrine SC25 (1 Ltr)"/>
    <n v="61"/>
    <n v="1154"/>
    <n v="70394"/>
    <n v="135"/>
    <n v="769.33"/>
    <n v="103860"/>
    <n v="174"/>
    <n v="1109"/>
    <n v="192965.91"/>
    <n v="22"/>
    <n v="664.42"/>
    <n v="14617.33"/>
    <s v="K-Othrine SC25 (1 Ltr)-cnt"/>
    <x v="6"/>
  </r>
  <r>
    <s v="MAXFORCE FORTE (30 GM)"/>
    <m/>
    <m/>
    <m/>
    <n v="200"/>
    <n v="500"/>
    <n v="100000"/>
    <n v="21"/>
    <n v="517.75"/>
    <n v="10872.73"/>
    <n v="179"/>
    <n v="500"/>
    <n v="89500"/>
    <s v="MAXFORCE FORTE (30 GM)-pack"/>
    <x v="7"/>
  </r>
  <r>
    <s v="MAX FORTE (35 GM)"/>
    <m/>
    <m/>
    <n v="3253"/>
    <n v="100"/>
    <n v="650.6"/>
    <n v="65060"/>
    <n v="100"/>
    <n v="733.28"/>
    <n v="73327.91"/>
    <m/>
    <m/>
    <n v="3253"/>
    <s v="MAX FORTE (35 GM)-pack"/>
    <x v="7"/>
  </r>
  <r>
    <s v="Premise 350 SC (Imidacloprid 30.5 % SC) (250 Ml)"/>
    <n v="42"/>
    <n v="659.44"/>
    <n v="27696.3"/>
    <n v="40"/>
    <n v="644.1"/>
    <n v="25764"/>
    <n v="65"/>
    <n v="716.04"/>
    <n v="46542.720000000001"/>
    <n v="17"/>
    <n v="681.99"/>
    <n v="11593.8"/>
    <s v="Premise 350 SC (Imidacloprid 30.5 % SC) (250 Ml)-cnt"/>
    <x v="8"/>
  </r>
  <r>
    <s v="Premise 350 SC (Imidacloprid 30.5 % SC) (5 Ltr)"/>
    <n v="4"/>
    <n v="8910.15"/>
    <n v="35640.6"/>
    <n v="4"/>
    <n v="11880.2"/>
    <n v="47520.800000000003"/>
    <n v="5"/>
    <n v="13720.33"/>
    <n v="68601.67"/>
    <n v="3"/>
    <n v="7920.13"/>
    <n v="23760.400000000001"/>
    <s v="Premise 350 SC (Imidacloprid 30.5 % SC) (5 Ltr)-pack"/>
    <x v="9"/>
  </r>
  <r>
    <s v="PREMISE SC350 (1 LTR)"/>
    <n v="16"/>
    <n v="2454.6"/>
    <n v="39273.599999999999"/>
    <n v="10"/>
    <n v="2454.6"/>
    <n v="24546"/>
    <n v="14"/>
    <n v="2802.66"/>
    <n v="39237.24"/>
    <n v="12"/>
    <n v="2454.6"/>
    <n v="29455.200000000001"/>
    <s v="PREMISE SC350 (1 LTR)-cnt"/>
    <x v="10"/>
  </r>
  <r>
    <s v="QUICK BAYT GR0 (50 MG)"/>
    <n v="187"/>
    <n v="74.86"/>
    <n v="13998.29"/>
    <m/>
    <m/>
    <m/>
    <n v="58"/>
    <n v="96.14"/>
    <n v="5575.96"/>
    <n v="129"/>
    <n v="74.86"/>
    <n v="9656.57"/>
    <s v="QUICK BAYT GR0 (50 MG)-pack"/>
    <x v="11"/>
  </r>
  <r>
    <s v="Racumin Sure"/>
    <n v="1612"/>
    <n v="24.45"/>
    <n v="39418.800000000003"/>
    <n v="400"/>
    <n v="24"/>
    <n v="9600"/>
    <n v="1877"/>
    <n v="27.42"/>
    <n v="51460.26"/>
    <n v="135"/>
    <n v="29.41"/>
    <n v="3970.8"/>
    <s v="Racumin Sure-pack"/>
    <x v="12"/>
  </r>
  <r>
    <s v="Responser (1 Ltr)"/>
    <n v="26"/>
    <n v="707"/>
    <n v="18382"/>
    <n v="60"/>
    <n v="471.33"/>
    <n v="28280"/>
    <n v="69"/>
    <n v="667.52"/>
    <n v="46058.93"/>
    <n v="17"/>
    <n v="471.33"/>
    <n v="8012.67"/>
    <s v="Responser (1 Ltr)-cnt"/>
    <x v="13"/>
  </r>
  <r>
    <s v="Solfac (1 Ltr)"/>
    <n v="14"/>
    <n v="1338.08"/>
    <n v="18733.099999999999"/>
    <n v="40"/>
    <n v="1073.25"/>
    <n v="42930"/>
    <n v="46"/>
    <n v="1489.95"/>
    <n v="68537.5"/>
    <n v="8"/>
    <n v="1268.3900000000001"/>
    <n v="10147.1"/>
    <s v="Solfac (1 Ltr)-cnt"/>
    <x v="14"/>
  </r>
  <r>
    <s v="Solface (100 Ml)"/>
    <n v="166"/>
    <n v="149"/>
    <n v="24734"/>
    <n v="300"/>
    <n v="149"/>
    <n v="44700"/>
    <n v="366"/>
    <n v="191.19"/>
    <n v="69974.2"/>
    <n v="100"/>
    <n v="149"/>
    <n v="14900"/>
    <s v="Solface (100 Ml)-cnt"/>
    <x v="15"/>
  </r>
  <r>
    <s v="Temprid (50 Ml)"/>
    <n v="1843"/>
    <n v="157.91"/>
    <n v="291025.2"/>
    <m/>
    <m/>
    <m/>
    <n v="1101"/>
    <n v="179.07"/>
    <n v="197153.11"/>
    <n v="742"/>
    <n v="172.61"/>
    <n v="128077.2"/>
    <s v="Temprid (50 Ml)-cnt"/>
    <x v="16"/>
  </r>
  <r>
    <s v="TEMPRID SC365.4 (500 ML)"/>
    <n v="15"/>
    <n v="1292.3"/>
    <n v="19384.5"/>
    <n v="60"/>
    <n v="906.67"/>
    <n v="54400"/>
    <n v="38"/>
    <n v="1271.3599999999999"/>
    <n v="48311.74"/>
    <n v="37"/>
    <n v="975.34"/>
    <n v="36087.620000000003"/>
    <s v="TEMPRID SC365.4 (500 ML)-cnt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20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0">
        <item m="1" x="48"/>
        <item m="1" x="34"/>
        <item m="1" x="28"/>
        <item m="1" x="51"/>
        <item m="1" x="158"/>
        <item m="1" x="64"/>
        <item m="1" x="188"/>
        <item m="1" x="165"/>
        <item m="1" x="157"/>
        <item m="1" x="164"/>
        <item m="1" x="163"/>
        <item m="1" x="194"/>
        <item m="1" x="156"/>
        <item m="1" x="192"/>
        <item m="1" x="193"/>
        <item m="1" x="146"/>
        <item m="1" x="198"/>
        <item m="1" x="145"/>
        <item m="1" x="144"/>
        <item m="1" x="155"/>
        <item m="1" x="40"/>
        <item m="1" x="174"/>
        <item m="1" x="38"/>
        <item m="1" x="39"/>
        <item m="1" x="54"/>
        <item m="1" x="52"/>
        <item m="1" x="148"/>
        <item m="1" x="147"/>
        <item m="1" x="180"/>
        <item m="1" x="172"/>
        <item m="1" x="171"/>
        <item m="1" x="170"/>
        <item m="1" x="23"/>
        <item m="1" x="68"/>
        <item m="1" x="197"/>
        <item m="1" x="102"/>
        <item m="1" x="101"/>
        <item m="1" x="100"/>
        <item m="1" x="141"/>
        <item m="1" x="105"/>
        <item m="1" x="135"/>
        <item m="1" x="65"/>
        <item m="1" x="50"/>
        <item m="1" x="196"/>
        <item m="1" x="124"/>
        <item m="1" x="121"/>
        <item m="1" x="123"/>
        <item m="1" x="98"/>
        <item m="1" x="92"/>
        <item m="1" x="119"/>
        <item m="1" x="58"/>
        <item m="1" x="117"/>
        <item m="1" x="118"/>
        <item m="1" x="129"/>
        <item m="1" x="128"/>
        <item m="1" x="166"/>
        <item m="1" x="25"/>
        <item m="1" x="178"/>
        <item m="1" x="103"/>
        <item m="1" x="116"/>
        <item m="1" x="134"/>
        <item m="1" x="168"/>
        <item m="1" x="167"/>
        <item m="1" x="139"/>
        <item m="1" x="45"/>
        <item m="1" x="46"/>
        <item m="1" x="60"/>
        <item m="1" x="91"/>
        <item m="1" x="90"/>
        <item m="1" x="89"/>
        <item m="1" x="78"/>
        <item m="1" x="130"/>
        <item m="1" x="21"/>
        <item m="1" x="20"/>
        <item m="1" x="86"/>
        <item m="1" x="122"/>
        <item m="1" x="31"/>
        <item m="1" x="29"/>
        <item m="1" x="83"/>
        <item m="1" x="30"/>
        <item m="1" x="22"/>
        <item m="1" x="49"/>
        <item m="1" x="112"/>
        <item m="1" x="42"/>
        <item m="1" x="19"/>
        <item m="1" x="85"/>
        <item m="1" x="18"/>
        <item m="1" x="59"/>
        <item m="1" x="189"/>
        <item m="1" x="41"/>
        <item m="1" x="81"/>
        <item m="1" x="137"/>
        <item m="1" x="136"/>
        <item m="1" x="153"/>
        <item m="1" x="36"/>
        <item m="1" x="152"/>
        <item m="1" x="151"/>
        <item m="1" x="138"/>
        <item m="1" x="70"/>
        <item m="1" x="62"/>
        <item m="1" x="161"/>
        <item m="1" x="160"/>
        <item m="1" x="181"/>
        <item m="1" x="80"/>
        <item m="1" x="115"/>
        <item m="1" x="114"/>
        <item m="1" x="63"/>
        <item m="1" x="190"/>
        <item m="1" x="113"/>
        <item m="1" x="47"/>
        <item m="1" x="99"/>
        <item m="1" x="175"/>
        <item m="1" x="176"/>
        <item m="1" x="177"/>
        <item m="1" x="186"/>
        <item m="1" x="69"/>
        <item m="1" x="32"/>
        <item m="1" x="33"/>
        <item m="1" x="37"/>
        <item m="1" x="140"/>
        <item m="1" x="53"/>
        <item m="1" x="133"/>
        <item m="1" x="195"/>
        <item m="1" x="24"/>
        <item m="1" x="185"/>
        <item m="1" x="183"/>
        <item m="1" x="184"/>
        <item m="1" x="35"/>
        <item m="1" x="66"/>
        <item m="1" x="67"/>
        <item m="1" x="74"/>
        <item m="1" x="75"/>
        <item m="1" x="107"/>
        <item m="1" x="187"/>
        <item m="1" x="173"/>
        <item m="1" x="61"/>
        <item m="1" x="142"/>
        <item m="1" x="143"/>
        <item m="1" x="27"/>
        <item m="1" x="154"/>
        <item m="1" x="131"/>
        <item m="1" x="79"/>
        <item m="1" x="84"/>
        <item m="1" x="71"/>
        <item m="1" x="72"/>
        <item m="1" x="73"/>
        <item m="1" x="162"/>
        <item m="1" x="179"/>
        <item m="1" x="104"/>
        <item m="1" x="169"/>
        <item m="1" x="149"/>
        <item m="1" x="150"/>
        <item m="1" x="126"/>
        <item m="1" x="191"/>
        <item m="1" x="125"/>
        <item m="1" x="43"/>
        <item m="1" x="106"/>
        <item m="1" x="127"/>
        <item m="1" x="44"/>
        <item m="1" x="88"/>
        <item m="1" x="87"/>
        <item m="1" x="26"/>
        <item m="1" x="76"/>
        <item m="1" x="77"/>
        <item m="1" x="182"/>
        <item m="1" x="110"/>
        <item m="1" x="111"/>
        <item m="1" x="95"/>
        <item m="1" x="96"/>
        <item m="1" x="97"/>
        <item m="1" x="108"/>
        <item m="1" x="120"/>
        <item m="1" x="82"/>
        <item m="1" x="132"/>
        <item m="1" x="93"/>
        <item m="1" x="94"/>
        <item m="1" x="55"/>
        <item m="1" x="56"/>
        <item m="1" x="57"/>
        <item m="1" x="109"/>
        <item m="1" x="15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</pivotFields>
  <rowFields count="1">
    <field x="14"/>
  </rowFields>
  <rowItems count="19"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4" type="button" dataOnly="0" labelOnly="1" outline="0" axis="axisRow" fieldPosition="0"/>
    </format>
    <format dxfId="10">
      <pivotArea dataOnly="0" labelOnly="1" grandRow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14" type="button" dataOnly="0" labelOnly="1" outline="0" axis="axisRow" fieldPosition="0"/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sqref="A1:C1"/>
    </sheetView>
  </sheetViews>
  <sheetFormatPr defaultRowHeight="14.4" x14ac:dyDescent="0.3"/>
  <cols>
    <col min="1" max="1" width="38.21875" bestFit="1" customWidth="1"/>
    <col min="2" max="2" width="8.44140625" bestFit="1" customWidth="1"/>
    <col min="3" max="3" width="7" bestFit="1" customWidth="1"/>
    <col min="4" max="4" width="9.21875" bestFit="1" customWidth="1"/>
    <col min="5" max="5" width="7.5546875" bestFit="1" customWidth="1"/>
    <col min="6" max="6" width="7.88671875" bestFit="1" customWidth="1"/>
    <col min="7" max="7" width="8.33203125" bestFit="1" customWidth="1"/>
    <col min="8" max="8" width="8.44140625" bestFit="1" customWidth="1"/>
    <col min="9" max="9" width="7.88671875" bestFit="1" customWidth="1"/>
    <col min="10" max="10" width="9.21875" bestFit="1" customWidth="1"/>
    <col min="11" max="11" width="7.5546875" bestFit="1" customWidth="1"/>
    <col min="12" max="12" width="7" bestFit="1" customWidth="1"/>
    <col min="13" max="13" width="8.33203125" bestFit="1" customWidth="1"/>
  </cols>
  <sheetData>
    <row r="1" spans="1:13" ht="15.6" x14ac:dyDescent="0.3">
      <c r="A1" s="64" t="s">
        <v>60</v>
      </c>
      <c r="B1" s="64"/>
      <c r="C1" s="64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3">
      <c r="A2" s="65" t="s">
        <v>61</v>
      </c>
      <c r="B2" s="65"/>
      <c r="C2" s="65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3">
      <c r="A3" s="65" t="s">
        <v>62</v>
      </c>
      <c r="B3" s="65"/>
      <c r="C3" s="65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3">
      <c r="A4" s="65" t="s">
        <v>63</v>
      </c>
      <c r="B4" s="65"/>
      <c r="C4" s="65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x14ac:dyDescent="0.3">
      <c r="A5" s="66" t="s">
        <v>64</v>
      </c>
      <c r="B5" s="66"/>
      <c r="C5" s="66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5.6" x14ac:dyDescent="0.3">
      <c r="A6" s="72" t="s">
        <v>65</v>
      </c>
      <c r="B6" s="72"/>
      <c r="C6" s="72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x14ac:dyDescent="0.3">
      <c r="A7" s="65" t="s">
        <v>46</v>
      </c>
      <c r="B7" s="65"/>
      <c r="C7" s="65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x14ac:dyDescent="0.3">
      <c r="A8" s="65" t="s">
        <v>66</v>
      </c>
      <c r="B8" s="65"/>
      <c r="C8" s="65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x14ac:dyDescent="0.3">
      <c r="A9" s="80" t="s">
        <v>47</v>
      </c>
      <c r="B9" s="67" t="s">
        <v>65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13" x14ac:dyDescent="0.3">
      <c r="A10" s="81" t="s">
        <v>47</v>
      </c>
      <c r="B10" s="68" t="s">
        <v>60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 x14ac:dyDescent="0.3">
      <c r="A11" s="82" t="s">
        <v>48</v>
      </c>
      <c r="B11" s="70" t="s">
        <v>66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3" x14ac:dyDescent="0.3">
      <c r="A12" s="82" t="s">
        <v>47</v>
      </c>
      <c r="B12" s="73" t="s">
        <v>49</v>
      </c>
      <c r="C12" s="74"/>
      <c r="D12" s="74"/>
      <c r="E12" s="73" t="s">
        <v>50</v>
      </c>
      <c r="F12" s="74"/>
      <c r="G12" s="74"/>
      <c r="H12" s="73" t="s">
        <v>51</v>
      </c>
      <c r="I12" s="74"/>
      <c r="J12" s="74"/>
      <c r="K12" s="73" t="s">
        <v>52</v>
      </c>
      <c r="L12" s="74"/>
      <c r="M12" s="74"/>
    </row>
    <row r="13" spans="1:13" x14ac:dyDescent="0.3">
      <c r="A13" s="83" t="s">
        <v>47</v>
      </c>
      <c r="B13" s="60" t="s">
        <v>53</v>
      </c>
      <c r="C13" s="61" t="s">
        <v>54</v>
      </c>
      <c r="D13" s="60" t="s">
        <v>55</v>
      </c>
      <c r="E13" s="60" t="s">
        <v>53</v>
      </c>
      <c r="F13" s="61" t="s">
        <v>54</v>
      </c>
      <c r="G13" s="60" t="s">
        <v>55</v>
      </c>
      <c r="H13" s="60" t="s">
        <v>53</v>
      </c>
      <c r="I13" s="61" t="s">
        <v>54</v>
      </c>
      <c r="J13" s="60" t="s">
        <v>55</v>
      </c>
      <c r="K13" s="60" t="s">
        <v>53</v>
      </c>
      <c r="L13" s="61" t="s">
        <v>54</v>
      </c>
      <c r="M13" s="60" t="s">
        <v>55</v>
      </c>
    </row>
    <row r="14" spans="1:13" x14ac:dyDescent="0.3">
      <c r="A14" s="84" t="s">
        <v>67</v>
      </c>
      <c r="B14" s="85">
        <v>3399</v>
      </c>
      <c r="C14" s="62">
        <v>135</v>
      </c>
      <c r="D14" s="63">
        <v>458865</v>
      </c>
      <c r="E14" s="85">
        <v>500</v>
      </c>
      <c r="F14" s="62">
        <v>135</v>
      </c>
      <c r="G14" s="63">
        <v>67500</v>
      </c>
      <c r="H14" s="85">
        <v>3287</v>
      </c>
      <c r="I14" s="62">
        <v>162.26</v>
      </c>
      <c r="J14" s="63">
        <v>533362.43999999994</v>
      </c>
      <c r="K14" s="85">
        <v>612</v>
      </c>
      <c r="L14" s="62">
        <v>135</v>
      </c>
      <c r="M14" s="63">
        <v>82620</v>
      </c>
    </row>
    <row r="15" spans="1:13" x14ac:dyDescent="0.3">
      <c r="A15" s="84" t="s">
        <v>68</v>
      </c>
      <c r="B15" s="86">
        <v>116</v>
      </c>
      <c r="C15" s="55">
        <v>548.08000000000004</v>
      </c>
      <c r="D15" s="56">
        <v>63577.54</v>
      </c>
      <c r="E15" s="86">
        <v>160</v>
      </c>
      <c r="F15" s="55">
        <v>501.38</v>
      </c>
      <c r="G15" s="56">
        <v>80220</v>
      </c>
      <c r="H15" s="86">
        <v>205</v>
      </c>
      <c r="I15" s="55">
        <v>677.13</v>
      </c>
      <c r="J15" s="56">
        <v>138811.94</v>
      </c>
      <c r="K15" s="86">
        <v>71</v>
      </c>
      <c r="L15" s="55">
        <v>532.29</v>
      </c>
      <c r="M15" s="56">
        <v>37792.54</v>
      </c>
    </row>
    <row r="16" spans="1:13" x14ac:dyDescent="0.3">
      <c r="A16" s="84" t="s">
        <v>69</v>
      </c>
      <c r="B16" s="87"/>
      <c r="C16" s="57"/>
      <c r="D16" s="58"/>
      <c r="E16" s="86">
        <v>40</v>
      </c>
      <c r="F16" s="55">
        <v>810</v>
      </c>
      <c r="G16" s="56">
        <v>32400</v>
      </c>
      <c r="H16" s="86">
        <v>4</v>
      </c>
      <c r="I16" s="55">
        <v>1016.94</v>
      </c>
      <c r="J16" s="56">
        <v>4067.76</v>
      </c>
      <c r="K16" s="86">
        <v>36</v>
      </c>
      <c r="L16" s="55">
        <v>810</v>
      </c>
      <c r="M16" s="56">
        <v>29160</v>
      </c>
    </row>
    <row r="17" spans="1:13" x14ac:dyDescent="0.3">
      <c r="A17" s="84" t="s">
        <v>70</v>
      </c>
      <c r="B17" s="88">
        <v>8</v>
      </c>
      <c r="C17" s="55">
        <v>1657.3</v>
      </c>
      <c r="D17" s="56">
        <v>13258.4</v>
      </c>
      <c r="E17" s="88">
        <v>20</v>
      </c>
      <c r="F17" s="55">
        <v>1910</v>
      </c>
      <c r="G17" s="56">
        <v>38200</v>
      </c>
      <c r="H17" s="88">
        <v>17</v>
      </c>
      <c r="I17" s="55">
        <v>2102.89</v>
      </c>
      <c r="J17" s="56">
        <v>35749.08</v>
      </c>
      <c r="K17" s="88">
        <v>11</v>
      </c>
      <c r="L17" s="55">
        <v>1910</v>
      </c>
      <c r="M17" s="56">
        <v>21010</v>
      </c>
    </row>
    <row r="18" spans="1:13" x14ac:dyDescent="0.3">
      <c r="A18" s="84" t="s">
        <v>71</v>
      </c>
      <c r="B18" s="87"/>
      <c r="C18" s="57"/>
      <c r="D18" s="58"/>
      <c r="E18" s="86">
        <v>24</v>
      </c>
      <c r="F18" s="55">
        <v>1570</v>
      </c>
      <c r="G18" s="56">
        <v>37680</v>
      </c>
      <c r="H18" s="86">
        <v>17</v>
      </c>
      <c r="I18" s="55">
        <v>1794.61</v>
      </c>
      <c r="J18" s="56">
        <v>30508.400000000001</v>
      </c>
      <c r="K18" s="86">
        <v>7</v>
      </c>
      <c r="L18" s="55">
        <v>1570</v>
      </c>
      <c r="M18" s="56">
        <v>10990</v>
      </c>
    </row>
    <row r="19" spans="1:13" x14ac:dyDescent="0.3">
      <c r="A19" s="84" t="s">
        <v>72</v>
      </c>
      <c r="B19" s="86">
        <v>3</v>
      </c>
      <c r="C19" s="57"/>
      <c r="D19" s="58"/>
      <c r="E19" s="86">
        <v>60</v>
      </c>
      <c r="F19" s="55">
        <v>548</v>
      </c>
      <c r="G19" s="56">
        <v>32880</v>
      </c>
      <c r="H19" s="86">
        <v>49</v>
      </c>
      <c r="I19" s="55">
        <v>613.66</v>
      </c>
      <c r="J19" s="56">
        <v>30069.31</v>
      </c>
      <c r="K19" s="86">
        <v>14</v>
      </c>
      <c r="L19" s="55">
        <v>548</v>
      </c>
      <c r="M19" s="56">
        <v>7672</v>
      </c>
    </row>
    <row r="20" spans="1:13" x14ac:dyDescent="0.3">
      <c r="A20" s="84" t="s">
        <v>73</v>
      </c>
      <c r="B20" s="86">
        <v>61</v>
      </c>
      <c r="C20" s="55">
        <v>1154</v>
      </c>
      <c r="D20" s="56">
        <v>70394</v>
      </c>
      <c r="E20" s="86">
        <v>135</v>
      </c>
      <c r="F20" s="55">
        <v>769.33</v>
      </c>
      <c r="G20" s="56">
        <v>103860</v>
      </c>
      <c r="H20" s="86">
        <v>174</v>
      </c>
      <c r="I20" s="55">
        <v>1109</v>
      </c>
      <c r="J20" s="56">
        <v>192965.91</v>
      </c>
      <c r="K20" s="86">
        <v>22</v>
      </c>
      <c r="L20" s="55">
        <v>664.42</v>
      </c>
      <c r="M20" s="56">
        <v>14617.33</v>
      </c>
    </row>
    <row r="21" spans="1:13" x14ac:dyDescent="0.3">
      <c r="A21" s="84" t="s">
        <v>74</v>
      </c>
      <c r="B21" s="87"/>
      <c r="C21" s="57"/>
      <c r="D21" s="58"/>
      <c r="E21" s="88">
        <v>200</v>
      </c>
      <c r="F21" s="55">
        <v>500</v>
      </c>
      <c r="G21" s="56">
        <v>100000</v>
      </c>
      <c r="H21" s="88">
        <v>21</v>
      </c>
      <c r="I21" s="55">
        <v>517.75</v>
      </c>
      <c r="J21" s="56">
        <v>10872.73</v>
      </c>
      <c r="K21" s="88">
        <v>179</v>
      </c>
      <c r="L21" s="55">
        <v>500</v>
      </c>
      <c r="M21" s="56">
        <v>89500</v>
      </c>
    </row>
    <row r="22" spans="1:13" x14ac:dyDescent="0.3">
      <c r="A22" s="84" t="s">
        <v>75</v>
      </c>
      <c r="B22" s="87"/>
      <c r="C22" s="57"/>
      <c r="D22" s="56">
        <v>3253</v>
      </c>
      <c r="E22" s="88">
        <v>100</v>
      </c>
      <c r="F22" s="55">
        <v>650.6</v>
      </c>
      <c r="G22" s="56">
        <v>65060</v>
      </c>
      <c r="H22" s="88">
        <v>100</v>
      </c>
      <c r="I22" s="55">
        <v>733.28</v>
      </c>
      <c r="J22" s="56">
        <v>73327.91</v>
      </c>
      <c r="K22" s="87"/>
      <c r="L22" s="57"/>
      <c r="M22" s="56">
        <v>3253</v>
      </c>
    </row>
    <row r="23" spans="1:13" x14ac:dyDescent="0.3">
      <c r="A23" s="84" t="s">
        <v>76</v>
      </c>
      <c r="B23" s="86">
        <v>42</v>
      </c>
      <c r="C23" s="55">
        <v>659.44</v>
      </c>
      <c r="D23" s="56">
        <v>27696.3</v>
      </c>
      <c r="E23" s="86">
        <v>40</v>
      </c>
      <c r="F23" s="55">
        <v>644.1</v>
      </c>
      <c r="G23" s="56">
        <v>25764</v>
      </c>
      <c r="H23" s="86">
        <v>65</v>
      </c>
      <c r="I23" s="55">
        <v>716.04</v>
      </c>
      <c r="J23" s="56">
        <v>46542.720000000001</v>
      </c>
      <c r="K23" s="86">
        <v>17</v>
      </c>
      <c r="L23" s="55">
        <v>681.99</v>
      </c>
      <c r="M23" s="56">
        <v>11593.8</v>
      </c>
    </row>
    <row r="24" spans="1:13" x14ac:dyDescent="0.3">
      <c r="A24" s="84" t="s">
        <v>77</v>
      </c>
      <c r="B24" s="89">
        <v>4</v>
      </c>
      <c r="C24" s="55">
        <v>8910.15</v>
      </c>
      <c r="D24" s="56">
        <v>35640.6</v>
      </c>
      <c r="E24" s="89">
        <v>4</v>
      </c>
      <c r="F24" s="55">
        <v>11880.2</v>
      </c>
      <c r="G24" s="56">
        <v>47520.800000000003</v>
      </c>
      <c r="H24" s="89">
        <v>5</v>
      </c>
      <c r="I24" s="55">
        <v>13720.33</v>
      </c>
      <c r="J24" s="56">
        <v>68601.67</v>
      </c>
      <c r="K24" s="89">
        <v>3</v>
      </c>
      <c r="L24" s="55">
        <v>7920.13</v>
      </c>
      <c r="M24" s="56">
        <v>23760.400000000001</v>
      </c>
    </row>
    <row r="25" spans="1:13" x14ac:dyDescent="0.3">
      <c r="A25" s="84" t="s">
        <v>78</v>
      </c>
      <c r="B25" s="86">
        <v>16</v>
      </c>
      <c r="C25" s="55">
        <v>2454.6</v>
      </c>
      <c r="D25" s="56">
        <v>39273.599999999999</v>
      </c>
      <c r="E25" s="86">
        <v>10</v>
      </c>
      <c r="F25" s="55">
        <v>2454.6</v>
      </c>
      <c r="G25" s="56">
        <v>24546</v>
      </c>
      <c r="H25" s="86">
        <v>14</v>
      </c>
      <c r="I25" s="55">
        <v>2802.66</v>
      </c>
      <c r="J25" s="56">
        <v>39237.24</v>
      </c>
      <c r="K25" s="86">
        <v>12</v>
      </c>
      <c r="L25" s="55">
        <v>2454.6</v>
      </c>
      <c r="M25" s="56">
        <v>29455.200000000001</v>
      </c>
    </row>
    <row r="26" spans="1:13" x14ac:dyDescent="0.3">
      <c r="A26" s="84" t="s">
        <v>79</v>
      </c>
      <c r="B26" s="88">
        <v>187</v>
      </c>
      <c r="C26" s="55">
        <v>74.86</v>
      </c>
      <c r="D26" s="56">
        <v>13998.29</v>
      </c>
      <c r="E26" s="87"/>
      <c r="F26" s="57"/>
      <c r="G26" s="58"/>
      <c r="H26" s="88">
        <v>58</v>
      </c>
      <c r="I26" s="55">
        <v>96.14</v>
      </c>
      <c r="J26" s="56">
        <v>5575.96</v>
      </c>
      <c r="K26" s="88">
        <v>129</v>
      </c>
      <c r="L26" s="55">
        <v>74.86</v>
      </c>
      <c r="M26" s="56">
        <v>9656.57</v>
      </c>
    </row>
    <row r="27" spans="1:13" x14ac:dyDescent="0.3">
      <c r="A27" s="84" t="s">
        <v>80</v>
      </c>
      <c r="B27" s="88">
        <v>1612</v>
      </c>
      <c r="C27" s="55">
        <v>24.45</v>
      </c>
      <c r="D27" s="56">
        <v>39418.800000000003</v>
      </c>
      <c r="E27" s="88">
        <v>400</v>
      </c>
      <c r="F27" s="55">
        <v>24</v>
      </c>
      <c r="G27" s="56">
        <v>9600</v>
      </c>
      <c r="H27" s="88">
        <v>1877</v>
      </c>
      <c r="I27" s="55">
        <v>27.42</v>
      </c>
      <c r="J27" s="56">
        <v>51460.26</v>
      </c>
      <c r="K27" s="88">
        <v>135</v>
      </c>
      <c r="L27" s="55">
        <v>29.41</v>
      </c>
      <c r="M27" s="56">
        <v>3970.8</v>
      </c>
    </row>
    <row r="28" spans="1:13" x14ac:dyDescent="0.3">
      <c r="A28" s="84" t="s">
        <v>81</v>
      </c>
      <c r="B28" s="86">
        <v>26</v>
      </c>
      <c r="C28" s="55">
        <v>707</v>
      </c>
      <c r="D28" s="56">
        <v>18382</v>
      </c>
      <c r="E28" s="86">
        <v>60</v>
      </c>
      <c r="F28" s="55">
        <v>471.33</v>
      </c>
      <c r="G28" s="56">
        <v>28280</v>
      </c>
      <c r="H28" s="86">
        <v>69</v>
      </c>
      <c r="I28" s="55">
        <v>667.52</v>
      </c>
      <c r="J28" s="56">
        <v>46058.93</v>
      </c>
      <c r="K28" s="86">
        <v>17</v>
      </c>
      <c r="L28" s="55">
        <v>471.33</v>
      </c>
      <c r="M28" s="56">
        <v>8012.67</v>
      </c>
    </row>
    <row r="29" spans="1:13" x14ac:dyDescent="0.3">
      <c r="A29" s="84" t="s">
        <v>82</v>
      </c>
      <c r="B29" s="86">
        <v>14</v>
      </c>
      <c r="C29" s="55">
        <v>1338.08</v>
      </c>
      <c r="D29" s="56">
        <v>18733.099999999999</v>
      </c>
      <c r="E29" s="86">
        <v>40</v>
      </c>
      <c r="F29" s="55">
        <v>1073.25</v>
      </c>
      <c r="G29" s="56">
        <v>42930</v>
      </c>
      <c r="H29" s="86">
        <v>46</v>
      </c>
      <c r="I29" s="55">
        <v>1489.95</v>
      </c>
      <c r="J29" s="56">
        <v>68537.5</v>
      </c>
      <c r="K29" s="86">
        <v>8</v>
      </c>
      <c r="L29" s="55">
        <v>1268.3900000000001</v>
      </c>
      <c r="M29" s="56">
        <v>10147.1</v>
      </c>
    </row>
    <row r="30" spans="1:13" x14ac:dyDescent="0.3">
      <c r="A30" s="84" t="s">
        <v>83</v>
      </c>
      <c r="B30" s="86">
        <v>166</v>
      </c>
      <c r="C30" s="55">
        <v>149</v>
      </c>
      <c r="D30" s="56">
        <v>24734</v>
      </c>
      <c r="E30" s="86">
        <v>300</v>
      </c>
      <c r="F30" s="55">
        <v>149</v>
      </c>
      <c r="G30" s="56">
        <v>44700</v>
      </c>
      <c r="H30" s="86">
        <v>366</v>
      </c>
      <c r="I30" s="55">
        <v>191.19</v>
      </c>
      <c r="J30" s="56">
        <v>69974.2</v>
      </c>
      <c r="K30" s="86">
        <v>100</v>
      </c>
      <c r="L30" s="55">
        <v>149</v>
      </c>
      <c r="M30" s="56">
        <v>14900</v>
      </c>
    </row>
    <row r="31" spans="1:13" x14ac:dyDescent="0.3">
      <c r="A31" s="84" t="s">
        <v>84</v>
      </c>
      <c r="B31" s="86">
        <v>1843</v>
      </c>
      <c r="C31" s="55">
        <v>157.91</v>
      </c>
      <c r="D31" s="56">
        <v>291025.2</v>
      </c>
      <c r="E31" s="87"/>
      <c r="F31" s="57"/>
      <c r="G31" s="58"/>
      <c r="H31" s="86">
        <v>1101</v>
      </c>
      <c r="I31" s="55">
        <v>179.07</v>
      </c>
      <c r="J31" s="56">
        <v>197153.11</v>
      </c>
      <c r="K31" s="86">
        <v>742</v>
      </c>
      <c r="L31" s="55">
        <v>172.61</v>
      </c>
      <c r="M31" s="56">
        <v>128077.2</v>
      </c>
    </row>
    <row r="32" spans="1:13" x14ac:dyDescent="0.3">
      <c r="A32" s="84" t="s">
        <v>85</v>
      </c>
      <c r="B32" s="86">
        <v>15</v>
      </c>
      <c r="C32" s="55">
        <v>1292.3</v>
      </c>
      <c r="D32" s="56">
        <v>19384.5</v>
      </c>
      <c r="E32" s="86">
        <v>60</v>
      </c>
      <c r="F32" s="55">
        <v>906.67</v>
      </c>
      <c r="G32" s="56">
        <v>54400</v>
      </c>
      <c r="H32" s="86">
        <v>38</v>
      </c>
      <c r="I32" s="55">
        <v>1271.3599999999999</v>
      </c>
      <c r="J32" s="56">
        <v>48311.74</v>
      </c>
      <c r="K32" s="86">
        <v>37</v>
      </c>
      <c r="L32" s="55">
        <v>975.34</v>
      </c>
      <c r="M32" s="56">
        <v>36087.620000000003</v>
      </c>
    </row>
    <row r="33" spans="1:13" x14ac:dyDescent="0.3">
      <c r="A33" s="90" t="s">
        <v>20</v>
      </c>
      <c r="B33" s="91"/>
      <c r="C33" s="92"/>
      <c r="D33" s="93">
        <v>1137634.33</v>
      </c>
      <c r="E33" s="91"/>
      <c r="F33" s="92"/>
      <c r="G33" s="93">
        <v>835540.8</v>
      </c>
      <c r="H33" s="91"/>
      <c r="I33" s="92"/>
      <c r="J33" s="93">
        <v>1691188.81</v>
      </c>
      <c r="K33" s="91"/>
      <c r="L33" s="92"/>
      <c r="M33" s="93">
        <v>572276.23</v>
      </c>
    </row>
  </sheetData>
  <mergeCells count="15">
    <mergeCell ref="B12:D12"/>
    <mergeCell ref="E12:G12"/>
    <mergeCell ref="H12:J12"/>
    <mergeCell ref="K12:M12"/>
    <mergeCell ref="A7:C7"/>
    <mergeCell ref="A8:C8"/>
    <mergeCell ref="B9:M9"/>
    <mergeCell ref="B10:M10"/>
    <mergeCell ref="A1:C1"/>
    <mergeCell ref="A2:C2"/>
    <mergeCell ref="A3:C3"/>
    <mergeCell ref="A4:C4"/>
    <mergeCell ref="A5:C5"/>
    <mergeCell ref="A6:C6"/>
    <mergeCell ref="B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8867187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67</v>
      </c>
      <c r="B2">
        <v>3399</v>
      </c>
      <c r="C2">
        <v>135</v>
      </c>
      <c r="D2">
        <v>458865</v>
      </c>
      <c r="E2">
        <v>500</v>
      </c>
      <c r="F2">
        <v>135</v>
      </c>
      <c r="G2">
        <v>67500</v>
      </c>
      <c r="H2">
        <v>3287</v>
      </c>
      <c r="I2">
        <v>162.26</v>
      </c>
      <c r="J2">
        <v>533362.43999999994</v>
      </c>
      <c r="K2">
        <v>612</v>
      </c>
      <c r="L2">
        <v>135</v>
      </c>
      <c r="M2">
        <v>82620</v>
      </c>
      <c r="N2" s="44" t="str">
        <f>TRIM(A2&amp;"-cnt")</f>
        <v>Agenda (100 ML)-cnt</v>
      </c>
      <c r="O2" s="30" t="s">
        <v>88</v>
      </c>
      <c r="Q2" s="45" t="s">
        <v>88</v>
      </c>
      <c r="R2" s="54">
        <v>3399</v>
      </c>
      <c r="S2" s="54">
        <v>500</v>
      </c>
      <c r="T2" s="54">
        <v>3287</v>
      </c>
      <c r="U2" s="54">
        <v>612</v>
      </c>
    </row>
    <row r="3" spans="1:21" x14ac:dyDescent="0.3">
      <c r="A3" t="s">
        <v>68</v>
      </c>
      <c r="B3">
        <v>116</v>
      </c>
      <c r="C3">
        <v>548.08000000000004</v>
      </c>
      <c r="D3">
        <v>63577.54</v>
      </c>
      <c r="E3">
        <v>160</v>
      </c>
      <c r="F3">
        <v>501.38</v>
      </c>
      <c r="G3">
        <v>80220</v>
      </c>
      <c r="H3">
        <v>205</v>
      </c>
      <c r="I3">
        <v>677.13</v>
      </c>
      <c r="J3">
        <v>138811.94</v>
      </c>
      <c r="K3">
        <v>71</v>
      </c>
      <c r="L3">
        <v>532.29</v>
      </c>
      <c r="M3">
        <v>37792.54</v>
      </c>
      <c r="N3" s="44" t="str">
        <f t="shared" ref="N3:N20" si="0">TRIM(A3&amp;"-cnt")</f>
        <v>Agenda EC 25 (500 Ml)-cnt</v>
      </c>
      <c r="O3" s="30" t="s">
        <v>42</v>
      </c>
      <c r="Q3" s="45" t="s">
        <v>42</v>
      </c>
      <c r="R3" s="54">
        <v>116</v>
      </c>
      <c r="S3" s="54">
        <v>160</v>
      </c>
      <c r="T3" s="54">
        <v>205</v>
      </c>
      <c r="U3" s="54">
        <v>71</v>
      </c>
    </row>
    <row r="4" spans="1:21" x14ac:dyDescent="0.3">
      <c r="A4" t="s">
        <v>69</v>
      </c>
      <c r="B4"/>
      <c r="C4"/>
      <c r="D4"/>
      <c r="E4">
        <v>40</v>
      </c>
      <c r="F4">
        <v>810</v>
      </c>
      <c r="G4">
        <v>32400</v>
      </c>
      <c r="H4">
        <v>4</v>
      </c>
      <c r="I4">
        <v>1016.94</v>
      </c>
      <c r="J4">
        <v>4067.76</v>
      </c>
      <c r="K4">
        <v>36</v>
      </c>
      <c r="L4">
        <v>810</v>
      </c>
      <c r="M4">
        <v>29160</v>
      </c>
      <c r="N4" s="44" t="str">
        <f>TRIM(A4&amp;"-pack")</f>
        <v>Aqua-K-Othrine (250 Ml)-pack</v>
      </c>
      <c r="O4" s="30" t="s">
        <v>103</v>
      </c>
      <c r="Q4" s="45" t="s">
        <v>103</v>
      </c>
      <c r="R4" s="54"/>
      <c r="S4" s="54">
        <v>40</v>
      </c>
      <c r="T4" s="54">
        <v>4</v>
      </c>
      <c r="U4" s="54">
        <v>36</v>
      </c>
    </row>
    <row r="5" spans="1:21" x14ac:dyDescent="0.3">
      <c r="A5" t="s">
        <v>70</v>
      </c>
      <c r="B5">
        <v>8</v>
      </c>
      <c r="C5">
        <v>1657.3</v>
      </c>
      <c r="D5">
        <v>13258.4</v>
      </c>
      <c r="E5">
        <v>20</v>
      </c>
      <c r="F5">
        <v>1910</v>
      </c>
      <c r="G5">
        <v>38200</v>
      </c>
      <c r="H5">
        <v>17</v>
      </c>
      <c r="I5">
        <v>2102.89</v>
      </c>
      <c r="J5">
        <v>35749.08</v>
      </c>
      <c r="K5">
        <v>11</v>
      </c>
      <c r="L5">
        <v>1910</v>
      </c>
      <c r="M5">
        <v>21010</v>
      </c>
      <c r="N5" s="44" t="str">
        <f t="shared" ref="N5" si="1">TRIM(A5&amp;"-pack")</f>
        <v>Bilarv WP25 (500 Gm)-pack</v>
      </c>
      <c r="O5" s="30" t="s">
        <v>89</v>
      </c>
      <c r="Q5" s="45" t="s">
        <v>89</v>
      </c>
      <c r="R5" s="54">
        <v>8</v>
      </c>
      <c r="S5" s="54">
        <v>20</v>
      </c>
      <c r="T5" s="54">
        <v>17</v>
      </c>
      <c r="U5" s="54">
        <v>11</v>
      </c>
    </row>
    <row r="6" spans="1:21" x14ac:dyDescent="0.3">
      <c r="A6" t="s">
        <v>71</v>
      </c>
      <c r="B6"/>
      <c r="C6"/>
      <c r="D6"/>
      <c r="E6">
        <v>24</v>
      </c>
      <c r="F6">
        <v>1570</v>
      </c>
      <c r="G6">
        <v>37680</v>
      </c>
      <c r="H6">
        <v>17</v>
      </c>
      <c r="I6">
        <v>1794.61</v>
      </c>
      <c r="J6">
        <v>30508.400000000001</v>
      </c>
      <c r="K6">
        <v>7</v>
      </c>
      <c r="L6">
        <v>1570</v>
      </c>
      <c r="M6">
        <v>10990</v>
      </c>
      <c r="N6" s="44" t="str">
        <f t="shared" si="0"/>
        <v>Kingfog UL 10 (1 Ltr)-cnt</v>
      </c>
      <c r="O6" s="30" t="s">
        <v>91</v>
      </c>
      <c r="Q6" s="45" t="s">
        <v>91</v>
      </c>
      <c r="R6" s="54"/>
      <c r="S6" s="54">
        <v>24</v>
      </c>
      <c r="T6" s="54">
        <v>17</v>
      </c>
      <c r="U6" s="54">
        <v>7</v>
      </c>
    </row>
    <row r="7" spans="1:21" x14ac:dyDescent="0.3">
      <c r="A7" t="s">
        <v>72</v>
      </c>
      <c r="B7">
        <v>3</v>
      </c>
      <c r="C7"/>
      <c r="D7"/>
      <c r="E7">
        <v>60</v>
      </c>
      <c r="F7">
        <v>548</v>
      </c>
      <c r="G7">
        <v>32880</v>
      </c>
      <c r="H7">
        <v>49</v>
      </c>
      <c r="I7">
        <v>613.66</v>
      </c>
      <c r="J7">
        <v>30069.31</v>
      </c>
      <c r="K7">
        <v>14</v>
      </c>
      <c r="L7">
        <v>548</v>
      </c>
      <c r="M7">
        <v>7672</v>
      </c>
      <c r="N7" s="44" t="str">
        <f t="shared" si="0"/>
        <v>K-Obiol (1 Kg)-cnt</v>
      </c>
      <c r="O7" s="30" t="s">
        <v>43</v>
      </c>
      <c r="Q7" s="45" t="s">
        <v>43</v>
      </c>
      <c r="R7" s="54">
        <v>3</v>
      </c>
      <c r="S7" s="54">
        <v>60</v>
      </c>
      <c r="T7" s="54">
        <v>49</v>
      </c>
      <c r="U7" s="54">
        <v>14</v>
      </c>
    </row>
    <row r="8" spans="1:21" x14ac:dyDescent="0.3">
      <c r="A8" t="s">
        <v>73</v>
      </c>
      <c r="B8">
        <v>61</v>
      </c>
      <c r="C8">
        <v>1154</v>
      </c>
      <c r="D8">
        <v>70394</v>
      </c>
      <c r="E8">
        <v>135</v>
      </c>
      <c r="F8">
        <v>769.33</v>
      </c>
      <c r="G8">
        <v>103860</v>
      </c>
      <c r="H8">
        <v>174</v>
      </c>
      <c r="I8">
        <v>1109</v>
      </c>
      <c r="J8">
        <v>192965.91</v>
      </c>
      <c r="K8">
        <v>22</v>
      </c>
      <c r="L8">
        <v>664.42</v>
      </c>
      <c r="M8">
        <v>14617.33</v>
      </c>
      <c r="N8" s="44" t="str">
        <f t="shared" si="0"/>
        <v>K-Othrine SC25 (1 Ltr)-cnt</v>
      </c>
      <c r="O8" s="30" t="s">
        <v>90</v>
      </c>
      <c r="Q8" s="45" t="s">
        <v>90</v>
      </c>
      <c r="R8" s="54">
        <v>61</v>
      </c>
      <c r="S8" s="54">
        <v>135</v>
      </c>
      <c r="T8" s="54">
        <v>174</v>
      </c>
      <c r="U8" s="54">
        <v>22</v>
      </c>
    </row>
    <row r="9" spans="1:21" x14ac:dyDescent="0.3">
      <c r="A9" t="s">
        <v>74</v>
      </c>
      <c r="B9"/>
      <c r="C9"/>
      <c r="D9"/>
      <c r="E9">
        <v>200</v>
      </c>
      <c r="F9">
        <v>500</v>
      </c>
      <c r="G9">
        <v>100000</v>
      </c>
      <c r="H9">
        <v>21</v>
      </c>
      <c r="I9">
        <v>517.75</v>
      </c>
      <c r="J9">
        <v>10872.73</v>
      </c>
      <c r="K9">
        <v>179</v>
      </c>
      <c r="L9">
        <v>500</v>
      </c>
      <c r="M9">
        <v>89500</v>
      </c>
      <c r="N9" s="44" t="str">
        <f t="shared" ref="N9:N10" si="2">TRIM(A9&amp;"-pack")</f>
        <v>MAXFORCE FORTE (30 GM)-pack</v>
      </c>
      <c r="O9" s="30" t="s">
        <v>92</v>
      </c>
      <c r="Q9" s="45" t="s">
        <v>92</v>
      </c>
      <c r="R9" s="54"/>
      <c r="S9" s="54">
        <v>300</v>
      </c>
      <c r="T9" s="54">
        <v>121</v>
      </c>
      <c r="U9" s="54">
        <v>179</v>
      </c>
    </row>
    <row r="10" spans="1:21" x14ac:dyDescent="0.3">
      <c r="A10" t="s">
        <v>75</v>
      </c>
      <c r="B10"/>
      <c r="C10"/>
      <c r="D10">
        <v>3253</v>
      </c>
      <c r="E10">
        <v>100</v>
      </c>
      <c r="F10">
        <v>650.6</v>
      </c>
      <c r="G10">
        <v>65060</v>
      </c>
      <c r="H10">
        <v>100</v>
      </c>
      <c r="I10">
        <v>733.28</v>
      </c>
      <c r="J10">
        <v>73327.91</v>
      </c>
      <c r="K10"/>
      <c r="L10"/>
      <c r="M10">
        <v>3253</v>
      </c>
      <c r="N10" s="44" t="str">
        <f t="shared" si="2"/>
        <v>MAX FORTE (35 GM)-pack</v>
      </c>
      <c r="O10" s="30" t="s">
        <v>92</v>
      </c>
      <c r="Q10" s="45" t="s">
        <v>95</v>
      </c>
      <c r="R10" s="54">
        <v>42</v>
      </c>
      <c r="S10" s="54">
        <v>40</v>
      </c>
      <c r="T10" s="54">
        <v>65</v>
      </c>
      <c r="U10" s="54">
        <v>17</v>
      </c>
    </row>
    <row r="11" spans="1:21" x14ac:dyDescent="0.3">
      <c r="A11" t="s">
        <v>76</v>
      </c>
      <c r="B11">
        <v>42</v>
      </c>
      <c r="C11">
        <v>659.44</v>
      </c>
      <c r="D11">
        <v>27696.3</v>
      </c>
      <c r="E11">
        <v>40</v>
      </c>
      <c r="F11">
        <v>644.1</v>
      </c>
      <c r="G11">
        <v>25764</v>
      </c>
      <c r="H11">
        <v>65</v>
      </c>
      <c r="I11">
        <v>716.04</v>
      </c>
      <c r="J11">
        <v>46542.720000000001</v>
      </c>
      <c r="K11">
        <v>17</v>
      </c>
      <c r="L11">
        <v>681.99</v>
      </c>
      <c r="M11">
        <v>11593.8</v>
      </c>
      <c r="N11" s="44" t="str">
        <f t="shared" si="0"/>
        <v>Premise 350 SC (Imidacloprid 30.5 % SC) (250 Ml)-cnt</v>
      </c>
      <c r="O11" s="30" t="s">
        <v>95</v>
      </c>
      <c r="Q11" s="45" t="s">
        <v>94</v>
      </c>
      <c r="R11" s="54">
        <v>4</v>
      </c>
      <c r="S11" s="54">
        <v>4</v>
      </c>
      <c r="T11" s="54">
        <v>5</v>
      </c>
      <c r="U11" s="54">
        <v>3</v>
      </c>
    </row>
    <row r="12" spans="1:21" x14ac:dyDescent="0.3">
      <c r="A12" t="s">
        <v>77</v>
      </c>
      <c r="B12">
        <v>4</v>
      </c>
      <c r="C12">
        <v>8910.15</v>
      </c>
      <c r="D12">
        <v>35640.6</v>
      </c>
      <c r="E12">
        <v>4</v>
      </c>
      <c r="F12">
        <v>11880.2</v>
      </c>
      <c r="G12">
        <v>47520.800000000003</v>
      </c>
      <c r="H12">
        <v>5</v>
      </c>
      <c r="I12">
        <v>13720.33</v>
      </c>
      <c r="J12">
        <v>68601.67</v>
      </c>
      <c r="K12">
        <v>3</v>
      </c>
      <c r="L12">
        <v>7920.13</v>
      </c>
      <c r="M12">
        <v>23760.400000000001</v>
      </c>
      <c r="N12" s="44" t="str">
        <f>TRIM(A12&amp;"-pack")</f>
        <v>Premise 350 SC (Imidacloprid 30.5 % SC) (5 Ltr)-pack</v>
      </c>
      <c r="O12" s="30" t="s">
        <v>94</v>
      </c>
      <c r="Q12" s="45" t="s">
        <v>93</v>
      </c>
      <c r="R12" s="54">
        <v>16</v>
      </c>
      <c r="S12" s="54">
        <v>10</v>
      </c>
      <c r="T12" s="54">
        <v>14</v>
      </c>
      <c r="U12" s="54">
        <v>12</v>
      </c>
    </row>
    <row r="13" spans="1:21" x14ac:dyDescent="0.3">
      <c r="A13" t="s">
        <v>78</v>
      </c>
      <c r="B13">
        <v>16</v>
      </c>
      <c r="C13">
        <v>2454.6</v>
      </c>
      <c r="D13">
        <v>39273.599999999999</v>
      </c>
      <c r="E13">
        <v>10</v>
      </c>
      <c r="F13">
        <v>2454.6</v>
      </c>
      <c r="G13">
        <v>24546</v>
      </c>
      <c r="H13">
        <v>14</v>
      </c>
      <c r="I13">
        <v>2802.66</v>
      </c>
      <c r="J13">
        <v>39237.24</v>
      </c>
      <c r="K13">
        <v>12</v>
      </c>
      <c r="L13">
        <v>2454.6</v>
      </c>
      <c r="M13">
        <v>29455.200000000001</v>
      </c>
      <c r="N13" s="44" t="str">
        <f t="shared" si="0"/>
        <v>PREMISE SC350 (1 LTR)-cnt</v>
      </c>
      <c r="O13" s="30" t="s">
        <v>93</v>
      </c>
      <c r="Q13" s="45" t="s">
        <v>96</v>
      </c>
      <c r="R13" s="54">
        <v>187</v>
      </c>
      <c r="S13" s="54"/>
      <c r="T13" s="54">
        <v>58</v>
      </c>
      <c r="U13" s="54">
        <v>129</v>
      </c>
    </row>
    <row r="14" spans="1:21" x14ac:dyDescent="0.3">
      <c r="A14" t="s">
        <v>79</v>
      </c>
      <c r="B14">
        <v>187</v>
      </c>
      <c r="C14">
        <v>74.86</v>
      </c>
      <c r="D14">
        <v>13998.29</v>
      </c>
      <c r="E14"/>
      <c r="F14"/>
      <c r="G14"/>
      <c r="H14">
        <v>58</v>
      </c>
      <c r="I14">
        <v>96.14</v>
      </c>
      <c r="J14">
        <v>5575.96</v>
      </c>
      <c r="K14">
        <v>129</v>
      </c>
      <c r="L14">
        <v>74.86</v>
      </c>
      <c r="M14">
        <v>9656.57</v>
      </c>
      <c r="N14" s="44" t="str">
        <f t="shared" ref="N14:N15" si="3">TRIM(A14&amp;"-pack")</f>
        <v>QUICK BAYT GR0 (50 MG)-pack</v>
      </c>
      <c r="O14" s="30" t="s">
        <v>96</v>
      </c>
      <c r="Q14" s="45" t="s">
        <v>97</v>
      </c>
      <c r="R14" s="54">
        <v>1612</v>
      </c>
      <c r="S14" s="54">
        <v>400</v>
      </c>
      <c r="T14" s="54">
        <v>1877</v>
      </c>
      <c r="U14" s="54">
        <v>135</v>
      </c>
    </row>
    <row r="15" spans="1:21" x14ac:dyDescent="0.3">
      <c r="A15" t="s">
        <v>80</v>
      </c>
      <c r="B15">
        <v>1612</v>
      </c>
      <c r="C15">
        <v>24.45</v>
      </c>
      <c r="D15">
        <v>39418.800000000003</v>
      </c>
      <c r="E15">
        <v>400</v>
      </c>
      <c r="F15">
        <v>24</v>
      </c>
      <c r="G15">
        <v>9600</v>
      </c>
      <c r="H15">
        <v>1877</v>
      </c>
      <c r="I15">
        <v>27.42</v>
      </c>
      <c r="J15">
        <v>51460.26</v>
      </c>
      <c r="K15">
        <v>135</v>
      </c>
      <c r="L15">
        <v>29.41</v>
      </c>
      <c r="M15">
        <v>3970.8</v>
      </c>
      <c r="N15" s="44" t="str">
        <f t="shared" si="3"/>
        <v>Racumin Sure-pack</v>
      </c>
      <c r="O15" s="30" t="s">
        <v>97</v>
      </c>
      <c r="Q15" s="45" t="s">
        <v>98</v>
      </c>
      <c r="R15" s="54">
        <v>26</v>
      </c>
      <c r="S15" s="54">
        <v>60</v>
      </c>
      <c r="T15" s="54">
        <v>69</v>
      </c>
      <c r="U15" s="54">
        <v>17</v>
      </c>
    </row>
    <row r="16" spans="1:21" x14ac:dyDescent="0.3">
      <c r="A16" t="s">
        <v>81</v>
      </c>
      <c r="B16">
        <v>26</v>
      </c>
      <c r="C16">
        <v>707</v>
      </c>
      <c r="D16">
        <v>18382</v>
      </c>
      <c r="E16">
        <v>60</v>
      </c>
      <c r="F16">
        <v>471.33</v>
      </c>
      <c r="G16">
        <v>28280</v>
      </c>
      <c r="H16">
        <v>69</v>
      </c>
      <c r="I16">
        <v>667.52</v>
      </c>
      <c r="J16">
        <v>46058.93</v>
      </c>
      <c r="K16">
        <v>17</v>
      </c>
      <c r="L16">
        <v>471.33</v>
      </c>
      <c r="M16">
        <v>8012.67</v>
      </c>
      <c r="N16" s="44" t="str">
        <f t="shared" si="0"/>
        <v>Responser (1 Ltr)-cnt</v>
      </c>
      <c r="O16" s="30" t="s">
        <v>98</v>
      </c>
      <c r="Q16" s="45" t="s">
        <v>99</v>
      </c>
      <c r="R16" s="54">
        <v>14</v>
      </c>
      <c r="S16" s="54">
        <v>40</v>
      </c>
      <c r="T16" s="54">
        <v>46</v>
      </c>
      <c r="U16" s="54">
        <v>8</v>
      </c>
    </row>
    <row r="17" spans="1:21" x14ac:dyDescent="0.3">
      <c r="A17" t="s">
        <v>82</v>
      </c>
      <c r="B17">
        <v>14</v>
      </c>
      <c r="C17">
        <v>1338.08</v>
      </c>
      <c r="D17">
        <v>18733.099999999999</v>
      </c>
      <c r="E17">
        <v>40</v>
      </c>
      <c r="F17">
        <v>1073.25</v>
      </c>
      <c r="G17">
        <v>42930</v>
      </c>
      <c r="H17">
        <v>46</v>
      </c>
      <c r="I17">
        <v>1489.95</v>
      </c>
      <c r="J17">
        <v>68537.5</v>
      </c>
      <c r="K17">
        <v>8</v>
      </c>
      <c r="L17">
        <v>1268.3900000000001</v>
      </c>
      <c r="M17">
        <v>10147.1</v>
      </c>
      <c r="N17" s="44" t="str">
        <f t="shared" si="0"/>
        <v>Solfac (1 Ltr)-cnt</v>
      </c>
      <c r="O17" s="30" t="s">
        <v>99</v>
      </c>
      <c r="Q17" s="45" t="s">
        <v>100</v>
      </c>
      <c r="R17" s="54">
        <v>166</v>
      </c>
      <c r="S17" s="54">
        <v>300</v>
      </c>
      <c r="T17" s="54">
        <v>366</v>
      </c>
      <c r="U17" s="54">
        <v>100</v>
      </c>
    </row>
    <row r="18" spans="1:21" x14ac:dyDescent="0.3">
      <c r="A18" t="s">
        <v>83</v>
      </c>
      <c r="B18">
        <v>166</v>
      </c>
      <c r="C18">
        <v>149</v>
      </c>
      <c r="D18">
        <v>24734</v>
      </c>
      <c r="E18">
        <v>300</v>
      </c>
      <c r="F18">
        <v>149</v>
      </c>
      <c r="G18">
        <v>44700</v>
      </c>
      <c r="H18">
        <v>366</v>
      </c>
      <c r="I18">
        <v>191.19</v>
      </c>
      <c r="J18">
        <v>69974.2</v>
      </c>
      <c r="K18">
        <v>100</v>
      </c>
      <c r="L18">
        <v>149</v>
      </c>
      <c r="M18">
        <v>14900</v>
      </c>
      <c r="N18" s="44" t="str">
        <f t="shared" si="0"/>
        <v>Solface (100 Ml)-cnt</v>
      </c>
      <c r="O18" s="30" t="s">
        <v>100</v>
      </c>
      <c r="Q18" s="45" t="s">
        <v>101</v>
      </c>
      <c r="R18" s="54">
        <v>1843</v>
      </c>
      <c r="S18" s="54"/>
      <c r="T18" s="54">
        <v>1101</v>
      </c>
      <c r="U18" s="54">
        <v>742</v>
      </c>
    </row>
    <row r="19" spans="1:21" x14ac:dyDescent="0.3">
      <c r="A19" t="s">
        <v>84</v>
      </c>
      <c r="B19">
        <v>1843</v>
      </c>
      <c r="C19">
        <v>157.91</v>
      </c>
      <c r="D19">
        <v>291025.2</v>
      </c>
      <c r="E19"/>
      <c r="F19"/>
      <c r="G19"/>
      <c r="H19">
        <v>1101</v>
      </c>
      <c r="I19">
        <v>179.07</v>
      </c>
      <c r="J19">
        <v>197153.11</v>
      </c>
      <c r="K19">
        <v>742</v>
      </c>
      <c r="L19">
        <v>172.61</v>
      </c>
      <c r="M19">
        <v>128077.2</v>
      </c>
      <c r="N19" s="44" t="str">
        <f t="shared" si="0"/>
        <v>Temprid (50 Ml)-cnt</v>
      </c>
      <c r="O19" s="30" t="s">
        <v>101</v>
      </c>
      <c r="Q19" s="45" t="s">
        <v>102</v>
      </c>
      <c r="R19" s="54">
        <v>15</v>
      </c>
      <c r="S19" s="54">
        <v>60</v>
      </c>
      <c r="T19" s="54">
        <v>38</v>
      </c>
      <c r="U19" s="54">
        <v>37</v>
      </c>
    </row>
    <row r="20" spans="1:21" x14ac:dyDescent="0.3">
      <c r="A20" t="s">
        <v>85</v>
      </c>
      <c r="B20">
        <v>15</v>
      </c>
      <c r="C20">
        <v>1292.3</v>
      </c>
      <c r="D20">
        <v>19384.5</v>
      </c>
      <c r="E20">
        <v>60</v>
      </c>
      <c r="F20">
        <v>906.67</v>
      </c>
      <c r="G20">
        <v>54400</v>
      </c>
      <c r="H20">
        <v>38</v>
      </c>
      <c r="I20">
        <v>1271.3599999999999</v>
      </c>
      <c r="J20">
        <v>48311.74</v>
      </c>
      <c r="K20">
        <v>37</v>
      </c>
      <c r="L20">
        <v>975.34</v>
      </c>
      <c r="M20">
        <v>36087.620000000003</v>
      </c>
      <c r="N20" s="44" t="str">
        <f t="shared" si="0"/>
        <v>TEMPRID SC365.4 (500 ML)-cnt</v>
      </c>
      <c r="O20" s="30" t="s">
        <v>102</v>
      </c>
      <c r="Q20" s="45" t="s">
        <v>20</v>
      </c>
      <c r="R20" s="54">
        <v>7512</v>
      </c>
      <c r="S20" s="54">
        <v>2153</v>
      </c>
      <c r="T20" s="54">
        <v>7513</v>
      </c>
      <c r="U20" s="54">
        <v>2152</v>
      </c>
    </row>
    <row r="21" spans="1:2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 s="44"/>
      <c r="Q21"/>
      <c r="R21"/>
      <c r="S21"/>
      <c r="T21"/>
      <c r="U21"/>
    </row>
    <row r="22" spans="1:2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 s="44"/>
      <c r="Q22"/>
      <c r="R22"/>
      <c r="S22"/>
      <c r="T22"/>
      <c r="U22"/>
    </row>
    <row r="23" spans="1:2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 s="44"/>
      <c r="Q23"/>
      <c r="R23"/>
      <c r="S23"/>
      <c r="T23"/>
      <c r="U23"/>
    </row>
    <row r="24" spans="1:2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 s="44"/>
      <c r="Q24"/>
      <c r="R24"/>
      <c r="S24"/>
      <c r="T24"/>
      <c r="U24"/>
    </row>
    <row r="25" spans="1:2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 s="44"/>
      <c r="Q25"/>
      <c r="R25"/>
      <c r="S25"/>
      <c r="T25"/>
      <c r="U25"/>
    </row>
    <row r="26" spans="1:2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 s="44"/>
      <c r="Q26"/>
      <c r="R26"/>
      <c r="S26"/>
      <c r="T26"/>
      <c r="U26"/>
    </row>
    <row r="27" spans="1:2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 s="44"/>
      <c r="Q27"/>
      <c r="R27"/>
      <c r="S27"/>
      <c r="T27"/>
      <c r="U27"/>
    </row>
    <row r="28" spans="1:2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 s="44"/>
      <c r="Q28"/>
      <c r="R28"/>
      <c r="S28"/>
      <c r="T28"/>
      <c r="U28"/>
    </row>
    <row r="29" spans="1:2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 s="44"/>
      <c r="Q29"/>
      <c r="R29"/>
      <c r="S29"/>
      <c r="T29"/>
      <c r="U29"/>
    </row>
    <row r="30" spans="1:2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 s="44"/>
      <c r="Q30"/>
      <c r="R30"/>
      <c r="S30"/>
      <c r="T30"/>
      <c r="U30"/>
    </row>
    <row r="31" spans="1:2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 s="44"/>
      <c r="Q31"/>
      <c r="R31"/>
      <c r="S31"/>
      <c r="T31"/>
      <c r="U31"/>
    </row>
    <row r="32" spans="1:2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 s="44"/>
      <c r="Q32"/>
      <c r="R32"/>
      <c r="S32"/>
      <c r="T32"/>
      <c r="U32"/>
    </row>
    <row r="33" spans="1:2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 s="44"/>
      <c r="Q33"/>
      <c r="R33"/>
      <c r="S33"/>
      <c r="T33"/>
      <c r="U33"/>
    </row>
    <row r="34" spans="1:2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 s="44"/>
      <c r="Q34"/>
      <c r="R34"/>
      <c r="S34"/>
      <c r="T34"/>
      <c r="U34"/>
    </row>
    <row r="35" spans="1:2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 s="44"/>
      <c r="Q35"/>
      <c r="R35"/>
      <c r="S35"/>
      <c r="T35"/>
      <c r="U35"/>
    </row>
    <row r="36" spans="1:2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 s="44"/>
      <c r="Q36"/>
      <c r="R36"/>
      <c r="S36"/>
      <c r="T36"/>
      <c r="U36"/>
    </row>
    <row r="37" spans="1:2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44"/>
      <c r="Q37"/>
      <c r="R37"/>
      <c r="S37"/>
      <c r="T37"/>
      <c r="U37"/>
    </row>
    <row r="38" spans="1:2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 s="44"/>
      <c r="Q38"/>
      <c r="R38"/>
      <c r="S38"/>
      <c r="T38"/>
      <c r="U38"/>
    </row>
    <row r="39" spans="1:2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 s="44"/>
      <c r="Q39"/>
      <c r="R39"/>
      <c r="S39"/>
      <c r="T39"/>
      <c r="U39"/>
    </row>
    <row r="40" spans="1:2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 s="44"/>
      <c r="Q40"/>
      <c r="R40"/>
      <c r="S40"/>
      <c r="T40"/>
      <c r="U40"/>
    </row>
    <row r="41" spans="1:2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 s="44"/>
      <c r="Q41"/>
      <c r="R41"/>
      <c r="S41"/>
      <c r="T41"/>
      <c r="U41"/>
    </row>
    <row r="42" spans="1:2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 s="44"/>
      <c r="Q42"/>
      <c r="R42"/>
      <c r="S42"/>
      <c r="T42"/>
      <c r="U42"/>
    </row>
    <row r="43" spans="1:2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 s="44"/>
      <c r="Q43"/>
      <c r="R43"/>
      <c r="S43"/>
      <c r="T43"/>
      <c r="U43"/>
    </row>
    <row r="44" spans="1:2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 s="44"/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7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7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7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7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7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7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7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7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7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7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7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7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88</v>
      </c>
      <c r="C3" s="3"/>
      <c r="D3" s="4"/>
      <c r="E3" s="38">
        <f t="shared" ref="E3:E20" ca="1" si="0">VLOOKUP($B3,FinalDealer_vlookup,2,0)</f>
        <v>3399</v>
      </c>
      <c r="F3" s="39">
        <f t="shared" ref="F3:F20" ca="1" si="1">VLOOKUP($B3,FinalDealer_vlookup,3,0)</f>
        <v>500</v>
      </c>
      <c r="G3" s="40">
        <v>0</v>
      </c>
      <c r="H3" s="40">
        <f t="shared" ref="H3:H20" ca="1" si="2">VLOOKUP($B3,FinalDealer_vlookup,4,0)</f>
        <v>3287</v>
      </c>
      <c r="I3" s="40">
        <v>0</v>
      </c>
      <c r="J3" s="40">
        <v>0</v>
      </c>
      <c r="K3" s="40">
        <v>0</v>
      </c>
      <c r="L3" s="40">
        <v>0</v>
      </c>
      <c r="M3" s="41">
        <f t="shared" ref="M3:M20" ca="1" si="3">VLOOKUP($B3,FinalDealer_vlookup,5,0)</f>
        <v>612</v>
      </c>
    </row>
    <row r="4" spans="1:13" x14ac:dyDescent="0.3">
      <c r="A4" s="16"/>
      <c r="B4" s="4" t="s">
        <v>42</v>
      </c>
      <c r="C4" s="3"/>
      <c r="D4" s="4"/>
      <c r="E4" s="42">
        <f t="shared" ca="1" si="0"/>
        <v>116</v>
      </c>
      <c r="F4" s="39">
        <f t="shared" ca="1" si="1"/>
        <v>160</v>
      </c>
      <c r="G4" s="39">
        <v>0</v>
      </c>
      <c r="H4" s="39">
        <f t="shared" ca="1" si="2"/>
        <v>205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71</v>
      </c>
    </row>
    <row r="5" spans="1:13" x14ac:dyDescent="0.3">
      <c r="A5" s="16"/>
      <c r="B5" s="4" t="s">
        <v>103</v>
      </c>
      <c r="C5" s="3"/>
      <c r="D5" s="4"/>
      <c r="E5" s="42">
        <f t="shared" ca="1" si="0"/>
        <v>0</v>
      </c>
      <c r="F5" s="39">
        <f t="shared" ca="1" si="1"/>
        <v>40</v>
      </c>
      <c r="G5" s="39">
        <v>0</v>
      </c>
      <c r="H5" s="39">
        <f t="shared" ca="1" si="2"/>
        <v>4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36</v>
      </c>
    </row>
    <row r="6" spans="1:13" x14ac:dyDescent="0.3">
      <c r="A6" s="16"/>
      <c r="B6" s="4" t="s">
        <v>89</v>
      </c>
      <c r="C6" s="3"/>
      <c r="D6" s="4"/>
      <c r="E6" s="42">
        <f t="shared" ca="1" si="0"/>
        <v>8</v>
      </c>
      <c r="F6" s="39">
        <f t="shared" ca="1" si="1"/>
        <v>20</v>
      </c>
      <c r="G6" s="39">
        <v>0</v>
      </c>
      <c r="H6" s="39">
        <f t="shared" ca="1" si="2"/>
        <v>17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11</v>
      </c>
    </row>
    <row r="7" spans="1:13" x14ac:dyDescent="0.3">
      <c r="A7" s="16"/>
      <c r="B7" s="4" t="s">
        <v>91</v>
      </c>
      <c r="C7" s="3"/>
      <c r="D7" s="4"/>
      <c r="E7" s="42">
        <f t="shared" ca="1" si="0"/>
        <v>0</v>
      </c>
      <c r="F7" s="39">
        <f t="shared" ca="1" si="1"/>
        <v>24</v>
      </c>
      <c r="G7" s="39">
        <v>0</v>
      </c>
      <c r="H7" s="39">
        <f t="shared" ca="1" si="2"/>
        <v>17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7</v>
      </c>
    </row>
    <row r="8" spans="1:13" x14ac:dyDescent="0.3">
      <c r="A8" s="16"/>
      <c r="B8" s="4" t="s">
        <v>43</v>
      </c>
      <c r="C8" s="3"/>
      <c r="D8" s="4"/>
      <c r="E8" s="42">
        <f t="shared" ca="1" si="0"/>
        <v>3</v>
      </c>
      <c r="F8" s="39">
        <f t="shared" ca="1" si="1"/>
        <v>60</v>
      </c>
      <c r="G8" s="39">
        <v>0</v>
      </c>
      <c r="H8" s="39">
        <f t="shared" ca="1" si="2"/>
        <v>49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14</v>
      </c>
    </row>
    <row r="9" spans="1:13" x14ac:dyDescent="0.3">
      <c r="A9" s="16"/>
      <c r="B9" s="4" t="s">
        <v>90</v>
      </c>
      <c r="C9" s="3"/>
      <c r="D9" s="4"/>
      <c r="E9" s="42">
        <f t="shared" ca="1" si="0"/>
        <v>61</v>
      </c>
      <c r="F9" s="39">
        <f t="shared" ca="1" si="1"/>
        <v>135</v>
      </c>
      <c r="G9" s="39">
        <v>0</v>
      </c>
      <c r="H9" s="39">
        <f t="shared" ca="1" si="2"/>
        <v>174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22</v>
      </c>
    </row>
    <row r="10" spans="1:13" x14ac:dyDescent="0.3">
      <c r="A10" s="16"/>
      <c r="B10" s="4" t="s">
        <v>92</v>
      </c>
      <c r="C10" s="3"/>
      <c r="D10" s="4"/>
      <c r="E10" s="42">
        <f t="shared" ca="1" si="0"/>
        <v>0</v>
      </c>
      <c r="F10" s="39">
        <f t="shared" ca="1" si="1"/>
        <v>300</v>
      </c>
      <c r="G10" s="39">
        <v>0</v>
      </c>
      <c r="H10" s="39">
        <f t="shared" ca="1" si="2"/>
        <v>121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179</v>
      </c>
    </row>
    <row r="11" spans="1:13" x14ac:dyDescent="0.3">
      <c r="A11" s="16"/>
      <c r="B11" s="4" t="s">
        <v>95</v>
      </c>
      <c r="C11" s="3"/>
      <c r="D11" s="4"/>
      <c r="E11" s="42">
        <f t="shared" ca="1" si="0"/>
        <v>42</v>
      </c>
      <c r="F11" s="39">
        <f t="shared" ca="1" si="1"/>
        <v>40</v>
      </c>
      <c r="G11" s="39">
        <v>0</v>
      </c>
      <c r="H11" s="39">
        <f t="shared" ca="1" si="2"/>
        <v>65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17</v>
      </c>
    </row>
    <row r="12" spans="1:13" x14ac:dyDescent="0.3">
      <c r="A12" s="16"/>
      <c r="B12" s="4" t="s">
        <v>94</v>
      </c>
      <c r="C12" s="3"/>
      <c r="D12" s="4"/>
      <c r="E12" s="42">
        <f t="shared" ca="1" si="0"/>
        <v>4</v>
      </c>
      <c r="F12" s="39">
        <f t="shared" ca="1" si="1"/>
        <v>4</v>
      </c>
      <c r="G12" s="39">
        <v>0</v>
      </c>
      <c r="H12" s="39">
        <f t="shared" ca="1" si="2"/>
        <v>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3</v>
      </c>
    </row>
    <row r="13" spans="1:13" x14ac:dyDescent="0.3">
      <c r="A13" s="16"/>
      <c r="B13" s="4" t="s">
        <v>93</v>
      </c>
      <c r="C13" s="3"/>
      <c r="D13" s="4"/>
      <c r="E13" s="42">
        <f t="shared" ca="1" si="0"/>
        <v>16</v>
      </c>
      <c r="F13" s="39">
        <f t="shared" ca="1" si="1"/>
        <v>10</v>
      </c>
      <c r="G13" s="39">
        <v>0</v>
      </c>
      <c r="H13" s="39">
        <f t="shared" ca="1" si="2"/>
        <v>14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12</v>
      </c>
    </row>
    <row r="14" spans="1:13" x14ac:dyDescent="0.3">
      <c r="A14" s="16"/>
      <c r="B14" s="4" t="s">
        <v>96</v>
      </c>
      <c r="C14" s="3"/>
      <c r="D14" s="4"/>
      <c r="E14" s="42">
        <f t="shared" ca="1" si="0"/>
        <v>187</v>
      </c>
      <c r="F14" s="39">
        <f t="shared" ca="1" si="1"/>
        <v>0</v>
      </c>
      <c r="G14" s="39">
        <v>0</v>
      </c>
      <c r="H14" s="39">
        <f t="shared" ca="1" si="2"/>
        <v>58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129</v>
      </c>
    </row>
    <row r="15" spans="1:13" x14ac:dyDescent="0.3">
      <c r="A15" s="16"/>
      <c r="B15" s="4" t="s">
        <v>97</v>
      </c>
      <c r="C15" s="3"/>
      <c r="D15" s="4"/>
      <c r="E15" s="42">
        <f t="shared" ca="1" si="0"/>
        <v>1612</v>
      </c>
      <c r="F15" s="39">
        <f t="shared" ca="1" si="1"/>
        <v>400</v>
      </c>
      <c r="G15" s="39">
        <v>0</v>
      </c>
      <c r="H15" s="39">
        <f t="shared" ca="1" si="2"/>
        <v>1877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135</v>
      </c>
    </row>
    <row r="16" spans="1:13" x14ac:dyDescent="0.3">
      <c r="A16" s="16"/>
      <c r="B16" s="4" t="s">
        <v>98</v>
      </c>
      <c r="C16" s="3"/>
      <c r="D16" s="4"/>
      <c r="E16" s="42">
        <f t="shared" ca="1" si="0"/>
        <v>26</v>
      </c>
      <c r="F16" s="39">
        <f t="shared" ca="1" si="1"/>
        <v>60</v>
      </c>
      <c r="G16" s="39">
        <v>0</v>
      </c>
      <c r="H16" s="39">
        <f t="shared" ca="1" si="2"/>
        <v>69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17</v>
      </c>
    </row>
    <row r="17" spans="1:13" x14ac:dyDescent="0.3">
      <c r="A17" s="16"/>
      <c r="B17" s="4" t="s">
        <v>99</v>
      </c>
      <c r="C17" s="3"/>
      <c r="D17" s="4"/>
      <c r="E17" s="42">
        <f t="shared" ca="1" si="0"/>
        <v>14</v>
      </c>
      <c r="F17" s="39">
        <f t="shared" ca="1" si="1"/>
        <v>40</v>
      </c>
      <c r="G17" s="39">
        <v>0</v>
      </c>
      <c r="H17" s="39">
        <f t="shared" ca="1" si="2"/>
        <v>46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8</v>
      </c>
    </row>
    <row r="18" spans="1:13" x14ac:dyDescent="0.3">
      <c r="A18" s="16"/>
      <c r="B18" s="4" t="s">
        <v>100</v>
      </c>
      <c r="C18" s="3"/>
      <c r="D18" s="4"/>
      <c r="E18" s="42">
        <f t="shared" ca="1" si="0"/>
        <v>166</v>
      </c>
      <c r="F18" s="39">
        <f t="shared" ca="1" si="1"/>
        <v>300</v>
      </c>
      <c r="G18" s="39">
        <v>0</v>
      </c>
      <c r="H18" s="39">
        <f t="shared" ca="1" si="2"/>
        <v>366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100</v>
      </c>
    </row>
    <row r="19" spans="1:13" x14ac:dyDescent="0.3">
      <c r="A19" s="16"/>
      <c r="B19" s="4" t="s">
        <v>101</v>
      </c>
      <c r="C19" s="3"/>
      <c r="D19" s="4"/>
      <c r="E19" s="42">
        <f t="shared" ca="1" si="0"/>
        <v>1843</v>
      </c>
      <c r="F19" s="39">
        <f t="shared" ca="1" si="1"/>
        <v>0</v>
      </c>
      <c r="G19" s="39">
        <v>0</v>
      </c>
      <c r="H19" s="39">
        <f t="shared" ca="1" si="2"/>
        <v>1101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742</v>
      </c>
    </row>
    <row r="20" spans="1:13" ht="15" thickBot="1" x14ac:dyDescent="0.35">
      <c r="A20" s="16"/>
      <c r="B20" s="4" t="s">
        <v>102</v>
      </c>
      <c r="C20" s="3"/>
      <c r="D20" s="4"/>
      <c r="E20" s="42">
        <f t="shared" ca="1" si="0"/>
        <v>15</v>
      </c>
      <c r="F20" s="39">
        <f t="shared" ca="1" si="1"/>
        <v>60</v>
      </c>
      <c r="G20" s="39">
        <v>0</v>
      </c>
      <c r="H20" s="39">
        <f t="shared" ca="1" si="2"/>
        <v>38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37</v>
      </c>
    </row>
    <row r="21" spans="1:13" ht="15" thickBot="1" x14ac:dyDescent="0.35">
      <c r="A21" s="16"/>
      <c r="B21" s="19"/>
      <c r="C21" s="18"/>
      <c r="D21" s="19" t="s">
        <v>18</v>
      </c>
      <c r="E21" s="24">
        <f ca="1">SUM(E3:E20)</f>
        <v>7512</v>
      </c>
      <c r="F21" s="24">
        <f ca="1">SUM(F3:F20)</f>
        <v>2153</v>
      </c>
      <c r="G21" s="24">
        <f>SUM(G3:G20)</f>
        <v>0</v>
      </c>
      <c r="H21" s="24">
        <f ca="1">SUM(H3:H20)</f>
        <v>7513</v>
      </c>
      <c r="I21" s="24">
        <f>SUM(I3:I20)</f>
        <v>0</v>
      </c>
      <c r="J21" s="24">
        <f>SUM(J3:J20)</f>
        <v>0</v>
      </c>
      <c r="K21" s="24">
        <f>SUM(K3:K20)</f>
        <v>0</v>
      </c>
      <c r="L21" s="24">
        <f>SUM(L3:L20)</f>
        <v>0</v>
      </c>
      <c r="M21" s="25">
        <f ca="1">SUM(M3:M20)</f>
        <v>2152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2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4" customHeight="1" x14ac:dyDescent="0.3">
      <c r="A3" s="76" t="s">
        <v>105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" customHeight="1" x14ac:dyDescent="0.3">
      <c r="A4" s="76" t="s">
        <v>106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4.4" customHeight="1" x14ac:dyDescent="0.3">
      <c r="A5" s="76" t="s">
        <v>44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" customHeight="1" x14ac:dyDescent="0.3">
      <c r="A6" s="75" t="s">
        <v>56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4.4" customHeight="1" x14ac:dyDescent="0.3">
      <c r="A7" s="75" t="s">
        <v>86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x14ac:dyDescent="0.3">
      <c r="A8" s="46" t="s">
        <v>12</v>
      </c>
      <c r="B8" s="46" t="s">
        <v>57</v>
      </c>
      <c r="C8" s="46" t="s">
        <v>45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87</v>
      </c>
      <c r="B9" s="48">
        <v>1998851</v>
      </c>
      <c r="C9" s="47" t="s">
        <v>42</v>
      </c>
      <c r="D9" s="48">
        <v>116</v>
      </c>
      <c r="E9" s="48">
        <v>160</v>
      </c>
      <c r="F9" s="48">
        <v>0</v>
      </c>
      <c r="G9" s="48">
        <v>205</v>
      </c>
      <c r="H9" s="48">
        <v>0</v>
      </c>
      <c r="I9" s="48">
        <v>0</v>
      </c>
      <c r="J9" s="48">
        <v>0</v>
      </c>
      <c r="K9" s="48">
        <v>0</v>
      </c>
      <c r="L9" s="48">
        <v>71</v>
      </c>
    </row>
    <row r="10" spans="1:12" ht="19.8" x14ac:dyDescent="0.3">
      <c r="A10" s="47" t="s">
        <v>87</v>
      </c>
      <c r="B10" s="48">
        <v>1998851</v>
      </c>
      <c r="C10" s="47" t="s">
        <v>88</v>
      </c>
      <c r="D10" s="48">
        <v>3399</v>
      </c>
      <c r="E10" s="48">
        <v>500</v>
      </c>
      <c r="F10" s="48">
        <v>0</v>
      </c>
      <c r="G10" s="48">
        <v>3287</v>
      </c>
      <c r="H10" s="48">
        <v>0</v>
      </c>
      <c r="I10" s="48">
        <v>0</v>
      </c>
      <c r="J10" s="48">
        <v>0</v>
      </c>
      <c r="K10" s="48">
        <v>0</v>
      </c>
      <c r="L10" s="48">
        <v>612</v>
      </c>
    </row>
    <row r="11" spans="1:12" ht="19.8" x14ac:dyDescent="0.3">
      <c r="A11" s="47" t="s">
        <v>87</v>
      </c>
      <c r="B11" s="48">
        <v>1998851</v>
      </c>
      <c r="C11" s="47" t="s">
        <v>89</v>
      </c>
      <c r="D11" s="48">
        <v>8</v>
      </c>
      <c r="E11" s="48">
        <v>20</v>
      </c>
      <c r="F11" s="48">
        <v>0</v>
      </c>
      <c r="G11" s="48">
        <v>17</v>
      </c>
      <c r="H11" s="48">
        <v>0</v>
      </c>
      <c r="I11" s="48">
        <v>0</v>
      </c>
      <c r="J11" s="48">
        <v>0</v>
      </c>
      <c r="K11" s="48">
        <v>0</v>
      </c>
      <c r="L11" s="48">
        <v>11</v>
      </c>
    </row>
    <row r="12" spans="1:12" ht="19.8" x14ac:dyDescent="0.3">
      <c r="A12" s="47" t="s">
        <v>87</v>
      </c>
      <c r="B12" s="48">
        <v>1998851</v>
      </c>
      <c r="C12" s="47" t="s">
        <v>43</v>
      </c>
      <c r="D12" s="48">
        <v>3</v>
      </c>
      <c r="E12" s="48">
        <v>60</v>
      </c>
      <c r="F12" s="48">
        <v>0</v>
      </c>
      <c r="G12" s="48">
        <v>49</v>
      </c>
      <c r="H12" s="48">
        <v>0</v>
      </c>
      <c r="I12" s="48">
        <v>0</v>
      </c>
      <c r="J12" s="48">
        <v>0</v>
      </c>
      <c r="K12" s="48">
        <v>0</v>
      </c>
      <c r="L12" s="48">
        <v>14</v>
      </c>
    </row>
    <row r="13" spans="1:12" ht="19.8" x14ac:dyDescent="0.3">
      <c r="A13" s="47" t="s">
        <v>87</v>
      </c>
      <c r="B13" s="48">
        <v>1998851</v>
      </c>
      <c r="C13" s="47" t="s">
        <v>90</v>
      </c>
      <c r="D13" s="48">
        <v>61</v>
      </c>
      <c r="E13" s="48">
        <v>135</v>
      </c>
      <c r="F13" s="48">
        <v>0</v>
      </c>
      <c r="G13" s="48">
        <v>174</v>
      </c>
      <c r="H13" s="48">
        <v>0</v>
      </c>
      <c r="I13" s="48">
        <v>0</v>
      </c>
      <c r="J13" s="48">
        <v>0</v>
      </c>
      <c r="K13" s="48">
        <v>0</v>
      </c>
      <c r="L13" s="48">
        <v>22</v>
      </c>
    </row>
    <row r="14" spans="1:12" ht="19.8" x14ac:dyDescent="0.3">
      <c r="A14" s="47" t="s">
        <v>87</v>
      </c>
      <c r="B14" s="48">
        <v>1998851</v>
      </c>
      <c r="C14" s="47" t="s">
        <v>91</v>
      </c>
      <c r="D14" s="48">
        <v>0</v>
      </c>
      <c r="E14" s="48">
        <v>24</v>
      </c>
      <c r="F14" s="48">
        <v>0</v>
      </c>
      <c r="G14" s="48">
        <v>17</v>
      </c>
      <c r="H14" s="48">
        <v>0</v>
      </c>
      <c r="I14" s="48">
        <v>0</v>
      </c>
      <c r="J14" s="48">
        <v>0</v>
      </c>
      <c r="K14" s="48">
        <v>0</v>
      </c>
      <c r="L14" s="48">
        <v>7</v>
      </c>
    </row>
    <row r="15" spans="1:12" ht="19.8" x14ac:dyDescent="0.3">
      <c r="A15" s="47" t="s">
        <v>87</v>
      </c>
      <c r="B15" s="48">
        <v>1998851</v>
      </c>
      <c r="C15" s="47" t="s">
        <v>92</v>
      </c>
      <c r="D15" s="48">
        <v>0</v>
      </c>
      <c r="E15" s="48">
        <v>300</v>
      </c>
      <c r="F15" s="48">
        <v>0</v>
      </c>
      <c r="G15" s="48">
        <v>121</v>
      </c>
      <c r="H15" s="48">
        <v>0</v>
      </c>
      <c r="I15" s="48">
        <v>0</v>
      </c>
      <c r="J15" s="48">
        <v>0</v>
      </c>
      <c r="K15" s="48">
        <v>0</v>
      </c>
      <c r="L15" s="48">
        <v>179</v>
      </c>
    </row>
    <row r="16" spans="1:12" ht="19.8" x14ac:dyDescent="0.3">
      <c r="A16" s="47" t="s">
        <v>87</v>
      </c>
      <c r="B16" s="48">
        <v>1998851</v>
      </c>
      <c r="C16" s="47" t="s">
        <v>93</v>
      </c>
      <c r="D16" s="48">
        <v>16</v>
      </c>
      <c r="E16" s="48">
        <v>10</v>
      </c>
      <c r="F16" s="48">
        <v>0</v>
      </c>
      <c r="G16" s="48">
        <v>14</v>
      </c>
      <c r="H16" s="48">
        <v>0</v>
      </c>
      <c r="I16" s="48">
        <v>0</v>
      </c>
      <c r="J16" s="48">
        <v>0</v>
      </c>
      <c r="K16" s="48">
        <v>0</v>
      </c>
      <c r="L16" s="48">
        <v>12</v>
      </c>
    </row>
    <row r="17" spans="1:12" ht="19.8" x14ac:dyDescent="0.3">
      <c r="A17" s="47" t="s">
        <v>87</v>
      </c>
      <c r="B17" s="48">
        <v>1998851</v>
      </c>
      <c r="C17" s="47" t="s">
        <v>94</v>
      </c>
      <c r="D17" s="48">
        <v>4</v>
      </c>
      <c r="E17" s="48">
        <v>4</v>
      </c>
      <c r="F17" s="48">
        <v>0</v>
      </c>
      <c r="G17" s="48">
        <v>5</v>
      </c>
      <c r="H17" s="48">
        <v>0</v>
      </c>
      <c r="I17" s="48">
        <v>0</v>
      </c>
      <c r="J17" s="48">
        <v>0</v>
      </c>
      <c r="K17" s="48">
        <v>0</v>
      </c>
      <c r="L17" s="48">
        <v>3</v>
      </c>
    </row>
    <row r="18" spans="1:12" ht="19.8" x14ac:dyDescent="0.3">
      <c r="A18" s="47" t="s">
        <v>87</v>
      </c>
      <c r="B18" s="48">
        <v>1998851</v>
      </c>
      <c r="C18" s="47" t="s">
        <v>95</v>
      </c>
      <c r="D18" s="48">
        <v>42</v>
      </c>
      <c r="E18" s="48">
        <v>40</v>
      </c>
      <c r="F18" s="48">
        <v>0</v>
      </c>
      <c r="G18" s="48">
        <v>65</v>
      </c>
      <c r="H18" s="48">
        <v>0</v>
      </c>
      <c r="I18" s="48">
        <v>0</v>
      </c>
      <c r="J18" s="48">
        <v>0</v>
      </c>
      <c r="K18" s="48">
        <v>0</v>
      </c>
      <c r="L18" s="48">
        <v>17</v>
      </c>
    </row>
    <row r="19" spans="1:12" ht="19.8" x14ac:dyDescent="0.3">
      <c r="A19" s="47" t="s">
        <v>87</v>
      </c>
      <c r="B19" s="48">
        <v>1998851</v>
      </c>
      <c r="C19" s="47" t="s">
        <v>96</v>
      </c>
      <c r="D19" s="48">
        <v>187</v>
      </c>
      <c r="E19" s="48">
        <v>0</v>
      </c>
      <c r="F19" s="48">
        <v>0</v>
      </c>
      <c r="G19" s="48">
        <v>58</v>
      </c>
      <c r="H19" s="48">
        <v>0</v>
      </c>
      <c r="I19" s="48">
        <v>0</v>
      </c>
      <c r="J19" s="48">
        <v>0</v>
      </c>
      <c r="K19" s="48">
        <v>0</v>
      </c>
      <c r="L19" s="48">
        <v>129</v>
      </c>
    </row>
    <row r="20" spans="1:12" ht="19.8" x14ac:dyDescent="0.3">
      <c r="A20" s="47" t="s">
        <v>87</v>
      </c>
      <c r="B20" s="48">
        <v>1998851</v>
      </c>
      <c r="C20" s="47" t="s">
        <v>97</v>
      </c>
      <c r="D20" s="48">
        <v>1612</v>
      </c>
      <c r="E20" s="48">
        <v>400</v>
      </c>
      <c r="F20" s="48">
        <v>0</v>
      </c>
      <c r="G20" s="48">
        <v>1877</v>
      </c>
      <c r="H20" s="48">
        <v>0</v>
      </c>
      <c r="I20" s="48">
        <v>0</v>
      </c>
      <c r="J20" s="48">
        <v>0</v>
      </c>
      <c r="K20" s="48">
        <v>0</v>
      </c>
      <c r="L20" s="48">
        <v>135</v>
      </c>
    </row>
    <row r="21" spans="1:12" ht="19.8" x14ac:dyDescent="0.3">
      <c r="A21" s="47" t="s">
        <v>87</v>
      </c>
      <c r="B21" s="48">
        <v>1998851</v>
      </c>
      <c r="C21" s="47" t="s">
        <v>98</v>
      </c>
      <c r="D21" s="48">
        <v>26</v>
      </c>
      <c r="E21" s="48">
        <v>60</v>
      </c>
      <c r="F21" s="48">
        <v>0</v>
      </c>
      <c r="G21" s="48">
        <v>69</v>
      </c>
      <c r="H21" s="48">
        <v>0</v>
      </c>
      <c r="I21" s="48">
        <v>0</v>
      </c>
      <c r="J21" s="48">
        <v>0</v>
      </c>
      <c r="K21" s="48">
        <v>0</v>
      </c>
      <c r="L21" s="48">
        <v>17</v>
      </c>
    </row>
    <row r="22" spans="1:12" ht="19.8" x14ac:dyDescent="0.3">
      <c r="A22" s="47" t="s">
        <v>87</v>
      </c>
      <c r="B22" s="48">
        <v>1998851</v>
      </c>
      <c r="C22" s="47" t="s">
        <v>99</v>
      </c>
      <c r="D22" s="48">
        <v>14</v>
      </c>
      <c r="E22" s="48">
        <v>40</v>
      </c>
      <c r="F22" s="48">
        <v>0</v>
      </c>
      <c r="G22" s="48">
        <v>46</v>
      </c>
      <c r="H22" s="48">
        <v>0</v>
      </c>
      <c r="I22" s="48">
        <v>0</v>
      </c>
      <c r="J22" s="48">
        <v>0</v>
      </c>
      <c r="K22" s="48">
        <v>0</v>
      </c>
      <c r="L22" s="48">
        <v>8</v>
      </c>
    </row>
    <row r="23" spans="1:12" ht="19.8" x14ac:dyDescent="0.3">
      <c r="A23" s="47" t="s">
        <v>87</v>
      </c>
      <c r="B23" s="48">
        <v>1998851</v>
      </c>
      <c r="C23" s="47" t="s">
        <v>100</v>
      </c>
      <c r="D23" s="48">
        <v>166</v>
      </c>
      <c r="E23" s="48">
        <v>300</v>
      </c>
      <c r="F23" s="48">
        <v>0</v>
      </c>
      <c r="G23" s="48">
        <v>366</v>
      </c>
      <c r="H23" s="48">
        <v>0</v>
      </c>
      <c r="I23" s="48">
        <v>0</v>
      </c>
      <c r="J23" s="48">
        <v>0</v>
      </c>
      <c r="K23" s="48">
        <v>0</v>
      </c>
      <c r="L23" s="48">
        <v>100</v>
      </c>
    </row>
    <row r="24" spans="1:12" ht="19.8" x14ac:dyDescent="0.3">
      <c r="A24" s="47" t="s">
        <v>87</v>
      </c>
      <c r="B24" s="48">
        <v>1998851</v>
      </c>
      <c r="C24" s="47" t="s">
        <v>101</v>
      </c>
      <c r="D24" s="48">
        <v>1843</v>
      </c>
      <c r="E24" s="48">
        <v>0</v>
      </c>
      <c r="F24" s="48">
        <v>0</v>
      </c>
      <c r="G24" s="48">
        <v>1101</v>
      </c>
      <c r="H24" s="48">
        <v>0</v>
      </c>
      <c r="I24" s="48">
        <v>0</v>
      </c>
      <c r="J24" s="48">
        <v>0</v>
      </c>
      <c r="K24" s="48">
        <v>0</v>
      </c>
      <c r="L24" s="48">
        <v>742</v>
      </c>
    </row>
    <row r="25" spans="1:12" ht="19.8" x14ac:dyDescent="0.3">
      <c r="A25" s="47" t="s">
        <v>87</v>
      </c>
      <c r="B25" s="48">
        <v>1998851</v>
      </c>
      <c r="C25" s="47" t="s">
        <v>102</v>
      </c>
      <c r="D25" s="48">
        <v>15</v>
      </c>
      <c r="E25" s="48">
        <v>60</v>
      </c>
      <c r="F25" s="48">
        <v>0</v>
      </c>
      <c r="G25" s="48">
        <v>38</v>
      </c>
      <c r="H25" s="48">
        <v>0</v>
      </c>
      <c r="I25" s="48">
        <v>0</v>
      </c>
      <c r="J25" s="48">
        <v>0</v>
      </c>
      <c r="K25" s="48">
        <v>0</v>
      </c>
      <c r="L25" s="48">
        <v>37</v>
      </c>
    </row>
    <row r="26" spans="1:12" ht="19.8" x14ac:dyDescent="0.3">
      <c r="A26" s="47" t="s">
        <v>87</v>
      </c>
      <c r="B26" s="48">
        <v>1998851</v>
      </c>
      <c r="C26" s="47" t="s">
        <v>103</v>
      </c>
      <c r="D26" s="48">
        <v>0</v>
      </c>
      <c r="E26" s="48">
        <v>40</v>
      </c>
      <c r="F26" s="48">
        <v>0</v>
      </c>
      <c r="G26" s="48">
        <v>4</v>
      </c>
      <c r="H26" s="48">
        <v>0</v>
      </c>
      <c r="I26" s="48">
        <v>0</v>
      </c>
      <c r="J26" s="48">
        <v>0</v>
      </c>
      <c r="K26" s="48">
        <v>0</v>
      </c>
      <c r="L26" s="48">
        <v>36</v>
      </c>
    </row>
    <row r="27" spans="1:12" x14ac:dyDescent="0.3">
      <c r="A27" s="94" t="s">
        <v>104</v>
      </c>
      <c r="B27" s="47"/>
      <c r="C27" s="47"/>
      <c r="D27" s="48">
        <v>7512</v>
      </c>
      <c r="E27" s="48">
        <v>2153</v>
      </c>
      <c r="F27" s="48">
        <v>0</v>
      </c>
      <c r="G27" s="48">
        <v>7513</v>
      </c>
      <c r="H27" s="48">
        <v>0</v>
      </c>
      <c r="I27" s="48">
        <v>0</v>
      </c>
      <c r="J27" s="48">
        <v>0</v>
      </c>
      <c r="K27" s="48">
        <v>0</v>
      </c>
      <c r="L27" s="48">
        <v>2152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7"/>
  <sheetViews>
    <sheetView workbookViewId="0">
      <selection activeCell="C1" sqref="C1:C17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42</v>
      </c>
      <c r="B1">
        <f>VLOOKUP(A1,'[2]Opration TeamMember_ItemMaster_'!$B$9:$E$991,4,0)</f>
        <v>408</v>
      </c>
      <c r="C1">
        <v>116</v>
      </c>
    </row>
    <row r="2" spans="1:3" x14ac:dyDescent="0.3">
      <c r="A2" t="s">
        <v>88</v>
      </c>
      <c r="B2">
        <f>VLOOKUP(A2,'[2]Opration TeamMember_ItemMaster_'!$B$9:$E$991,4,0)</f>
        <v>410</v>
      </c>
      <c r="C2">
        <v>3399</v>
      </c>
    </row>
    <row r="3" spans="1:3" x14ac:dyDescent="0.3">
      <c r="A3" t="s">
        <v>89</v>
      </c>
      <c r="B3">
        <f>VLOOKUP(A3,'[2]Opration TeamMember_ItemMaster_'!$B$9:$E$991,4,0)</f>
        <v>414</v>
      </c>
      <c r="C3">
        <v>8</v>
      </c>
    </row>
    <row r="4" spans="1:3" x14ac:dyDescent="0.3">
      <c r="A4" t="s">
        <v>43</v>
      </c>
      <c r="B4">
        <f>VLOOKUP(A4,'[2]Opration TeamMember_ItemMaster_'!$B$9:$E$991,4,0)</f>
        <v>416</v>
      </c>
      <c r="C4">
        <v>3</v>
      </c>
    </row>
    <row r="5" spans="1:3" x14ac:dyDescent="0.3">
      <c r="A5" t="s">
        <v>90</v>
      </c>
      <c r="B5">
        <f>VLOOKUP(A5,'[2]Opration TeamMember_ItemMaster_'!$B$9:$E$991,4,0)</f>
        <v>417</v>
      </c>
      <c r="C5">
        <v>61</v>
      </c>
    </row>
    <row r="6" spans="1:3" x14ac:dyDescent="0.3">
      <c r="A6" t="s">
        <v>91</v>
      </c>
      <c r="B6">
        <f>VLOOKUP(A6,'[2]Opration TeamMember_ItemMaster_'!$B$9:$E$991,4,0)</f>
        <v>415</v>
      </c>
      <c r="C6">
        <v>0</v>
      </c>
    </row>
    <row r="7" spans="1:3" x14ac:dyDescent="0.3">
      <c r="A7" t="s">
        <v>92</v>
      </c>
      <c r="B7">
        <f>VLOOKUP(A7,'[2]Opration TeamMember_ItemMaster_'!$B$9:$E$991,4,0)</f>
        <v>418</v>
      </c>
      <c r="C7">
        <v>0</v>
      </c>
    </row>
    <row r="8" spans="1:3" x14ac:dyDescent="0.3">
      <c r="A8" t="s">
        <v>93</v>
      </c>
      <c r="B8">
        <f>VLOOKUP(A8,'[2]Opration TeamMember_ItemMaster_'!$B$9:$E$991,4,0)</f>
        <v>421</v>
      </c>
      <c r="C8">
        <v>16</v>
      </c>
    </row>
    <row r="9" spans="1:3" x14ac:dyDescent="0.3">
      <c r="A9" t="s">
        <v>94</v>
      </c>
      <c r="B9">
        <f>VLOOKUP(A9,'[2]Opration TeamMember_ItemMaster_'!$B$9:$E$991,4,0)</f>
        <v>422</v>
      </c>
      <c r="C9">
        <v>4</v>
      </c>
    </row>
    <row r="10" spans="1:3" x14ac:dyDescent="0.3">
      <c r="A10" t="s">
        <v>95</v>
      </c>
      <c r="B10">
        <f>VLOOKUP(A10,'[2]Opration TeamMember_ItemMaster_'!$B$9:$E$991,4,0)</f>
        <v>423</v>
      </c>
      <c r="C10">
        <v>42</v>
      </c>
    </row>
    <row r="11" spans="1:3" x14ac:dyDescent="0.3">
      <c r="A11" t="s">
        <v>96</v>
      </c>
      <c r="B11">
        <f>VLOOKUP(A11,'[2]Opration TeamMember_ItemMaster_'!$B$9:$E$991,4,0)</f>
        <v>424</v>
      </c>
      <c r="C11">
        <v>187</v>
      </c>
    </row>
    <row r="12" spans="1:3" x14ac:dyDescent="0.3">
      <c r="A12" t="s">
        <v>97</v>
      </c>
      <c r="B12">
        <f>VLOOKUP(A12,'[2]Opration TeamMember_ItemMaster_'!$B$9:$E$991,4,0)</f>
        <v>426</v>
      </c>
      <c r="C12">
        <v>1612</v>
      </c>
    </row>
    <row r="13" spans="1:3" x14ac:dyDescent="0.3">
      <c r="A13" t="s">
        <v>98</v>
      </c>
      <c r="B13">
        <f>VLOOKUP(A13,'[2]Opration TeamMember_ItemMaster_'!$B$9:$E$991,4,0)</f>
        <v>427</v>
      </c>
      <c r="C13">
        <v>26</v>
      </c>
    </row>
    <row r="14" spans="1:3" x14ac:dyDescent="0.3">
      <c r="A14" t="s">
        <v>99</v>
      </c>
      <c r="B14">
        <f>VLOOKUP(A14,'[2]Opration TeamMember_ItemMaster_'!$B$9:$E$991,4,0)</f>
        <v>428</v>
      </c>
      <c r="C14">
        <v>14</v>
      </c>
    </row>
    <row r="15" spans="1:3" x14ac:dyDescent="0.3">
      <c r="A15" t="s">
        <v>100</v>
      </c>
      <c r="B15">
        <f>VLOOKUP(A15,'[2]Opration TeamMember_ItemMaster_'!$B$9:$E$991,4,0)</f>
        <v>430</v>
      </c>
      <c r="C15">
        <v>166</v>
      </c>
    </row>
    <row r="16" spans="1:3" x14ac:dyDescent="0.3">
      <c r="A16" t="s">
        <v>101</v>
      </c>
      <c r="B16">
        <f>VLOOKUP(A16,'[2]Opration TeamMember_ItemMaster_'!$B$9:$E$991,4,0)</f>
        <v>433</v>
      </c>
      <c r="C16">
        <v>1843</v>
      </c>
    </row>
    <row r="17" spans="1:3" x14ac:dyDescent="0.3">
      <c r="A17" t="s">
        <v>102</v>
      </c>
      <c r="B17">
        <f>VLOOKUP(A17,'[2]Opration TeamMember_ItemMaster_'!$B$9:$E$991,4,0)</f>
        <v>434</v>
      </c>
      <c r="C17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2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58</v>
      </c>
      <c r="C1" s="78"/>
      <c r="D1" s="78"/>
      <c r="E1" s="78"/>
      <c r="F1" s="78"/>
      <c r="G1" s="78"/>
      <c r="H1" s="78"/>
      <c r="I1" s="78"/>
      <c r="J1" s="79"/>
      <c r="K1" s="77" t="s">
        <v>59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42</v>
      </c>
      <c r="B4" s="20">
        <v>116</v>
      </c>
      <c r="C4" s="20">
        <v>160</v>
      </c>
      <c r="D4" s="20">
        <v>0</v>
      </c>
      <c r="E4" s="20">
        <v>205</v>
      </c>
      <c r="F4" s="20">
        <v>0</v>
      </c>
      <c r="G4" s="20">
        <v>0</v>
      </c>
      <c r="H4" s="20">
        <v>0</v>
      </c>
      <c r="I4" s="20">
        <v>0</v>
      </c>
      <c r="J4" s="20">
        <v>71</v>
      </c>
      <c r="K4" s="27">
        <v>116</v>
      </c>
      <c r="L4" s="28">
        <v>160</v>
      </c>
      <c r="M4" s="28">
        <v>0</v>
      </c>
      <c r="N4" s="28">
        <v>205</v>
      </c>
      <c r="O4" s="28">
        <v>0</v>
      </c>
      <c r="P4" s="28">
        <v>0</v>
      </c>
      <c r="Q4" s="28">
        <v>0</v>
      </c>
      <c r="R4" s="28">
        <v>0</v>
      </c>
      <c r="S4" s="26">
        <v>71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88</v>
      </c>
      <c r="B5" s="20">
        <v>3399</v>
      </c>
      <c r="C5" s="20">
        <v>500</v>
      </c>
      <c r="D5" s="20">
        <v>0</v>
      </c>
      <c r="E5" s="20">
        <v>3287</v>
      </c>
      <c r="F5" s="20">
        <v>0</v>
      </c>
      <c r="G5" s="20">
        <v>0</v>
      </c>
      <c r="H5" s="20">
        <v>0</v>
      </c>
      <c r="I5" s="20">
        <v>0</v>
      </c>
      <c r="J5" s="20">
        <v>612</v>
      </c>
      <c r="K5" s="27">
        <v>3399</v>
      </c>
      <c r="L5" s="20">
        <v>500</v>
      </c>
      <c r="M5" s="20">
        <v>0</v>
      </c>
      <c r="N5" s="20">
        <v>3287</v>
      </c>
      <c r="O5" s="20">
        <v>0</v>
      </c>
      <c r="P5" s="20">
        <v>0</v>
      </c>
      <c r="Q5" s="20">
        <v>0</v>
      </c>
      <c r="R5" s="20">
        <v>0</v>
      </c>
      <c r="S5" s="26">
        <v>612</v>
      </c>
      <c r="T5" s="20">
        <f t="shared" ref="T5:T21" si="1">B5-K5</f>
        <v>0</v>
      </c>
      <c r="U5" s="20">
        <f t="shared" ref="U5:U21" si="2">C5-L5</f>
        <v>0</v>
      </c>
      <c r="V5" s="20">
        <f t="shared" ref="V5:V21" si="3">D5-M5</f>
        <v>0</v>
      </c>
      <c r="W5" s="20">
        <f t="shared" ref="W5:W21" si="4">E5-N5</f>
        <v>0</v>
      </c>
      <c r="X5" s="20">
        <f t="shared" ref="X5:X21" si="5">F5-O5</f>
        <v>0</v>
      </c>
      <c r="Y5" s="20">
        <f t="shared" ref="Y5:Y21" si="6">G5-P5</f>
        <v>0</v>
      </c>
      <c r="Z5" s="20">
        <f t="shared" ref="Z5:Z21" si="7">H5-Q5</f>
        <v>0</v>
      </c>
      <c r="AA5" s="20">
        <f t="shared" ref="AA5:AA21" si="8">I5-R5</f>
        <v>0</v>
      </c>
      <c r="AB5" s="20">
        <f t="shared" ref="AB5:AB21" si="9">J5-S5</f>
        <v>0</v>
      </c>
      <c r="AC5" s="17" t="str">
        <f t="shared" ref="AC5:AC21" si="10">IF(AND(T5=0,AB5=0),"Ok","Issue")</f>
        <v>Ok</v>
      </c>
    </row>
    <row r="6" spans="1:29" x14ac:dyDescent="0.3">
      <c r="A6" s="17" t="s">
        <v>89</v>
      </c>
      <c r="B6" s="20">
        <v>8</v>
      </c>
      <c r="C6" s="20">
        <v>20</v>
      </c>
      <c r="D6" s="20">
        <v>0</v>
      </c>
      <c r="E6" s="20">
        <v>17</v>
      </c>
      <c r="F6" s="20">
        <v>0</v>
      </c>
      <c r="G6" s="20">
        <v>0</v>
      </c>
      <c r="H6" s="20">
        <v>0</v>
      </c>
      <c r="I6" s="20">
        <v>0</v>
      </c>
      <c r="J6" s="26">
        <v>11</v>
      </c>
      <c r="K6" s="27">
        <v>8</v>
      </c>
      <c r="L6" s="20">
        <v>20</v>
      </c>
      <c r="M6" s="20">
        <v>0</v>
      </c>
      <c r="N6" s="20">
        <v>17</v>
      </c>
      <c r="O6" s="20">
        <v>0</v>
      </c>
      <c r="P6" s="20">
        <v>0</v>
      </c>
      <c r="Q6" s="20">
        <v>0</v>
      </c>
      <c r="R6" s="20">
        <v>0</v>
      </c>
      <c r="S6" s="26">
        <v>11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43</v>
      </c>
      <c r="B7" s="20">
        <v>3</v>
      </c>
      <c r="C7" s="20">
        <v>60</v>
      </c>
      <c r="D7" s="20">
        <v>0</v>
      </c>
      <c r="E7" s="20">
        <v>49</v>
      </c>
      <c r="F7" s="20">
        <v>0</v>
      </c>
      <c r="G7" s="20">
        <v>0</v>
      </c>
      <c r="H7" s="20">
        <v>0</v>
      </c>
      <c r="I7" s="20">
        <v>0</v>
      </c>
      <c r="J7" s="26">
        <v>14</v>
      </c>
      <c r="K7" s="27">
        <v>3</v>
      </c>
      <c r="L7" s="20">
        <v>60</v>
      </c>
      <c r="M7" s="20">
        <v>0</v>
      </c>
      <c r="N7" s="20">
        <v>49</v>
      </c>
      <c r="O7" s="20">
        <v>0</v>
      </c>
      <c r="P7" s="20">
        <v>0</v>
      </c>
      <c r="Q7" s="20">
        <v>0</v>
      </c>
      <c r="R7" s="20">
        <v>0</v>
      </c>
      <c r="S7" s="26">
        <v>14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90</v>
      </c>
      <c r="B8" s="20">
        <v>61</v>
      </c>
      <c r="C8" s="20">
        <v>135</v>
      </c>
      <c r="D8" s="20">
        <v>0</v>
      </c>
      <c r="E8" s="20">
        <v>174</v>
      </c>
      <c r="F8" s="20">
        <v>0</v>
      </c>
      <c r="G8" s="20">
        <v>0</v>
      </c>
      <c r="H8" s="20">
        <v>0</v>
      </c>
      <c r="I8" s="20">
        <v>0</v>
      </c>
      <c r="J8" s="26">
        <v>22</v>
      </c>
      <c r="K8" s="27">
        <v>61</v>
      </c>
      <c r="L8" s="20">
        <v>135</v>
      </c>
      <c r="M8" s="20">
        <v>0</v>
      </c>
      <c r="N8" s="20">
        <v>174</v>
      </c>
      <c r="O8" s="20">
        <v>0</v>
      </c>
      <c r="P8" s="20">
        <v>0</v>
      </c>
      <c r="Q8" s="20">
        <v>0</v>
      </c>
      <c r="R8" s="20">
        <v>0</v>
      </c>
      <c r="S8" s="26">
        <v>22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91</v>
      </c>
      <c r="B9" s="20">
        <v>0</v>
      </c>
      <c r="C9" s="20">
        <v>24</v>
      </c>
      <c r="D9" s="20">
        <v>0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6">
        <v>7</v>
      </c>
      <c r="K9" s="27">
        <v>0</v>
      </c>
      <c r="L9" s="20">
        <v>24</v>
      </c>
      <c r="M9" s="20">
        <v>0</v>
      </c>
      <c r="N9" s="20">
        <v>17</v>
      </c>
      <c r="O9" s="20">
        <v>0</v>
      </c>
      <c r="P9" s="20">
        <v>0</v>
      </c>
      <c r="Q9" s="20">
        <v>0</v>
      </c>
      <c r="R9" s="20">
        <v>0</v>
      </c>
      <c r="S9" s="26">
        <v>7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92</v>
      </c>
      <c r="B10" s="20">
        <v>0</v>
      </c>
      <c r="C10" s="20">
        <v>300</v>
      </c>
      <c r="D10" s="20">
        <v>0</v>
      </c>
      <c r="E10" s="20">
        <v>121</v>
      </c>
      <c r="F10" s="20">
        <v>0</v>
      </c>
      <c r="G10" s="20">
        <v>0</v>
      </c>
      <c r="H10" s="20">
        <v>0</v>
      </c>
      <c r="I10" s="20">
        <v>0</v>
      </c>
      <c r="J10" s="26">
        <v>179</v>
      </c>
      <c r="K10" s="27">
        <v>0</v>
      </c>
      <c r="L10" s="20">
        <v>300</v>
      </c>
      <c r="M10" s="20">
        <v>0</v>
      </c>
      <c r="N10" s="20">
        <v>121</v>
      </c>
      <c r="O10" s="20">
        <v>0</v>
      </c>
      <c r="P10" s="20">
        <v>0</v>
      </c>
      <c r="Q10" s="20">
        <v>0</v>
      </c>
      <c r="R10" s="20">
        <v>0</v>
      </c>
      <c r="S10" s="26">
        <v>179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93</v>
      </c>
      <c r="B11" s="20">
        <v>16</v>
      </c>
      <c r="C11" s="20">
        <v>10</v>
      </c>
      <c r="D11" s="20">
        <v>0</v>
      </c>
      <c r="E11" s="20">
        <v>14</v>
      </c>
      <c r="F11" s="20">
        <v>0</v>
      </c>
      <c r="G11" s="20">
        <v>0</v>
      </c>
      <c r="H11" s="20">
        <v>0</v>
      </c>
      <c r="I11" s="20">
        <v>0</v>
      </c>
      <c r="J11" s="26">
        <v>12</v>
      </c>
      <c r="K11" s="27">
        <v>16</v>
      </c>
      <c r="L11" s="20">
        <v>10</v>
      </c>
      <c r="M11" s="20">
        <v>0</v>
      </c>
      <c r="N11" s="20">
        <v>14</v>
      </c>
      <c r="O11" s="20">
        <v>0</v>
      </c>
      <c r="P11" s="20">
        <v>0</v>
      </c>
      <c r="Q11" s="20">
        <v>0</v>
      </c>
      <c r="R11" s="20">
        <v>0</v>
      </c>
      <c r="S11" s="26">
        <v>12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94</v>
      </c>
      <c r="B12" s="20">
        <v>4</v>
      </c>
      <c r="C12" s="20">
        <v>4</v>
      </c>
      <c r="D12" s="20">
        <v>0</v>
      </c>
      <c r="E12" s="20">
        <v>5</v>
      </c>
      <c r="F12" s="20">
        <v>0</v>
      </c>
      <c r="G12" s="20">
        <v>0</v>
      </c>
      <c r="H12" s="20">
        <v>0</v>
      </c>
      <c r="I12" s="20">
        <v>0</v>
      </c>
      <c r="J12" s="26">
        <v>3</v>
      </c>
      <c r="K12" s="27">
        <v>4</v>
      </c>
      <c r="L12" s="20">
        <v>4</v>
      </c>
      <c r="M12" s="20">
        <v>0</v>
      </c>
      <c r="N12" s="20">
        <v>5</v>
      </c>
      <c r="O12" s="20">
        <v>0</v>
      </c>
      <c r="P12" s="20">
        <v>0</v>
      </c>
      <c r="Q12" s="20">
        <v>0</v>
      </c>
      <c r="R12" s="20">
        <v>0</v>
      </c>
      <c r="S12" s="26">
        <v>3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95</v>
      </c>
      <c r="B13" s="20">
        <v>42</v>
      </c>
      <c r="C13" s="20">
        <v>40</v>
      </c>
      <c r="D13" s="20">
        <v>0</v>
      </c>
      <c r="E13" s="20">
        <v>65</v>
      </c>
      <c r="F13" s="20">
        <v>0</v>
      </c>
      <c r="G13" s="20">
        <v>0</v>
      </c>
      <c r="H13" s="20">
        <v>0</v>
      </c>
      <c r="I13" s="20">
        <v>0</v>
      </c>
      <c r="J13" s="26">
        <v>17</v>
      </c>
      <c r="K13" s="27">
        <v>42</v>
      </c>
      <c r="L13" s="20">
        <v>40</v>
      </c>
      <c r="M13" s="20">
        <v>0</v>
      </c>
      <c r="N13" s="20">
        <v>65</v>
      </c>
      <c r="O13" s="20">
        <v>0</v>
      </c>
      <c r="P13" s="20">
        <v>0</v>
      </c>
      <c r="Q13" s="20">
        <v>0</v>
      </c>
      <c r="R13" s="20">
        <v>0</v>
      </c>
      <c r="S13" s="26">
        <v>17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96</v>
      </c>
      <c r="B14" s="20">
        <v>187</v>
      </c>
      <c r="C14" s="20">
        <v>0</v>
      </c>
      <c r="D14" s="20">
        <v>0</v>
      </c>
      <c r="E14" s="20">
        <v>58</v>
      </c>
      <c r="F14" s="20">
        <v>0</v>
      </c>
      <c r="G14" s="20">
        <v>0</v>
      </c>
      <c r="H14" s="20">
        <v>0</v>
      </c>
      <c r="I14" s="20">
        <v>0</v>
      </c>
      <c r="J14" s="26">
        <v>129</v>
      </c>
      <c r="K14" s="27">
        <v>187</v>
      </c>
      <c r="L14" s="20">
        <v>0</v>
      </c>
      <c r="M14" s="20">
        <v>0</v>
      </c>
      <c r="N14" s="20">
        <v>58</v>
      </c>
      <c r="O14" s="20">
        <v>0</v>
      </c>
      <c r="P14" s="20">
        <v>0</v>
      </c>
      <c r="Q14" s="20">
        <v>0</v>
      </c>
      <c r="R14" s="20">
        <v>0</v>
      </c>
      <c r="S14" s="26">
        <v>129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97</v>
      </c>
      <c r="B15" s="20">
        <v>1612</v>
      </c>
      <c r="C15" s="20">
        <v>400</v>
      </c>
      <c r="D15" s="20">
        <v>0</v>
      </c>
      <c r="E15" s="20">
        <v>1877</v>
      </c>
      <c r="F15" s="20">
        <v>0</v>
      </c>
      <c r="G15" s="20">
        <v>0</v>
      </c>
      <c r="H15" s="20">
        <v>0</v>
      </c>
      <c r="I15" s="20">
        <v>0</v>
      </c>
      <c r="J15" s="26">
        <v>135</v>
      </c>
      <c r="K15" s="27">
        <v>1612</v>
      </c>
      <c r="L15" s="20">
        <v>400</v>
      </c>
      <c r="M15" s="20">
        <v>0</v>
      </c>
      <c r="N15" s="20">
        <v>1877</v>
      </c>
      <c r="O15" s="20">
        <v>0</v>
      </c>
      <c r="P15" s="20">
        <v>0</v>
      </c>
      <c r="Q15" s="20">
        <v>0</v>
      </c>
      <c r="R15" s="20">
        <v>0</v>
      </c>
      <c r="S15" s="26">
        <v>135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98</v>
      </c>
      <c r="B16" s="20">
        <v>26</v>
      </c>
      <c r="C16" s="20">
        <v>60</v>
      </c>
      <c r="D16" s="20">
        <v>0</v>
      </c>
      <c r="E16" s="20">
        <v>69</v>
      </c>
      <c r="F16" s="20">
        <v>0</v>
      </c>
      <c r="G16" s="20">
        <v>0</v>
      </c>
      <c r="H16" s="20">
        <v>0</v>
      </c>
      <c r="I16" s="20">
        <v>0</v>
      </c>
      <c r="J16" s="26">
        <v>17</v>
      </c>
      <c r="K16" s="27">
        <v>26</v>
      </c>
      <c r="L16" s="20">
        <v>60</v>
      </c>
      <c r="M16" s="20">
        <v>0</v>
      </c>
      <c r="N16" s="20">
        <v>69</v>
      </c>
      <c r="O16" s="20">
        <v>0</v>
      </c>
      <c r="P16" s="20">
        <v>0</v>
      </c>
      <c r="Q16" s="20">
        <v>0</v>
      </c>
      <c r="R16" s="20">
        <v>0</v>
      </c>
      <c r="S16" s="26">
        <v>17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99</v>
      </c>
      <c r="B17" s="20">
        <v>14</v>
      </c>
      <c r="C17" s="20">
        <v>40</v>
      </c>
      <c r="D17" s="20">
        <v>0</v>
      </c>
      <c r="E17" s="20">
        <v>46</v>
      </c>
      <c r="F17" s="20">
        <v>0</v>
      </c>
      <c r="G17" s="20">
        <v>0</v>
      </c>
      <c r="H17" s="20">
        <v>0</v>
      </c>
      <c r="I17" s="20">
        <v>0</v>
      </c>
      <c r="J17" s="26">
        <v>8</v>
      </c>
      <c r="K17" s="27">
        <v>14</v>
      </c>
      <c r="L17" s="20">
        <v>40</v>
      </c>
      <c r="M17" s="20">
        <v>0</v>
      </c>
      <c r="N17" s="20">
        <v>46</v>
      </c>
      <c r="O17" s="20">
        <v>0</v>
      </c>
      <c r="P17" s="20">
        <v>0</v>
      </c>
      <c r="Q17" s="20">
        <v>0</v>
      </c>
      <c r="R17" s="20">
        <v>0</v>
      </c>
      <c r="S17" s="26">
        <v>8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100</v>
      </c>
      <c r="B18" s="20">
        <v>166</v>
      </c>
      <c r="C18" s="20">
        <v>300</v>
      </c>
      <c r="D18" s="20">
        <v>0</v>
      </c>
      <c r="E18" s="20">
        <v>366</v>
      </c>
      <c r="F18" s="20">
        <v>0</v>
      </c>
      <c r="G18" s="20">
        <v>0</v>
      </c>
      <c r="H18" s="20">
        <v>0</v>
      </c>
      <c r="I18" s="20">
        <v>0</v>
      </c>
      <c r="J18" s="26">
        <v>100</v>
      </c>
      <c r="K18" s="27">
        <v>166</v>
      </c>
      <c r="L18" s="20">
        <v>300</v>
      </c>
      <c r="M18" s="20">
        <v>0</v>
      </c>
      <c r="N18" s="20">
        <v>366</v>
      </c>
      <c r="O18" s="20">
        <v>0</v>
      </c>
      <c r="P18" s="20">
        <v>0</v>
      </c>
      <c r="Q18" s="20">
        <v>0</v>
      </c>
      <c r="R18" s="20">
        <v>0</v>
      </c>
      <c r="S18" s="26">
        <v>100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101</v>
      </c>
      <c r="B19" s="20">
        <v>1843</v>
      </c>
      <c r="C19" s="20">
        <v>0</v>
      </c>
      <c r="D19" s="20">
        <v>0</v>
      </c>
      <c r="E19" s="20">
        <v>1101</v>
      </c>
      <c r="F19" s="20">
        <v>0</v>
      </c>
      <c r="G19" s="20">
        <v>0</v>
      </c>
      <c r="H19" s="20">
        <v>0</v>
      </c>
      <c r="I19" s="20">
        <v>0</v>
      </c>
      <c r="J19" s="26">
        <v>742</v>
      </c>
      <c r="K19" s="27">
        <v>1843</v>
      </c>
      <c r="L19" s="20">
        <v>0</v>
      </c>
      <c r="M19" s="20">
        <v>0</v>
      </c>
      <c r="N19" s="20">
        <v>1101</v>
      </c>
      <c r="O19" s="20">
        <v>0</v>
      </c>
      <c r="P19" s="20">
        <v>0</v>
      </c>
      <c r="Q19" s="20">
        <v>0</v>
      </c>
      <c r="R19" s="20">
        <v>0</v>
      </c>
      <c r="S19" s="26">
        <v>742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102</v>
      </c>
      <c r="B20" s="20">
        <v>15</v>
      </c>
      <c r="C20" s="20">
        <v>60</v>
      </c>
      <c r="D20" s="20">
        <v>0</v>
      </c>
      <c r="E20" s="20">
        <v>38</v>
      </c>
      <c r="F20" s="20">
        <v>0</v>
      </c>
      <c r="G20" s="20">
        <v>0</v>
      </c>
      <c r="H20" s="20">
        <v>0</v>
      </c>
      <c r="I20" s="20">
        <v>0</v>
      </c>
      <c r="J20" s="26">
        <v>37</v>
      </c>
      <c r="K20" s="27">
        <v>15</v>
      </c>
      <c r="L20" s="20">
        <v>60</v>
      </c>
      <c r="M20" s="20">
        <v>0</v>
      </c>
      <c r="N20" s="20">
        <v>38</v>
      </c>
      <c r="O20" s="20">
        <v>0</v>
      </c>
      <c r="P20" s="20">
        <v>0</v>
      </c>
      <c r="Q20" s="20">
        <v>0</v>
      </c>
      <c r="R20" s="20">
        <v>0</v>
      </c>
      <c r="S20" s="26">
        <v>37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ht="15" thickBot="1" x14ac:dyDescent="0.35">
      <c r="A21" s="17" t="s">
        <v>103</v>
      </c>
      <c r="B21" s="20">
        <v>0</v>
      </c>
      <c r="C21" s="20">
        <v>40</v>
      </c>
      <c r="D21" s="20">
        <v>0</v>
      </c>
      <c r="E21" s="20">
        <v>4</v>
      </c>
      <c r="F21" s="20">
        <v>0</v>
      </c>
      <c r="G21" s="20">
        <v>0</v>
      </c>
      <c r="H21" s="20">
        <v>0</v>
      </c>
      <c r="I21" s="20">
        <v>0</v>
      </c>
      <c r="J21" s="26">
        <v>36</v>
      </c>
      <c r="K21" s="27">
        <v>0</v>
      </c>
      <c r="L21" s="20">
        <v>40</v>
      </c>
      <c r="M21" s="20">
        <v>0</v>
      </c>
      <c r="N21" s="20">
        <v>4</v>
      </c>
      <c r="O21" s="20">
        <v>0</v>
      </c>
      <c r="P21" s="20">
        <v>0</v>
      </c>
      <c r="Q21" s="20">
        <v>0</v>
      </c>
      <c r="R21" s="20">
        <v>0</v>
      </c>
      <c r="S21" s="26">
        <v>36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s="37" customFormat="1" ht="16.2" thickBot="1" x14ac:dyDescent="0.35">
      <c r="A22" s="32" t="s">
        <v>19</v>
      </c>
      <c r="B22" s="33">
        <f>SUM(B4:B21)</f>
        <v>7512</v>
      </c>
      <c r="C22" s="33">
        <f>SUM(C4:C21)</f>
        <v>2153</v>
      </c>
      <c r="D22" s="33">
        <f>SUM(D4:D21)</f>
        <v>0</v>
      </c>
      <c r="E22" s="33">
        <f>SUM(E4:E21)</f>
        <v>7513</v>
      </c>
      <c r="F22" s="33">
        <f>SUM(F4:F21)</f>
        <v>0</v>
      </c>
      <c r="G22" s="33">
        <f>SUM(G4:G21)</f>
        <v>0</v>
      </c>
      <c r="H22" s="33">
        <f>SUM(H4:H21)</f>
        <v>0</v>
      </c>
      <c r="I22" s="33">
        <f>SUM(I4:I21)</f>
        <v>0</v>
      </c>
      <c r="J22" s="34">
        <f>SUM(J4:J21)</f>
        <v>2152</v>
      </c>
      <c r="K22" s="35">
        <f>SUM(K4:K21)</f>
        <v>7512</v>
      </c>
      <c r="L22" s="33">
        <f>SUM(L4:L21)</f>
        <v>2153</v>
      </c>
      <c r="M22" s="33">
        <f>SUM(M4:M21)</f>
        <v>0</v>
      </c>
      <c r="N22" s="33">
        <f>SUM(N4:N21)</f>
        <v>7513</v>
      </c>
      <c r="O22" s="33">
        <f>SUM(O4:O21)</f>
        <v>0</v>
      </c>
      <c r="P22" s="33">
        <f>SUM(P4:P21)</f>
        <v>0</v>
      </c>
      <c r="Q22" s="33">
        <f>SUM(Q4:Q21)</f>
        <v>0</v>
      </c>
      <c r="R22" s="33">
        <f>SUM(R4:R21)</f>
        <v>0</v>
      </c>
      <c r="S22" s="34">
        <f>SUM(S4:S21)</f>
        <v>2152</v>
      </c>
      <c r="T22" s="33">
        <f>SUM(T4:T21)</f>
        <v>0</v>
      </c>
      <c r="U22" s="33">
        <f>SUM(U4:U21)</f>
        <v>0</v>
      </c>
      <c r="V22" s="33">
        <f>SUM(V4:V21)</f>
        <v>0</v>
      </c>
      <c r="W22" s="33">
        <f>SUM(W4:W21)</f>
        <v>0</v>
      </c>
      <c r="X22" s="33">
        <f>SUM(X4:X21)</f>
        <v>0</v>
      </c>
      <c r="Y22" s="33">
        <f>SUM(Y4:Y21)</f>
        <v>0</v>
      </c>
      <c r="Z22" s="33">
        <f>SUM(Z4:Z21)</f>
        <v>0</v>
      </c>
      <c r="AA22" s="33">
        <f>SUM(AA4:AA21)</f>
        <v>0</v>
      </c>
      <c r="AB22" s="34">
        <f>SUM(AB4:AB21)</f>
        <v>0</v>
      </c>
      <c r="AC22" s="36"/>
    </row>
  </sheetData>
  <mergeCells count="3">
    <mergeCell ref="B1:J1"/>
    <mergeCell ref="K1:S1"/>
    <mergeCell ref="T1:AB1"/>
  </mergeCells>
  <conditionalFormatting sqref="A22:A1048576 A1:A4">
    <cfRule type="duplicateValues" dxfId="5" priority="155"/>
  </conditionalFormatting>
  <conditionalFormatting sqref="A5">
    <cfRule type="duplicateValues" dxfId="4" priority="2"/>
  </conditionalFormatting>
  <conditionalFormatting sqref="A6">
    <cfRule type="duplicateValues" dxfId="3" priority="3"/>
  </conditionalFormatting>
  <conditionalFormatting sqref="A11:A18">
    <cfRule type="duplicateValues" dxfId="2" priority="1"/>
  </conditionalFormatting>
  <conditionalFormatting sqref="A7:A10">
    <cfRule type="duplicateValues" dxfId="1" priority="4"/>
  </conditionalFormatting>
  <conditionalFormatting sqref="A19:A21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2020-12-22T10:50:47Z</dcterms:modified>
</cp:coreProperties>
</file>