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2015980-MS Shri Shankar Beej Bhandar\"/>
    </mc:Choice>
  </mc:AlternateContent>
  <xr:revisionPtr revIDLastSave="0" documentId="13_ncr:1_{BEA0AFE1-B1D8-4976-8B78-DB959F63A3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working'!$A$1:$H$62</definedName>
    <definedName name="_xlnm._FilterDatabase" localSheetId="5" hidden="1">Reco!$A$3:$AC$63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4" r:id="rId10"/>
  </pivotCaches>
</workbook>
</file>

<file path=xl/calcChain.xml><?xml version="1.0" encoding="utf-8"?>
<calcChain xmlns="http://schemas.openxmlformats.org/spreadsheetml/2006/main">
  <c r="Z60" i="4" l="1"/>
  <c r="E60" i="2"/>
  <c r="F60" i="2"/>
  <c r="H60" i="2"/>
  <c r="M60" i="2"/>
  <c r="E17" i="2"/>
  <c r="F17" i="2"/>
  <c r="H17" i="2"/>
  <c r="M17" i="2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I69" i="1"/>
  <c r="K69" i="1" s="1"/>
  <c r="L69" i="1" s="1"/>
  <c r="G69" i="1"/>
  <c r="H69" i="1" s="1"/>
  <c r="K68" i="1"/>
  <c r="L68" i="1" s="1"/>
  <c r="I68" i="1"/>
  <c r="J68" i="1" s="1"/>
  <c r="G68" i="1"/>
  <c r="H68" i="1" s="1"/>
  <c r="I67" i="1"/>
  <c r="K67" i="1" s="1"/>
  <c r="L67" i="1" s="1"/>
  <c r="G67" i="1"/>
  <c r="H67" i="1" s="1"/>
  <c r="I66" i="1"/>
  <c r="K66" i="1" s="1"/>
  <c r="L66" i="1" s="1"/>
  <c r="G66" i="1"/>
  <c r="H66" i="1" s="1"/>
  <c r="I65" i="1"/>
  <c r="K65" i="1" s="1"/>
  <c r="L65" i="1" s="1"/>
  <c r="G65" i="1"/>
  <c r="H65" i="1" s="1"/>
  <c r="K64" i="1"/>
  <c r="L64" i="1" s="1"/>
  <c r="I64" i="1"/>
  <c r="J64" i="1" s="1"/>
  <c r="G64" i="1"/>
  <c r="H64" i="1" s="1"/>
  <c r="I63" i="1"/>
  <c r="K63" i="1" s="1"/>
  <c r="L63" i="1" s="1"/>
  <c r="G63" i="1"/>
  <c r="H63" i="1" s="1"/>
  <c r="I62" i="1"/>
  <c r="K62" i="1" s="1"/>
  <c r="L62" i="1" s="1"/>
  <c r="G62" i="1"/>
  <c r="H62" i="1" s="1"/>
  <c r="I61" i="1"/>
  <c r="K61" i="1" s="1"/>
  <c r="L61" i="1" s="1"/>
  <c r="G61" i="1"/>
  <c r="H61" i="1" s="1"/>
  <c r="K60" i="1"/>
  <c r="L60" i="1" s="1"/>
  <c r="I60" i="1"/>
  <c r="J60" i="1" s="1"/>
  <c r="G60" i="1"/>
  <c r="H60" i="1" s="1"/>
  <c r="I59" i="1"/>
  <c r="K59" i="1" s="1"/>
  <c r="L59" i="1" s="1"/>
  <c r="G59" i="1"/>
  <c r="H59" i="1" s="1"/>
  <c r="I58" i="1"/>
  <c r="K58" i="1" s="1"/>
  <c r="L58" i="1" s="1"/>
  <c r="G58" i="1"/>
  <c r="H58" i="1" s="1"/>
  <c r="I57" i="1"/>
  <c r="K57" i="1" s="1"/>
  <c r="L57" i="1" s="1"/>
  <c r="G57" i="1"/>
  <c r="H57" i="1" s="1"/>
  <c r="K56" i="1"/>
  <c r="L56" i="1" s="1"/>
  <c r="I56" i="1"/>
  <c r="J56" i="1" s="1"/>
  <c r="G56" i="1"/>
  <c r="H56" i="1" s="1"/>
  <c r="I55" i="1"/>
  <c r="K55" i="1" s="1"/>
  <c r="L55" i="1" s="1"/>
  <c r="G55" i="1"/>
  <c r="H55" i="1" s="1"/>
  <c r="I54" i="1"/>
  <c r="K54" i="1" s="1"/>
  <c r="L54" i="1" s="1"/>
  <c r="G54" i="1"/>
  <c r="H54" i="1" s="1"/>
  <c r="I53" i="1"/>
  <c r="K53" i="1" s="1"/>
  <c r="L53" i="1" s="1"/>
  <c r="G53" i="1"/>
  <c r="H53" i="1" s="1"/>
  <c r="K52" i="1"/>
  <c r="L52" i="1" s="1"/>
  <c r="I52" i="1"/>
  <c r="J52" i="1" s="1"/>
  <c r="G52" i="1"/>
  <c r="H52" i="1" s="1"/>
  <c r="I51" i="1"/>
  <c r="K51" i="1" s="1"/>
  <c r="L51" i="1" s="1"/>
  <c r="G51" i="1"/>
  <c r="H51" i="1" s="1"/>
  <c r="I50" i="1"/>
  <c r="K50" i="1" s="1"/>
  <c r="L50" i="1" s="1"/>
  <c r="G50" i="1"/>
  <c r="H50" i="1" s="1"/>
  <c r="I49" i="1"/>
  <c r="K49" i="1" s="1"/>
  <c r="L49" i="1" s="1"/>
  <c r="G49" i="1"/>
  <c r="H49" i="1" s="1"/>
  <c r="K48" i="1"/>
  <c r="L48" i="1" s="1"/>
  <c r="I48" i="1"/>
  <c r="J48" i="1" s="1"/>
  <c r="G48" i="1"/>
  <c r="H48" i="1" s="1"/>
  <c r="I47" i="1"/>
  <c r="K47" i="1" s="1"/>
  <c r="L47" i="1" s="1"/>
  <c r="G47" i="1"/>
  <c r="H47" i="1" s="1"/>
  <c r="I46" i="1"/>
  <c r="K46" i="1" s="1"/>
  <c r="L46" i="1" s="1"/>
  <c r="G46" i="1"/>
  <c r="H46" i="1" s="1"/>
  <c r="I45" i="1"/>
  <c r="K45" i="1" s="1"/>
  <c r="L45" i="1" s="1"/>
  <c r="G45" i="1"/>
  <c r="H45" i="1" s="1"/>
  <c r="K44" i="1"/>
  <c r="L44" i="1" s="1"/>
  <c r="I44" i="1"/>
  <c r="J44" i="1" s="1"/>
  <c r="G44" i="1"/>
  <c r="H44" i="1" s="1"/>
  <c r="I43" i="1"/>
  <c r="K43" i="1" s="1"/>
  <c r="L43" i="1" s="1"/>
  <c r="G43" i="1"/>
  <c r="H43" i="1" s="1"/>
  <c r="I42" i="1"/>
  <c r="K42" i="1" s="1"/>
  <c r="L42" i="1" s="1"/>
  <c r="G42" i="1"/>
  <c r="H42" i="1" s="1"/>
  <c r="I41" i="1"/>
  <c r="K41" i="1" s="1"/>
  <c r="L41" i="1" s="1"/>
  <c r="G41" i="1"/>
  <c r="H41" i="1" s="1"/>
  <c r="K40" i="1"/>
  <c r="L40" i="1" s="1"/>
  <c r="I40" i="1"/>
  <c r="J40" i="1" s="1"/>
  <c r="G40" i="1"/>
  <c r="H40" i="1" s="1"/>
  <c r="I39" i="1"/>
  <c r="K39" i="1" s="1"/>
  <c r="L39" i="1" s="1"/>
  <c r="G39" i="1"/>
  <c r="H39" i="1" s="1"/>
  <c r="I38" i="1"/>
  <c r="K38" i="1" s="1"/>
  <c r="L38" i="1" s="1"/>
  <c r="G38" i="1"/>
  <c r="H38" i="1" s="1"/>
  <c r="I37" i="1"/>
  <c r="K37" i="1" s="1"/>
  <c r="L37" i="1" s="1"/>
  <c r="G37" i="1"/>
  <c r="H37" i="1" s="1"/>
  <c r="K36" i="1"/>
  <c r="L36" i="1" s="1"/>
  <c r="I36" i="1"/>
  <c r="J36" i="1" s="1"/>
  <c r="G36" i="1"/>
  <c r="H36" i="1" s="1"/>
  <c r="I35" i="1"/>
  <c r="K35" i="1" s="1"/>
  <c r="L35" i="1" s="1"/>
  <c r="G35" i="1"/>
  <c r="H35" i="1" s="1"/>
  <c r="I34" i="1"/>
  <c r="K34" i="1" s="1"/>
  <c r="L34" i="1" s="1"/>
  <c r="G34" i="1"/>
  <c r="H34" i="1" s="1"/>
  <c r="I33" i="1"/>
  <c r="K33" i="1" s="1"/>
  <c r="L33" i="1" s="1"/>
  <c r="G33" i="1"/>
  <c r="H33" i="1" s="1"/>
  <c r="K32" i="1"/>
  <c r="L32" i="1" s="1"/>
  <c r="I32" i="1"/>
  <c r="J32" i="1" s="1"/>
  <c r="G32" i="1"/>
  <c r="H32" i="1" s="1"/>
  <c r="I31" i="1"/>
  <c r="K31" i="1" s="1"/>
  <c r="L31" i="1" s="1"/>
  <c r="G31" i="1"/>
  <c r="H31" i="1" s="1"/>
  <c r="I30" i="1"/>
  <c r="K30" i="1" s="1"/>
  <c r="L30" i="1" s="1"/>
  <c r="G30" i="1"/>
  <c r="H30" i="1" s="1"/>
  <c r="I29" i="1"/>
  <c r="K29" i="1" s="1"/>
  <c r="L29" i="1" s="1"/>
  <c r="G29" i="1"/>
  <c r="H29" i="1" s="1"/>
  <c r="K28" i="1"/>
  <c r="L28" i="1" s="1"/>
  <c r="I28" i="1"/>
  <c r="J28" i="1" s="1"/>
  <c r="G28" i="1"/>
  <c r="H28" i="1" s="1"/>
  <c r="I27" i="1"/>
  <c r="K27" i="1" s="1"/>
  <c r="L27" i="1" s="1"/>
  <c r="G27" i="1"/>
  <c r="H27" i="1" s="1"/>
  <c r="I26" i="1"/>
  <c r="K26" i="1" s="1"/>
  <c r="L26" i="1" s="1"/>
  <c r="G26" i="1"/>
  <c r="H26" i="1" s="1"/>
  <c r="I25" i="1"/>
  <c r="K25" i="1" s="1"/>
  <c r="L25" i="1" s="1"/>
  <c r="G25" i="1"/>
  <c r="H25" i="1" s="1"/>
  <c r="K24" i="1"/>
  <c r="L24" i="1" s="1"/>
  <c r="I24" i="1"/>
  <c r="J24" i="1" s="1"/>
  <c r="G24" i="1"/>
  <c r="H24" i="1" s="1"/>
  <c r="I23" i="1"/>
  <c r="K23" i="1" s="1"/>
  <c r="L23" i="1" s="1"/>
  <c r="G23" i="1"/>
  <c r="H23" i="1" s="1"/>
  <c r="I22" i="1"/>
  <c r="K22" i="1" s="1"/>
  <c r="L22" i="1" s="1"/>
  <c r="G22" i="1"/>
  <c r="H22" i="1" s="1"/>
  <c r="I21" i="1"/>
  <c r="J21" i="1" s="1"/>
  <c r="G21" i="1"/>
  <c r="K21" i="1" s="1"/>
  <c r="L21" i="1" s="1"/>
  <c r="K20" i="1"/>
  <c r="L20" i="1" s="1"/>
  <c r="I20" i="1"/>
  <c r="J20" i="1" s="1"/>
  <c r="G20" i="1"/>
  <c r="H20" i="1" s="1"/>
  <c r="I19" i="1"/>
  <c r="K19" i="1" s="1"/>
  <c r="L19" i="1" s="1"/>
  <c r="G19" i="1"/>
  <c r="H19" i="1" s="1"/>
  <c r="I18" i="1"/>
  <c r="K18" i="1" s="1"/>
  <c r="L18" i="1" s="1"/>
  <c r="G18" i="1"/>
  <c r="H18" i="1" s="1"/>
  <c r="I17" i="1"/>
  <c r="J17" i="1" s="1"/>
  <c r="G17" i="1"/>
  <c r="K17" i="1" s="1"/>
  <c r="L17" i="1" s="1"/>
  <c r="K16" i="1"/>
  <c r="L16" i="1" s="1"/>
  <c r="I16" i="1"/>
  <c r="J16" i="1" s="1"/>
  <c r="G16" i="1"/>
  <c r="H16" i="1" s="1"/>
  <c r="I15" i="1"/>
  <c r="K15" i="1" s="1"/>
  <c r="L15" i="1" s="1"/>
  <c r="G15" i="1"/>
  <c r="H15" i="1" s="1"/>
  <c r="I14" i="1"/>
  <c r="K14" i="1" s="1"/>
  <c r="L14" i="1" s="1"/>
  <c r="G14" i="1"/>
  <c r="H14" i="1" s="1"/>
  <c r="I13" i="1"/>
  <c r="J13" i="1" s="1"/>
  <c r="G13" i="1"/>
  <c r="K13" i="1" s="1"/>
  <c r="L13" i="1" s="1"/>
  <c r="K12" i="1"/>
  <c r="L12" i="1" s="1"/>
  <c r="I12" i="1"/>
  <c r="J12" i="1" s="1"/>
  <c r="G12" i="1"/>
  <c r="H12" i="1" s="1"/>
  <c r="I11" i="1"/>
  <c r="K11" i="1" s="1"/>
  <c r="L11" i="1" s="1"/>
  <c r="G11" i="1"/>
  <c r="H11" i="1" s="1"/>
  <c r="I10" i="1"/>
  <c r="K10" i="1" s="1"/>
  <c r="L10" i="1" s="1"/>
  <c r="G10" i="1"/>
  <c r="H10" i="1" s="1"/>
  <c r="K9" i="1"/>
  <c r="L9" i="1" s="1"/>
  <c r="I9" i="1"/>
  <c r="J9" i="1" s="1"/>
  <c r="G9" i="1"/>
  <c r="H9" i="1" s="1"/>
  <c r="Z6" i="4" l="1"/>
  <c r="Z7" i="4"/>
  <c r="AA6" i="4"/>
  <c r="Z8" i="4"/>
  <c r="X8" i="4"/>
  <c r="V7" i="4"/>
  <c r="V8" i="4"/>
  <c r="AA8" i="4"/>
  <c r="Y7" i="4"/>
  <c r="V58" i="4"/>
  <c r="X7" i="4"/>
  <c r="V59" i="4"/>
  <c r="X60" i="4"/>
  <c r="Y60" i="4"/>
  <c r="Y8" i="4"/>
  <c r="Y6" i="4"/>
  <c r="AA7" i="4"/>
  <c r="X6" i="4"/>
  <c r="V6" i="4"/>
  <c r="AA60" i="4"/>
  <c r="V60" i="4"/>
  <c r="Z59" i="4"/>
  <c r="Y58" i="4"/>
  <c r="AA59" i="4"/>
  <c r="Z58" i="4"/>
  <c r="AA58" i="4"/>
  <c r="X59" i="4"/>
  <c r="X58" i="4"/>
  <c r="Y59" i="4"/>
  <c r="J11" i="1"/>
  <c r="J15" i="1"/>
  <c r="J19" i="1"/>
  <c r="J23" i="1"/>
  <c r="J27" i="1"/>
  <c r="J31" i="1"/>
  <c r="J35" i="1"/>
  <c r="J39" i="1"/>
  <c r="J43" i="1"/>
  <c r="J47" i="1"/>
  <c r="J51" i="1"/>
  <c r="J55" i="1"/>
  <c r="J59" i="1"/>
  <c r="J63" i="1"/>
  <c r="J67" i="1"/>
  <c r="J10" i="1"/>
  <c r="H13" i="1"/>
  <c r="J14" i="1"/>
  <c r="H17" i="1"/>
  <c r="J18" i="1"/>
  <c r="H21" i="1"/>
  <c r="J22" i="1"/>
  <c r="J26" i="1"/>
  <c r="J30" i="1"/>
  <c r="J34" i="1"/>
  <c r="J38" i="1"/>
  <c r="J42" i="1"/>
  <c r="J46" i="1"/>
  <c r="J50" i="1"/>
  <c r="J54" i="1"/>
  <c r="J58" i="1"/>
  <c r="J62" i="1"/>
  <c r="J66" i="1"/>
  <c r="J25" i="1"/>
  <c r="J29" i="1"/>
  <c r="J33" i="1"/>
  <c r="J37" i="1"/>
  <c r="J41" i="1"/>
  <c r="J45" i="1"/>
  <c r="J49" i="1"/>
  <c r="J53" i="1"/>
  <c r="J57" i="1"/>
  <c r="J61" i="1"/>
  <c r="J65" i="1"/>
  <c r="J69" i="1"/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G2" i="5"/>
  <c r="M62" i="2"/>
  <c r="H62" i="2"/>
  <c r="F62" i="2"/>
  <c r="E62" i="2"/>
  <c r="M61" i="2"/>
  <c r="AB6" i="4" s="1"/>
  <c r="H61" i="2"/>
  <c r="W6" i="4" s="1"/>
  <c r="F61" i="2"/>
  <c r="U6" i="4" s="1"/>
  <c r="E61" i="2"/>
  <c r="T6" i="4" s="1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AC6" i="4" l="1"/>
  <c r="AB42" i="4"/>
  <c r="AB58" i="4"/>
  <c r="AB60" i="4"/>
  <c r="AB30" i="4"/>
  <c r="T59" i="4"/>
  <c r="U59" i="4"/>
  <c r="W59" i="4"/>
  <c r="AB59" i="4"/>
  <c r="T58" i="4"/>
  <c r="T60" i="4"/>
  <c r="U58" i="4"/>
  <c r="U60" i="4"/>
  <c r="W58" i="4"/>
  <c r="W60" i="4"/>
  <c r="U42" i="4"/>
  <c r="U27" i="4"/>
  <c r="W27" i="4"/>
  <c r="AB27" i="4"/>
  <c r="T15" i="4"/>
  <c r="U15" i="4"/>
  <c r="U21" i="4"/>
  <c r="AB26" i="4"/>
  <c r="AB21" i="4"/>
  <c r="T29" i="4"/>
  <c r="U29" i="4"/>
  <c r="W15" i="4"/>
  <c r="AB15" i="4"/>
  <c r="W31" i="4"/>
  <c r="W22" i="4"/>
  <c r="T20" i="4"/>
  <c r="T23" i="4"/>
  <c r="T28" i="4"/>
  <c r="T41" i="4"/>
  <c r="U31" i="4"/>
  <c r="U22" i="4"/>
  <c r="U25" i="4"/>
  <c r="U39" i="4"/>
  <c r="U43" i="4"/>
  <c r="W25" i="4"/>
  <c r="W39" i="4"/>
  <c r="W43" i="4"/>
  <c r="U44" i="4"/>
  <c r="T31" i="4"/>
  <c r="T22" i="4"/>
  <c r="T25" i="4"/>
  <c r="T39" i="4"/>
  <c r="T43" i="4"/>
  <c r="AB20" i="4"/>
  <c r="AB23" i="4"/>
  <c r="AB28" i="4"/>
  <c r="AB37" i="4"/>
  <c r="AB41" i="4"/>
  <c r="W36" i="4"/>
  <c r="W44" i="4"/>
  <c r="AB31" i="4"/>
  <c r="AB22" i="4"/>
  <c r="AB25" i="4"/>
  <c r="AB39" i="4"/>
  <c r="AB43" i="4"/>
  <c r="T45" i="4"/>
  <c r="AB36" i="4"/>
  <c r="AB44" i="4"/>
  <c r="U45" i="4"/>
  <c r="T37" i="4"/>
  <c r="T35" i="4"/>
  <c r="W45" i="4"/>
  <c r="U20" i="4"/>
  <c r="U41" i="4"/>
  <c r="U35" i="4"/>
  <c r="U54" i="4"/>
  <c r="AB45" i="4"/>
  <c r="U37" i="4"/>
  <c r="W20" i="4"/>
  <c r="W37" i="4"/>
  <c r="W41" i="4"/>
  <c r="W40" i="4"/>
  <c r="W34" i="4"/>
  <c r="W35" i="4"/>
  <c r="W21" i="4"/>
  <c r="U28" i="4"/>
  <c r="AB34" i="4"/>
  <c r="AB35" i="4"/>
  <c r="T36" i="4"/>
  <c r="T44" i="4"/>
  <c r="V39" i="4"/>
  <c r="V43" i="4"/>
  <c r="W42" i="4"/>
  <c r="V14" i="4"/>
  <c r="V18" i="4"/>
  <c r="V40" i="4"/>
  <c r="T57" i="4"/>
  <c r="W54" i="4"/>
  <c r="AA47" i="4"/>
  <c r="AB54" i="4"/>
  <c r="V22" i="4"/>
  <c r="T62" i="4"/>
  <c r="Y46" i="4"/>
  <c r="V29" i="4"/>
  <c r="AB62" i="4"/>
  <c r="AA20" i="4"/>
  <c r="AA48" i="4"/>
  <c r="Y51" i="4"/>
  <c r="Y55" i="4"/>
  <c r="AA61" i="4"/>
  <c r="AA24" i="4"/>
  <c r="Y27" i="4"/>
  <c r="AA28" i="4"/>
  <c r="Y39" i="4"/>
  <c r="AA40" i="4"/>
  <c r="AA44" i="4"/>
  <c r="V51" i="4"/>
  <c r="T30" i="4"/>
  <c r="T42" i="4"/>
  <c r="Z34" i="4"/>
  <c r="Y22" i="4"/>
  <c r="V25" i="4"/>
  <c r="AA32" i="4"/>
  <c r="AA36" i="4"/>
  <c r="V38" i="4"/>
  <c r="Z40" i="4"/>
  <c r="X43" i="4"/>
  <c r="X53" i="4"/>
  <c r="U57" i="4"/>
  <c r="U62" i="4"/>
  <c r="T56" i="4"/>
  <c r="W57" i="4"/>
  <c r="W62" i="4"/>
  <c r="U56" i="4"/>
  <c r="X29" i="4"/>
  <c r="V57" i="4"/>
  <c r="AB57" i="4"/>
  <c r="W56" i="4"/>
  <c r="V13" i="4"/>
  <c r="Z15" i="4"/>
  <c r="X18" i="4"/>
  <c r="Y25" i="4"/>
  <c r="AA26" i="4"/>
  <c r="Y56" i="4"/>
  <c r="AA62" i="4"/>
  <c r="T55" i="4"/>
  <c r="T61" i="4"/>
  <c r="AB56" i="4"/>
  <c r="Z48" i="4"/>
  <c r="X51" i="4"/>
  <c r="Z52" i="4"/>
  <c r="U55" i="4"/>
  <c r="Z17" i="4"/>
  <c r="X21" i="4"/>
  <c r="AA52" i="4"/>
  <c r="W55" i="4"/>
  <c r="AB55" i="4"/>
  <c r="AB61" i="4"/>
  <c r="Y62" i="4"/>
  <c r="AA15" i="4"/>
  <c r="AA16" i="4"/>
  <c r="X19" i="4"/>
  <c r="Z20" i="4"/>
  <c r="Y26" i="4"/>
  <c r="X31" i="4"/>
  <c r="V34" i="4"/>
  <c r="AA37" i="4"/>
  <c r="X46" i="4"/>
  <c r="Z47" i="4"/>
  <c r="Z55" i="4"/>
  <c r="AA56" i="4"/>
  <c r="V48" i="4"/>
  <c r="V52" i="4"/>
  <c r="V16" i="4"/>
  <c r="X24" i="4"/>
  <c r="V27" i="4"/>
  <c r="Y30" i="4"/>
  <c r="AA31" i="4"/>
  <c r="AA35" i="4"/>
  <c r="AA54" i="4"/>
  <c r="AA57" i="4"/>
  <c r="W29" i="4"/>
  <c r="AA13" i="4"/>
  <c r="Y16" i="4"/>
  <c r="Y17" i="4"/>
  <c r="V20" i="4"/>
  <c r="Y24" i="4"/>
  <c r="AA25" i="4"/>
  <c r="Z29" i="4"/>
  <c r="Z33" i="4"/>
  <c r="V36" i="4"/>
  <c r="V47" i="4"/>
  <c r="Z53" i="4"/>
  <c r="V55" i="4"/>
  <c r="X15" i="4"/>
  <c r="X23" i="4"/>
  <c r="Z28" i="4"/>
  <c r="AA29" i="4"/>
  <c r="AA30" i="4"/>
  <c r="Y33" i="4"/>
  <c r="AA34" i="4"/>
  <c r="X37" i="4"/>
  <c r="Z38" i="4"/>
  <c r="V44" i="4"/>
  <c r="X45" i="4"/>
  <c r="Z45" i="4"/>
  <c r="V46" i="4"/>
  <c r="AA53" i="4"/>
  <c r="X56" i="4"/>
  <c r="Z13" i="4"/>
  <c r="V15" i="4"/>
  <c r="X16" i="4"/>
  <c r="Z27" i="4"/>
  <c r="X32" i="4"/>
  <c r="X36" i="4"/>
  <c r="AA42" i="4"/>
  <c r="Y45" i="4"/>
  <c r="X48" i="4"/>
  <c r="Y54" i="4"/>
  <c r="AA55" i="4"/>
  <c r="X22" i="4"/>
  <c r="Y23" i="4"/>
  <c r="Z24" i="4"/>
  <c r="Z25" i="4"/>
  <c r="Z26" i="4"/>
  <c r="AA27" i="4"/>
  <c r="Z41" i="4"/>
  <c r="X44" i="4"/>
  <c r="X47" i="4"/>
  <c r="Z54" i="4"/>
  <c r="Z61" i="4"/>
  <c r="Z23" i="4"/>
  <c r="T21" i="4"/>
  <c r="AA22" i="4"/>
  <c r="X55" i="4"/>
  <c r="Z57" i="4"/>
  <c r="V62" i="4"/>
  <c r="AA14" i="4"/>
  <c r="Y18" i="4"/>
  <c r="AA18" i="4"/>
  <c r="Z19" i="4"/>
  <c r="Y29" i="4"/>
  <c r="V41" i="4"/>
  <c r="Y50" i="4"/>
  <c r="V54" i="4"/>
  <c r="V61" i="4"/>
  <c r="Z14" i="4"/>
  <c r="X17" i="4"/>
  <c r="Z18" i="4"/>
  <c r="Y28" i="4"/>
  <c r="Z30" i="4"/>
  <c r="Y38" i="4"/>
  <c r="AA43" i="4"/>
  <c r="X49" i="4"/>
  <c r="Z50" i="4"/>
  <c r="Z56" i="4"/>
  <c r="Z22" i="4"/>
  <c r="V35" i="4"/>
  <c r="V37" i="4"/>
  <c r="V42" i="4"/>
  <c r="V49" i="4"/>
  <c r="X13" i="4"/>
  <c r="X14" i="4"/>
  <c r="V21" i="4"/>
  <c r="AA23" i="4"/>
  <c r="V31" i="4"/>
  <c r="V32" i="4"/>
  <c r="X38" i="4"/>
  <c r="X39" i="4"/>
  <c r="X40" i="4"/>
  <c r="Y43" i="4"/>
  <c r="Y44" i="4"/>
  <c r="Z46" i="4"/>
  <c r="Y47" i="4"/>
  <c r="X50" i="4"/>
  <c r="V53" i="4"/>
  <c r="Y13" i="4"/>
  <c r="Y14" i="4"/>
  <c r="Y15" i="4"/>
  <c r="Z16" i="4"/>
  <c r="AA17" i="4"/>
  <c r="X33" i="4"/>
  <c r="X34" i="4"/>
  <c r="X35" i="4"/>
  <c r="Y36" i="4"/>
  <c r="Y40" i="4"/>
  <c r="X41" i="4"/>
  <c r="Z43" i="4"/>
  <c r="Z44" i="4"/>
  <c r="AA45" i="4"/>
  <c r="AA46" i="4"/>
  <c r="Y48" i="4"/>
  <c r="X52" i="4"/>
  <c r="V24" i="4"/>
  <c r="V26" i="4"/>
  <c r="V28" i="4"/>
  <c r="V30" i="4"/>
  <c r="Y34" i="4"/>
  <c r="Y35" i="4"/>
  <c r="Z36" i="4"/>
  <c r="Y37" i="4"/>
  <c r="Y41" i="4"/>
  <c r="Y42" i="4"/>
  <c r="Y52" i="4"/>
  <c r="V56" i="4"/>
  <c r="X62" i="4"/>
  <c r="V17" i="4"/>
  <c r="V19" i="4"/>
  <c r="X20" i="4"/>
  <c r="V23" i="4"/>
  <c r="Y31" i="4"/>
  <c r="Z35" i="4"/>
  <c r="Z37" i="4"/>
  <c r="AA38" i="4"/>
  <c r="AA39" i="4"/>
  <c r="Z42" i="4"/>
  <c r="Z49" i="4"/>
  <c r="AA50" i="4"/>
  <c r="Y53" i="4"/>
  <c r="X57" i="4"/>
  <c r="Y19" i="4"/>
  <c r="Y20" i="4"/>
  <c r="Z21" i="4"/>
  <c r="X25" i="4"/>
  <c r="X26" i="4"/>
  <c r="X27" i="4"/>
  <c r="Z31" i="4"/>
  <c r="Z32" i="4"/>
  <c r="AA33" i="4"/>
  <c r="V45" i="4"/>
  <c r="AA49" i="4"/>
  <c r="AA51" i="4"/>
  <c r="Y61" i="4"/>
  <c r="Z62" i="4"/>
  <c r="AA21" i="4"/>
  <c r="U23" i="4"/>
  <c r="U40" i="4"/>
  <c r="U34" i="4"/>
  <c r="U61" i="4"/>
  <c r="W30" i="4"/>
  <c r="W23" i="4"/>
  <c r="W28" i="4"/>
  <c r="W61" i="4"/>
  <c r="W26" i="4"/>
  <c r="V50" i="4"/>
  <c r="AB40" i="4"/>
  <c r="U30" i="4"/>
  <c r="Z39" i="4"/>
  <c r="X42" i="4"/>
  <c r="X54" i="4"/>
  <c r="T32" i="4"/>
  <c r="T26" i="4"/>
  <c r="T33" i="4"/>
  <c r="T38" i="4"/>
  <c r="X28" i="4"/>
  <c r="V33" i="4"/>
  <c r="U32" i="4"/>
  <c r="U26" i="4"/>
  <c r="U33" i="4"/>
  <c r="U38" i="4"/>
  <c r="U36" i="4"/>
  <c r="W33" i="4"/>
  <c r="W32" i="4"/>
  <c r="W38" i="4"/>
  <c r="Y21" i="4"/>
  <c r="X30" i="4"/>
  <c r="AA41" i="4"/>
  <c r="Y49" i="4"/>
  <c r="AB32" i="4"/>
  <c r="AB33" i="4"/>
  <c r="AB38" i="4"/>
  <c r="T40" i="4"/>
  <c r="T34" i="4"/>
  <c r="T54" i="4"/>
  <c r="AA19" i="4"/>
  <c r="T27" i="4"/>
  <c r="AB29" i="4"/>
  <c r="Y32" i="4"/>
  <c r="Z51" i="4"/>
  <c r="Y57" i="4"/>
  <c r="X61" i="4"/>
  <c r="X12" i="4"/>
  <c r="X10" i="4"/>
  <c r="Y12" i="4"/>
  <c r="V11" i="4"/>
  <c r="Z10" i="4"/>
  <c r="Z12" i="4"/>
  <c r="Y10" i="4"/>
  <c r="V10" i="4"/>
  <c r="AA12" i="4"/>
  <c r="AA10" i="4"/>
  <c r="Y11" i="4"/>
  <c r="X9" i="4"/>
  <c r="Z11" i="4"/>
  <c r="Y9" i="4"/>
  <c r="AA11" i="4"/>
  <c r="Z9" i="4"/>
  <c r="AA9" i="4"/>
  <c r="V12" i="4"/>
  <c r="X11" i="4"/>
  <c r="V9" i="4"/>
  <c r="M12" i="2"/>
  <c r="H12" i="2"/>
  <c r="F12" i="2"/>
  <c r="U14" i="4" s="1"/>
  <c r="E12" i="2"/>
  <c r="T14" i="4" s="1"/>
  <c r="AC58" i="4" l="1"/>
  <c r="AC60" i="4"/>
  <c r="AC59" i="4"/>
  <c r="W14" i="4"/>
  <c r="AB14" i="4"/>
  <c r="AC14" i="4" s="1"/>
  <c r="AC44" i="4"/>
  <c r="AC54" i="4"/>
  <c r="AC28" i="4"/>
  <c r="AC35" i="4"/>
  <c r="AC37" i="4"/>
  <c r="AC42" i="4"/>
  <c r="AC15" i="4"/>
  <c r="AC62" i="4"/>
  <c r="AC27" i="4"/>
  <c r="AC40" i="4"/>
  <c r="AC34" i="4"/>
  <c r="AC25" i="4"/>
  <c r="AC21" i="4"/>
  <c r="AC61" i="4"/>
  <c r="AC30" i="4"/>
  <c r="AC29" i="4"/>
  <c r="AC39" i="4"/>
  <c r="AC36" i="4"/>
  <c r="AC56" i="4"/>
  <c r="AC43" i="4"/>
  <c r="AC22" i="4"/>
  <c r="AC45" i="4"/>
  <c r="AC38" i="4"/>
  <c r="AC31" i="4"/>
  <c r="AC55" i="4"/>
  <c r="AC57" i="4"/>
  <c r="AC23" i="4"/>
  <c r="AC33" i="4"/>
  <c r="AC26" i="4"/>
  <c r="AC41" i="4"/>
  <c r="AC32" i="4"/>
  <c r="AC20" i="4"/>
  <c r="T24" i="4"/>
  <c r="U24" i="4"/>
  <c r="W24" i="4"/>
  <c r="AB24" i="4"/>
  <c r="M11" i="2"/>
  <c r="AB53" i="4" s="1"/>
  <c r="H11" i="2"/>
  <c r="W53" i="4" s="1"/>
  <c r="F11" i="2"/>
  <c r="U53" i="4" s="1"/>
  <c r="E11" i="2"/>
  <c r="M10" i="2"/>
  <c r="AB52" i="4" s="1"/>
  <c r="H10" i="2"/>
  <c r="W52" i="4" s="1"/>
  <c r="F10" i="2"/>
  <c r="U52" i="4" s="1"/>
  <c r="E10" i="2"/>
  <c r="T52" i="4" s="1"/>
  <c r="M9" i="2"/>
  <c r="AB51" i="4" s="1"/>
  <c r="H9" i="2"/>
  <c r="W51" i="4" s="1"/>
  <c r="F9" i="2"/>
  <c r="U51" i="4" s="1"/>
  <c r="E9" i="2"/>
  <c r="M8" i="2"/>
  <c r="H8" i="2"/>
  <c r="F8" i="2"/>
  <c r="E8" i="2"/>
  <c r="M7" i="2"/>
  <c r="AB7" i="4" s="1"/>
  <c r="H7" i="2"/>
  <c r="F7" i="2"/>
  <c r="U7" i="4" s="1"/>
  <c r="E7" i="2"/>
  <c r="T7" i="4" s="1"/>
  <c r="M6" i="2"/>
  <c r="H6" i="2"/>
  <c r="F6" i="2"/>
  <c r="E6" i="2"/>
  <c r="M5" i="2"/>
  <c r="AB12" i="4" s="1"/>
  <c r="H5" i="2"/>
  <c r="W12" i="4" s="1"/>
  <c r="F5" i="2"/>
  <c r="U12" i="4" s="1"/>
  <c r="E5" i="2"/>
  <c r="T12" i="4" s="1"/>
  <c r="M4" i="2"/>
  <c r="H4" i="2"/>
  <c r="F4" i="2"/>
  <c r="E4" i="2"/>
  <c r="M3" i="2"/>
  <c r="H3" i="2"/>
  <c r="F3" i="2"/>
  <c r="E3" i="2"/>
  <c r="AC52" i="4" l="1"/>
  <c r="T11" i="4"/>
  <c r="T8" i="4"/>
  <c r="U11" i="4"/>
  <c r="U8" i="4"/>
  <c r="W11" i="4"/>
  <c r="W8" i="4"/>
  <c r="AB11" i="4"/>
  <c r="AB8" i="4"/>
  <c r="AC7" i="4"/>
  <c r="W13" i="4"/>
  <c r="W7" i="4"/>
  <c r="AC12" i="4"/>
  <c r="T47" i="4"/>
  <c r="T51" i="4"/>
  <c r="AC51" i="4" s="1"/>
  <c r="T49" i="4"/>
  <c r="T53" i="4"/>
  <c r="AC53" i="4" s="1"/>
  <c r="W47" i="4"/>
  <c r="U49" i="4"/>
  <c r="U47" i="4"/>
  <c r="AB48" i="4"/>
  <c r="W49" i="4"/>
  <c r="AB47" i="4"/>
  <c r="AB49" i="4"/>
  <c r="T48" i="4"/>
  <c r="T50" i="4"/>
  <c r="U48" i="4"/>
  <c r="W48" i="4"/>
  <c r="U50" i="4"/>
  <c r="AB50" i="4"/>
  <c r="W50" i="4"/>
  <c r="T46" i="4"/>
  <c r="U46" i="4"/>
  <c r="W46" i="4"/>
  <c r="AB46" i="4"/>
  <c r="AC24" i="4"/>
  <c r="W17" i="4"/>
  <c r="AB13" i="4"/>
  <c r="AB19" i="4"/>
  <c r="AB17" i="4"/>
  <c r="T18" i="4"/>
  <c r="T16" i="4"/>
  <c r="U16" i="4"/>
  <c r="U18" i="4"/>
  <c r="AB16" i="4"/>
  <c r="AB18" i="4"/>
  <c r="T19" i="4"/>
  <c r="W16" i="4"/>
  <c r="W18" i="4"/>
  <c r="T13" i="4"/>
  <c r="T17" i="4"/>
  <c r="U13" i="4"/>
  <c r="U19" i="4"/>
  <c r="U17" i="4"/>
  <c r="W5" i="4"/>
  <c r="W19" i="4"/>
  <c r="U9" i="4"/>
  <c r="W9" i="4"/>
  <c r="AB9" i="4"/>
  <c r="T10" i="4"/>
  <c r="U10" i="4"/>
  <c r="W10" i="4"/>
  <c r="AB10" i="4"/>
  <c r="T9" i="4"/>
  <c r="T5" i="4"/>
  <c r="U5" i="4"/>
  <c r="AB5" i="4"/>
  <c r="V5" i="4"/>
  <c r="Z5" i="4"/>
  <c r="AA5" i="4"/>
  <c r="X5" i="4"/>
  <c r="Y5" i="4"/>
  <c r="AC49" i="4" l="1"/>
  <c r="AC11" i="4"/>
  <c r="AC8" i="4"/>
  <c r="AC47" i="4"/>
  <c r="AC48" i="4"/>
  <c r="AC50" i="4"/>
  <c r="AC46" i="4"/>
  <c r="AC17" i="4"/>
  <c r="AC19" i="4"/>
  <c r="AC13" i="4"/>
  <c r="AC16" i="4"/>
  <c r="AC5" i="4"/>
  <c r="AC9" i="4"/>
  <c r="AC10" i="4"/>
  <c r="AC18" i="4"/>
  <c r="B2" i="6"/>
  <c r="R11" i="5"/>
  <c r="B1" i="6" l="1"/>
  <c r="M63" i="2" l="1"/>
  <c r="L63" i="2"/>
  <c r="K63" i="2"/>
  <c r="J63" i="2"/>
  <c r="I63" i="2"/>
  <c r="H63" i="2"/>
  <c r="G63" i="2"/>
  <c r="F63" i="2"/>
  <c r="E63" i="2"/>
  <c r="S63" i="4" l="1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B4" i="4"/>
  <c r="AA4" i="4"/>
  <c r="Z4" i="4"/>
  <c r="Y4" i="4"/>
  <c r="X4" i="4"/>
  <c r="W4" i="4"/>
  <c r="V4" i="4"/>
  <c r="U4" i="4"/>
  <c r="T4" i="4"/>
  <c r="AC4" i="4" l="1"/>
  <c r="V63" i="4"/>
  <c r="Z63" i="4"/>
  <c r="W63" i="4"/>
  <c r="AA63" i="4"/>
  <c r="T63" i="4"/>
  <c r="X63" i="4"/>
  <c r="AB63" i="4"/>
  <c r="U63" i="4"/>
  <c r="Y63" i="4"/>
</calcChain>
</file>

<file path=xl/sharedStrings.xml><?xml version="1.0" encoding="utf-8"?>
<sst xmlns="http://schemas.openxmlformats.org/spreadsheetml/2006/main" count="730" uniqueCount="192">
  <si>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</si>
  <si>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</si>
  <si>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</si>
  <si>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</si>
  <si>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</si>
  <si>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</si>
  <si>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</si>
  <si>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</si>
  <si>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</si>
  <si>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</si>
  <si>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</si>
  <si>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</si>
  <si>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</si>
  <si>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</si>
  <si>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</si>
  <si>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</si>
  <si>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</si>
  <si>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</si>
  <si>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</si>
  <si>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</si>
  <si>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</si>
  <si>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</si>
  <si>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</si>
  <si>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</si>
  <si>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</si>
  <si>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</si>
  <si>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</si>
  <si>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</si>
  <si>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</si>
  <si>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Consolidated Summary</t>
  </si>
  <si>
    <t>ADMIRE WG70 125X(8X2GR) BAG IN</t>
  </si>
  <si>
    <t>ADUE WG70 6X100G BOT IN</t>
  </si>
  <si>
    <t>ADUE WG70 15X40G BOT IN</t>
  </si>
  <si>
    <t>MC : Main Store</t>
  </si>
  <si>
    <t>Op. Qty</t>
  </si>
  <si>
    <t>Purc.</t>
  </si>
  <si>
    <t>Sale</t>
  </si>
  <si>
    <t>Cl. Qty</t>
  </si>
  <si>
    <t>Sum of Op. Qty</t>
  </si>
  <si>
    <t>Sum of Purc.</t>
  </si>
  <si>
    <t>Sum of Sale</t>
  </si>
  <si>
    <t>Sum of Cl. Qty</t>
  </si>
  <si>
    <t>SHANKAR BEEJ BHANDAR</t>
  </si>
  <si>
    <t>SHOP NO. 10 SONU COMPLEX, NEAR KRAY  VIKRAY SAHAKARI SAMITI</t>
  </si>
  <si>
    <t>STATION ROAD, JHUNJHUNU</t>
  </si>
  <si>
    <t>Group : BAYER</t>
  </si>
  <si>
    <t>Op. Qty.</t>
  </si>
  <si>
    <t>Qty. In</t>
  </si>
  <si>
    <t>Qty. Out</t>
  </si>
  <si>
    <t>Cl. Qty.</t>
  </si>
  <si>
    <t>diff</t>
  </si>
  <si>
    <t>closing</t>
  </si>
  <si>
    <t>ADMIRE WG 70  2GM BAYER</t>
  </si>
  <si>
    <t>Pcs.</t>
  </si>
  <si>
    <t>ADUE WG70 100GM BAYER</t>
  </si>
  <si>
    <t>ADUE WG70 40GM BAYER</t>
  </si>
  <si>
    <t>ANTRACOL (T) WP70 1 KG Bayer CS Ltd.</t>
  </si>
  <si>
    <t>ANTRACOL (T) WP70 100 GM. Bayer CS Ltd.</t>
  </si>
  <si>
    <t>ANTRACOL (T) WP70 250GM. Bayer CS Ltd.</t>
  </si>
  <si>
    <t>ANTRACOL(T) WP70 500GM Bayer CS Ltd.</t>
  </si>
  <si>
    <t>CONFIDOR 250 ML BAYER CS LTD.</t>
  </si>
  <si>
    <t>Ltr</t>
  </si>
  <si>
    <t>DECIS EC 28 10X1 LTR BOT BAYER CS. LTD.</t>
  </si>
  <si>
    <t>DECIS EC 28 20X500ML BOTTLE BAYER CS. LT</t>
  </si>
  <si>
    <t>EVERGOL XTEND FS308 100 ML BAYER</t>
  </si>
  <si>
    <t>EVERGOL XTEND FS308 40ML BAYER</t>
  </si>
  <si>
    <t>FAME SC480  100ML BAYER CROPSCIENCE LTD.</t>
  </si>
  <si>
    <t>FAME SC480  50ML BAYER CROPSCIENCE LTD.</t>
  </si>
  <si>
    <t>FAME SC480 10ML BAYER CROPSCIENCE LTD.</t>
  </si>
  <si>
    <t>FENOS QUICK SC150 100ML BAYER</t>
  </si>
  <si>
    <t>FITREST SG5 50GM BAYER C.S. LTD.</t>
  </si>
  <si>
    <t>FITREST SG5 GR 100GM. BAYER C.S. LTD.</t>
  </si>
  <si>
    <t>FOOST WP50 500GM BAYER</t>
  </si>
  <si>
    <t>GAUCHO FS600  100ML BAYER</t>
  </si>
  <si>
    <t>GAUCHO FS600 250ML BAYER</t>
  </si>
  <si>
    <t>GAUCHO FS600 50ML BAYER</t>
  </si>
  <si>
    <t>GAUCHO FS600 9 ML BAYER</t>
  </si>
  <si>
    <t>IMIDACLOPRID 17.80%SL 100ML BAYER CROP S</t>
  </si>
  <si>
    <t>JUMP FIPRONIL 80% 2 GM BAYAR</t>
  </si>
  <si>
    <t>LAUDIS SC630 115ML BAYER</t>
  </si>
  <si>
    <t>LAUDIS SC630 57.5ML BAYER</t>
  </si>
  <si>
    <t>LUCIFER (T) WP  160GM BAYER</t>
  </si>
  <si>
    <t>MILLET HY. 9001 1.5KG BAYER</t>
  </si>
  <si>
    <t>MILLET HY. 9444 1.5KG BAYER</t>
  </si>
  <si>
    <t>MILLET HY. 9444 4.5KG BAYER</t>
  </si>
  <si>
    <t>MILLET HY. 9444 GOLD 1.5KG BAYER</t>
  </si>
  <si>
    <t>Millet Hybrid bajra 9450  1.50 Kg bayer</t>
  </si>
  <si>
    <t>MILLET PA 9180 1.5 KG BAYER</t>
  </si>
  <si>
    <t>MUSTARD 5222 1KG BAYER</t>
  </si>
  <si>
    <t>Kgs.</t>
  </si>
  <si>
    <t>MUSTARD 5444 1KG BAYER</t>
  </si>
  <si>
    <t>MUSTARD PA 5210 1 KG BAYER</t>
  </si>
  <si>
    <t>MUSTARD PA 5232 1 KG BAYER CROP SCIENCE</t>
  </si>
  <si>
    <t>NATIVO WG75 100GM BAYER</t>
  </si>
  <si>
    <t>NATIVO WG75 10GM BAYER</t>
  </si>
  <si>
    <t>NATIVO WG75 50GM  BAYER</t>
  </si>
  <si>
    <t>OBERON 100 ML BAYER CS LTD.</t>
  </si>
  <si>
    <t>OBERON 50 ML BAYER CS LTD.</t>
  </si>
  <si>
    <t>PLANOFIX SL4.5 100ML BAYER CS. LTD.</t>
  </si>
  <si>
    <t>Raxil 100 Gram BAYER</t>
  </si>
  <si>
    <t>Gms.</t>
  </si>
  <si>
    <t>REGENT (T) SC 50 100 ML. BAYER CS. LTD.</t>
  </si>
  <si>
    <t>REGENT GR 0.3  5KG BAYER CS LTD.</t>
  </si>
  <si>
    <t>REGENT GR 0.3 1KG BAYER CS LTD.</t>
  </si>
  <si>
    <t>REGENT SC50 1LTR BAYAR CROP SCIENCE LTD.</t>
  </si>
  <si>
    <t>REGENT SC50 250ML BAYER CROP SCIENCE LTD</t>
  </si>
  <si>
    <t>REGENT SC50 500ML BAYER CROP SCIENCE LTD</t>
  </si>
  <si>
    <t>SOLOMON OD300 100ML BAYER</t>
  </si>
  <si>
    <t>SOLOMON OD300 1LTR. BAYER CP L.</t>
  </si>
  <si>
    <t>SOLOMON OD300 250ML BAYER C.S. LTD.</t>
  </si>
  <si>
    <t>SOLOMON OD300 500ML BAYER C.S. LTD.</t>
  </si>
  <si>
    <t>SURPASS 7172 BG2 475GM BAYER</t>
  </si>
  <si>
    <t>SURPASS 7272 475 GM BAYER</t>
  </si>
  <si>
    <t>VELUM PRIME SC400 250 ML BAYAR</t>
  </si>
  <si>
    <t>REGENT (T) SC50 10X1L BOT IN</t>
  </si>
  <si>
    <t>RAXIL (T) DS2 5X(10X100GR) BAG IN</t>
  </si>
  <si>
    <t>OBERON (T) SC240 100X50ML BOT IN</t>
  </si>
  <si>
    <t>MUSTARD PA 5210 (LOC) 30X1KG BAG IN</t>
  </si>
  <si>
    <t>MUSTARD 5444 30X1KG BAG IN</t>
  </si>
  <si>
    <t>MUSTARD 5222 30X1KG BAG IN</t>
  </si>
  <si>
    <t>CONFIDOR (T) SL200 20X250ML BOT IN</t>
  </si>
  <si>
    <t>New</t>
  </si>
  <si>
    <t>ALIETTE WP80 40X100GR BAG IN</t>
  </si>
  <si>
    <t>ANTRACOL (T) WP70 10X1KG BAG IN</t>
  </si>
  <si>
    <t>ANTRACOL (T) WP70 50X100GR BAG IN</t>
  </si>
  <si>
    <t>ANTRACOL (T) WP70 40X250GR BAG IN</t>
  </si>
  <si>
    <t>ANTRACOL (T) WP70 20X500GR BAG IN</t>
  </si>
  <si>
    <t>FAME (T) SC480 10X(20X10ML) BOT IN</t>
  </si>
  <si>
    <t>FAME (T) SC480 20X100ML BOT IN</t>
  </si>
  <si>
    <t>FAME (T) SC480 40X50ML BOT IN</t>
  </si>
  <si>
    <t>FOOST WP50 24X500G BAG IN</t>
  </si>
  <si>
    <t>GAUCHO FS600 50X100ML BOT IN</t>
  </si>
  <si>
    <t>GAUCHO FS600 100X50ML BOT IN</t>
  </si>
  <si>
    <t>JUMP WG80 160X(10X2GR) BAG IN</t>
  </si>
  <si>
    <t>LAUDIS SC630 8X115ML BOT IN</t>
  </si>
  <si>
    <t>PLANOFIX SL4 5 50X100ML BOT IN</t>
  </si>
  <si>
    <t>REGENT (T) SC50 20X250ML BOT IN</t>
  </si>
  <si>
    <t>REGENT (T) SC50 20X500ML BOT IN</t>
  </si>
  <si>
    <t>REGENT GR0 3 4X5KG BAG IN</t>
  </si>
  <si>
    <t>SOLOMON OD300 10X1L BOT IN</t>
  </si>
  <si>
    <t>SOLOMON OD300 50X100ML BOT IN</t>
  </si>
  <si>
    <t>SOLOMON OD300 40X250ML BOT IN</t>
  </si>
  <si>
    <t>SOLOMON OD300 20X500ML BOT IN</t>
  </si>
  <si>
    <t>DECIS EC 28 10X1L BOT IN</t>
  </si>
  <si>
    <t>DECIS EC 28 20X500ML BOT IN</t>
  </si>
  <si>
    <t>LAUDIS SC630 10X57.5ML BOT IN</t>
  </si>
  <si>
    <t>LUCIFER (T) WP15 25X160GR BAG IN</t>
  </si>
  <si>
    <t>NATIVO WG75 50X100GR BAG IN</t>
  </si>
  <si>
    <t>OBERON (T) SC240 50X100ML BOT IN</t>
  </si>
  <si>
    <t>EVERGOL XTEND FS308 100X40ML BOT IN</t>
  </si>
  <si>
    <t>REGENT (T) SC50 50X100ML BOT IN</t>
  </si>
  <si>
    <t>MILLET HYBRID 9001 20X1.5 BAG IN</t>
  </si>
  <si>
    <t>MILLET HYBRID 9444 20X1.5KG BAG IN</t>
  </si>
  <si>
    <t>MILLET HYBRID 9444 GOLD 20X1.50KG BAG IN</t>
  </si>
  <si>
    <t>MILLET HYBRID 9450 20X1 5KG BAG IN</t>
  </si>
  <si>
    <t>MUSTARD PA 5232 (LOC) 30X1KG BAG IN</t>
  </si>
  <si>
    <t>SURPASS 7172 BG2 20X450GR BAG IN</t>
  </si>
  <si>
    <t>SURPASS 7272 BG2 (LOC) 20X450G BAG IN</t>
  </si>
  <si>
    <t>EVERGOL XTEND FS308 50X100ML BOT IN</t>
  </si>
  <si>
    <t>FENOS QUICK SC150 50X100ML BOT IN</t>
  </si>
  <si>
    <t>FITREST SG5 80X50GR BOT IN</t>
  </si>
  <si>
    <t>FITREST SG5 40X100GR BOT IN</t>
  </si>
  <si>
    <t>GAUCHO FS600 40X250ML BOT IN</t>
  </si>
  <si>
    <t>GAUCHO FS600 5X(20X9)ML BOT IN</t>
  </si>
  <si>
    <t>MILLET HYBRID 9444 6X4.5KG BAG IN</t>
  </si>
  <si>
    <t>MILLET PA 9180 (LOC) 20X1.50KG BAG IN</t>
  </si>
  <si>
    <t>NATIVO WG75 20X(10X10GR) BAG IN</t>
  </si>
  <si>
    <t>NATIVO WG75 100X50GR BAG IN</t>
  </si>
  <si>
    <t>REGENT GR0 3 20X1KG BAG IN</t>
  </si>
  <si>
    <t>VELUM PRIME SC400 40X250ML BOT IN</t>
  </si>
  <si>
    <t>OUTPUT IN : PIC,DETAILS AS : Column,CONSIDER : Voucher Date,INCLUDE VALIDATION : False</t>
  </si>
  <si>
    <t>DISTRIBUTOR:M/S Shri Shankar Beej Bhandar,</t>
  </si>
  <si>
    <t>SAPCODE</t>
  </si>
  <si>
    <t>ITEMALIAS</t>
  </si>
  <si>
    <t>M/S Shri Shankar Beej Bhandar</t>
  </si>
  <si>
    <t>NEWPRODUCT_2015980</t>
  </si>
  <si>
    <t>GRANDTOTAL</t>
  </si>
  <si>
    <t>From 1-4-2021 to 31-5-2021</t>
  </si>
  <si>
    <t>sale</t>
  </si>
  <si>
    <t>pur</t>
  </si>
  <si>
    <t>dif</t>
  </si>
  <si>
    <t>AMBITION 250 ML  BAYER</t>
  </si>
  <si>
    <t>BAYFOLAN ALGAE 500ML BAYER</t>
  </si>
  <si>
    <t>SURPASS 7007 475 GM BAYER</t>
  </si>
  <si>
    <t>Totals</t>
  </si>
  <si>
    <t>Stock and Sales FOR THE PERIOD 01-Apr-2021 TO 31-May-2021</t>
  </si>
  <si>
    <t>Generated on 6/22/2021 10:39:41 AM</t>
  </si>
  <si>
    <t>AMBITION 40X250ML BOT IN</t>
  </si>
  <si>
    <t>SURPASS 7007 BG2 20X450GR BOX IN</t>
  </si>
  <si>
    <t>nEW</t>
  </si>
  <si>
    <t>Zylem Report - 01-Apr-2021 TO 31-May-2021</t>
  </si>
  <si>
    <t>Dealer Report - 01-Apr-2021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</si>
</sst>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8" fillId="0" borderId="0" applyNumberFormat="0" applyFill="0" applyBorder="0" applyAlignment="0" applyProtection="0"/>
    <xf numFmtId="0" fontId="19" fillId="0" borderId="20" applyNumberFormat="0" applyFill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23" applyNumberFormat="0" applyAlignment="0" applyProtection="0"/>
    <xf numFmtId="0" fontId="26" fillId="10" borderId="24" applyNumberFormat="0" applyAlignment="0" applyProtection="0"/>
    <xf numFmtId="0" fontId="27" fillId="10" borderId="23" applyNumberFormat="0" applyAlignment="0" applyProtection="0"/>
    <xf numFmtId="0" fontId="28" fillId="0" borderId="25" applyNumberFormat="0" applyFill="0" applyAlignment="0" applyProtection="0"/>
    <xf numFmtId="0" fontId="29" fillId="11" borderId="26" applyNumberFormat="0" applyAlignment="0" applyProtection="0"/>
    <xf numFmtId="0" fontId="30" fillId="0" borderId="0" applyNumberFormat="0" applyFill="0" applyBorder="0" applyAlignment="0" applyProtection="0"/>
    <xf numFmtId="0" fontId="17" fillId="12" borderId="27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28" applyNumberFormat="0" applyFill="0" applyAlignment="0" applyProtection="0"/>
    <xf numFmtId="0" fontId="3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3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2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2" fillId="5" borderId="11" xfId="0" applyFont="1" applyFill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6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 applyAlignment="1"/>
    <xf numFmtId="0" fontId="0" fillId="0" borderId="0" xfId="0" applyAlignment="1"/>
    <xf numFmtId="0" fontId="0" fillId="0" borderId="7" xfId="0" applyBorder="1" applyAlignment="1"/>
    <xf numFmtId="0" fontId="2" fillId="5" borderId="12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0" fillId="0" borderId="19" xfId="0" applyBorder="1" applyAlignment="1"/>
    <xf numFmtId="2" fontId="0" fillId="0" borderId="0" xfId="0" applyNumberFormat="1" applyBorder="1" applyAlignment="1"/>
    <xf numFmtId="0" fontId="0" fillId="0" borderId="3" xfId="0" applyBorder="1" applyAlignment="1"/>
    <xf numFmtId="0" fontId="4" fillId="0" borderId="1" xfId="0" applyFont="1" applyBorder="1" applyAlignment="1"/>
    <xf numFmtId="2" fontId="5" fillId="0" borderId="7" xfId="0" applyNumberFormat="1" applyFont="1" applyBorder="1" applyAlignment="1"/>
    <xf numFmtId="2" fontId="5" fillId="0" borderId="2" xfId="0" applyNumberFormat="1" applyFont="1" applyBorder="1" applyAlignment="1"/>
    <xf numFmtId="2" fontId="5" fillId="0" borderId="8" xfId="0" applyNumberFormat="1" applyFont="1" applyBorder="1" applyAlignment="1"/>
    <xf numFmtId="0" fontId="5" fillId="0" borderId="17" xfId="0" applyFont="1" applyBorder="1" applyAlignment="1"/>
    <xf numFmtId="0" fontId="5" fillId="0" borderId="0" xfId="0" applyFont="1" applyAlignme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0" fillId="0" borderId="0" xfId="0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2" fontId="33" fillId="37" borderId="9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ns%20FY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ale"/>
      <sheetName val="Sheet2"/>
      <sheetName val="pur"/>
      <sheetName val="Sheet4"/>
      <sheetName val="Sheet6"/>
    </sheetNames>
    <sheetDataSet>
      <sheetData sheetId="0"/>
      <sheetData sheetId="1">
        <row r="4">
          <cell r="E4" t="str">
            <v>REGENT GR 0.3 1KG BAYER CS LTD.</v>
          </cell>
          <cell r="F4">
            <v>80</v>
          </cell>
        </row>
        <row r="5">
          <cell r="E5" t="str">
            <v>REGENT GR 0.3  5KG BAYER CS LTD.</v>
          </cell>
          <cell r="F5">
            <v>4</v>
          </cell>
        </row>
        <row r="6">
          <cell r="E6" t="str">
            <v>PLANOFIX SL4.5 100ML BAYER CS. LTD.</v>
          </cell>
          <cell r="F6">
            <v>50</v>
          </cell>
        </row>
        <row r="7">
          <cell r="E7" t="str">
            <v>REGENT (T) SC 50 100 ML. BAYER CS. LTD.</v>
          </cell>
          <cell r="F7">
            <v>100</v>
          </cell>
        </row>
        <row r="8">
          <cell r="E8" t="str">
            <v>REGENT SC50 250ML BAYER CROP SCIENCE LTD</v>
          </cell>
          <cell r="F8">
            <v>40</v>
          </cell>
        </row>
        <row r="9">
          <cell r="E9" t="str">
            <v>SOLOMON OD300 250ML BAYER C.S. LTD.</v>
          </cell>
          <cell r="F9">
            <v>64</v>
          </cell>
        </row>
        <row r="10">
          <cell r="E10" t="str">
            <v>GAUCHO FS600  100ML BAYER</v>
          </cell>
          <cell r="F10">
            <v>45</v>
          </cell>
        </row>
        <row r="11">
          <cell r="E11" t="str">
            <v>SOLOMON OD300 100ML BAYER</v>
          </cell>
          <cell r="F11">
            <v>21</v>
          </cell>
        </row>
        <row r="12">
          <cell r="E12" t="str">
            <v>SURPASS 7172 BG2 475GM BAYER</v>
          </cell>
          <cell r="F12">
            <v>21</v>
          </cell>
        </row>
        <row r="13">
          <cell r="E13" t="str">
            <v>GAUCHO FS600 50ML BAYER</v>
          </cell>
          <cell r="F13">
            <v>20</v>
          </cell>
        </row>
        <row r="14">
          <cell r="E14" t="str">
            <v>MILLET HY. 9444 1.5KG BAYER</v>
          </cell>
          <cell r="F14">
            <v>6752</v>
          </cell>
        </row>
        <row r="15">
          <cell r="E15" t="str">
            <v>Millet Hybrid bajra 9450  1.50 Kg bayer</v>
          </cell>
          <cell r="F15">
            <v>400</v>
          </cell>
        </row>
        <row r="16">
          <cell r="E16" t="str">
            <v>MILLET HY. 9001 1.5KG BAYER</v>
          </cell>
          <cell r="F16">
            <v>1247</v>
          </cell>
        </row>
        <row r="17">
          <cell r="E17" t="str">
            <v>ADMIRE WG 70  2GM BAYER</v>
          </cell>
          <cell r="F17">
            <v>280</v>
          </cell>
        </row>
        <row r="18">
          <cell r="E18" t="str">
            <v>OBERON 100 ML BAYER CS LTD.</v>
          </cell>
          <cell r="F18">
            <v>5</v>
          </cell>
        </row>
        <row r="19">
          <cell r="E19" t="str">
            <v>SURPASS 7272 475 GM BAYER</v>
          </cell>
          <cell r="F19">
            <v>10</v>
          </cell>
        </row>
        <row r="20">
          <cell r="E20" t="str">
            <v>GAUCHO FS600 9 ML BAYER</v>
          </cell>
          <cell r="F20">
            <v>100</v>
          </cell>
        </row>
        <row r="21">
          <cell r="E21" t="str">
            <v>MILLET PA 9180 1.5 KG BAYER</v>
          </cell>
          <cell r="F21">
            <v>1760</v>
          </cell>
        </row>
        <row r="22">
          <cell r="E22" t="str">
            <v>EVERGOL XTEND FS308 40ML BAYER</v>
          </cell>
          <cell r="F22">
            <v>20</v>
          </cell>
        </row>
        <row r="23">
          <cell r="E23" t="str">
            <v>JUMP FIPRONIL 80% 2 GM BAYAR</v>
          </cell>
          <cell r="F23">
            <v>450</v>
          </cell>
        </row>
        <row r="24">
          <cell r="E24" t="str">
            <v>FENOS QUICK SC150 100ML BAYER</v>
          </cell>
          <cell r="F24">
            <v>25</v>
          </cell>
        </row>
        <row r="25">
          <cell r="E25" t="str">
            <v>NATIVO WG75 50GM  BAYER</v>
          </cell>
          <cell r="F25">
            <v>25</v>
          </cell>
        </row>
        <row r="26">
          <cell r="E26" t="str">
            <v>SURPASS 7007 475 GM BAYER</v>
          </cell>
          <cell r="F26">
            <v>1</v>
          </cell>
        </row>
        <row r="27">
          <cell r="E27" t="str">
            <v>AMBITION 250 ML  BAYER</v>
          </cell>
          <cell r="F27">
            <v>5</v>
          </cell>
        </row>
        <row r="28">
          <cell r="E28" t="str">
            <v>BAYFOLAN ALGAE 500ML BAYER</v>
          </cell>
          <cell r="F28">
            <v>5</v>
          </cell>
        </row>
      </sheetData>
      <sheetData sheetId="2"/>
      <sheetData sheetId="3">
        <row r="4">
          <cell r="E4" t="str">
            <v>REGENT GR 0.3 1KG BAYER CS LTD.</v>
          </cell>
          <cell r="F4">
            <v>200</v>
          </cell>
        </row>
        <row r="5">
          <cell r="E5" t="str">
            <v>REGENT GR 0.3  5KG BAYER CS LTD.</v>
          </cell>
          <cell r="F5">
            <v>20</v>
          </cell>
        </row>
        <row r="6">
          <cell r="E6" t="str">
            <v>PLANOFIX SL4.5 100ML BAYER CS. LTD.</v>
          </cell>
          <cell r="F6">
            <v>100</v>
          </cell>
        </row>
        <row r="7">
          <cell r="E7" t="str">
            <v>SOLOMON OD300 250ML BAYER C.S. LTD.</v>
          </cell>
          <cell r="F7">
            <v>40</v>
          </cell>
        </row>
        <row r="8">
          <cell r="E8" t="str">
            <v>GAUCHO FS600  100ML BAYER</v>
          </cell>
          <cell r="F8">
            <v>50</v>
          </cell>
        </row>
        <row r="9">
          <cell r="E9" t="str">
            <v>SOLOMON OD300 100ML BAYER</v>
          </cell>
          <cell r="F9">
            <v>50</v>
          </cell>
        </row>
        <row r="10">
          <cell r="E10" t="str">
            <v>SURPASS 7172 BG2 475GM BAYER</v>
          </cell>
          <cell r="F10">
            <v>40</v>
          </cell>
        </row>
        <row r="11">
          <cell r="E11" t="str">
            <v>MILLET HY. 9444 1.5KG BAYER</v>
          </cell>
          <cell r="F11">
            <v>8680</v>
          </cell>
        </row>
        <row r="12">
          <cell r="E12" t="str">
            <v>Millet Hybrid bajra 9450  1.50 Kg bayer</v>
          </cell>
          <cell r="F12">
            <v>1000</v>
          </cell>
        </row>
        <row r="13">
          <cell r="E13" t="str">
            <v>MILLET HY. 9001 1.5KG BAYER</v>
          </cell>
          <cell r="F13">
            <v>1340</v>
          </cell>
        </row>
        <row r="14">
          <cell r="E14" t="str">
            <v>GAUCHO FS600 250ML BAYER</v>
          </cell>
          <cell r="F14">
            <v>40</v>
          </cell>
        </row>
        <row r="15">
          <cell r="E15" t="str">
            <v>ADMIRE WG 70  2GM BAYER</v>
          </cell>
          <cell r="F15">
            <v>1000</v>
          </cell>
        </row>
        <row r="16">
          <cell r="E16" t="str">
            <v>SURPASS 7272 475 GM BAYER</v>
          </cell>
          <cell r="F16">
            <v>40</v>
          </cell>
        </row>
        <row r="17">
          <cell r="E17" t="str">
            <v>GAUCHO FS600 9 ML BAYER</v>
          </cell>
          <cell r="F17">
            <v>100</v>
          </cell>
        </row>
        <row r="18">
          <cell r="E18" t="str">
            <v>MILLET PA 9180 1.5 KG BAYER</v>
          </cell>
          <cell r="F18">
            <v>4120</v>
          </cell>
        </row>
        <row r="19">
          <cell r="E19" t="str">
            <v>EVERGOL XTEND FS308 40ML BAYER</v>
          </cell>
          <cell r="F19">
            <v>100</v>
          </cell>
        </row>
        <row r="20">
          <cell r="E20" t="str">
            <v>JUMP FIPRONIL 80% 2 GM BAYAR</v>
          </cell>
          <cell r="F20">
            <v>1600</v>
          </cell>
        </row>
        <row r="21">
          <cell r="E21" t="str">
            <v>EVERGOL XTEND FS308 100 ML BAYER</v>
          </cell>
          <cell r="F21">
            <v>50</v>
          </cell>
        </row>
        <row r="22">
          <cell r="E22" t="str">
            <v>SURPASS 7007 475 GM BAYER</v>
          </cell>
          <cell r="F22">
            <v>60</v>
          </cell>
        </row>
        <row r="23">
          <cell r="E23" t="str">
            <v>AMBITION 250 ML  BAYER</v>
          </cell>
          <cell r="F23">
            <v>40</v>
          </cell>
        </row>
        <row r="24">
          <cell r="E24" t="str">
            <v>BAYFOLAN ALGAE 500ML BAYER</v>
          </cell>
          <cell r="F24">
            <v>40</v>
          </cell>
        </row>
      </sheetData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674290972223" createdVersion="6" refreshedVersion="7" minRefreshableVersion="3" recordCount="61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0" maxValue="1300"/>
    </cacheField>
    <cacheField name="Purc." numFmtId="2">
      <sharedItems containsSemiMixedTypes="0" containsString="0" containsNumber="1" containsInteger="1" minValue="0" maxValue="8680"/>
    </cacheField>
    <cacheField name="Sale" numFmtId="2">
      <sharedItems containsSemiMixedTypes="0" containsString="0" containsNumber="1" containsInteger="1" minValue="0" maxValue="6752"/>
    </cacheField>
    <cacheField name="Cl. Qty" numFmtId="2">
      <sharedItems containsSemiMixedTypes="0" containsString="0" containsNumber="1" containsInteger="1" minValue="-15" maxValue="2450"/>
    </cacheField>
    <cacheField name="Combi Name" numFmtId="165">
      <sharedItems/>
    </cacheField>
    <cacheField name="Master Name" numFmtId="165">
      <sharedItems count="194">
        <s v="ADMIRE WG70 125X(8X2GR) BAG IN"/>
        <s v="ADUE WG70 6X100G BOT IN"/>
        <s v="ADUE WG70 15X40G BOT IN"/>
        <s v="AMBITION 40X250ML BOT IN"/>
        <s v="ANTRACOL (T) WP70 10X1KG BAG IN"/>
        <s v="ANTRACOL (T) WP70 50X100GR BAG IN"/>
        <s v="ANTRACOL (T) WP70 40X250GR BAG IN"/>
        <s v="ANTRACOL (T) WP70 20X500GR BAG IN"/>
        <s v="nEW"/>
        <s v="CONFIDOR (T) SL200 20X250ML BOT IN"/>
        <s v="DECIS EC 28 10X1L BOT IN"/>
        <s v="DECIS EC 28 20X500ML BOT IN"/>
        <s v="EVERGOL XTEND FS308 50X100ML BOT IN"/>
        <s v="EVERGOL XTEND FS308 100X40ML BOT IN"/>
        <s v="FAME (T) SC480 20X100ML BOT IN"/>
        <s v="FAME (T) SC480 40X50ML BOT IN"/>
        <s v="FAME (T) SC480 10X(20X10ML) BOT IN"/>
        <s v="FENOS QUICK SC150 50X100ML BOT IN"/>
        <s v="FITREST SG5 80X50GR BOT IN"/>
        <s v="FITREST SG5 40X100GR BOT IN"/>
        <s v="FOOST WP50 24X500G BAG IN"/>
        <s v="GAUCHO FS600 50X100ML BOT IN"/>
        <s v="GAUCHO FS600 40X250ML BOT IN"/>
        <s v="GAUCHO FS600 100X50ML BOT IN"/>
        <s v="GAUCHO FS600 5X(20X9)ML BOT IN"/>
        <s v="JUMP WG80 160X(10X2GR) BAG IN"/>
        <s v="LAUDIS SC630 8X115ML BOT IN"/>
        <s v="LAUDIS SC630 10X57.5ML BOT IN"/>
        <s v="LUCIFER (T) WP15 25X160GR BAG IN"/>
        <s v="MILLET HYBRID 9001 20X1.5 BAG IN"/>
        <s v="MILLET HYBRID 9444 20X1.5KG BAG IN"/>
        <s v="MILLET HYBRID 9444 6X4.5KG BAG IN"/>
        <s v="MILLET HYBRID 9444 GOLD 20X1.50KG BAG IN"/>
        <s v="MILLET HYBRID 9450 20X1 5KG BAG IN"/>
        <s v="MILLET PA 9180 (LOC) 20X1.50KG BAG IN"/>
        <s v="MUSTARD 5222 30X1KG BAG IN"/>
        <s v="MUSTARD 5444 30X1KG BAG IN"/>
        <s v="MUSTARD PA 5210 (LOC) 30X1KG BAG IN"/>
        <s v="MUSTARD PA 5232 (LOC) 30X1KG BAG IN"/>
        <s v="NATIVO WG75 50X100GR BAG IN"/>
        <s v="NATIVO WG75 20X(10X10GR) BAG IN"/>
        <s v="NATIVO WG75 100X50GR BAG IN"/>
        <s v="OBERON (T) SC240 50X100ML BOT IN"/>
        <s v="OBERON (T) SC240 100X50ML BOT IN"/>
        <s v="PLANOFIX SL4 5 50X100ML BOT IN"/>
        <s v="RAXIL (T) DS2 5X(10X100GR) BAG IN"/>
        <s v="REGENT (T) SC50 50X100ML BOT IN"/>
        <s v="REGENT GR0 3 4X5KG BAG IN"/>
        <s v="REGENT GR0 3 20X1KG BAG IN"/>
        <s v="REGENT (T) SC50 10X1L BOT IN"/>
        <s v="REGENT (T) SC50 20X250ML BOT IN"/>
        <s v="REGENT (T) SC50 20X500ML BOT IN"/>
        <s v="SOLOMON OD300 50X100ML BOT IN"/>
        <s v="SOLOMON OD300 10X1L BOT IN"/>
        <s v="SOLOMON OD300 40X250ML BOT IN"/>
        <s v="SOLOMON OD300 20X500ML BOT IN"/>
        <s v="SURPASS 7007 BG2 20X450GR BOX IN"/>
        <s v="SURPASS 7172 BG2 20X450GR BAG IN"/>
        <s v="SURPASS 7272 BG2 (LOC) 20X450G BAG IN"/>
        <s v="VELUM PRIME SC400 40X250ML BOT IN"/>
        <s v="PREMISE SC350 10X1L BOT IN" u="1"/>
        <s v="SOLFAC EW50 10X1L BOT IN" u="1"/>
        <s v="ROUNDUP 41% SL (IN) 20X500 ML" u="1"/>
        <s v="SECTIN WG60 20X600GR BAG IN" u="1"/>
        <s v="SECTIN WG60 50X100GR BAG IN" u="1"/>
        <s v="BARCELO GR2 4X1KG BOT IN" u="1"/>
        <s v="ADORA (T) SC100 50X50ML BOT IN" u="1"/>
        <s v="ADORA (T) SC100 8X500ML BOT IN" u="1"/>
        <s v="EMESTO PRIME FS240 40X250ML BOT IN" u="1"/>
        <s v="EMESTO PRIME FS240 50X100ML BOT IN" u="1"/>
        <s v="PLANOFIX SL45 10X1L BOT IN" u="1"/>
        <s v="ARIZE 6129 GOLD LOC 10X3KG BAG IN" u="1"/>
        <s v="FOOST WP50 20X250G BAG IN" u="1"/>
        <s v="BELT EXPERT SC480 50X100ML BOT IN" u="1"/>
        <s v="CONFIDOR (T) SL200 20X500ML BOT IN" u="1"/>
        <s v="CONFIDOR (T) SL200 50X100ML BOT IN" u="1"/>
        <s v="SIMBOLA (T) SG20 10X1KG BOT IN" u="1"/>
        <s v="RICESTAR EC69 20X500ML BOT IN" u="1"/>
        <s v="RICESTAR EC69 40X250ML BOT IN" u="1"/>
        <s v="RESPONSAR SC25 10X1L BOT IN" u="1"/>
        <s v="NATIVO WG75 20X500GR BAG IN" u="1"/>
        <s v="NATIVO WG75 40X250GR BAG IN" u="1"/>
        <e v="#N/A" u="1"/>
        <s v="AGENDA EC25 20X500ML BOT IN" u="1"/>
        <s v="AGENDA EC25 50X100ML BOT IN" u="1"/>
        <s v="AQUA-K-OTHRINE EW20 10X1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SENCOR WP70 60X100GR BAG IN" u="1"/>
        <s v="DIS" u="1"/>
        <s v="SOLFAC WP10 100X20GR BAG IN" u="1"/>
        <s v="TOPSTAR (T) WP80 8X(20X22.5GR) BOX IN" u="1"/>
        <s v="ADMIRE (T) WG70 150X30GR BOT IN" u="1"/>
        <s v="ADMIRE (T) WG70 30X150GR BOT IN" u="1"/>
        <s v="GAUCHO FS600 2X5L BOT IN" u="1"/>
        <s v="DISCOUNTINUE PRODUCT" u="1"/>
        <s v="RACUMIN SURE RB0 005 10X(20X100G) BAG IN" u="1"/>
        <s v="SUNRICE WG15 100X50GR BOT IN" u="1"/>
        <s v="LESENTA WG80 100X40GR BAG IN" u="1"/>
        <s v="LESENTA WG80 20X250GR BAG IN" u="1"/>
        <s v="LESENTA WG80 50X100GR BAG IN" u="1"/>
        <s v="PLANOFIX SL4 5 20X500ML BOT IN" u="1"/>
        <s v="PLANOFIX SL4 5 40X250ML BOT IN" u="1"/>
        <s v="MAXFORCE QUANTUM RB 40X30G BOX IN" u="1"/>
        <s v="MELODY DUO WP66 8 10X800G BAG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OBERON (T) SC240 10X1L BOT IN" u="1"/>
        <s v="OBERON (T) SC240 20X500ML BOT IN" u="1"/>
        <s v="OBERON (T) SC240 40X200ML BOT IN" u="1"/>
        <s v="JUMP WG80 80X40GR BAG IN" u="1"/>
        <s v="REGENT GOLD SC200 20X500ML BOT IN" u="1"/>
        <s v="REGENT GOLD SC200 40X250ML BOT IN" u="1"/>
        <s v="REGENT GOLD SC200 50X10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ADMIRE (T) WG70 60X75GR BOT IN" u="1"/>
        <s v="RAXIL EASY FS60 10X1L BOT IN" u="1"/>
        <s v="ROUNDUP 41% SL (IN) 2X5 LTR" u="1"/>
        <s v="MOMIJI WG85 50X60G BOT IN" u="1"/>
        <s v="LARVIN (T) WP75 20X250GR BAG IN" u="1"/>
        <s v="LARVIN (T) WP75 20X500GR BAG IN" u="1"/>
        <s v="LARVIN (T) WP75 40X100GR BAG IN" u="1"/>
        <s v="KINGFOG UL10 12X1L BOT IN" u="1"/>
        <s v="RAXIL EASY FS60 10X(20X13.4ML) BOT IN" u="1"/>
        <s v="ROUNDUP 41% SL (IN) 10X1 LTR" u="1"/>
        <s v="K-OBIOL WP2 5 10X1KG BOT IN" u="1"/>
        <s v="MOVENTO OD150 40X250ML BOT IN" u="1"/>
        <s v="ARIZE AZ 8433 DT LOC 10X3KG BAG IN" u="1"/>
        <s v="LAUDIS SC630 3X230ML BOT IN" u="1"/>
        <s v="CONFIDOR SUPER (T) SC350 50X50ML BOT IN" u="1"/>
        <s v="MONCEREN SC250 10X1L BOT IN" u="1"/>
        <s v="BERDERA WG50 8X500G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FOLICUR (T) EC250 40X250ML BOT IN" u="1"/>
        <s v="FOLICUR (T) EC250 50X100ML BOT IN" u="1"/>
        <s v="COUNCIL ACTIV WG30 12X(5X90GR) BOX IN" u="1"/>
        <s v="COUNCIL ACTIV WG30 8X(10X45GR) BOX IN" u="1"/>
        <s v="MOVENTO ENERGY SC240 40X250ML BOT IN" u="1"/>
        <s v="MOVENTO ENERGY SC240 50X100ML BOT IN" u="1"/>
        <s v="ATLANTIS KL3 6 15X16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GLAMORE WG80 4X(10X50)G BAG IN" u="1"/>
        <s v="ALANTO (T) SC240 50X100ML BOT IN" u="1"/>
        <s v="BARCELO TB2 4X500GR BOX IN" u="1"/>
        <s v="SIVANTO PRIME SL200 10X1L BOT IN" u="1"/>
        <s v="MONCEREN SC250 20X500ML BOT IN" u="1"/>
        <s v="EMESTO PRIME FS240 10X1L BOT IN" u="1"/>
        <s v="DECIS EC 28 40X250ML BOT IN" u="1"/>
        <s v="DECIS EC 28 50X100ML BOT IN" u="1"/>
        <s v="CONFIDOR (T) SL200 10X1L BOT IN" u="1"/>
        <s v="GLAMORE WG80 8X250GR BAG IN" u="1"/>
        <s v="ADORA (T) SC100 100X10ML BOT IN" u="1"/>
        <s v="ADORA (T) SC100 20X200ML BOT IN" u="1"/>
        <s v="ADORA (T) SC100 50X100ML BOT IN" u="1"/>
        <s v="ETHREL SL39 50X100ML BOT IN" u="1"/>
        <s v="QUICK BAYT GR0 5 2X(20X50GR) BAG IN" u="1"/>
        <s v="ADORA (T) SC100 4X1L BOT IN" u="1"/>
        <s v="ARIZE SWIFT GOLD LOC 10X3 BAG IN" u="1"/>
        <s v="SENCOR WP70 20X500GR BOX IN" u="1"/>
        <s v="MILLET HYBRID PA9072 20X1.5KG BAG IN" u="1"/>
        <s v="ALIETTE WP80 20X250GR BAG IN" u="1"/>
        <s v="ALIETTE WP80 20X500GR BAG IN" u="1"/>
        <s v="ALIETTE WP80 40X100GR BAG IN" u="1"/>
        <s v="GLAMORE WG80 2X(10X100)G BAG IN" u="1"/>
        <s v="BERDERA WG50 4X1KG BOT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s v="ADMIRE WG 70  2GM BAYER"/>
    <s v="Pcs."/>
    <n v="0"/>
    <n v="1000"/>
    <n v="280"/>
    <n v="720"/>
    <s v="ADMIRE WG 70 2GM BAYER-pcs."/>
    <x v="0"/>
  </r>
  <r>
    <s v="ADUE WG70 100GM BAYER"/>
    <s v="Pcs."/>
    <n v="0"/>
    <n v="0"/>
    <n v="0"/>
    <n v="0"/>
    <s v="ADUE WG70 100GM BAYER-pcs."/>
    <x v="1"/>
  </r>
  <r>
    <s v="ADUE WG70 40GM BAYER"/>
    <s v="Pcs."/>
    <n v="0"/>
    <n v="0"/>
    <n v="0"/>
    <n v="0"/>
    <s v="ADUE WG70 40GM BAYER-pcs."/>
    <x v="2"/>
  </r>
  <r>
    <s v="AMBITION 250 ML  BAYER"/>
    <s v="Pcs."/>
    <n v="0"/>
    <n v="40"/>
    <n v="5"/>
    <n v="35"/>
    <s v="AMBITION 250 ML BAYER-pcs."/>
    <x v="3"/>
  </r>
  <r>
    <s v="ANTRACOL (T) WP70 1 KG Bayer CS Ltd."/>
    <s v="Pcs."/>
    <n v="0"/>
    <n v="0"/>
    <n v="0"/>
    <n v="0"/>
    <s v="ANTRACOL (T) WP70 1 KG Bayer CS Ltd.-pcs."/>
    <x v="4"/>
  </r>
  <r>
    <s v="ANTRACOL (T) WP70 100 GM. Bayer CS Ltd."/>
    <s v="Pcs."/>
    <n v="50"/>
    <n v="0"/>
    <n v="0"/>
    <n v="50"/>
    <s v="ANTRACOL (T) WP70 100 GM. Bayer CS Ltd.-pcs."/>
    <x v="5"/>
  </r>
  <r>
    <s v="ANTRACOL (T) WP70 250GM. Bayer CS Ltd."/>
    <s v="Pcs."/>
    <n v="40"/>
    <n v="0"/>
    <n v="0"/>
    <n v="40"/>
    <s v="ANTRACOL (T) WP70 250GM. Bayer CS Ltd.-pcs."/>
    <x v="6"/>
  </r>
  <r>
    <s v="ANTRACOL(T) WP70 500GM Bayer CS Ltd."/>
    <s v="Pcs."/>
    <n v="20"/>
    <n v="0"/>
    <n v="0"/>
    <n v="20"/>
    <s v="ANTRACOL(T) WP70 500GM Bayer CS Ltd.-pcs."/>
    <x v="7"/>
  </r>
  <r>
    <s v="BAYFOLAN ALGAE 500ML BAYER"/>
    <s v="Pcs."/>
    <n v="0"/>
    <n v="40"/>
    <n v="5"/>
    <n v="35"/>
    <s v="BAYFOLAN ALGAE 500ML BAYER-pcs."/>
    <x v="8"/>
  </r>
  <r>
    <s v="CONFIDOR 250 ML BAYER CS LTD."/>
    <s v="Ltr"/>
    <n v="0"/>
    <n v="0"/>
    <n v="0"/>
    <n v="0"/>
    <s v="CONFIDOR 250 ML BAYER CS LTD.-pcs."/>
    <x v="9"/>
  </r>
  <r>
    <s v="DECIS EC 28 10X1 LTR BOT BAYER CS. LTD."/>
    <s v="Pcs."/>
    <n v="0"/>
    <n v="0"/>
    <n v="0"/>
    <n v="0"/>
    <s v="DECIS EC 28 10X1 LTR BOT BAYER CS. LTD.-pcs."/>
    <x v="10"/>
  </r>
  <r>
    <s v="DECIS EC 28 20X500ML BOTTLE BAYER CS. LT"/>
    <s v="Pcs."/>
    <n v="0"/>
    <n v="0"/>
    <n v="0"/>
    <n v="0"/>
    <s v="DECIS EC 28 20X500ML BOTTLE BAYER CS. LT-pcs."/>
    <x v="11"/>
  </r>
  <r>
    <s v="EVERGOL XTEND FS308 100 ML BAYER"/>
    <s v="Pcs."/>
    <n v="38"/>
    <n v="50"/>
    <n v="0"/>
    <n v="88"/>
    <s v="EVERGOL XTEND FS308 100 ML BAYER-pcs."/>
    <x v="12"/>
  </r>
  <r>
    <s v="EVERGOL XTEND FS308 40ML BAYER"/>
    <s v="Pcs."/>
    <n v="100"/>
    <n v="100"/>
    <n v="20"/>
    <n v="180"/>
    <s v="EVERGOL XTEND FS308 40ML BAYER-pcs."/>
    <x v="13"/>
  </r>
  <r>
    <s v="FAME SC480  100ML BAYER CROPSCIENCE LTD."/>
    <s v="Pcs."/>
    <n v="0"/>
    <n v="0"/>
    <n v="0"/>
    <n v="0"/>
    <s v="FAME SC480 100ML BAYER CROPSCIENCE LTD.-pcs."/>
    <x v="14"/>
  </r>
  <r>
    <s v="FAME SC480  50ML BAYER CROPSCIENCE LTD."/>
    <s v="Pcs."/>
    <n v="0"/>
    <n v="0"/>
    <n v="0"/>
    <n v="0"/>
    <s v="FAME SC480 50ML BAYER CROPSCIENCE LTD.-pcs."/>
    <x v="15"/>
  </r>
  <r>
    <s v="FAME SC480 10ML BAYER CROPSCIENCE LTD."/>
    <s v="Pcs."/>
    <n v="0"/>
    <n v="0"/>
    <n v="0"/>
    <n v="0"/>
    <s v="FAME SC480 10ML BAYER CROPSCIENCE LTD.-pcs."/>
    <x v="16"/>
  </r>
  <r>
    <s v="FENOS QUICK SC150 100ML BAYER"/>
    <s v="Pcs."/>
    <n v="10"/>
    <n v="0"/>
    <n v="25"/>
    <n v="-15"/>
    <s v="FENOS QUICK SC150 100ML BAYER-pcs."/>
    <x v="17"/>
  </r>
  <r>
    <s v="FITREST SG5 50GM BAYER C.S. LTD."/>
    <s v="Pcs."/>
    <n v="0"/>
    <n v="0"/>
    <n v="0"/>
    <n v="0"/>
    <s v="FITREST SG5 50GM BAYER C.S. LTD.-pcs."/>
    <x v="18"/>
  </r>
  <r>
    <s v="FITREST SG5 GR 100GM. BAYER C.S. LTD."/>
    <s v="Pcs."/>
    <n v="0"/>
    <n v="0"/>
    <n v="0"/>
    <n v="0"/>
    <s v="FITREST SG5 GR 100GM. BAYER C.S. LTD.-pcs."/>
    <x v="19"/>
  </r>
  <r>
    <s v="FOOST WP50 500GM BAYER"/>
    <s v="Pcs."/>
    <n v="0"/>
    <n v="0"/>
    <n v="0"/>
    <n v="0"/>
    <s v="FOOST WP50 500GM BAYER-pcs."/>
    <x v="20"/>
  </r>
  <r>
    <s v="GAUCHO FS600  100ML BAYER"/>
    <s v="Pcs."/>
    <n v="16"/>
    <n v="50"/>
    <n v="45"/>
    <n v="21"/>
    <s v="GAUCHO FS600 100ML BAYER-pcs."/>
    <x v="21"/>
  </r>
  <r>
    <s v="GAUCHO FS600 250ML BAYER"/>
    <s v="Pcs."/>
    <n v="25"/>
    <n v="40"/>
    <n v="0"/>
    <n v="65"/>
    <s v="GAUCHO FS600 250ML BAYER-pcs."/>
    <x v="22"/>
  </r>
  <r>
    <s v="GAUCHO FS600 50ML BAYER"/>
    <s v="Pcs."/>
    <n v="50"/>
    <n v="0"/>
    <n v="20"/>
    <n v="30"/>
    <s v="GAUCHO FS600 50ML BAYER-pcs."/>
    <x v="23"/>
  </r>
  <r>
    <s v="GAUCHO FS600 9 ML BAYER"/>
    <s v="Pcs."/>
    <n v="0"/>
    <n v="100"/>
    <n v="100"/>
    <n v="0"/>
    <s v="GAUCHO FS600 9 ML BAYER-pcs."/>
    <x v="24"/>
  </r>
  <r>
    <s v="IMIDACLOPRID 17.80%SL 100ML BAYER CROP S"/>
    <s v="Pcs."/>
    <n v="0"/>
    <n v="0"/>
    <n v="0"/>
    <n v="0"/>
    <s v="IMIDACLOPRID 17.80%SL 100ML BAYER CROP S-pcs."/>
    <x v="8"/>
  </r>
  <r>
    <s v="JUMP FIPRONIL 80% 2 GM BAYAR"/>
    <s v="Pcs."/>
    <n v="1300"/>
    <n v="1600"/>
    <n v="450"/>
    <n v="2450"/>
    <s v="JUMP FIPRONIL 80% 2 GM BAYAR-pcs."/>
    <x v="25"/>
  </r>
  <r>
    <s v="LAUDIS SC630 115ML BAYER"/>
    <s v="Pcs."/>
    <n v="0"/>
    <n v="0"/>
    <n v="0"/>
    <n v="0"/>
    <s v="LAUDIS SC630 115ML BAYER-pcs."/>
    <x v="26"/>
  </r>
  <r>
    <s v="LAUDIS SC630 57.5ML BAYER"/>
    <s v="Pcs."/>
    <n v="15"/>
    <n v="0"/>
    <n v="0"/>
    <n v="15"/>
    <s v="LAUDIS SC630 57.5ML BAYER-pcs."/>
    <x v="27"/>
  </r>
  <r>
    <s v="LUCIFER (T) WP  160GM BAYER"/>
    <s v="Pcs."/>
    <n v="43"/>
    <n v="0"/>
    <n v="0"/>
    <n v="43"/>
    <s v="LUCIFER (T) WP 160GM BAYER-pcs."/>
    <x v="28"/>
  </r>
  <r>
    <s v="MILLET HY. 9001 1.5KG BAYER"/>
    <s v="Pcs."/>
    <n v="47"/>
    <n v="1340"/>
    <n v="1247"/>
    <n v="140"/>
    <s v="MILLET HY. 9001 1.5KG BAYER-pcs."/>
    <x v="29"/>
  </r>
  <r>
    <s v="MILLET HY. 9444 1.5KG BAYER"/>
    <s v="Pcs."/>
    <n v="0"/>
    <n v="8680"/>
    <n v="6752"/>
    <n v="1928"/>
    <s v="MILLET HY. 9444 1.5KG BAYER-pcs."/>
    <x v="30"/>
  </r>
  <r>
    <s v="MILLET HY. 9444 4.5KG BAYER"/>
    <s v="Pcs."/>
    <n v="0"/>
    <n v="0"/>
    <n v="0"/>
    <n v="0"/>
    <s v="MILLET HY. 9444 4.5KG BAYER-pcs."/>
    <x v="31"/>
  </r>
  <r>
    <s v="MILLET HY. 9444 GOLD 1.5KG BAYER"/>
    <s v="Pcs."/>
    <n v="0"/>
    <n v="0"/>
    <n v="0"/>
    <n v="0"/>
    <s v="MILLET HY. 9444 GOLD 1.5KG BAYER-pcs."/>
    <x v="32"/>
  </r>
  <r>
    <s v="Millet Hybrid bajra 9450  1.50 Kg bayer"/>
    <s v="Pcs."/>
    <n v="0"/>
    <n v="1000"/>
    <n v="400"/>
    <n v="600"/>
    <s v="Millet Hybrid bajra 9450 1.50 Kg bayer-pcs."/>
    <x v="33"/>
  </r>
  <r>
    <s v="MILLET PA 9180 1.5 KG BAYER"/>
    <s v="Pcs."/>
    <n v="0"/>
    <n v="4120"/>
    <n v="1760"/>
    <n v="2360"/>
    <s v="MILLET PA 9180 1.5 KG BAYER-pcs."/>
    <x v="34"/>
  </r>
  <r>
    <s v="MUSTARD 5222 1KG BAYER"/>
    <s v="Kgs."/>
    <n v="0"/>
    <n v="0"/>
    <n v="0"/>
    <n v="0"/>
    <s v="MUSTARD 5222 1KG BAYER-pcs."/>
    <x v="35"/>
  </r>
  <r>
    <s v="MUSTARD 5444 1KG BAYER"/>
    <s v="Kgs."/>
    <n v="0"/>
    <n v="0"/>
    <n v="0"/>
    <n v="0"/>
    <s v="MUSTARD 5444 1KG BAYER-pcs."/>
    <x v="36"/>
  </r>
  <r>
    <s v="MUSTARD PA 5210 1 KG BAYER"/>
    <s v="Kgs."/>
    <n v="0"/>
    <n v="0"/>
    <n v="0"/>
    <n v="0"/>
    <s v="MUSTARD PA 5210 1 KG BAYER-pcs."/>
    <x v="37"/>
  </r>
  <r>
    <s v="MUSTARD PA 5232 1 KG BAYER CROP SCIENCE"/>
    <s v="Pcs."/>
    <n v="0"/>
    <n v="0"/>
    <n v="0"/>
    <n v="0"/>
    <s v="MUSTARD PA 5232 1 KG BAYER CROP SCIENCE-pcs."/>
    <x v="38"/>
  </r>
  <r>
    <s v="NATIVO WG75 100GM BAYER"/>
    <s v="Pcs."/>
    <n v="0"/>
    <n v="0"/>
    <n v="0"/>
    <n v="0"/>
    <s v="NATIVO WG75 100GM BAYER-pcs."/>
    <x v="39"/>
  </r>
  <r>
    <s v="NATIVO WG75 10GM BAYER"/>
    <s v="Pcs."/>
    <n v="200"/>
    <n v="0"/>
    <n v="0"/>
    <n v="200"/>
    <s v="NATIVO WG75 10GM BAYER-pcs."/>
    <x v="40"/>
  </r>
  <r>
    <s v="NATIVO WG75 50GM  BAYER"/>
    <s v="Pcs."/>
    <n v="100"/>
    <n v="0"/>
    <n v="25"/>
    <n v="75"/>
    <s v="NATIVO WG75 50GM BAYER-pcs."/>
    <x v="41"/>
  </r>
  <r>
    <s v="OBERON 100 ML BAYER CS LTD."/>
    <s v="Pcs."/>
    <n v="10"/>
    <n v="0"/>
    <n v="5"/>
    <n v="5"/>
    <s v="OBERON 100 ML BAYER CS LTD.-pcs."/>
    <x v="42"/>
  </r>
  <r>
    <s v="OBERON 50 ML BAYER CS LTD."/>
    <s v="Ltr"/>
    <n v="0"/>
    <n v="0"/>
    <n v="0"/>
    <n v="0"/>
    <s v="OBERON 50 ML BAYER CS LTD.-pcs."/>
    <x v="43"/>
  </r>
  <r>
    <s v="PLANOFIX SL4.5 100ML BAYER CS. LTD."/>
    <s v="Pcs."/>
    <n v="0"/>
    <n v="100"/>
    <n v="50"/>
    <n v="50"/>
    <s v="PLANOFIX SL4.5 100ML BAYER CS. LTD.-pcs."/>
    <x v="44"/>
  </r>
  <r>
    <s v="Raxil 100 Gram BAYER"/>
    <s v="Gms."/>
    <n v="0"/>
    <n v="0"/>
    <n v="0"/>
    <n v="0"/>
    <s v="Raxil 100 Gram BAYER-pcs."/>
    <x v="45"/>
  </r>
  <r>
    <s v="REGENT (T) SC 50 100 ML. BAYER CS. LTD."/>
    <s v="Pcs."/>
    <n v="400"/>
    <n v="0"/>
    <n v="100"/>
    <n v="300"/>
    <s v="REGENT (T) SC 50 100 ML. BAYER CS. LTD.-pcs."/>
    <x v="46"/>
  </r>
  <r>
    <s v="REGENT GR 0.3  5KG BAYER CS LTD."/>
    <s v="Pcs."/>
    <n v="0"/>
    <n v="20"/>
    <n v="4"/>
    <n v="16"/>
    <s v="REGENT GR 0.3 5KG BAYER CS LTD.-pcs."/>
    <x v="47"/>
  </r>
  <r>
    <s v="REGENT GR 0.3 1KG BAYER CS LTD."/>
    <s v="Pcs."/>
    <n v="0"/>
    <n v="200"/>
    <n v="80"/>
    <n v="120"/>
    <s v="REGENT GR 0.3 1KG BAYER CS LTD.-pcs."/>
    <x v="48"/>
  </r>
  <r>
    <s v="REGENT SC50 1LTR BAYAR CROP SCIENCE LTD."/>
    <s v="Ltr"/>
    <n v="31"/>
    <n v="0"/>
    <n v="0"/>
    <n v="31"/>
    <s v="REGENT SC50 1LTR BAYAR CROP SCIENCE LTD.-pcs."/>
    <x v="49"/>
  </r>
  <r>
    <s v="REGENT SC50 250ML BAYER CROP SCIENCE LTD"/>
    <s v="Pcs."/>
    <n v="203"/>
    <n v="0"/>
    <n v="40"/>
    <n v="163"/>
    <s v="REGENT SC50 250ML BAYER CROP SCIENCE LTD-pcs."/>
    <x v="50"/>
  </r>
  <r>
    <s v="REGENT SC50 500ML BAYER CROP SCIENCE LTD"/>
    <s v="Pcs."/>
    <n v="150"/>
    <n v="0"/>
    <n v="0"/>
    <n v="150"/>
    <s v="REGENT SC50 500ML BAYER CROP SCIENCE LTD-pcs."/>
    <x v="51"/>
  </r>
  <r>
    <s v="SOLOMON OD300 100ML BAYER"/>
    <s v="Pcs."/>
    <n v="50"/>
    <n v="50"/>
    <n v="21"/>
    <n v="79"/>
    <s v="SOLOMON OD300 100ML BAYER-pcs."/>
    <x v="52"/>
  </r>
  <r>
    <s v="SOLOMON OD300 1LTR. BAYER CP L."/>
    <s v="Pcs."/>
    <n v="0"/>
    <n v="0"/>
    <n v="0"/>
    <n v="0"/>
    <s v="SOLOMON OD300 1LTR. BAYER CP L.-pcs."/>
    <x v="53"/>
  </r>
  <r>
    <s v="SOLOMON OD300 250ML BAYER C.S. LTD."/>
    <s v="Pcs."/>
    <n v="99"/>
    <n v="40"/>
    <n v="64"/>
    <n v="75"/>
    <s v="SOLOMON OD300 250ML BAYER C.S. LTD.-pcs."/>
    <x v="54"/>
  </r>
  <r>
    <s v="SOLOMON OD300 500ML BAYER C.S. LTD."/>
    <s v="Pcs."/>
    <n v="20"/>
    <n v="0"/>
    <n v="0"/>
    <n v="20"/>
    <s v="SOLOMON OD300 500ML BAYER C.S. LTD.-pcs."/>
    <x v="55"/>
  </r>
  <r>
    <s v="SURPASS 7007 475 GM BAYER"/>
    <s v="Pcs."/>
    <n v="0"/>
    <n v="60"/>
    <n v="1"/>
    <n v="59"/>
    <s v="SURPASS 7007 475 GM BAYER-pcs."/>
    <x v="56"/>
  </r>
  <r>
    <s v="SURPASS 7172 BG2 475GM BAYER"/>
    <s v="Pcs."/>
    <n v="0"/>
    <n v="40"/>
    <n v="21"/>
    <n v="19"/>
    <s v="SURPASS 7172 BG2 475GM BAYER-pcs."/>
    <x v="57"/>
  </r>
  <r>
    <s v="SURPASS 7272 475 GM BAYER"/>
    <s v="Pcs."/>
    <n v="0"/>
    <n v="40"/>
    <n v="10"/>
    <n v="30"/>
    <s v="SURPASS 7272 475 GM BAYER-pcs."/>
    <x v="58"/>
  </r>
  <r>
    <s v="VELUM PRIME SC400 250 ML BAYAR"/>
    <s v="Pcs."/>
    <n v="5"/>
    <n v="0"/>
    <n v="0"/>
    <n v="5"/>
    <s v="VELUM PRIME SC400 250 ML BAYAR-pcs."/>
    <x v="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4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62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95">
        <item x="0"/>
        <item m="1" x="82"/>
        <item m="1" x="184"/>
        <item m="1" x="181"/>
        <item m="1" x="180"/>
        <item m="1" x="67"/>
        <item m="1" x="170"/>
        <item m="1" x="190"/>
        <item m="1" x="164"/>
        <item x="4"/>
        <item x="5"/>
        <item x="6"/>
        <item x="7"/>
        <item m="1" x="163"/>
        <item m="1" x="73"/>
        <item m="1" x="177"/>
        <item m="1" x="75"/>
        <item x="9"/>
        <item m="1" x="74"/>
        <item m="1" x="159"/>
        <item m="1" x="160"/>
        <item m="1" x="174"/>
        <item m="1" x="69"/>
        <item m="1" x="68"/>
        <item x="16"/>
        <item x="14"/>
        <item m="1" x="120"/>
        <item x="15"/>
        <item m="1" x="119"/>
        <item m="1" x="156"/>
        <item m="1" x="123"/>
        <item m="1" x="72"/>
        <item x="20"/>
        <item x="21"/>
        <item m="1" x="148"/>
        <item x="23"/>
        <item m="1" x="96"/>
        <item m="1" x="191"/>
        <item m="1" x="178"/>
        <item x="25"/>
        <item m="1" x="135"/>
        <item m="1" x="136"/>
        <item x="26"/>
        <item m="1" x="134"/>
        <item m="1" x="146"/>
        <item m="1" x="173"/>
        <item m="1" x="124"/>
        <item m="1" x="81"/>
        <item m="1" x="80"/>
        <item m="1" x="114"/>
        <item m="1" x="113"/>
        <item x="44"/>
        <item x="45"/>
        <item m="1" x="132"/>
        <item m="1" x="139"/>
        <item x="50"/>
        <item x="51"/>
        <item m="1" x="110"/>
        <item x="47"/>
        <item m="1" x="165"/>
        <item m="1" x="128"/>
        <item m="1" x="78"/>
        <item m="1" x="77"/>
        <item m="1" x="90"/>
        <item m="1" x="186"/>
        <item m="1" x="76"/>
        <item m="1" x="108"/>
        <item m="1" x="107"/>
        <item x="53"/>
        <item x="52"/>
        <item x="54"/>
        <item x="55"/>
        <item m="1" x="99"/>
        <item m="1" x="93"/>
        <item m="1" x="167"/>
        <item m="1" x="111"/>
        <item m="1" x="83"/>
        <item m="1" x="84"/>
        <item m="1" x="85"/>
        <item m="1" x="171"/>
        <item m="1" x="65"/>
        <item m="1" x="91"/>
        <item m="1" x="141"/>
        <item m="1" x="138"/>
        <item m="1" x="105"/>
        <item m="1" x="60"/>
        <item m="1" x="153"/>
        <item m="1" x="183"/>
        <item m="1" x="98"/>
        <item m="1" x="79"/>
        <item m="1" x="61"/>
        <item m="1" x="193"/>
        <item m="1" x="92"/>
        <item m="1" x="129"/>
        <item m="1" x="130"/>
        <item m="1" x="94"/>
        <item m="1" x="131"/>
        <item m="1" x="179"/>
        <item m="1" x="66"/>
        <item m="1" x="145"/>
        <item m="1" x="176"/>
        <item x="10"/>
        <item m="1" x="175"/>
        <item x="11"/>
        <item m="1" x="157"/>
        <item m="1" x="115"/>
        <item m="1" x="144"/>
        <item x="27"/>
        <item m="1" x="102"/>
        <item m="1" x="101"/>
        <item x="28"/>
        <item m="1" x="121"/>
        <item m="1" x="162"/>
        <item m="1" x="154"/>
        <item m="1" x="161"/>
        <item m="1" x="142"/>
        <item x="39"/>
        <item x="42"/>
        <item m="1" x="127"/>
        <item m="1" x="126"/>
        <item m="1" x="63"/>
        <item m="1" x="152"/>
        <item m="1" x="168"/>
        <item m="1" x="95"/>
        <item x="1"/>
        <item x="2"/>
        <item m="1" x="188"/>
        <item m="1" x="189"/>
        <item m="1" x="192"/>
        <item m="1" x="147"/>
        <item m="1" x="155"/>
        <item m="1" x="88"/>
        <item m="1" x="86"/>
        <item m="1" x="87"/>
        <item m="1" x="182"/>
        <item x="13"/>
        <item m="1" x="158"/>
        <item m="1" x="169"/>
        <item m="1" x="137"/>
        <item m="1" x="100"/>
        <item m="1" x="122"/>
        <item m="1" x="106"/>
        <item m="1" x="112"/>
        <item m="1" x="70"/>
        <item m="1" x="104"/>
        <item m="1" x="103"/>
        <item m="1" x="118"/>
        <item m="1" x="117"/>
        <item m="1" x="116"/>
        <item x="49"/>
        <item x="46"/>
        <item m="1" x="140"/>
        <item m="1" x="133"/>
        <item m="1" x="62"/>
        <item m="1" x="64"/>
        <item m="1" x="109"/>
        <item m="1" x="172"/>
        <item m="1" x="151"/>
        <item m="1" x="150"/>
        <item m="1" x="149"/>
        <item m="1" x="89"/>
        <item m="1" x="125"/>
        <item m="1" x="166"/>
        <item x="8"/>
        <item m="1" x="71"/>
        <item m="1" x="143"/>
        <item m="1" x="185"/>
        <item x="29"/>
        <item x="30"/>
        <item x="32"/>
        <item x="33"/>
        <item x="35"/>
        <item x="38"/>
        <item x="36"/>
        <item x="37"/>
        <item m="1" x="187"/>
        <item x="57"/>
        <item x="58"/>
        <item m="1" x="97"/>
        <item x="12"/>
        <item x="17"/>
        <item x="18"/>
        <item x="19"/>
        <item x="22"/>
        <item x="24"/>
        <item x="31"/>
        <item x="34"/>
        <item x="40"/>
        <item x="41"/>
        <item x="43"/>
        <item x="48"/>
        <item x="59"/>
        <item x="3"/>
        <item x="56"/>
        <item t="default"/>
      </items>
    </pivotField>
  </pivotFields>
  <rowFields count="1">
    <field x="7"/>
  </rowFields>
  <rowItems count="61">
    <i>
      <x/>
    </i>
    <i>
      <x v="9"/>
    </i>
    <i>
      <x v="10"/>
    </i>
    <i>
      <x v="11"/>
    </i>
    <i>
      <x v="12"/>
    </i>
    <i>
      <x v="17"/>
    </i>
    <i>
      <x v="24"/>
    </i>
    <i>
      <x v="25"/>
    </i>
    <i>
      <x v="27"/>
    </i>
    <i>
      <x v="32"/>
    </i>
    <i>
      <x v="33"/>
    </i>
    <i>
      <x v="35"/>
    </i>
    <i>
      <x v="39"/>
    </i>
    <i>
      <x v="42"/>
    </i>
    <i>
      <x v="51"/>
    </i>
    <i>
      <x v="52"/>
    </i>
    <i>
      <x v="55"/>
    </i>
    <i>
      <x v="56"/>
    </i>
    <i>
      <x v="58"/>
    </i>
    <i>
      <x v="68"/>
    </i>
    <i>
      <x v="69"/>
    </i>
    <i>
      <x v="70"/>
    </i>
    <i>
      <x v="71"/>
    </i>
    <i>
      <x v="101"/>
    </i>
    <i>
      <x v="103"/>
    </i>
    <i>
      <x v="107"/>
    </i>
    <i>
      <x v="110"/>
    </i>
    <i>
      <x v="116"/>
    </i>
    <i>
      <x v="117"/>
    </i>
    <i>
      <x v="124"/>
    </i>
    <i>
      <x v="125"/>
    </i>
    <i>
      <x v="135"/>
    </i>
    <i>
      <x v="149"/>
    </i>
    <i>
      <x v="150"/>
    </i>
    <i>
      <x v="163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6"/>
    </i>
    <i>
      <x v="177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workbookViewId="0">
      <selection sqref="A1:F1"/>
    </sheetView>
  </sheetViews>
  <sheetFormatPr defaultRowHeight="14.4" x14ac:dyDescent="0.3"/>
  <cols>
    <col min="1" max="1" width="66.6640625" customWidth="1"/>
    <col min="2" max="2" width="8.5546875" customWidth="1"/>
    <col min="3" max="3" width="11.88671875" customWidth="1"/>
    <col min="4" max="4" width="12.44140625" customWidth="1"/>
    <col min="5" max="5" width="13.44140625" customWidth="1"/>
    <col min="6" max="6" width="8.88671875" customWidth="1"/>
  </cols>
  <sheetData>
    <row r="1" spans="1:12" ht="22.8" x14ac:dyDescent="0.4">
      <c r="A1" s="56" t="s">
        <v>42</v>
      </c>
      <c r="B1" s="57"/>
      <c r="C1" s="57"/>
      <c r="D1" s="57"/>
      <c r="E1" s="57"/>
      <c r="F1" s="57"/>
    </row>
    <row r="2" spans="1:12" ht="15.6" x14ac:dyDescent="0.3">
      <c r="A2" s="58" t="s">
        <v>43</v>
      </c>
      <c r="B2" s="57"/>
      <c r="C2" s="57"/>
      <c r="D2" s="57"/>
      <c r="E2" s="57"/>
      <c r="F2" s="57"/>
    </row>
    <row r="3" spans="1:12" ht="15.6" x14ac:dyDescent="0.3">
      <c r="A3" s="58" t="s">
        <v>44</v>
      </c>
      <c r="B3" s="57"/>
      <c r="C3" s="57"/>
      <c r="D3" s="57"/>
      <c r="E3" s="57"/>
      <c r="F3" s="57"/>
    </row>
    <row r="4" spans="1:12" ht="17.399999999999999" x14ac:dyDescent="0.3">
      <c r="A4" s="59" t="s">
        <v>29</v>
      </c>
      <c r="B4" s="57"/>
      <c r="C4" s="57"/>
      <c r="D4" s="57"/>
      <c r="E4" s="57"/>
      <c r="F4" s="57"/>
    </row>
    <row r="5" spans="1:12" ht="15.6" x14ac:dyDescent="0.3">
      <c r="A5" s="60" t="s">
        <v>177</v>
      </c>
      <c r="B5" s="57"/>
      <c r="C5" s="57"/>
      <c r="D5" s="57"/>
      <c r="E5" s="57"/>
      <c r="F5" s="57"/>
    </row>
    <row r="6" spans="1:12" ht="15.6" x14ac:dyDescent="0.3">
      <c r="A6" s="52" t="s">
        <v>45</v>
      </c>
      <c r="B6" s="53"/>
      <c r="C6" s="53"/>
      <c r="D6" s="54" t="s">
        <v>33</v>
      </c>
      <c r="E6" s="55"/>
      <c r="F6" s="55"/>
    </row>
    <row r="8" spans="1:12" x14ac:dyDescent="0.3">
      <c r="A8" s="25" t="s">
        <v>27</v>
      </c>
      <c r="B8" s="25" t="s">
        <v>28</v>
      </c>
      <c r="C8" s="26" t="s">
        <v>46</v>
      </c>
      <c r="D8" s="26" t="s">
        <v>47</v>
      </c>
      <c r="E8" s="26" t="s">
        <v>48</v>
      </c>
      <c r="F8" s="26" t="s">
        <v>49</v>
      </c>
      <c r="G8" s="26" t="s">
        <v>178</v>
      </c>
      <c r="H8" s="26" t="s">
        <v>50</v>
      </c>
      <c r="I8" s="26" t="s">
        <v>179</v>
      </c>
      <c r="J8" s="26" t="s">
        <v>50</v>
      </c>
      <c r="K8" s="26" t="s">
        <v>51</v>
      </c>
      <c r="L8" s="26" t="s">
        <v>180</v>
      </c>
    </row>
    <row r="9" spans="1:12" x14ac:dyDescent="0.3">
      <c r="A9" s="27" t="s">
        <v>52</v>
      </c>
      <c r="B9" s="27" t="s">
        <v>53</v>
      </c>
      <c r="C9" s="29">
        <v>0</v>
      </c>
      <c r="D9" s="29">
        <v>1000</v>
      </c>
      <c r="E9" s="29">
        <v>280</v>
      </c>
      <c r="F9" s="29">
        <v>720</v>
      </c>
      <c r="G9">
        <f>IFERROR(VLOOKUP(A9,[3]sale!$E$4:$F$28,2,0),0)</f>
        <v>280</v>
      </c>
      <c r="H9" s="10">
        <f>E9-G9</f>
        <v>0</v>
      </c>
      <c r="I9">
        <f>IFERROR(VLOOKUP(A9,[3]pur!$E$4:$F$24,2,0),0)</f>
        <v>1000</v>
      </c>
      <c r="J9" s="10">
        <f>D9-I9</f>
        <v>0</v>
      </c>
      <c r="K9" s="10">
        <f>C9+I9-G9</f>
        <v>720</v>
      </c>
      <c r="L9" s="10">
        <f>F9-K9</f>
        <v>0</v>
      </c>
    </row>
    <row r="10" spans="1:12" x14ac:dyDescent="0.3">
      <c r="A10" s="27" t="s">
        <v>54</v>
      </c>
      <c r="B10" s="27" t="s">
        <v>53</v>
      </c>
      <c r="C10" s="29">
        <v>0</v>
      </c>
      <c r="D10" s="29">
        <v>0</v>
      </c>
      <c r="E10" s="29">
        <v>0</v>
      </c>
      <c r="F10" s="29">
        <v>0</v>
      </c>
      <c r="G10">
        <f>IFERROR(VLOOKUP(A10,[3]sale!$E$4:$F$28,2,0),0)</f>
        <v>0</v>
      </c>
      <c r="H10" s="10">
        <f t="shared" ref="H10:H69" si="0">E10-G10</f>
        <v>0</v>
      </c>
      <c r="I10">
        <f>IFERROR(VLOOKUP(A10,[3]pur!$E$4:$F$24,2,0),0)</f>
        <v>0</v>
      </c>
      <c r="J10" s="10">
        <f t="shared" ref="J10:J69" si="1">D10-I10</f>
        <v>0</v>
      </c>
      <c r="K10" s="10">
        <f t="shared" ref="K10:K69" si="2">C10+I10-G10</f>
        <v>0</v>
      </c>
      <c r="L10" s="10">
        <f t="shared" ref="L10:L69" si="3">F10-K10</f>
        <v>0</v>
      </c>
    </row>
    <row r="11" spans="1:12" x14ac:dyDescent="0.3">
      <c r="A11" s="27" t="s">
        <v>55</v>
      </c>
      <c r="B11" s="27" t="s">
        <v>53</v>
      </c>
      <c r="C11" s="29">
        <v>0</v>
      </c>
      <c r="D11" s="29">
        <v>0</v>
      </c>
      <c r="E11" s="29">
        <v>0</v>
      </c>
      <c r="F11" s="29">
        <v>0</v>
      </c>
      <c r="G11">
        <f>IFERROR(VLOOKUP(A11,[3]sale!$E$4:$F$28,2,0),0)</f>
        <v>0</v>
      </c>
      <c r="H11" s="10">
        <f t="shared" si="0"/>
        <v>0</v>
      </c>
      <c r="I11">
        <f>IFERROR(VLOOKUP(A11,[3]pur!$E$4:$F$24,2,0),0)</f>
        <v>0</v>
      </c>
      <c r="J11" s="10">
        <f t="shared" si="1"/>
        <v>0</v>
      </c>
      <c r="K11" s="10">
        <f t="shared" si="2"/>
        <v>0</v>
      </c>
      <c r="L11" s="10">
        <f t="shared" si="3"/>
        <v>0</v>
      </c>
    </row>
    <row r="12" spans="1:12" x14ac:dyDescent="0.3">
      <c r="A12" s="27" t="s">
        <v>181</v>
      </c>
      <c r="B12" s="27" t="s">
        <v>53</v>
      </c>
      <c r="C12" s="29">
        <v>0</v>
      </c>
      <c r="D12" s="29">
        <v>40</v>
      </c>
      <c r="E12" s="29">
        <v>5</v>
      </c>
      <c r="F12" s="29">
        <v>35</v>
      </c>
      <c r="G12">
        <f>IFERROR(VLOOKUP(A12,[3]sale!$E$4:$F$28,2,0),0)</f>
        <v>5</v>
      </c>
      <c r="H12" s="10">
        <f t="shared" si="0"/>
        <v>0</v>
      </c>
      <c r="I12">
        <f>IFERROR(VLOOKUP(A12,[3]pur!$E$4:$F$24,2,0),0)</f>
        <v>40</v>
      </c>
      <c r="J12" s="10">
        <f t="shared" si="1"/>
        <v>0</v>
      </c>
      <c r="K12" s="10">
        <f t="shared" si="2"/>
        <v>35</v>
      </c>
      <c r="L12" s="10">
        <f t="shared" si="3"/>
        <v>0</v>
      </c>
    </row>
    <row r="13" spans="1:12" x14ac:dyDescent="0.3">
      <c r="A13" s="27" t="s">
        <v>56</v>
      </c>
      <c r="B13" s="27" t="s">
        <v>53</v>
      </c>
      <c r="C13" s="29">
        <v>0</v>
      </c>
      <c r="D13" s="29">
        <v>0</v>
      </c>
      <c r="E13" s="29">
        <v>0</v>
      </c>
      <c r="F13" s="29">
        <v>0</v>
      </c>
      <c r="G13">
        <f>IFERROR(VLOOKUP(A13,[3]sale!$E$4:$F$28,2,0),0)</f>
        <v>0</v>
      </c>
      <c r="H13" s="10">
        <f t="shared" si="0"/>
        <v>0</v>
      </c>
      <c r="I13">
        <f>IFERROR(VLOOKUP(A13,[3]pur!$E$4:$F$24,2,0),0)</f>
        <v>0</v>
      </c>
      <c r="J13" s="10">
        <f t="shared" si="1"/>
        <v>0</v>
      </c>
      <c r="K13" s="10">
        <f t="shared" si="2"/>
        <v>0</v>
      </c>
      <c r="L13" s="10">
        <f t="shared" si="3"/>
        <v>0</v>
      </c>
    </row>
    <row r="14" spans="1:12" x14ac:dyDescent="0.3">
      <c r="A14" s="27" t="s">
        <v>57</v>
      </c>
      <c r="B14" s="27" t="s">
        <v>53</v>
      </c>
      <c r="C14" s="29">
        <v>50</v>
      </c>
      <c r="D14" s="29">
        <v>0</v>
      </c>
      <c r="E14" s="29">
        <v>0</v>
      </c>
      <c r="F14" s="29">
        <v>50</v>
      </c>
      <c r="G14">
        <f>IFERROR(VLOOKUP(A14,[3]sale!$E$4:$F$28,2,0),0)</f>
        <v>0</v>
      </c>
      <c r="H14" s="10">
        <f t="shared" si="0"/>
        <v>0</v>
      </c>
      <c r="I14">
        <f>IFERROR(VLOOKUP(A14,[3]pur!$E$4:$F$24,2,0),0)</f>
        <v>0</v>
      </c>
      <c r="J14" s="10">
        <f t="shared" si="1"/>
        <v>0</v>
      </c>
      <c r="K14" s="10">
        <f t="shared" si="2"/>
        <v>50</v>
      </c>
      <c r="L14" s="10">
        <f t="shared" si="3"/>
        <v>0</v>
      </c>
    </row>
    <row r="15" spans="1:12" x14ac:dyDescent="0.3">
      <c r="A15" s="27" t="s">
        <v>58</v>
      </c>
      <c r="B15" s="27" t="s">
        <v>53</v>
      </c>
      <c r="C15" s="29">
        <v>40</v>
      </c>
      <c r="D15" s="29">
        <v>0</v>
      </c>
      <c r="E15" s="29">
        <v>0</v>
      </c>
      <c r="F15" s="29">
        <v>40</v>
      </c>
      <c r="G15">
        <f>IFERROR(VLOOKUP(A15,[3]sale!$E$4:$F$28,2,0),0)</f>
        <v>0</v>
      </c>
      <c r="H15" s="10">
        <f t="shared" si="0"/>
        <v>0</v>
      </c>
      <c r="I15">
        <f>IFERROR(VLOOKUP(A15,[3]pur!$E$4:$F$24,2,0),0)</f>
        <v>0</v>
      </c>
      <c r="J15" s="10">
        <f t="shared" si="1"/>
        <v>0</v>
      </c>
      <c r="K15" s="10">
        <f t="shared" si="2"/>
        <v>40</v>
      </c>
      <c r="L15" s="10">
        <f t="shared" si="3"/>
        <v>0</v>
      </c>
    </row>
    <row r="16" spans="1:12" x14ac:dyDescent="0.3">
      <c r="A16" s="27" t="s">
        <v>59</v>
      </c>
      <c r="B16" s="27" t="s">
        <v>53</v>
      </c>
      <c r="C16" s="29">
        <v>20</v>
      </c>
      <c r="D16" s="29">
        <v>0</v>
      </c>
      <c r="E16" s="29">
        <v>0</v>
      </c>
      <c r="F16" s="29">
        <v>20</v>
      </c>
      <c r="G16">
        <f>IFERROR(VLOOKUP(A16,[3]sale!$E$4:$F$28,2,0),0)</f>
        <v>0</v>
      </c>
      <c r="H16" s="10">
        <f t="shared" si="0"/>
        <v>0</v>
      </c>
      <c r="I16">
        <f>IFERROR(VLOOKUP(A16,[3]pur!$E$4:$F$24,2,0),0)</f>
        <v>0</v>
      </c>
      <c r="J16" s="10">
        <f t="shared" si="1"/>
        <v>0</v>
      </c>
      <c r="K16" s="10">
        <f t="shared" si="2"/>
        <v>20</v>
      </c>
      <c r="L16" s="10">
        <f t="shared" si="3"/>
        <v>0</v>
      </c>
    </row>
    <row r="17" spans="1:12" x14ac:dyDescent="0.3">
      <c r="A17" s="27" t="s">
        <v>182</v>
      </c>
      <c r="B17" s="27" t="s">
        <v>53</v>
      </c>
      <c r="C17" s="29">
        <v>0</v>
      </c>
      <c r="D17" s="29">
        <v>40</v>
      </c>
      <c r="E17" s="29">
        <v>5</v>
      </c>
      <c r="F17" s="29">
        <v>35</v>
      </c>
      <c r="G17">
        <f>IFERROR(VLOOKUP(A17,[3]sale!$E$4:$F$28,2,0),0)</f>
        <v>5</v>
      </c>
      <c r="H17" s="10">
        <f t="shared" si="0"/>
        <v>0</v>
      </c>
      <c r="I17">
        <f>IFERROR(VLOOKUP(A17,[3]pur!$E$4:$F$24,2,0),0)</f>
        <v>40</v>
      </c>
      <c r="J17" s="10">
        <f t="shared" si="1"/>
        <v>0</v>
      </c>
      <c r="K17" s="10">
        <f t="shared" si="2"/>
        <v>35</v>
      </c>
      <c r="L17" s="10">
        <f t="shared" si="3"/>
        <v>0</v>
      </c>
    </row>
    <row r="18" spans="1:12" x14ac:dyDescent="0.3">
      <c r="A18" s="27" t="s">
        <v>60</v>
      </c>
      <c r="B18" s="27" t="s">
        <v>61</v>
      </c>
      <c r="C18" s="29">
        <v>0</v>
      </c>
      <c r="D18" s="29">
        <v>0</v>
      </c>
      <c r="E18" s="29">
        <v>0</v>
      </c>
      <c r="F18" s="29">
        <v>0</v>
      </c>
      <c r="G18">
        <f>IFERROR(VLOOKUP(A18,[3]sale!$E$4:$F$28,2,0),0)</f>
        <v>0</v>
      </c>
      <c r="H18" s="10">
        <f t="shared" si="0"/>
        <v>0</v>
      </c>
      <c r="I18">
        <f>IFERROR(VLOOKUP(A18,[3]pur!$E$4:$F$24,2,0),0)</f>
        <v>0</v>
      </c>
      <c r="J18" s="10">
        <f t="shared" si="1"/>
        <v>0</v>
      </c>
      <c r="K18" s="10">
        <f t="shared" si="2"/>
        <v>0</v>
      </c>
      <c r="L18" s="10">
        <f t="shared" si="3"/>
        <v>0</v>
      </c>
    </row>
    <row r="19" spans="1:12" x14ac:dyDescent="0.3">
      <c r="A19" s="27" t="s">
        <v>62</v>
      </c>
      <c r="B19" s="27" t="s">
        <v>53</v>
      </c>
      <c r="C19" s="29">
        <v>0</v>
      </c>
      <c r="D19" s="29">
        <v>0</v>
      </c>
      <c r="E19" s="29">
        <v>0</v>
      </c>
      <c r="F19" s="29">
        <v>0</v>
      </c>
      <c r="G19">
        <f>IFERROR(VLOOKUP(A19,[3]sale!$E$4:$F$28,2,0),0)</f>
        <v>0</v>
      </c>
      <c r="H19" s="10">
        <f t="shared" si="0"/>
        <v>0</v>
      </c>
      <c r="I19">
        <f>IFERROR(VLOOKUP(A19,[3]pur!$E$4:$F$24,2,0),0)</f>
        <v>0</v>
      </c>
      <c r="J19" s="10">
        <f t="shared" si="1"/>
        <v>0</v>
      </c>
      <c r="K19" s="10">
        <f t="shared" si="2"/>
        <v>0</v>
      </c>
      <c r="L19" s="10">
        <f t="shared" si="3"/>
        <v>0</v>
      </c>
    </row>
    <row r="20" spans="1:12" x14ac:dyDescent="0.3">
      <c r="A20" s="27" t="s">
        <v>63</v>
      </c>
      <c r="B20" s="27" t="s">
        <v>53</v>
      </c>
      <c r="C20" s="29">
        <v>0</v>
      </c>
      <c r="D20" s="29">
        <v>0</v>
      </c>
      <c r="E20" s="29">
        <v>0</v>
      </c>
      <c r="F20" s="29">
        <v>0</v>
      </c>
      <c r="G20">
        <f>IFERROR(VLOOKUP(A20,[3]sale!$E$4:$F$28,2,0),0)</f>
        <v>0</v>
      </c>
      <c r="H20" s="10">
        <f t="shared" si="0"/>
        <v>0</v>
      </c>
      <c r="I20">
        <f>IFERROR(VLOOKUP(A20,[3]pur!$E$4:$F$24,2,0),0)</f>
        <v>0</v>
      </c>
      <c r="J20" s="10">
        <f t="shared" si="1"/>
        <v>0</v>
      </c>
      <c r="K20" s="10">
        <f t="shared" si="2"/>
        <v>0</v>
      </c>
      <c r="L20" s="10">
        <f t="shared" si="3"/>
        <v>0</v>
      </c>
    </row>
    <row r="21" spans="1:12" x14ac:dyDescent="0.3">
      <c r="A21" s="27" t="s">
        <v>64</v>
      </c>
      <c r="B21" s="27" t="s">
        <v>53</v>
      </c>
      <c r="C21" s="29">
        <v>38</v>
      </c>
      <c r="D21" s="29">
        <v>50</v>
      </c>
      <c r="E21" s="29">
        <v>0</v>
      </c>
      <c r="F21" s="29">
        <v>88</v>
      </c>
      <c r="G21">
        <f>IFERROR(VLOOKUP(A21,[3]sale!$E$4:$F$28,2,0),0)</f>
        <v>0</v>
      </c>
      <c r="H21" s="10">
        <f t="shared" si="0"/>
        <v>0</v>
      </c>
      <c r="I21">
        <f>IFERROR(VLOOKUP(A21,[3]pur!$E$4:$F$24,2,0),0)</f>
        <v>50</v>
      </c>
      <c r="J21" s="10">
        <f t="shared" si="1"/>
        <v>0</v>
      </c>
      <c r="K21" s="10">
        <f t="shared" si="2"/>
        <v>88</v>
      </c>
      <c r="L21" s="10">
        <f t="shared" si="3"/>
        <v>0</v>
      </c>
    </row>
    <row r="22" spans="1:12" x14ac:dyDescent="0.3">
      <c r="A22" s="27" t="s">
        <v>65</v>
      </c>
      <c r="B22" s="27" t="s">
        <v>53</v>
      </c>
      <c r="C22" s="29">
        <v>100</v>
      </c>
      <c r="D22" s="29">
        <v>100</v>
      </c>
      <c r="E22" s="29">
        <v>20</v>
      </c>
      <c r="F22" s="29">
        <v>180</v>
      </c>
      <c r="G22">
        <f>IFERROR(VLOOKUP(A22,[3]sale!$E$4:$F$28,2,0),0)</f>
        <v>20</v>
      </c>
      <c r="H22" s="10">
        <f t="shared" si="0"/>
        <v>0</v>
      </c>
      <c r="I22">
        <f>IFERROR(VLOOKUP(A22,[3]pur!$E$4:$F$24,2,0),0)</f>
        <v>100</v>
      </c>
      <c r="J22" s="10">
        <f t="shared" si="1"/>
        <v>0</v>
      </c>
      <c r="K22" s="10">
        <f t="shared" si="2"/>
        <v>180</v>
      </c>
      <c r="L22" s="10">
        <f t="shared" si="3"/>
        <v>0</v>
      </c>
    </row>
    <row r="23" spans="1:12" x14ac:dyDescent="0.3">
      <c r="A23" s="27" t="s">
        <v>66</v>
      </c>
      <c r="B23" s="27" t="s">
        <v>53</v>
      </c>
      <c r="C23" s="29">
        <v>0</v>
      </c>
      <c r="D23" s="29">
        <v>0</v>
      </c>
      <c r="E23" s="29">
        <v>0</v>
      </c>
      <c r="F23" s="29">
        <v>0</v>
      </c>
      <c r="G23">
        <f>IFERROR(VLOOKUP(A23,[3]sale!$E$4:$F$28,2,0),0)</f>
        <v>0</v>
      </c>
      <c r="H23" s="10">
        <f t="shared" si="0"/>
        <v>0</v>
      </c>
      <c r="I23">
        <f>IFERROR(VLOOKUP(A23,[3]pur!$E$4:$F$24,2,0),0)</f>
        <v>0</v>
      </c>
      <c r="J23" s="10">
        <f t="shared" si="1"/>
        <v>0</v>
      </c>
      <c r="K23" s="10">
        <f t="shared" si="2"/>
        <v>0</v>
      </c>
      <c r="L23" s="10">
        <f t="shared" si="3"/>
        <v>0</v>
      </c>
    </row>
    <row r="24" spans="1:12" x14ac:dyDescent="0.3">
      <c r="A24" s="27" t="s">
        <v>67</v>
      </c>
      <c r="B24" s="27" t="s">
        <v>53</v>
      </c>
      <c r="C24" s="29">
        <v>0</v>
      </c>
      <c r="D24" s="29">
        <v>0</v>
      </c>
      <c r="E24" s="29">
        <v>0</v>
      </c>
      <c r="F24" s="29">
        <v>0</v>
      </c>
      <c r="G24">
        <f>IFERROR(VLOOKUP(A24,[3]sale!$E$4:$F$28,2,0),0)</f>
        <v>0</v>
      </c>
      <c r="H24" s="10">
        <f t="shared" si="0"/>
        <v>0</v>
      </c>
      <c r="I24">
        <f>IFERROR(VLOOKUP(A24,[3]pur!$E$4:$F$24,2,0),0)</f>
        <v>0</v>
      </c>
      <c r="J24" s="10">
        <f t="shared" si="1"/>
        <v>0</v>
      </c>
      <c r="K24" s="10">
        <f t="shared" si="2"/>
        <v>0</v>
      </c>
      <c r="L24" s="10">
        <f t="shared" si="3"/>
        <v>0</v>
      </c>
    </row>
    <row r="25" spans="1:12" x14ac:dyDescent="0.3">
      <c r="A25" s="27" t="s">
        <v>68</v>
      </c>
      <c r="B25" s="27" t="s">
        <v>53</v>
      </c>
      <c r="C25" s="29">
        <v>0</v>
      </c>
      <c r="D25" s="29">
        <v>0</v>
      </c>
      <c r="E25" s="29">
        <v>0</v>
      </c>
      <c r="F25" s="29">
        <v>0</v>
      </c>
      <c r="G25">
        <f>IFERROR(VLOOKUP(A25,[3]sale!$E$4:$F$28,2,0),0)</f>
        <v>0</v>
      </c>
      <c r="H25" s="10">
        <f t="shared" si="0"/>
        <v>0</v>
      </c>
      <c r="I25">
        <f>IFERROR(VLOOKUP(A25,[3]pur!$E$4:$F$24,2,0),0)</f>
        <v>0</v>
      </c>
      <c r="J25" s="10">
        <f t="shared" si="1"/>
        <v>0</v>
      </c>
      <c r="K25" s="10">
        <f t="shared" si="2"/>
        <v>0</v>
      </c>
      <c r="L25" s="10">
        <f t="shared" si="3"/>
        <v>0</v>
      </c>
    </row>
    <row r="26" spans="1:12" x14ac:dyDescent="0.3">
      <c r="A26" s="27" t="s">
        <v>69</v>
      </c>
      <c r="B26" s="27" t="s">
        <v>53</v>
      </c>
      <c r="C26" s="29">
        <v>10</v>
      </c>
      <c r="D26" s="29">
        <v>0</v>
      </c>
      <c r="E26" s="29">
        <v>25</v>
      </c>
      <c r="F26" s="29">
        <v>-15</v>
      </c>
      <c r="G26">
        <f>IFERROR(VLOOKUP(A26,[3]sale!$E$4:$F$28,2,0),0)</f>
        <v>25</v>
      </c>
      <c r="H26" s="10">
        <f t="shared" si="0"/>
        <v>0</v>
      </c>
      <c r="I26">
        <f>IFERROR(VLOOKUP(A26,[3]pur!$E$4:$F$24,2,0),0)</f>
        <v>0</v>
      </c>
      <c r="J26" s="10">
        <f t="shared" si="1"/>
        <v>0</v>
      </c>
      <c r="K26" s="10">
        <f t="shared" si="2"/>
        <v>-15</v>
      </c>
      <c r="L26" s="10">
        <f t="shared" si="3"/>
        <v>0</v>
      </c>
    </row>
    <row r="27" spans="1:12" x14ac:dyDescent="0.3">
      <c r="A27" s="27" t="s">
        <v>70</v>
      </c>
      <c r="B27" s="27" t="s">
        <v>53</v>
      </c>
      <c r="C27" s="29">
        <v>0</v>
      </c>
      <c r="D27" s="29">
        <v>0</v>
      </c>
      <c r="E27" s="29">
        <v>0</v>
      </c>
      <c r="F27" s="29">
        <v>0</v>
      </c>
      <c r="G27">
        <f>IFERROR(VLOOKUP(A27,[3]sale!$E$4:$F$28,2,0),0)</f>
        <v>0</v>
      </c>
      <c r="H27" s="10">
        <f t="shared" si="0"/>
        <v>0</v>
      </c>
      <c r="I27">
        <f>IFERROR(VLOOKUP(A27,[3]pur!$E$4:$F$24,2,0),0)</f>
        <v>0</v>
      </c>
      <c r="J27" s="10">
        <f t="shared" si="1"/>
        <v>0</v>
      </c>
      <c r="K27" s="10">
        <f t="shared" si="2"/>
        <v>0</v>
      </c>
      <c r="L27" s="10">
        <f t="shared" si="3"/>
        <v>0</v>
      </c>
    </row>
    <row r="28" spans="1:12" x14ac:dyDescent="0.3">
      <c r="A28" s="27" t="s">
        <v>71</v>
      </c>
      <c r="B28" s="27" t="s">
        <v>53</v>
      </c>
      <c r="C28" s="29">
        <v>0</v>
      </c>
      <c r="D28" s="29">
        <v>0</v>
      </c>
      <c r="E28" s="29">
        <v>0</v>
      </c>
      <c r="F28" s="29">
        <v>0</v>
      </c>
      <c r="G28">
        <f>IFERROR(VLOOKUP(A28,[3]sale!$E$4:$F$28,2,0),0)</f>
        <v>0</v>
      </c>
      <c r="H28" s="10">
        <f t="shared" si="0"/>
        <v>0</v>
      </c>
      <c r="I28">
        <f>IFERROR(VLOOKUP(A28,[3]pur!$E$4:$F$24,2,0),0)</f>
        <v>0</v>
      </c>
      <c r="J28" s="10">
        <f t="shared" si="1"/>
        <v>0</v>
      </c>
      <c r="K28" s="10">
        <f t="shared" si="2"/>
        <v>0</v>
      </c>
      <c r="L28" s="10">
        <f t="shared" si="3"/>
        <v>0</v>
      </c>
    </row>
    <row r="29" spans="1:12" x14ac:dyDescent="0.3">
      <c r="A29" s="27" t="s">
        <v>72</v>
      </c>
      <c r="B29" s="27" t="s">
        <v>53</v>
      </c>
      <c r="C29" s="29">
        <v>0</v>
      </c>
      <c r="D29" s="29">
        <v>0</v>
      </c>
      <c r="E29" s="29">
        <v>0</v>
      </c>
      <c r="F29" s="29">
        <v>0</v>
      </c>
      <c r="G29">
        <f>IFERROR(VLOOKUP(A29,[3]sale!$E$4:$F$28,2,0),0)</f>
        <v>0</v>
      </c>
      <c r="H29" s="10">
        <f t="shared" si="0"/>
        <v>0</v>
      </c>
      <c r="I29">
        <f>IFERROR(VLOOKUP(A29,[3]pur!$E$4:$F$24,2,0),0)</f>
        <v>0</v>
      </c>
      <c r="J29" s="10">
        <f t="shared" si="1"/>
        <v>0</v>
      </c>
      <c r="K29" s="10">
        <f t="shared" si="2"/>
        <v>0</v>
      </c>
      <c r="L29" s="10">
        <f t="shared" si="3"/>
        <v>0</v>
      </c>
    </row>
    <row r="30" spans="1:12" x14ac:dyDescent="0.3">
      <c r="A30" s="27" t="s">
        <v>73</v>
      </c>
      <c r="B30" s="27" t="s">
        <v>53</v>
      </c>
      <c r="C30" s="29">
        <v>16</v>
      </c>
      <c r="D30" s="29">
        <v>50</v>
      </c>
      <c r="E30" s="29">
        <v>45</v>
      </c>
      <c r="F30" s="29">
        <v>21</v>
      </c>
      <c r="G30">
        <f>IFERROR(VLOOKUP(A30,[3]sale!$E$4:$F$28,2,0),0)</f>
        <v>45</v>
      </c>
      <c r="H30" s="10">
        <f t="shared" si="0"/>
        <v>0</v>
      </c>
      <c r="I30">
        <f>IFERROR(VLOOKUP(A30,[3]pur!$E$4:$F$24,2,0),0)</f>
        <v>50</v>
      </c>
      <c r="J30" s="10">
        <f t="shared" si="1"/>
        <v>0</v>
      </c>
      <c r="K30" s="10">
        <f t="shared" si="2"/>
        <v>21</v>
      </c>
      <c r="L30" s="10">
        <f t="shared" si="3"/>
        <v>0</v>
      </c>
    </row>
    <row r="31" spans="1:12" x14ac:dyDescent="0.3">
      <c r="A31" s="27" t="s">
        <v>74</v>
      </c>
      <c r="B31" s="27" t="s">
        <v>53</v>
      </c>
      <c r="C31" s="29">
        <v>25</v>
      </c>
      <c r="D31" s="29">
        <v>40</v>
      </c>
      <c r="E31" s="29">
        <v>0</v>
      </c>
      <c r="F31" s="29">
        <v>65</v>
      </c>
      <c r="G31">
        <f>IFERROR(VLOOKUP(A31,[3]sale!$E$4:$F$28,2,0),0)</f>
        <v>0</v>
      </c>
      <c r="H31" s="10">
        <f t="shared" si="0"/>
        <v>0</v>
      </c>
      <c r="I31">
        <f>IFERROR(VLOOKUP(A31,[3]pur!$E$4:$F$24,2,0),0)</f>
        <v>40</v>
      </c>
      <c r="J31" s="10">
        <f t="shared" si="1"/>
        <v>0</v>
      </c>
      <c r="K31" s="10">
        <f t="shared" si="2"/>
        <v>65</v>
      </c>
      <c r="L31" s="10">
        <f t="shared" si="3"/>
        <v>0</v>
      </c>
    </row>
    <row r="32" spans="1:12" x14ac:dyDescent="0.3">
      <c r="A32" s="27" t="s">
        <v>75</v>
      </c>
      <c r="B32" s="27" t="s">
        <v>53</v>
      </c>
      <c r="C32" s="29">
        <v>50</v>
      </c>
      <c r="D32" s="29">
        <v>0</v>
      </c>
      <c r="E32" s="29">
        <v>20</v>
      </c>
      <c r="F32" s="29">
        <v>30</v>
      </c>
      <c r="G32">
        <f>IFERROR(VLOOKUP(A32,[3]sale!$E$4:$F$28,2,0),0)</f>
        <v>20</v>
      </c>
      <c r="H32" s="10">
        <f t="shared" si="0"/>
        <v>0</v>
      </c>
      <c r="I32">
        <f>IFERROR(VLOOKUP(A32,[3]pur!$E$4:$F$24,2,0),0)</f>
        <v>0</v>
      </c>
      <c r="J32" s="10">
        <f t="shared" si="1"/>
        <v>0</v>
      </c>
      <c r="K32" s="10">
        <f t="shared" si="2"/>
        <v>30</v>
      </c>
      <c r="L32" s="10">
        <f t="shared" si="3"/>
        <v>0</v>
      </c>
    </row>
    <row r="33" spans="1:12" x14ac:dyDescent="0.3">
      <c r="A33" s="27" t="s">
        <v>76</v>
      </c>
      <c r="B33" s="27" t="s">
        <v>53</v>
      </c>
      <c r="C33" s="29">
        <v>0</v>
      </c>
      <c r="D33" s="29">
        <v>100</v>
      </c>
      <c r="E33" s="29">
        <v>100</v>
      </c>
      <c r="F33" s="29">
        <v>0</v>
      </c>
      <c r="G33">
        <f>IFERROR(VLOOKUP(A33,[3]sale!$E$4:$F$28,2,0),0)</f>
        <v>100</v>
      </c>
      <c r="H33" s="10">
        <f t="shared" si="0"/>
        <v>0</v>
      </c>
      <c r="I33">
        <f>IFERROR(VLOOKUP(A33,[3]pur!$E$4:$F$24,2,0),0)</f>
        <v>100</v>
      </c>
      <c r="J33" s="10">
        <f t="shared" si="1"/>
        <v>0</v>
      </c>
      <c r="K33" s="10">
        <f t="shared" si="2"/>
        <v>0</v>
      </c>
      <c r="L33" s="10">
        <f t="shared" si="3"/>
        <v>0</v>
      </c>
    </row>
    <row r="34" spans="1:12" x14ac:dyDescent="0.3">
      <c r="A34" s="27" t="s">
        <v>77</v>
      </c>
      <c r="B34" s="27" t="s">
        <v>53</v>
      </c>
      <c r="C34" s="29">
        <v>0</v>
      </c>
      <c r="D34" s="29">
        <v>0</v>
      </c>
      <c r="E34" s="29">
        <v>0</v>
      </c>
      <c r="F34" s="29">
        <v>0</v>
      </c>
      <c r="G34">
        <f>IFERROR(VLOOKUP(A34,[3]sale!$E$4:$F$28,2,0),0)</f>
        <v>0</v>
      </c>
      <c r="H34" s="10">
        <f t="shared" si="0"/>
        <v>0</v>
      </c>
      <c r="I34">
        <f>IFERROR(VLOOKUP(A34,[3]pur!$E$4:$F$24,2,0),0)</f>
        <v>0</v>
      </c>
      <c r="J34" s="10">
        <f t="shared" si="1"/>
        <v>0</v>
      </c>
      <c r="K34" s="10">
        <f t="shared" si="2"/>
        <v>0</v>
      </c>
      <c r="L34" s="10">
        <f t="shared" si="3"/>
        <v>0</v>
      </c>
    </row>
    <row r="35" spans="1:12" x14ac:dyDescent="0.3">
      <c r="A35" s="27" t="s">
        <v>78</v>
      </c>
      <c r="B35" s="27" t="s">
        <v>53</v>
      </c>
      <c r="C35" s="29">
        <v>1300</v>
      </c>
      <c r="D35" s="29">
        <v>1600</v>
      </c>
      <c r="E35" s="29">
        <v>450</v>
      </c>
      <c r="F35" s="29">
        <v>2450</v>
      </c>
      <c r="G35">
        <f>IFERROR(VLOOKUP(A35,[3]sale!$E$4:$F$28,2,0),0)</f>
        <v>450</v>
      </c>
      <c r="H35" s="10">
        <f t="shared" si="0"/>
        <v>0</v>
      </c>
      <c r="I35">
        <f>IFERROR(VLOOKUP(A35,[3]pur!$E$4:$F$24,2,0),0)</f>
        <v>1600</v>
      </c>
      <c r="J35" s="10">
        <f t="shared" si="1"/>
        <v>0</v>
      </c>
      <c r="K35" s="10">
        <f t="shared" si="2"/>
        <v>2450</v>
      </c>
      <c r="L35" s="10">
        <f t="shared" si="3"/>
        <v>0</v>
      </c>
    </row>
    <row r="36" spans="1:12" x14ac:dyDescent="0.3">
      <c r="A36" s="27" t="s">
        <v>79</v>
      </c>
      <c r="B36" s="27" t="s">
        <v>53</v>
      </c>
      <c r="C36" s="29">
        <v>0</v>
      </c>
      <c r="D36" s="29">
        <v>0</v>
      </c>
      <c r="E36" s="29">
        <v>0</v>
      </c>
      <c r="F36" s="29">
        <v>0</v>
      </c>
      <c r="G36">
        <f>IFERROR(VLOOKUP(A36,[3]sale!$E$4:$F$28,2,0),0)</f>
        <v>0</v>
      </c>
      <c r="H36" s="10">
        <f t="shared" si="0"/>
        <v>0</v>
      </c>
      <c r="I36">
        <f>IFERROR(VLOOKUP(A36,[3]pur!$E$4:$F$24,2,0),0)</f>
        <v>0</v>
      </c>
      <c r="J36" s="10">
        <f t="shared" si="1"/>
        <v>0</v>
      </c>
      <c r="K36" s="10">
        <f t="shared" si="2"/>
        <v>0</v>
      </c>
      <c r="L36" s="10">
        <f t="shared" si="3"/>
        <v>0</v>
      </c>
    </row>
    <row r="37" spans="1:12" x14ac:dyDescent="0.3">
      <c r="A37" s="27" t="s">
        <v>80</v>
      </c>
      <c r="B37" s="27" t="s">
        <v>53</v>
      </c>
      <c r="C37" s="29">
        <v>15</v>
      </c>
      <c r="D37" s="29">
        <v>0</v>
      </c>
      <c r="E37" s="29">
        <v>0</v>
      </c>
      <c r="F37" s="29">
        <v>15</v>
      </c>
      <c r="G37">
        <f>IFERROR(VLOOKUP(A37,[3]sale!$E$4:$F$28,2,0),0)</f>
        <v>0</v>
      </c>
      <c r="H37" s="10">
        <f t="shared" si="0"/>
        <v>0</v>
      </c>
      <c r="I37">
        <f>IFERROR(VLOOKUP(A37,[3]pur!$E$4:$F$24,2,0),0)</f>
        <v>0</v>
      </c>
      <c r="J37" s="10">
        <f t="shared" si="1"/>
        <v>0</v>
      </c>
      <c r="K37" s="10">
        <f t="shared" si="2"/>
        <v>15</v>
      </c>
      <c r="L37" s="10">
        <f t="shared" si="3"/>
        <v>0</v>
      </c>
    </row>
    <row r="38" spans="1:12" x14ac:dyDescent="0.3">
      <c r="A38" s="27" t="s">
        <v>81</v>
      </c>
      <c r="B38" s="27" t="s">
        <v>53</v>
      </c>
      <c r="C38" s="29">
        <v>43</v>
      </c>
      <c r="D38" s="29">
        <v>0</v>
      </c>
      <c r="E38" s="29">
        <v>0</v>
      </c>
      <c r="F38" s="29">
        <v>43</v>
      </c>
      <c r="G38">
        <f>IFERROR(VLOOKUP(A38,[3]sale!$E$4:$F$28,2,0),0)</f>
        <v>0</v>
      </c>
      <c r="H38" s="10">
        <f t="shared" si="0"/>
        <v>0</v>
      </c>
      <c r="I38">
        <f>IFERROR(VLOOKUP(A38,[3]pur!$E$4:$F$24,2,0),0)</f>
        <v>0</v>
      </c>
      <c r="J38" s="10">
        <f t="shared" si="1"/>
        <v>0</v>
      </c>
      <c r="K38" s="10">
        <f t="shared" si="2"/>
        <v>43</v>
      </c>
      <c r="L38" s="10">
        <f t="shared" si="3"/>
        <v>0</v>
      </c>
    </row>
    <row r="39" spans="1:12" x14ac:dyDescent="0.3">
      <c r="A39" s="27" t="s">
        <v>82</v>
      </c>
      <c r="B39" s="27" t="s">
        <v>53</v>
      </c>
      <c r="C39" s="29">
        <v>47</v>
      </c>
      <c r="D39" s="29">
        <v>1340</v>
      </c>
      <c r="E39" s="29">
        <v>1247</v>
      </c>
      <c r="F39" s="29">
        <v>140</v>
      </c>
      <c r="G39">
        <f>IFERROR(VLOOKUP(A39,[3]sale!$E$4:$F$28,2,0),0)</f>
        <v>1247</v>
      </c>
      <c r="H39" s="10">
        <f t="shared" si="0"/>
        <v>0</v>
      </c>
      <c r="I39">
        <f>IFERROR(VLOOKUP(A39,[3]pur!$E$4:$F$24,2,0),0)</f>
        <v>1340</v>
      </c>
      <c r="J39" s="10">
        <f t="shared" si="1"/>
        <v>0</v>
      </c>
      <c r="K39" s="10">
        <f t="shared" si="2"/>
        <v>140</v>
      </c>
      <c r="L39" s="10">
        <f t="shared" si="3"/>
        <v>0</v>
      </c>
    </row>
    <row r="40" spans="1:12" x14ac:dyDescent="0.3">
      <c r="A40" s="27" t="s">
        <v>83</v>
      </c>
      <c r="B40" s="27" t="s">
        <v>53</v>
      </c>
      <c r="C40" s="29">
        <v>0</v>
      </c>
      <c r="D40" s="29">
        <v>8680</v>
      </c>
      <c r="E40" s="29">
        <v>6752</v>
      </c>
      <c r="F40" s="29">
        <v>1928</v>
      </c>
      <c r="G40">
        <f>IFERROR(VLOOKUP(A40,[3]sale!$E$4:$F$28,2,0),0)</f>
        <v>6752</v>
      </c>
      <c r="H40" s="10">
        <f t="shared" si="0"/>
        <v>0</v>
      </c>
      <c r="I40">
        <f>IFERROR(VLOOKUP(A40,[3]pur!$E$4:$F$24,2,0),0)</f>
        <v>8680</v>
      </c>
      <c r="J40" s="10">
        <f t="shared" si="1"/>
        <v>0</v>
      </c>
      <c r="K40" s="10">
        <f t="shared" si="2"/>
        <v>1928</v>
      </c>
      <c r="L40" s="10">
        <f t="shared" si="3"/>
        <v>0</v>
      </c>
    </row>
    <row r="41" spans="1:12" x14ac:dyDescent="0.3">
      <c r="A41" s="27" t="s">
        <v>84</v>
      </c>
      <c r="B41" s="27" t="s">
        <v>53</v>
      </c>
      <c r="C41" s="29">
        <v>0</v>
      </c>
      <c r="D41" s="29">
        <v>0</v>
      </c>
      <c r="E41" s="29">
        <v>0</v>
      </c>
      <c r="F41" s="29">
        <v>0</v>
      </c>
      <c r="G41">
        <f>IFERROR(VLOOKUP(A41,[3]sale!$E$4:$F$28,2,0),0)</f>
        <v>0</v>
      </c>
      <c r="H41" s="10">
        <f t="shared" si="0"/>
        <v>0</v>
      </c>
      <c r="I41">
        <f>IFERROR(VLOOKUP(A41,[3]pur!$E$4:$F$24,2,0),0)</f>
        <v>0</v>
      </c>
      <c r="J41" s="10">
        <f t="shared" si="1"/>
        <v>0</v>
      </c>
      <c r="K41" s="10">
        <f t="shared" si="2"/>
        <v>0</v>
      </c>
      <c r="L41" s="10">
        <f t="shared" si="3"/>
        <v>0</v>
      </c>
    </row>
    <row r="42" spans="1:12" x14ac:dyDescent="0.3">
      <c r="A42" s="27" t="s">
        <v>85</v>
      </c>
      <c r="B42" s="27" t="s">
        <v>53</v>
      </c>
      <c r="C42" s="29">
        <v>0</v>
      </c>
      <c r="D42" s="29">
        <v>0</v>
      </c>
      <c r="E42" s="29">
        <v>0</v>
      </c>
      <c r="F42" s="29">
        <v>0</v>
      </c>
      <c r="G42">
        <f>IFERROR(VLOOKUP(A42,[3]sale!$E$4:$F$28,2,0),0)</f>
        <v>0</v>
      </c>
      <c r="H42" s="10">
        <f t="shared" si="0"/>
        <v>0</v>
      </c>
      <c r="I42">
        <f>IFERROR(VLOOKUP(A42,[3]pur!$E$4:$F$24,2,0),0)</f>
        <v>0</v>
      </c>
      <c r="J42" s="10">
        <f t="shared" si="1"/>
        <v>0</v>
      </c>
      <c r="K42" s="10">
        <f t="shared" si="2"/>
        <v>0</v>
      </c>
      <c r="L42" s="10">
        <f t="shared" si="3"/>
        <v>0</v>
      </c>
    </row>
    <row r="43" spans="1:12" x14ac:dyDescent="0.3">
      <c r="A43" s="27" t="s">
        <v>86</v>
      </c>
      <c r="B43" s="27" t="s">
        <v>53</v>
      </c>
      <c r="C43" s="29">
        <v>0</v>
      </c>
      <c r="D43" s="29">
        <v>1000</v>
      </c>
      <c r="E43" s="29">
        <v>400</v>
      </c>
      <c r="F43" s="29">
        <v>600</v>
      </c>
      <c r="G43">
        <f>IFERROR(VLOOKUP(A43,[3]sale!$E$4:$F$28,2,0),0)</f>
        <v>400</v>
      </c>
      <c r="H43" s="10">
        <f t="shared" si="0"/>
        <v>0</v>
      </c>
      <c r="I43">
        <f>IFERROR(VLOOKUP(A43,[3]pur!$E$4:$F$24,2,0),0)</f>
        <v>1000</v>
      </c>
      <c r="J43" s="10">
        <f t="shared" si="1"/>
        <v>0</v>
      </c>
      <c r="K43" s="10">
        <f t="shared" si="2"/>
        <v>600</v>
      </c>
      <c r="L43" s="10">
        <f t="shared" si="3"/>
        <v>0</v>
      </c>
    </row>
    <row r="44" spans="1:12" x14ac:dyDescent="0.3">
      <c r="A44" s="27" t="s">
        <v>87</v>
      </c>
      <c r="B44" s="27" t="s">
        <v>53</v>
      </c>
      <c r="C44" s="29">
        <v>0</v>
      </c>
      <c r="D44" s="29">
        <v>4120</v>
      </c>
      <c r="E44" s="29">
        <v>1760</v>
      </c>
      <c r="F44" s="29">
        <v>2360</v>
      </c>
      <c r="G44">
        <f>IFERROR(VLOOKUP(A44,[3]sale!$E$4:$F$28,2,0),0)</f>
        <v>1760</v>
      </c>
      <c r="H44" s="10">
        <f t="shared" si="0"/>
        <v>0</v>
      </c>
      <c r="I44">
        <f>IFERROR(VLOOKUP(A44,[3]pur!$E$4:$F$24,2,0),0)</f>
        <v>4120</v>
      </c>
      <c r="J44" s="10">
        <f t="shared" si="1"/>
        <v>0</v>
      </c>
      <c r="K44" s="10">
        <f t="shared" si="2"/>
        <v>2360</v>
      </c>
      <c r="L44" s="10">
        <f t="shared" si="3"/>
        <v>0</v>
      </c>
    </row>
    <row r="45" spans="1:12" x14ac:dyDescent="0.3">
      <c r="A45" s="27" t="s">
        <v>88</v>
      </c>
      <c r="B45" s="27" t="s">
        <v>89</v>
      </c>
      <c r="C45" s="29">
        <v>0</v>
      </c>
      <c r="D45" s="29">
        <v>0</v>
      </c>
      <c r="E45" s="29">
        <v>0</v>
      </c>
      <c r="F45" s="29">
        <v>0</v>
      </c>
      <c r="G45">
        <f>IFERROR(VLOOKUP(A45,[3]sale!$E$4:$F$28,2,0),0)</f>
        <v>0</v>
      </c>
      <c r="H45" s="10">
        <f t="shared" si="0"/>
        <v>0</v>
      </c>
      <c r="I45">
        <f>IFERROR(VLOOKUP(A45,[3]pur!$E$4:$F$24,2,0),0)</f>
        <v>0</v>
      </c>
      <c r="J45" s="10">
        <f t="shared" si="1"/>
        <v>0</v>
      </c>
      <c r="K45" s="10">
        <f t="shared" si="2"/>
        <v>0</v>
      </c>
      <c r="L45" s="10">
        <f t="shared" si="3"/>
        <v>0</v>
      </c>
    </row>
    <row r="46" spans="1:12" x14ac:dyDescent="0.3">
      <c r="A46" s="27" t="s">
        <v>90</v>
      </c>
      <c r="B46" s="27" t="s">
        <v>89</v>
      </c>
      <c r="C46" s="29">
        <v>0</v>
      </c>
      <c r="D46" s="29">
        <v>0</v>
      </c>
      <c r="E46" s="29">
        <v>0</v>
      </c>
      <c r="F46" s="29">
        <v>0</v>
      </c>
      <c r="G46">
        <f>IFERROR(VLOOKUP(A46,[3]sale!$E$4:$F$28,2,0),0)</f>
        <v>0</v>
      </c>
      <c r="H46" s="10">
        <f t="shared" si="0"/>
        <v>0</v>
      </c>
      <c r="I46">
        <f>IFERROR(VLOOKUP(A46,[3]pur!$E$4:$F$24,2,0),0)</f>
        <v>0</v>
      </c>
      <c r="J46" s="10">
        <f t="shared" si="1"/>
        <v>0</v>
      </c>
      <c r="K46" s="10">
        <f t="shared" si="2"/>
        <v>0</v>
      </c>
      <c r="L46" s="10">
        <f t="shared" si="3"/>
        <v>0</v>
      </c>
    </row>
    <row r="47" spans="1:12" x14ac:dyDescent="0.3">
      <c r="A47" s="27" t="s">
        <v>91</v>
      </c>
      <c r="B47" s="27" t="s">
        <v>89</v>
      </c>
      <c r="C47" s="29">
        <v>0</v>
      </c>
      <c r="D47" s="29">
        <v>0</v>
      </c>
      <c r="E47" s="29">
        <v>0</v>
      </c>
      <c r="F47" s="29">
        <v>0</v>
      </c>
      <c r="G47">
        <f>IFERROR(VLOOKUP(A47,[3]sale!$E$4:$F$28,2,0),0)</f>
        <v>0</v>
      </c>
      <c r="H47" s="10">
        <f t="shared" si="0"/>
        <v>0</v>
      </c>
      <c r="I47">
        <f>IFERROR(VLOOKUP(A47,[3]pur!$E$4:$F$24,2,0),0)</f>
        <v>0</v>
      </c>
      <c r="J47" s="10">
        <f t="shared" si="1"/>
        <v>0</v>
      </c>
      <c r="K47" s="10">
        <f t="shared" si="2"/>
        <v>0</v>
      </c>
      <c r="L47" s="10">
        <f t="shared" si="3"/>
        <v>0</v>
      </c>
    </row>
    <row r="48" spans="1:12" x14ac:dyDescent="0.3">
      <c r="A48" s="27" t="s">
        <v>92</v>
      </c>
      <c r="B48" s="27" t="s">
        <v>53</v>
      </c>
      <c r="C48" s="29">
        <v>0</v>
      </c>
      <c r="D48" s="29">
        <v>0</v>
      </c>
      <c r="E48" s="29">
        <v>0</v>
      </c>
      <c r="F48" s="29">
        <v>0</v>
      </c>
      <c r="G48">
        <f>IFERROR(VLOOKUP(A48,[3]sale!$E$4:$F$28,2,0),0)</f>
        <v>0</v>
      </c>
      <c r="H48" s="10">
        <f t="shared" si="0"/>
        <v>0</v>
      </c>
      <c r="I48">
        <f>IFERROR(VLOOKUP(A48,[3]pur!$E$4:$F$24,2,0),0)</f>
        <v>0</v>
      </c>
      <c r="J48" s="10">
        <f t="shared" si="1"/>
        <v>0</v>
      </c>
      <c r="K48" s="10">
        <f t="shared" si="2"/>
        <v>0</v>
      </c>
      <c r="L48" s="10">
        <f t="shared" si="3"/>
        <v>0</v>
      </c>
    </row>
    <row r="49" spans="1:12" x14ac:dyDescent="0.3">
      <c r="A49" s="27" t="s">
        <v>93</v>
      </c>
      <c r="B49" s="27" t="s">
        <v>53</v>
      </c>
      <c r="C49" s="29">
        <v>0</v>
      </c>
      <c r="D49" s="29">
        <v>0</v>
      </c>
      <c r="E49" s="29">
        <v>0</v>
      </c>
      <c r="F49" s="29">
        <v>0</v>
      </c>
      <c r="G49">
        <f>IFERROR(VLOOKUP(A49,[3]sale!$E$4:$F$28,2,0),0)</f>
        <v>0</v>
      </c>
      <c r="H49" s="10">
        <f t="shared" si="0"/>
        <v>0</v>
      </c>
      <c r="I49">
        <f>IFERROR(VLOOKUP(A49,[3]pur!$E$4:$F$24,2,0),0)</f>
        <v>0</v>
      </c>
      <c r="J49" s="10">
        <f t="shared" si="1"/>
        <v>0</v>
      </c>
      <c r="K49" s="10">
        <f t="shared" si="2"/>
        <v>0</v>
      </c>
      <c r="L49" s="10">
        <f t="shared" si="3"/>
        <v>0</v>
      </c>
    </row>
    <row r="50" spans="1:12" x14ac:dyDescent="0.3">
      <c r="A50" s="27" t="s">
        <v>94</v>
      </c>
      <c r="B50" s="27" t="s">
        <v>53</v>
      </c>
      <c r="C50" s="29">
        <v>200</v>
      </c>
      <c r="D50" s="29">
        <v>0</v>
      </c>
      <c r="E50" s="29">
        <v>0</v>
      </c>
      <c r="F50" s="29">
        <v>200</v>
      </c>
      <c r="G50">
        <f>IFERROR(VLOOKUP(A50,[3]sale!$E$4:$F$28,2,0),0)</f>
        <v>0</v>
      </c>
      <c r="H50" s="10">
        <f t="shared" si="0"/>
        <v>0</v>
      </c>
      <c r="I50">
        <f>IFERROR(VLOOKUP(A50,[3]pur!$E$4:$F$24,2,0),0)</f>
        <v>0</v>
      </c>
      <c r="J50" s="10">
        <f t="shared" si="1"/>
        <v>0</v>
      </c>
      <c r="K50" s="10">
        <f t="shared" si="2"/>
        <v>200</v>
      </c>
      <c r="L50" s="10">
        <f t="shared" si="3"/>
        <v>0</v>
      </c>
    </row>
    <row r="51" spans="1:12" x14ac:dyDescent="0.3">
      <c r="A51" s="27" t="s">
        <v>95</v>
      </c>
      <c r="B51" s="27" t="s">
        <v>53</v>
      </c>
      <c r="C51" s="29">
        <v>100</v>
      </c>
      <c r="D51" s="29">
        <v>0</v>
      </c>
      <c r="E51" s="29">
        <v>25</v>
      </c>
      <c r="F51" s="29">
        <v>75</v>
      </c>
      <c r="G51">
        <f>IFERROR(VLOOKUP(A51,[3]sale!$E$4:$F$28,2,0),0)</f>
        <v>25</v>
      </c>
      <c r="H51" s="10">
        <f t="shared" si="0"/>
        <v>0</v>
      </c>
      <c r="I51">
        <f>IFERROR(VLOOKUP(A51,[3]pur!$E$4:$F$24,2,0),0)</f>
        <v>0</v>
      </c>
      <c r="J51" s="10">
        <f t="shared" si="1"/>
        <v>0</v>
      </c>
      <c r="K51" s="10">
        <f t="shared" si="2"/>
        <v>75</v>
      </c>
      <c r="L51" s="10">
        <f t="shared" si="3"/>
        <v>0</v>
      </c>
    </row>
    <row r="52" spans="1:12" x14ac:dyDescent="0.3">
      <c r="A52" s="27" t="s">
        <v>96</v>
      </c>
      <c r="B52" s="27" t="s">
        <v>53</v>
      </c>
      <c r="C52" s="29">
        <v>10</v>
      </c>
      <c r="D52" s="29">
        <v>0</v>
      </c>
      <c r="E52" s="29">
        <v>5</v>
      </c>
      <c r="F52" s="29">
        <v>5</v>
      </c>
      <c r="G52">
        <f>IFERROR(VLOOKUP(A52,[3]sale!$E$4:$F$28,2,0),0)</f>
        <v>5</v>
      </c>
      <c r="H52" s="10">
        <f t="shared" si="0"/>
        <v>0</v>
      </c>
      <c r="I52">
        <f>IFERROR(VLOOKUP(A52,[3]pur!$E$4:$F$24,2,0),0)</f>
        <v>0</v>
      </c>
      <c r="J52" s="10">
        <f t="shared" si="1"/>
        <v>0</v>
      </c>
      <c r="K52" s="10">
        <f t="shared" si="2"/>
        <v>5</v>
      </c>
      <c r="L52" s="10">
        <f t="shared" si="3"/>
        <v>0</v>
      </c>
    </row>
    <row r="53" spans="1:12" x14ac:dyDescent="0.3">
      <c r="A53" s="27" t="s">
        <v>97</v>
      </c>
      <c r="B53" s="27" t="s">
        <v>61</v>
      </c>
      <c r="C53" s="29">
        <v>0</v>
      </c>
      <c r="D53" s="29">
        <v>0</v>
      </c>
      <c r="E53" s="29">
        <v>0</v>
      </c>
      <c r="F53" s="29">
        <v>0</v>
      </c>
      <c r="G53">
        <f>IFERROR(VLOOKUP(A53,[3]sale!$E$4:$F$28,2,0),0)</f>
        <v>0</v>
      </c>
      <c r="H53" s="10">
        <f t="shared" si="0"/>
        <v>0</v>
      </c>
      <c r="I53">
        <f>IFERROR(VLOOKUP(A53,[3]pur!$E$4:$F$24,2,0),0)</f>
        <v>0</v>
      </c>
      <c r="J53" s="10">
        <f t="shared" si="1"/>
        <v>0</v>
      </c>
      <c r="K53" s="10">
        <f t="shared" si="2"/>
        <v>0</v>
      </c>
      <c r="L53" s="10">
        <f t="shared" si="3"/>
        <v>0</v>
      </c>
    </row>
    <row r="54" spans="1:12" x14ac:dyDescent="0.3">
      <c r="A54" s="27" t="s">
        <v>98</v>
      </c>
      <c r="B54" s="27" t="s">
        <v>53</v>
      </c>
      <c r="C54" s="29">
        <v>0</v>
      </c>
      <c r="D54" s="29">
        <v>100</v>
      </c>
      <c r="E54" s="29">
        <v>50</v>
      </c>
      <c r="F54" s="29">
        <v>50</v>
      </c>
      <c r="G54">
        <f>IFERROR(VLOOKUP(A54,[3]sale!$E$4:$F$28,2,0),0)</f>
        <v>50</v>
      </c>
      <c r="H54" s="10">
        <f t="shared" si="0"/>
        <v>0</v>
      </c>
      <c r="I54">
        <f>IFERROR(VLOOKUP(A54,[3]pur!$E$4:$F$24,2,0),0)</f>
        <v>100</v>
      </c>
      <c r="J54" s="10">
        <f t="shared" si="1"/>
        <v>0</v>
      </c>
      <c r="K54" s="10">
        <f t="shared" si="2"/>
        <v>50</v>
      </c>
      <c r="L54" s="10">
        <f t="shared" si="3"/>
        <v>0</v>
      </c>
    </row>
    <row r="55" spans="1:12" x14ac:dyDescent="0.3">
      <c r="A55" s="27" t="s">
        <v>99</v>
      </c>
      <c r="B55" s="27" t="s">
        <v>100</v>
      </c>
      <c r="C55" s="29">
        <v>0</v>
      </c>
      <c r="D55" s="29">
        <v>0</v>
      </c>
      <c r="E55" s="29">
        <v>0</v>
      </c>
      <c r="F55" s="29">
        <v>0</v>
      </c>
      <c r="G55">
        <f>IFERROR(VLOOKUP(A55,[3]sale!$E$4:$F$28,2,0),0)</f>
        <v>0</v>
      </c>
      <c r="H55" s="10">
        <f t="shared" si="0"/>
        <v>0</v>
      </c>
      <c r="I55">
        <f>IFERROR(VLOOKUP(A55,[3]pur!$E$4:$F$24,2,0),0)</f>
        <v>0</v>
      </c>
      <c r="J55" s="10">
        <f t="shared" si="1"/>
        <v>0</v>
      </c>
      <c r="K55" s="10">
        <f t="shared" si="2"/>
        <v>0</v>
      </c>
      <c r="L55" s="10">
        <f t="shared" si="3"/>
        <v>0</v>
      </c>
    </row>
    <row r="56" spans="1:12" x14ac:dyDescent="0.3">
      <c r="A56" s="27" t="s">
        <v>101</v>
      </c>
      <c r="B56" s="27" t="s">
        <v>53</v>
      </c>
      <c r="C56" s="29">
        <v>400</v>
      </c>
      <c r="D56" s="29">
        <v>0</v>
      </c>
      <c r="E56" s="29">
        <v>100</v>
      </c>
      <c r="F56" s="29">
        <v>300</v>
      </c>
      <c r="G56">
        <f>IFERROR(VLOOKUP(A56,[3]sale!$E$4:$F$28,2,0),0)</f>
        <v>100</v>
      </c>
      <c r="H56" s="10">
        <f t="shared" si="0"/>
        <v>0</v>
      </c>
      <c r="I56">
        <f>IFERROR(VLOOKUP(A56,[3]pur!$E$4:$F$24,2,0),0)</f>
        <v>0</v>
      </c>
      <c r="J56" s="10">
        <f t="shared" si="1"/>
        <v>0</v>
      </c>
      <c r="K56" s="10">
        <f t="shared" si="2"/>
        <v>300</v>
      </c>
      <c r="L56" s="10">
        <f t="shared" si="3"/>
        <v>0</v>
      </c>
    </row>
    <row r="57" spans="1:12" x14ac:dyDescent="0.3">
      <c r="A57" s="27" t="s">
        <v>102</v>
      </c>
      <c r="B57" s="27" t="s">
        <v>53</v>
      </c>
      <c r="C57" s="29">
        <v>0</v>
      </c>
      <c r="D57" s="29">
        <v>20</v>
      </c>
      <c r="E57" s="29">
        <v>4</v>
      </c>
      <c r="F57" s="29">
        <v>16</v>
      </c>
      <c r="G57">
        <f>IFERROR(VLOOKUP(A57,[3]sale!$E$4:$F$28,2,0),0)</f>
        <v>4</v>
      </c>
      <c r="H57" s="10">
        <f t="shared" si="0"/>
        <v>0</v>
      </c>
      <c r="I57">
        <f>IFERROR(VLOOKUP(A57,[3]pur!$E$4:$F$24,2,0),0)</f>
        <v>20</v>
      </c>
      <c r="J57" s="10">
        <f t="shared" si="1"/>
        <v>0</v>
      </c>
      <c r="K57" s="10">
        <f t="shared" si="2"/>
        <v>16</v>
      </c>
      <c r="L57" s="10">
        <f t="shared" si="3"/>
        <v>0</v>
      </c>
    </row>
    <row r="58" spans="1:12" x14ac:dyDescent="0.3">
      <c r="A58" s="27" t="s">
        <v>103</v>
      </c>
      <c r="B58" s="27" t="s">
        <v>53</v>
      </c>
      <c r="C58" s="29">
        <v>0</v>
      </c>
      <c r="D58" s="29">
        <v>200</v>
      </c>
      <c r="E58" s="29">
        <v>80</v>
      </c>
      <c r="F58" s="29">
        <v>120</v>
      </c>
      <c r="G58">
        <f>IFERROR(VLOOKUP(A58,[3]sale!$E$4:$F$28,2,0),0)</f>
        <v>80</v>
      </c>
      <c r="H58" s="10">
        <f t="shared" si="0"/>
        <v>0</v>
      </c>
      <c r="I58">
        <f>IFERROR(VLOOKUP(A58,[3]pur!$E$4:$F$24,2,0),0)</f>
        <v>200</v>
      </c>
      <c r="J58" s="10">
        <f t="shared" si="1"/>
        <v>0</v>
      </c>
      <c r="K58" s="10">
        <f t="shared" si="2"/>
        <v>120</v>
      </c>
      <c r="L58" s="10">
        <f t="shared" si="3"/>
        <v>0</v>
      </c>
    </row>
    <row r="59" spans="1:12" x14ac:dyDescent="0.3">
      <c r="A59" s="27" t="s">
        <v>104</v>
      </c>
      <c r="B59" s="27" t="s">
        <v>61</v>
      </c>
      <c r="C59" s="29">
        <v>31</v>
      </c>
      <c r="D59" s="29">
        <v>0</v>
      </c>
      <c r="E59" s="29">
        <v>0</v>
      </c>
      <c r="F59" s="29">
        <v>31</v>
      </c>
      <c r="G59">
        <f>IFERROR(VLOOKUP(A59,[3]sale!$E$4:$F$28,2,0),0)</f>
        <v>0</v>
      </c>
      <c r="H59" s="10">
        <f t="shared" si="0"/>
        <v>0</v>
      </c>
      <c r="I59">
        <f>IFERROR(VLOOKUP(A59,[3]pur!$E$4:$F$24,2,0),0)</f>
        <v>0</v>
      </c>
      <c r="J59" s="10">
        <f t="shared" si="1"/>
        <v>0</v>
      </c>
      <c r="K59" s="10">
        <f t="shared" si="2"/>
        <v>31</v>
      </c>
      <c r="L59" s="10">
        <f t="shared" si="3"/>
        <v>0</v>
      </c>
    </row>
    <row r="60" spans="1:12" x14ac:dyDescent="0.3">
      <c r="A60" s="27" t="s">
        <v>105</v>
      </c>
      <c r="B60" s="27" t="s">
        <v>53</v>
      </c>
      <c r="C60" s="29">
        <v>203</v>
      </c>
      <c r="D60" s="29">
        <v>0</v>
      </c>
      <c r="E60" s="29">
        <v>40</v>
      </c>
      <c r="F60" s="29">
        <v>163</v>
      </c>
      <c r="G60">
        <f>IFERROR(VLOOKUP(A60,[3]sale!$E$4:$F$28,2,0),0)</f>
        <v>40</v>
      </c>
      <c r="H60" s="10">
        <f t="shared" si="0"/>
        <v>0</v>
      </c>
      <c r="I60">
        <f>IFERROR(VLOOKUP(A60,[3]pur!$E$4:$F$24,2,0),0)</f>
        <v>0</v>
      </c>
      <c r="J60" s="10">
        <f t="shared" si="1"/>
        <v>0</v>
      </c>
      <c r="K60" s="10">
        <f t="shared" si="2"/>
        <v>163</v>
      </c>
      <c r="L60" s="10">
        <f t="shared" si="3"/>
        <v>0</v>
      </c>
    </row>
    <row r="61" spans="1:12" x14ac:dyDescent="0.3">
      <c r="A61" s="27" t="s">
        <v>106</v>
      </c>
      <c r="B61" s="27" t="s">
        <v>53</v>
      </c>
      <c r="C61" s="29">
        <v>150</v>
      </c>
      <c r="D61" s="29">
        <v>0</v>
      </c>
      <c r="E61" s="29">
        <v>0</v>
      </c>
      <c r="F61" s="29">
        <v>150</v>
      </c>
      <c r="G61">
        <f>IFERROR(VLOOKUP(A61,[3]sale!$E$4:$F$28,2,0),0)</f>
        <v>0</v>
      </c>
      <c r="H61" s="10">
        <f t="shared" si="0"/>
        <v>0</v>
      </c>
      <c r="I61">
        <f>IFERROR(VLOOKUP(A61,[3]pur!$E$4:$F$24,2,0),0)</f>
        <v>0</v>
      </c>
      <c r="J61" s="10">
        <f t="shared" si="1"/>
        <v>0</v>
      </c>
      <c r="K61" s="10">
        <f t="shared" si="2"/>
        <v>150</v>
      </c>
      <c r="L61" s="10">
        <f t="shared" si="3"/>
        <v>0</v>
      </c>
    </row>
    <row r="62" spans="1:12" x14ac:dyDescent="0.3">
      <c r="A62" s="27" t="s">
        <v>107</v>
      </c>
      <c r="B62" s="27" t="s">
        <v>53</v>
      </c>
      <c r="C62" s="29">
        <v>50</v>
      </c>
      <c r="D62" s="29">
        <v>50</v>
      </c>
      <c r="E62" s="29">
        <v>21</v>
      </c>
      <c r="F62" s="29">
        <v>79</v>
      </c>
      <c r="G62">
        <f>IFERROR(VLOOKUP(A62,[3]sale!$E$4:$F$28,2,0),0)</f>
        <v>21</v>
      </c>
      <c r="H62" s="10">
        <f t="shared" si="0"/>
        <v>0</v>
      </c>
      <c r="I62">
        <f>IFERROR(VLOOKUP(A62,[3]pur!$E$4:$F$24,2,0),0)</f>
        <v>50</v>
      </c>
      <c r="J62" s="10">
        <f t="shared" si="1"/>
        <v>0</v>
      </c>
      <c r="K62" s="10">
        <f t="shared" si="2"/>
        <v>79</v>
      </c>
      <c r="L62" s="10">
        <f t="shared" si="3"/>
        <v>0</v>
      </c>
    </row>
    <row r="63" spans="1:12" x14ac:dyDescent="0.3">
      <c r="A63" s="27" t="s">
        <v>108</v>
      </c>
      <c r="B63" s="27" t="s">
        <v>53</v>
      </c>
      <c r="C63" s="29">
        <v>0</v>
      </c>
      <c r="D63" s="29">
        <v>0</v>
      </c>
      <c r="E63" s="29">
        <v>0</v>
      </c>
      <c r="F63" s="29">
        <v>0</v>
      </c>
      <c r="G63">
        <f>IFERROR(VLOOKUP(A63,[3]sale!$E$4:$F$28,2,0),0)</f>
        <v>0</v>
      </c>
      <c r="H63" s="10">
        <f t="shared" si="0"/>
        <v>0</v>
      </c>
      <c r="I63">
        <f>IFERROR(VLOOKUP(A63,[3]pur!$E$4:$F$24,2,0),0)</f>
        <v>0</v>
      </c>
      <c r="J63" s="10">
        <f t="shared" si="1"/>
        <v>0</v>
      </c>
      <c r="K63" s="10">
        <f t="shared" si="2"/>
        <v>0</v>
      </c>
      <c r="L63" s="10">
        <f t="shared" si="3"/>
        <v>0</v>
      </c>
    </row>
    <row r="64" spans="1:12" x14ac:dyDescent="0.3">
      <c r="A64" s="27" t="s">
        <v>109</v>
      </c>
      <c r="B64" s="27" t="s">
        <v>53</v>
      </c>
      <c r="C64" s="29">
        <v>99</v>
      </c>
      <c r="D64" s="29">
        <v>40</v>
      </c>
      <c r="E64" s="29">
        <v>64</v>
      </c>
      <c r="F64" s="29">
        <v>75</v>
      </c>
      <c r="G64">
        <f>IFERROR(VLOOKUP(A64,[3]sale!$E$4:$F$28,2,0),0)</f>
        <v>64</v>
      </c>
      <c r="H64" s="10">
        <f t="shared" si="0"/>
        <v>0</v>
      </c>
      <c r="I64">
        <f>IFERROR(VLOOKUP(A64,[3]pur!$E$4:$F$24,2,0),0)</f>
        <v>40</v>
      </c>
      <c r="J64" s="10">
        <f t="shared" si="1"/>
        <v>0</v>
      </c>
      <c r="K64" s="10">
        <f t="shared" si="2"/>
        <v>75</v>
      </c>
      <c r="L64" s="10">
        <f t="shared" si="3"/>
        <v>0</v>
      </c>
    </row>
    <row r="65" spans="1:12" x14ac:dyDescent="0.3">
      <c r="A65" s="27" t="s">
        <v>110</v>
      </c>
      <c r="B65" s="27" t="s">
        <v>53</v>
      </c>
      <c r="C65" s="29">
        <v>20</v>
      </c>
      <c r="D65" s="29">
        <v>0</v>
      </c>
      <c r="E65" s="29">
        <v>0</v>
      </c>
      <c r="F65" s="29">
        <v>20</v>
      </c>
      <c r="G65">
        <f>IFERROR(VLOOKUP(A65,[3]sale!$E$4:$F$28,2,0),0)</f>
        <v>0</v>
      </c>
      <c r="H65" s="10">
        <f t="shared" si="0"/>
        <v>0</v>
      </c>
      <c r="I65">
        <f>IFERROR(VLOOKUP(A65,[3]pur!$E$4:$F$24,2,0),0)</f>
        <v>0</v>
      </c>
      <c r="J65" s="10">
        <f t="shared" si="1"/>
        <v>0</v>
      </c>
      <c r="K65" s="10">
        <f t="shared" si="2"/>
        <v>20</v>
      </c>
      <c r="L65" s="10">
        <f t="shared" si="3"/>
        <v>0</v>
      </c>
    </row>
    <row r="66" spans="1:12" x14ac:dyDescent="0.3">
      <c r="A66" s="27" t="s">
        <v>183</v>
      </c>
      <c r="B66" s="27" t="s">
        <v>53</v>
      </c>
      <c r="C66" s="29">
        <v>0</v>
      </c>
      <c r="D66" s="29">
        <v>60</v>
      </c>
      <c r="E66" s="29">
        <v>1</v>
      </c>
      <c r="F66" s="29">
        <v>59</v>
      </c>
      <c r="G66">
        <f>IFERROR(VLOOKUP(A66,[3]sale!$E$4:$F$28,2,0),0)</f>
        <v>1</v>
      </c>
      <c r="H66" s="10">
        <f t="shared" si="0"/>
        <v>0</v>
      </c>
      <c r="I66">
        <f>IFERROR(VLOOKUP(A66,[3]pur!$E$4:$F$24,2,0),0)</f>
        <v>60</v>
      </c>
      <c r="J66" s="10">
        <f t="shared" si="1"/>
        <v>0</v>
      </c>
      <c r="K66" s="10">
        <f t="shared" si="2"/>
        <v>59</v>
      </c>
      <c r="L66" s="10">
        <f t="shared" si="3"/>
        <v>0</v>
      </c>
    </row>
    <row r="67" spans="1:12" x14ac:dyDescent="0.3">
      <c r="A67" s="27" t="s">
        <v>111</v>
      </c>
      <c r="B67" s="27" t="s">
        <v>53</v>
      </c>
      <c r="C67" s="29">
        <v>0</v>
      </c>
      <c r="D67" s="29">
        <v>40</v>
      </c>
      <c r="E67" s="29">
        <v>21</v>
      </c>
      <c r="F67" s="29">
        <v>19</v>
      </c>
      <c r="G67">
        <f>IFERROR(VLOOKUP(A67,[3]sale!$E$4:$F$28,2,0),0)</f>
        <v>21</v>
      </c>
      <c r="H67" s="10">
        <f t="shared" si="0"/>
        <v>0</v>
      </c>
      <c r="I67">
        <f>IFERROR(VLOOKUP(A67,[3]pur!$E$4:$F$24,2,0),0)</f>
        <v>40</v>
      </c>
      <c r="J67" s="10">
        <f t="shared" si="1"/>
        <v>0</v>
      </c>
      <c r="K67" s="10">
        <f t="shared" si="2"/>
        <v>19</v>
      </c>
      <c r="L67" s="10">
        <f t="shared" si="3"/>
        <v>0</v>
      </c>
    </row>
    <row r="68" spans="1:12" x14ac:dyDescent="0.3">
      <c r="A68" s="27" t="s">
        <v>112</v>
      </c>
      <c r="B68" s="27" t="s">
        <v>53</v>
      </c>
      <c r="C68" s="29">
        <v>0</v>
      </c>
      <c r="D68" s="29">
        <v>40</v>
      </c>
      <c r="E68" s="29">
        <v>10</v>
      </c>
      <c r="F68" s="29">
        <v>30</v>
      </c>
      <c r="G68">
        <f>IFERROR(VLOOKUP(A68,[3]sale!$E$4:$F$28,2,0),0)</f>
        <v>10</v>
      </c>
      <c r="H68" s="10">
        <f t="shared" si="0"/>
        <v>0</v>
      </c>
      <c r="I68">
        <f>IFERROR(VLOOKUP(A68,[3]pur!$E$4:$F$24,2,0),0)</f>
        <v>40</v>
      </c>
      <c r="J68" s="10">
        <f t="shared" si="1"/>
        <v>0</v>
      </c>
      <c r="K68" s="10">
        <f t="shared" si="2"/>
        <v>30</v>
      </c>
      <c r="L68" s="10">
        <f t="shared" si="3"/>
        <v>0</v>
      </c>
    </row>
    <row r="69" spans="1:12" x14ac:dyDescent="0.3">
      <c r="A69" s="27" t="s">
        <v>113</v>
      </c>
      <c r="B69" s="27" t="s">
        <v>53</v>
      </c>
      <c r="C69" s="29">
        <v>5</v>
      </c>
      <c r="D69" s="29">
        <v>0</v>
      </c>
      <c r="E69" s="29">
        <v>0</v>
      </c>
      <c r="F69" s="29">
        <v>5</v>
      </c>
      <c r="G69">
        <f>IFERROR(VLOOKUP(A69,[3]sale!$E$4:$F$28,2,0),0)</f>
        <v>0</v>
      </c>
      <c r="H69" s="10">
        <f t="shared" si="0"/>
        <v>0</v>
      </c>
      <c r="I69">
        <f>IFERROR(VLOOKUP(A69,[3]pur!$E$4:$F$24,2,0),0)</f>
        <v>0</v>
      </c>
      <c r="J69" s="10">
        <f t="shared" si="1"/>
        <v>0</v>
      </c>
      <c r="K69" s="10">
        <f t="shared" si="2"/>
        <v>5</v>
      </c>
      <c r="L69" s="10">
        <f t="shared" si="3"/>
        <v>0</v>
      </c>
    </row>
    <row r="70" spans="1:12" x14ac:dyDescent="0.3">
      <c r="A70" s="30"/>
      <c r="B70" s="30"/>
      <c r="C70" s="31"/>
      <c r="D70" s="31"/>
      <c r="E70" s="31"/>
      <c r="F70" s="31"/>
    </row>
    <row r="71" spans="1:12" x14ac:dyDescent="0.3">
      <c r="A71" s="30"/>
      <c r="B71" s="66" t="s">
        <v>184</v>
      </c>
      <c r="C71" s="67">
        <v>3022</v>
      </c>
      <c r="D71" s="67">
        <v>18710</v>
      </c>
      <c r="E71" s="67">
        <v>11530</v>
      </c>
      <c r="F71" s="67">
        <v>10202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workbookViewId="0"/>
  </sheetViews>
  <sheetFormatPr defaultRowHeight="14.4" x14ac:dyDescent="0.3"/>
  <cols>
    <col min="1" max="1" width="23.77734375" style="15" bestFit="1" customWidth="1"/>
    <col min="2" max="2" width="9.21875" style="15" bestFit="1" customWidth="1"/>
    <col min="3" max="4" width="9.21875" style="16" bestFit="1" customWidth="1"/>
    <col min="5" max="6" width="9.33203125" style="16" customWidth="1"/>
    <col min="7" max="8" width="31.88671875" style="16" bestFit="1" customWidth="1"/>
    <col min="9" max="9" width="8.88671875" style="16"/>
    <col min="10" max="10" width="39.441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25" t="s">
        <v>27</v>
      </c>
      <c r="B1" s="25" t="s">
        <v>28</v>
      </c>
      <c r="C1" s="26" t="s">
        <v>34</v>
      </c>
      <c r="D1" s="26" t="s">
        <v>35</v>
      </c>
      <c r="E1" s="26" t="s">
        <v>36</v>
      </c>
      <c r="F1" s="26" t="s">
        <v>37</v>
      </c>
      <c r="G1" s="21" t="s">
        <v>22</v>
      </c>
      <c r="H1" s="21" t="s">
        <v>21</v>
      </c>
      <c r="J1" s="23" t="s">
        <v>23</v>
      </c>
      <c r="K1" s="68" t="s">
        <v>38</v>
      </c>
      <c r="L1" s="68" t="s">
        <v>39</v>
      </c>
      <c r="M1" s="68" t="s">
        <v>40</v>
      </c>
      <c r="N1" s="68" t="s">
        <v>41</v>
      </c>
    </row>
    <row r="2" spans="1:18" x14ac:dyDescent="0.3">
      <c r="A2" s="27" t="s">
        <v>52</v>
      </c>
      <c r="B2" s="27" t="s">
        <v>53</v>
      </c>
      <c r="C2" s="29">
        <v>0</v>
      </c>
      <c r="D2" s="29">
        <v>1000</v>
      </c>
      <c r="E2" s="29">
        <v>280</v>
      </c>
      <c r="F2" s="29">
        <v>720</v>
      </c>
      <c r="G2" s="22" t="str">
        <f>TRIM(A2)&amp;"-pcs."</f>
        <v>ADMIRE WG 70 2GM BAYER-pcs.</v>
      </c>
      <c r="H2" s="22" t="s">
        <v>30</v>
      </c>
      <c r="J2" s="30" t="s">
        <v>30</v>
      </c>
      <c r="K2" s="24">
        <v>0</v>
      </c>
      <c r="L2" s="24">
        <v>1000</v>
      </c>
      <c r="M2" s="24">
        <v>280</v>
      </c>
      <c r="N2" s="24">
        <v>720</v>
      </c>
    </row>
    <row r="3" spans="1:18" x14ac:dyDescent="0.3">
      <c r="A3" s="27" t="s">
        <v>54</v>
      </c>
      <c r="B3" s="27" t="s">
        <v>53</v>
      </c>
      <c r="C3" s="29">
        <v>0</v>
      </c>
      <c r="D3" s="29">
        <v>0</v>
      </c>
      <c r="E3" s="29">
        <v>0</v>
      </c>
      <c r="F3" s="29">
        <v>0</v>
      </c>
      <c r="G3" s="22" t="str">
        <f t="shared" ref="G3:G62" si="0">TRIM(A3)&amp;"-pcs."</f>
        <v>ADUE WG70 100GM BAYER-pcs.</v>
      </c>
      <c r="H3" s="22" t="s">
        <v>31</v>
      </c>
      <c r="J3" s="30" t="s">
        <v>123</v>
      </c>
      <c r="K3" s="24">
        <v>0</v>
      </c>
      <c r="L3" s="24">
        <v>0</v>
      </c>
      <c r="M3" s="24">
        <v>0</v>
      </c>
      <c r="N3" s="24">
        <v>0</v>
      </c>
    </row>
    <row r="4" spans="1:18" x14ac:dyDescent="0.3">
      <c r="A4" s="27" t="s">
        <v>55</v>
      </c>
      <c r="B4" s="27" t="s">
        <v>53</v>
      </c>
      <c r="C4" s="29">
        <v>0</v>
      </c>
      <c r="D4" s="29">
        <v>0</v>
      </c>
      <c r="E4" s="29">
        <v>0</v>
      </c>
      <c r="F4" s="29">
        <v>0</v>
      </c>
      <c r="G4" s="22" t="str">
        <f t="shared" si="0"/>
        <v>ADUE WG70 40GM BAYER-pcs.</v>
      </c>
      <c r="H4" s="22" t="s">
        <v>32</v>
      </c>
      <c r="J4" s="30" t="s">
        <v>124</v>
      </c>
      <c r="K4" s="24">
        <v>50</v>
      </c>
      <c r="L4" s="24">
        <v>0</v>
      </c>
      <c r="M4" s="24">
        <v>0</v>
      </c>
      <c r="N4" s="24">
        <v>50</v>
      </c>
    </row>
    <row r="5" spans="1:18" x14ac:dyDescent="0.3">
      <c r="A5" s="27" t="s">
        <v>181</v>
      </c>
      <c r="B5" s="27" t="s">
        <v>53</v>
      </c>
      <c r="C5" s="29">
        <v>0</v>
      </c>
      <c r="D5" s="29">
        <v>40</v>
      </c>
      <c r="E5" s="29">
        <v>5</v>
      </c>
      <c r="F5" s="29">
        <v>35</v>
      </c>
      <c r="G5" s="22" t="str">
        <f t="shared" si="0"/>
        <v>AMBITION 250 ML BAYER-pcs.</v>
      </c>
      <c r="H5" s="22" t="s">
        <v>187</v>
      </c>
      <c r="J5" s="30" t="s">
        <v>125</v>
      </c>
      <c r="K5" s="24">
        <v>40</v>
      </c>
      <c r="L5" s="24">
        <v>0</v>
      </c>
      <c r="M5" s="24">
        <v>0</v>
      </c>
      <c r="N5" s="24">
        <v>40</v>
      </c>
    </row>
    <row r="6" spans="1:18" x14ac:dyDescent="0.3">
      <c r="A6" s="27" t="s">
        <v>56</v>
      </c>
      <c r="B6" s="27" t="s">
        <v>53</v>
      </c>
      <c r="C6" s="29">
        <v>0</v>
      </c>
      <c r="D6" s="29">
        <v>0</v>
      </c>
      <c r="E6" s="29">
        <v>0</v>
      </c>
      <c r="F6" s="29">
        <v>0</v>
      </c>
      <c r="G6" s="22" t="str">
        <f t="shared" si="0"/>
        <v>ANTRACOL (T) WP70 1 KG Bayer CS Ltd.-pcs.</v>
      </c>
      <c r="H6" s="22" t="s">
        <v>123</v>
      </c>
      <c r="J6" s="30" t="s">
        <v>126</v>
      </c>
      <c r="K6" s="24">
        <v>20</v>
      </c>
      <c r="L6" s="24">
        <v>0</v>
      </c>
      <c r="M6" s="24">
        <v>0</v>
      </c>
      <c r="N6" s="24">
        <v>20</v>
      </c>
    </row>
    <row r="7" spans="1:18" x14ac:dyDescent="0.3">
      <c r="A7" s="27" t="s">
        <v>57</v>
      </c>
      <c r="B7" s="27" t="s">
        <v>53</v>
      </c>
      <c r="C7" s="29">
        <v>50</v>
      </c>
      <c r="D7" s="29">
        <v>0</v>
      </c>
      <c r="E7" s="29">
        <v>0</v>
      </c>
      <c r="F7" s="29">
        <v>50</v>
      </c>
      <c r="G7" s="22" t="str">
        <f t="shared" si="0"/>
        <v>ANTRACOL (T) WP70 100 GM. Bayer CS Ltd.-pcs.</v>
      </c>
      <c r="H7" s="22" t="s">
        <v>124</v>
      </c>
      <c r="J7" s="30" t="s">
        <v>120</v>
      </c>
      <c r="K7" s="24">
        <v>0</v>
      </c>
      <c r="L7" s="24">
        <v>0</v>
      </c>
      <c r="M7" s="24">
        <v>0</v>
      </c>
      <c r="N7" s="24">
        <v>0</v>
      </c>
    </row>
    <row r="8" spans="1:18" x14ac:dyDescent="0.3">
      <c r="A8" s="27" t="s">
        <v>58</v>
      </c>
      <c r="B8" s="27" t="s">
        <v>53</v>
      </c>
      <c r="C8" s="29">
        <v>40</v>
      </c>
      <c r="D8" s="29">
        <v>0</v>
      </c>
      <c r="E8" s="29">
        <v>0</v>
      </c>
      <c r="F8" s="29">
        <v>40</v>
      </c>
      <c r="G8" s="22" t="str">
        <f t="shared" si="0"/>
        <v>ANTRACOL (T) WP70 250GM. Bayer CS Ltd.-pcs.</v>
      </c>
      <c r="H8" s="22" t="s">
        <v>125</v>
      </c>
      <c r="J8" s="30" t="s">
        <v>127</v>
      </c>
      <c r="K8" s="24">
        <v>0</v>
      </c>
      <c r="L8" s="24">
        <v>0</v>
      </c>
      <c r="M8" s="24">
        <v>0</v>
      </c>
      <c r="N8" s="24">
        <v>0</v>
      </c>
    </row>
    <row r="9" spans="1:18" x14ac:dyDescent="0.3">
      <c r="A9" s="27" t="s">
        <v>59</v>
      </c>
      <c r="B9" s="27" t="s">
        <v>53</v>
      </c>
      <c r="C9" s="29">
        <v>20</v>
      </c>
      <c r="D9" s="29">
        <v>0</v>
      </c>
      <c r="E9" s="29">
        <v>0</v>
      </c>
      <c r="F9" s="29">
        <v>20</v>
      </c>
      <c r="G9" s="22" t="str">
        <f t="shared" si="0"/>
        <v>ANTRACOL(T) WP70 500GM Bayer CS Ltd.-pcs.</v>
      </c>
      <c r="H9" s="22" t="s">
        <v>126</v>
      </c>
      <c r="J9" s="30" t="s">
        <v>128</v>
      </c>
      <c r="K9" s="24">
        <v>0</v>
      </c>
      <c r="L9" s="24">
        <v>0</v>
      </c>
      <c r="M9" s="24">
        <v>0</v>
      </c>
      <c r="N9" s="24">
        <v>0</v>
      </c>
    </row>
    <row r="10" spans="1:18" x14ac:dyDescent="0.3">
      <c r="A10" s="27" t="s">
        <v>182</v>
      </c>
      <c r="B10" s="27" t="s">
        <v>53</v>
      </c>
      <c r="C10" s="29">
        <v>0</v>
      </c>
      <c r="D10" s="29">
        <v>40</v>
      </c>
      <c r="E10" s="29">
        <v>5</v>
      </c>
      <c r="F10" s="29">
        <v>35</v>
      </c>
      <c r="G10" s="22" t="str">
        <f t="shared" si="0"/>
        <v>BAYFOLAN ALGAE 500ML BAYER-pcs.</v>
      </c>
      <c r="H10" s="22" t="s">
        <v>189</v>
      </c>
      <c r="J10" s="30" t="s">
        <v>129</v>
      </c>
      <c r="K10" s="24">
        <v>0</v>
      </c>
      <c r="L10" s="24">
        <v>0</v>
      </c>
      <c r="M10" s="24">
        <v>0</v>
      </c>
      <c r="N10" s="24">
        <v>0</v>
      </c>
    </row>
    <row r="11" spans="1:18" x14ac:dyDescent="0.3">
      <c r="A11" s="27" t="s">
        <v>60</v>
      </c>
      <c r="B11" s="27" t="s">
        <v>61</v>
      </c>
      <c r="C11" s="29">
        <v>0</v>
      </c>
      <c r="D11" s="29">
        <v>0</v>
      </c>
      <c r="E11" s="29">
        <v>0</v>
      </c>
      <c r="F11" s="29">
        <v>0</v>
      </c>
      <c r="G11" s="22" t="str">
        <f t="shared" si="0"/>
        <v>CONFIDOR 250 ML BAYER CS LTD.-pcs.</v>
      </c>
      <c r="H11" s="22" t="s">
        <v>120</v>
      </c>
      <c r="J11" s="30" t="s">
        <v>130</v>
      </c>
      <c r="K11" s="24">
        <v>0</v>
      </c>
      <c r="L11" s="24">
        <v>0</v>
      </c>
      <c r="M11" s="24">
        <v>0</v>
      </c>
      <c r="N11" s="24">
        <v>0</v>
      </c>
      <c r="R11" t="e">
        <f ca="1">OFFSET($J$1,0,0,COUNTA($J:$J),COUNTA($J$1:$P$1))</f>
        <v>#VALUE!</v>
      </c>
    </row>
    <row r="12" spans="1:18" x14ac:dyDescent="0.3">
      <c r="A12" s="27" t="s">
        <v>62</v>
      </c>
      <c r="B12" s="27" t="s">
        <v>53</v>
      </c>
      <c r="C12" s="29">
        <v>0</v>
      </c>
      <c r="D12" s="29">
        <v>0</v>
      </c>
      <c r="E12" s="29">
        <v>0</v>
      </c>
      <c r="F12" s="29">
        <v>0</v>
      </c>
      <c r="G12" s="22" t="str">
        <f t="shared" si="0"/>
        <v>DECIS EC 28 10X1 LTR BOT BAYER CS. LTD.-pcs.</v>
      </c>
      <c r="H12" s="22" t="s">
        <v>143</v>
      </c>
      <c r="J12" s="30" t="s">
        <v>131</v>
      </c>
      <c r="K12" s="24">
        <v>16</v>
      </c>
      <c r="L12" s="24">
        <v>50</v>
      </c>
      <c r="M12" s="24">
        <v>45</v>
      </c>
      <c r="N12" s="24">
        <v>21</v>
      </c>
    </row>
    <row r="13" spans="1:18" x14ac:dyDescent="0.3">
      <c r="A13" s="27" t="s">
        <v>63</v>
      </c>
      <c r="B13" s="27" t="s">
        <v>53</v>
      </c>
      <c r="C13" s="29">
        <v>0</v>
      </c>
      <c r="D13" s="29">
        <v>0</v>
      </c>
      <c r="E13" s="29">
        <v>0</v>
      </c>
      <c r="F13" s="29">
        <v>0</v>
      </c>
      <c r="G13" s="22" t="str">
        <f t="shared" si="0"/>
        <v>DECIS EC 28 20X500ML BOTTLE BAYER CS. LT-pcs.</v>
      </c>
      <c r="H13" s="22" t="s">
        <v>144</v>
      </c>
      <c r="J13" s="30" t="s">
        <v>132</v>
      </c>
      <c r="K13" s="24">
        <v>50</v>
      </c>
      <c r="L13" s="24">
        <v>0</v>
      </c>
      <c r="M13" s="24">
        <v>20</v>
      </c>
      <c r="N13" s="24">
        <v>30</v>
      </c>
    </row>
    <row r="14" spans="1:18" x14ac:dyDescent="0.3">
      <c r="A14" s="27" t="s">
        <v>64</v>
      </c>
      <c r="B14" s="27" t="s">
        <v>53</v>
      </c>
      <c r="C14" s="29">
        <v>38</v>
      </c>
      <c r="D14" s="29">
        <v>50</v>
      </c>
      <c r="E14" s="29">
        <v>0</v>
      </c>
      <c r="F14" s="29">
        <v>88</v>
      </c>
      <c r="G14" s="22" t="str">
        <f t="shared" si="0"/>
        <v>EVERGOL XTEND FS308 100 ML BAYER-pcs.</v>
      </c>
      <c r="H14" s="22" t="s">
        <v>158</v>
      </c>
      <c r="J14" s="30" t="s">
        <v>133</v>
      </c>
      <c r="K14" s="24">
        <v>1300</v>
      </c>
      <c r="L14" s="24">
        <v>1600</v>
      </c>
      <c r="M14" s="24">
        <v>450</v>
      </c>
      <c r="N14" s="24">
        <v>2450</v>
      </c>
    </row>
    <row r="15" spans="1:18" x14ac:dyDescent="0.3">
      <c r="A15" s="27" t="s">
        <v>65</v>
      </c>
      <c r="B15" s="27" t="s">
        <v>53</v>
      </c>
      <c r="C15" s="29">
        <v>100</v>
      </c>
      <c r="D15" s="29">
        <v>100</v>
      </c>
      <c r="E15" s="29">
        <v>20</v>
      </c>
      <c r="F15" s="29">
        <v>180</v>
      </c>
      <c r="G15" s="22" t="str">
        <f t="shared" si="0"/>
        <v>EVERGOL XTEND FS308 40ML BAYER-pcs.</v>
      </c>
      <c r="H15" s="22" t="s">
        <v>149</v>
      </c>
      <c r="J15" s="30" t="s">
        <v>134</v>
      </c>
      <c r="K15" s="24">
        <v>0</v>
      </c>
      <c r="L15" s="24">
        <v>0</v>
      </c>
      <c r="M15" s="24">
        <v>0</v>
      </c>
      <c r="N15" s="24">
        <v>0</v>
      </c>
    </row>
    <row r="16" spans="1:18" x14ac:dyDescent="0.3">
      <c r="A16" s="27" t="s">
        <v>66</v>
      </c>
      <c r="B16" s="27" t="s">
        <v>53</v>
      </c>
      <c r="C16" s="29">
        <v>0</v>
      </c>
      <c r="D16" s="29">
        <v>0</v>
      </c>
      <c r="E16" s="29">
        <v>0</v>
      </c>
      <c r="F16" s="29">
        <v>0</v>
      </c>
      <c r="G16" s="22" t="str">
        <f t="shared" si="0"/>
        <v>FAME SC480 100ML BAYER CROPSCIENCE LTD.-pcs.</v>
      </c>
      <c r="H16" s="22" t="s">
        <v>128</v>
      </c>
      <c r="J16" s="30" t="s">
        <v>135</v>
      </c>
      <c r="K16" s="24">
        <v>0</v>
      </c>
      <c r="L16" s="24">
        <v>100</v>
      </c>
      <c r="M16" s="24">
        <v>50</v>
      </c>
      <c r="N16" s="24">
        <v>50</v>
      </c>
    </row>
    <row r="17" spans="1:14" x14ac:dyDescent="0.3">
      <c r="A17" s="27" t="s">
        <v>67</v>
      </c>
      <c r="B17" s="27" t="s">
        <v>53</v>
      </c>
      <c r="C17" s="29">
        <v>0</v>
      </c>
      <c r="D17" s="29">
        <v>0</v>
      </c>
      <c r="E17" s="29">
        <v>0</v>
      </c>
      <c r="F17" s="29">
        <v>0</v>
      </c>
      <c r="G17" s="22" t="str">
        <f t="shared" si="0"/>
        <v>FAME SC480 50ML BAYER CROPSCIENCE LTD.-pcs.</v>
      </c>
      <c r="H17" s="22" t="s">
        <v>129</v>
      </c>
      <c r="J17" s="30" t="s">
        <v>115</v>
      </c>
      <c r="K17" s="24">
        <v>0</v>
      </c>
      <c r="L17" s="24">
        <v>0</v>
      </c>
      <c r="M17" s="24">
        <v>0</v>
      </c>
      <c r="N17" s="24">
        <v>0</v>
      </c>
    </row>
    <row r="18" spans="1:14" x14ac:dyDescent="0.3">
      <c r="A18" s="27" t="s">
        <v>68</v>
      </c>
      <c r="B18" s="27" t="s">
        <v>53</v>
      </c>
      <c r="C18" s="29">
        <v>0</v>
      </c>
      <c r="D18" s="29">
        <v>0</v>
      </c>
      <c r="E18" s="29">
        <v>0</v>
      </c>
      <c r="F18" s="29">
        <v>0</v>
      </c>
      <c r="G18" s="22" t="str">
        <f t="shared" si="0"/>
        <v>FAME SC480 10ML BAYER CROPSCIENCE LTD.-pcs.</v>
      </c>
      <c r="H18" s="22" t="s">
        <v>127</v>
      </c>
      <c r="J18" s="30" t="s">
        <v>136</v>
      </c>
      <c r="K18" s="24">
        <v>203</v>
      </c>
      <c r="L18" s="24">
        <v>0</v>
      </c>
      <c r="M18" s="24">
        <v>40</v>
      </c>
      <c r="N18" s="24">
        <v>163</v>
      </c>
    </row>
    <row r="19" spans="1:14" x14ac:dyDescent="0.3">
      <c r="A19" s="27" t="s">
        <v>69</v>
      </c>
      <c r="B19" s="27" t="s">
        <v>53</v>
      </c>
      <c r="C19" s="29">
        <v>10</v>
      </c>
      <c r="D19" s="29">
        <v>0</v>
      </c>
      <c r="E19" s="29">
        <v>25</v>
      </c>
      <c r="F19" s="29">
        <v>-15</v>
      </c>
      <c r="G19" s="22" t="str">
        <f t="shared" si="0"/>
        <v>FENOS QUICK SC150 100ML BAYER-pcs.</v>
      </c>
      <c r="H19" s="22" t="s">
        <v>159</v>
      </c>
      <c r="J19" s="30" t="s">
        <v>137</v>
      </c>
      <c r="K19" s="24">
        <v>150</v>
      </c>
      <c r="L19" s="24">
        <v>0</v>
      </c>
      <c r="M19" s="24">
        <v>0</v>
      </c>
      <c r="N19" s="24">
        <v>150</v>
      </c>
    </row>
    <row r="20" spans="1:14" x14ac:dyDescent="0.3">
      <c r="A20" s="27" t="s">
        <v>70</v>
      </c>
      <c r="B20" s="27" t="s">
        <v>53</v>
      </c>
      <c r="C20" s="29">
        <v>0</v>
      </c>
      <c r="D20" s="29">
        <v>0</v>
      </c>
      <c r="E20" s="29">
        <v>0</v>
      </c>
      <c r="F20" s="29">
        <v>0</v>
      </c>
      <c r="G20" s="22" t="str">
        <f t="shared" si="0"/>
        <v>FITREST SG5 50GM BAYER C.S. LTD.-pcs.</v>
      </c>
      <c r="H20" s="22" t="s">
        <v>160</v>
      </c>
      <c r="J20" s="30" t="s">
        <v>138</v>
      </c>
      <c r="K20" s="24">
        <v>0</v>
      </c>
      <c r="L20" s="24">
        <v>20</v>
      </c>
      <c r="M20" s="24">
        <v>4</v>
      </c>
      <c r="N20" s="24">
        <v>16</v>
      </c>
    </row>
    <row r="21" spans="1:14" x14ac:dyDescent="0.3">
      <c r="A21" s="27" t="s">
        <v>71</v>
      </c>
      <c r="B21" s="27" t="s">
        <v>53</v>
      </c>
      <c r="C21" s="29">
        <v>0</v>
      </c>
      <c r="D21" s="29">
        <v>0</v>
      </c>
      <c r="E21" s="29">
        <v>0</v>
      </c>
      <c r="F21" s="29">
        <v>0</v>
      </c>
      <c r="G21" s="22" t="str">
        <f t="shared" si="0"/>
        <v>FITREST SG5 GR 100GM. BAYER C.S. LTD.-pcs.</v>
      </c>
      <c r="H21" s="22" t="s">
        <v>161</v>
      </c>
      <c r="J21" s="30" t="s">
        <v>139</v>
      </c>
      <c r="K21" s="24">
        <v>0</v>
      </c>
      <c r="L21" s="24">
        <v>0</v>
      </c>
      <c r="M21" s="24">
        <v>0</v>
      </c>
      <c r="N21" s="24">
        <v>0</v>
      </c>
    </row>
    <row r="22" spans="1:14" x14ac:dyDescent="0.3">
      <c r="A22" s="27" t="s">
        <v>72</v>
      </c>
      <c r="B22" s="27" t="s">
        <v>53</v>
      </c>
      <c r="C22" s="29">
        <v>0</v>
      </c>
      <c r="D22" s="29">
        <v>0</v>
      </c>
      <c r="E22" s="29">
        <v>0</v>
      </c>
      <c r="F22" s="29">
        <v>0</v>
      </c>
      <c r="G22" s="22" t="str">
        <f t="shared" si="0"/>
        <v>FOOST WP50 500GM BAYER-pcs.</v>
      </c>
      <c r="H22" s="22" t="s">
        <v>130</v>
      </c>
      <c r="J22" s="30" t="s">
        <v>140</v>
      </c>
      <c r="K22" s="24">
        <v>50</v>
      </c>
      <c r="L22" s="24">
        <v>50</v>
      </c>
      <c r="M22" s="24">
        <v>21</v>
      </c>
      <c r="N22" s="24">
        <v>79</v>
      </c>
    </row>
    <row r="23" spans="1:14" x14ac:dyDescent="0.3">
      <c r="A23" s="27" t="s">
        <v>73</v>
      </c>
      <c r="B23" s="27" t="s">
        <v>53</v>
      </c>
      <c r="C23" s="29">
        <v>16</v>
      </c>
      <c r="D23" s="29">
        <v>50</v>
      </c>
      <c r="E23" s="29">
        <v>45</v>
      </c>
      <c r="F23" s="29">
        <v>21</v>
      </c>
      <c r="G23" s="22" t="str">
        <f t="shared" si="0"/>
        <v>GAUCHO FS600 100ML BAYER-pcs.</v>
      </c>
      <c r="H23" s="22" t="s">
        <v>131</v>
      </c>
      <c r="J23" s="30" t="s">
        <v>141</v>
      </c>
      <c r="K23" s="24">
        <v>99</v>
      </c>
      <c r="L23" s="24">
        <v>40</v>
      </c>
      <c r="M23" s="24">
        <v>64</v>
      </c>
      <c r="N23" s="24">
        <v>75</v>
      </c>
    </row>
    <row r="24" spans="1:14" x14ac:dyDescent="0.3">
      <c r="A24" s="27" t="s">
        <v>74</v>
      </c>
      <c r="B24" s="27" t="s">
        <v>53</v>
      </c>
      <c r="C24" s="29">
        <v>25</v>
      </c>
      <c r="D24" s="29">
        <v>40</v>
      </c>
      <c r="E24" s="29">
        <v>0</v>
      </c>
      <c r="F24" s="29">
        <v>65</v>
      </c>
      <c r="G24" s="22" t="str">
        <f t="shared" si="0"/>
        <v>GAUCHO FS600 250ML BAYER-pcs.</v>
      </c>
      <c r="H24" s="22" t="s">
        <v>162</v>
      </c>
      <c r="J24" s="30" t="s">
        <v>142</v>
      </c>
      <c r="K24" s="24">
        <v>20</v>
      </c>
      <c r="L24" s="24">
        <v>0</v>
      </c>
      <c r="M24" s="24">
        <v>0</v>
      </c>
      <c r="N24" s="24">
        <v>20</v>
      </c>
    </row>
    <row r="25" spans="1:14" x14ac:dyDescent="0.3">
      <c r="A25" s="27" t="s">
        <v>75</v>
      </c>
      <c r="B25" s="27" t="s">
        <v>53</v>
      </c>
      <c r="C25" s="29">
        <v>50</v>
      </c>
      <c r="D25" s="29">
        <v>0</v>
      </c>
      <c r="E25" s="29">
        <v>20</v>
      </c>
      <c r="F25" s="29">
        <v>30</v>
      </c>
      <c r="G25" s="22" t="str">
        <f t="shared" si="0"/>
        <v>GAUCHO FS600 50ML BAYER-pcs.</v>
      </c>
      <c r="H25" s="22" t="s">
        <v>132</v>
      </c>
      <c r="J25" s="30" t="s">
        <v>143</v>
      </c>
      <c r="K25" s="24">
        <v>0</v>
      </c>
      <c r="L25" s="24">
        <v>0</v>
      </c>
      <c r="M25" s="24">
        <v>0</v>
      </c>
      <c r="N25" s="24">
        <v>0</v>
      </c>
    </row>
    <row r="26" spans="1:14" x14ac:dyDescent="0.3">
      <c r="A26" s="27" t="s">
        <v>76</v>
      </c>
      <c r="B26" s="27" t="s">
        <v>53</v>
      </c>
      <c r="C26" s="29">
        <v>0</v>
      </c>
      <c r="D26" s="29">
        <v>100</v>
      </c>
      <c r="E26" s="29">
        <v>100</v>
      </c>
      <c r="F26" s="29">
        <v>0</v>
      </c>
      <c r="G26" s="22" t="str">
        <f t="shared" si="0"/>
        <v>GAUCHO FS600 9 ML BAYER-pcs.</v>
      </c>
      <c r="H26" s="22" t="s">
        <v>163</v>
      </c>
      <c r="J26" s="30" t="s">
        <v>144</v>
      </c>
      <c r="K26" s="24">
        <v>0</v>
      </c>
      <c r="L26" s="24">
        <v>0</v>
      </c>
      <c r="M26" s="24">
        <v>0</v>
      </c>
      <c r="N26" s="24">
        <v>0</v>
      </c>
    </row>
    <row r="27" spans="1:14" x14ac:dyDescent="0.3">
      <c r="A27" s="27" t="s">
        <v>77</v>
      </c>
      <c r="B27" s="27" t="s">
        <v>53</v>
      </c>
      <c r="C27" s="29">
        <v>0</v>
      </c>
      <c r="D27" s="29">
        <v>0</v>
      </c>
      <c r="E27" s="29">
        <v>0</v>
      </c>
      <c r="F27" s="29">
        <v>0</v>
      </c>
      <c r="G27" s="22" t="str">
        <f t="shared" si="0"/>
        <v>IMIDACLOPRID 17.80%SL 100ML BAYER CROP S-pcs.</v>
      </c>
      <c r="H27" s="22" t="s">
        <v>121</v>
      </c>
      <c r="J27" s="30" t="s">
        <v>145</v>
      </c>
      <c r="K27" s="24">
        <v>15</v>
      </c>
      <c r="L27" s="24">
        <v>0</v>
      </c>
      <c r="M27" s="24">
        <v>0</v>
      </c>
      <c r="N27" s="24">
        <v>15</v>
      </c>
    </row>
    <row r="28" spans="1:14" x14ac:dyDescent="0.3">
      <c r="A28" s="27" t="s">
        <v>78</v>
      </c>
      <c r="B28" s="27" t="s">
        <v>53</v>
      </c>
      <c r="C28" s="29">
        <v>1300</v>
      </c>
      <c r="D28" s="29">
        <v>1600</v>
      </c>
      <c r="E28" s="29">
        <v>450</v>
      </c>
      <c r="F28" s="29">
        <v>2450</v>
      </c>
      <c r="G28" s="22" t="str">
        <f t="shared" si="0"/>
        <v>JUMP FIPRONIL 80% 2 GM BAYAR-pcs.</v>
      </c>
      <c r="H28" s="22" t="s">
        <v>133</v>
      </c>
      <c r="J28" s="30" t="s">
        <v>146</v>
      </c>
      <c r="K28" s="24">
        <v>43</v>
      </c>
      <c r="L28" s="24">
        <v>0</v>
      </c>
      <c r="M28" s="24">
        <v>0</v>
      </c>
      <c r="N28" s="24">
        <v>43</v>
      </c>
    </row>
    <row r="29" spans="1:14" x14ac:dyDescent="0.3">
      <c r="A29" s="27" t="s">
        <v>79</v>
      </c>
      <c r="B29" s="27" t="s">
        <v>53</v>
      </c>
      <c r="C29" s="29">
        <v>0</v>
      </c>
      <c r="D29" s="29">
        <v>0</v>
      </c>
      <c r="E29" s="29">
        <v>0</v>
      </c>
      <c r="F29" s="29">
        <v>0</v>
      </c>
      <c r="G29" s="22" t="str">
        <f t="shared" si="0"/>
        <v>LAUDIS SC630 115ML BAYER-pcs.</v>
      </c>
      <c r="H29" s="22" t="s">
        <v>134</v>
      </c>
      <c r="J29" s="30" t="s">
        <v>147</v>
      </c>
      <c r="K29" s="24">
        <v>0</v>
      </c>
      <c r="L29" s="24">
        <v>0</v>
      </c>
      <c r="M29" s="24">
        <v>0</v>
      </c>
      <c r="N29" s="24">
        <v>0</v>
      </c>
    </row>
    <row r="30" spans="1:14" x14ac:dyDescent="0.3">
      <c r="A30" s="27" t="s">
        <v>80</v>
      </c>
      <c r="B30" s="27" t="s">
        <v>53</v>
      </c>
      <c r="C30" s="29">
        <v>15</v>
      </c>
      <c r="D30" s="29">
        <v>0</v>
      </c>
      <c r="E30" s="29">
        <v>0</v>
      </c>
      <c r="F30" s="29">
        <v>15</v>
      </c>
      <c r="G30" s="22" t="str">
        <f t="shared" si="0"/>
        <v>LAUDIS SC630 57.5ML BAYER-pcs.</v>
      </c>
      <c r="H30" s="22" t="s">
        <v>145</v>
      </c>
      <c r="J30" s="30" t="s">
        <v>148</v>
      </c>
      <c r="K30" s="24">
        <v>10</v>
      </c>
      <c r="L30" s="24">
        <v>0</v>
      </c>
      <c r="M30" s="24">
        <v>5</v>
      </c>
      <c r="N30" s="24">
        <v>5</v>
      </c>
    </row>
    <row r="31" spans="1:14" x14ac:dyDescent="0.3">
      <c r="A31" s="27" t="s">
        <v>81</v>
      </c>
      <c r="B31" s="27" t="s">
        <v>53</v>
      </c>
      <c r="C31" s="29">
        <v>43</v>
      </c>
      <c r="D31" s="29">
        <v>0</v>
      </c>
      <c r="E31" s="29">
        <v>0</v>
      </c>
      <c r="F31" s="29">
        <v>43</v>
      </c>
      <c r="G31" s="22" t="str">
        <f t="shared" si="0"/>
        <v>LUCIFER (T) WP 160GM BAYER-pcs.</v>
      </c>
      <c r="H31" s="22" t="s">
        <v>146</v>
      </c>
      <c r="J31" s="30" t="s">
        <v>31</v>
      </c>
      <c r="K31" s="24">
        <v>0</v>
      </c>
      <c r="L31" s="24">
        <v>0</v>
      </c>
      <c r="M31" s="24">
        <v>0</v>
      </c>
      <c r="N31" s="24">
        <v>0</v>
      </c>
    </row>
    <row r="32" spans="1:14" x14ac:dyDescent="0.3">
      <c r="A32" s="27" t="s">
        <v>82</v>
      </c>
      <c r="B32" s="27" t="s">
        <v>53</v>
      </c>
      <c r="C32" s="29">
        <v>47</v>
      </c>
      <c r="D32" s="29">
        <v>1340</v>
      </c>
      <c r="E32" s="29">
        <v>1247</v>
      </c>
      <c r="F32" s="29">
        <v>140</v>
      </c>
      <c r="G32" s="22" t="str">
        <f t="shared" si="0"/>
        <v>MILLET HY. 9001 1.5KG BAYER-pcs.</v>
      </c>
      <c r="H32" s="22" t="s">
        <v>151</v>
      </c>
      <c r="J32" s="30" t="s">
        <v>32</v>
      </c>
      <c r="K32" s="24">
        <v>0</v>
      </c>
      <c r="L32" s="24">
        <v>0</v>
      </c>
      <c r="M32" s="24">
        <v>0</v>
      </c>
      <c r="N32" s="24">
        <v>0</v>
      </c>
    </row>
    <row r="33" spans="1:14" x14ac:dyDescent="0.3">
      <c r="A33" s="27" t="s">
        <v>83</v>
      </c>
      <c r="B33" s="27" t="s">
        <v>53</v>
      </c>
      <c r="C33" s="29">
        <v>0</v>
      </c>
      <c r="D33" s="29">
        <v>8680</v>
      </c>
      <c r="E33" s="29">
        <v>6752</v>
      </c>
      <c r="F33" s="29">
        <v>1928</v>
      </c>
      <c r="G33" s="22" t="str">
        <f t="shared" si="0"/>
        <v>MILLET HY. 9444 1.5KG BAYER-pcs.</v>
      </c>
      <c r="H33" s="22" t="s">
        <v>152</v>
      </c>
      <c r="J33" s="30" t="s">
        <v>149</v>
      </c>
      <c r="K33" s="24">
        <v>100</v>
      </c>
      <c r="L33" s="24">
        <v>100</v>
      </c>
      <c r="M33" s="24">
        <v>20</v>
      </c>
      <c r="N33" s="24">
        <v>180</v>
      </c>
    </row>
    <row r="34" spans="1:14" x14ac:dyDescent="0.3">
      <c r="A34" s="27" t="s">
        <v>84</v>
      </c>
      <c r="B34" s="27" t="s">
        <v>53</v>
      </c>
      <c r="C34" s="29">
        <v>0</v>
      </c>
      <c r="D34" s="29">
        <v>0</v>
      </c>
      <c r="E34" s="29">
        <v>0</v>
      </c>
      <c r="F34" s="29">
        <v>0</v>
      </c>
      <c r="G34" s="22" t="str">
        <f t="shared" si="0"/>
        <v>MILLET HY. 9444 4.5KG BAYER-pcs.</v>
      </c>
      <c r="H34" s="22" t="s">
        <v>164</v>
      </c>
      <c r="J34" s="30" t="s">
        <v>114</v>
      </c>
      <c r="K34" s="24">
        <v>31</v>
      </c>
      <c r="L34" s="24">
        <v>0</v>
      </c>
      <c r="M34" s="24">
        <v>0</v>
      </c>
      <c r="N34" s="24">
        <v>31</v>
      </c>
    </row>
    <row r="35" spans="1:14" x14ac:dyDescent="0.3">
      <c r="A35" s="27" t="s">
        <v>85</v>
      </c>
      <c r="B35" s="27" t="s">
        <v>53</v>
      </c>
      <c r="C35" s="29">
        <v>0</v>
      </c>
      <c r="D35" s="29">
        <v>0</v>
      </c>
      <c r="E35" s="29">
        <v>0</v>
      </c>
      <c r="F35" s="29">
        <v>0</v>
      </c>
      <c r="G35" s="22" t="str">
        <f t="shared" si="0"/>
        <v>MILLET HY. 9444 GOLD 1.5KG BAYER-pcs.</v>
      </c>
      <c r="H35" s="22" t="s">
        <v>153</v>
      </c>
      <c r="J35" s="30" t="s">
        <v>150</v>
      </c>
      <c r="K35" s="24">
        <v>400</v>
      </c>
      <c r="L35" s="24">
        <v>0</v>
      </c>
      <c r="M35" s="24">
        <v>100</v>
      </c>
      <c r="N35" s="24">
        <v>300</v>
      </c>
    </row>
    <row r="36" spans="1:14" x14ac:dyDescent="0.3">
      <c r="A36" s="27" t="s">
        <v>86</v>
      </c>
      <c r="B36" s="27" t="s">
        <v>53</v>
      </c>
      <c r="C36" s="29">
        <v>0</v>
      </c>
      <c r="D36" s="29">
        <v>1000</v>
      </c>
      <c r="E36" s="29">
        <v>400</v>
      </c>
      <c r="F36" s="29">
        <v>600</v>
      </c>
      <c r="G36" s="22" t="str">
        <f t="shared" si="0"/>
        <v>Millet Hybrid bajra 9450 1.50 Kg bayer-pcs.</v>
      </c>
      <c r="H36" s="22" t="s">
        <v>154</v>
      </c>
      <c r="J36" s="30" t="s">
        <v>189</v>
      </c>
      <c r="K36" s="24">
        <v>0</v>
      </c>
      <c r="L36" s="24">
        <v>40</v>
      </c>
      <c r="M36" s="24">
        <v>5</v>
      </c>
      <c r="N36" s="24">
        <v>35</v>
      </c>
    </row>
    <row r="37" spans="1:14" x14ac:dyDescent="0.3">
      <c r="A37" s="27" t="s">
        <v>87</v>
      </c>
      <c r="B37" s="27" t="s">
        <v>53</v>
      </c>
      <c r="C37" s="29">
        <v>0</v>
      </c>
      <c r="D37" s="29">
        <v>4120</v>
      </c>
      <c r="E37" s="29">
        <v>1760</v>
      </c>
      <c r="F37" s="29">
        <v>2360</v>
      </c>
      <c r="G37" s="22" t="str">
        <f t="shared" si="0"/>
        <v>MILLET PA 9180 1.5 KG BAYER-pcs.</v>
      </c>
      <c r="H37" s="22" t="s">
        <v>165</v>
      </c>
      <c r="J37" s="30" t="s">
        <v>151</v>
      </c>
      <c r="K37" s="24">
        <v>47</v>
      </c>
      <c r="L37" s="24">
        <v>1340</v>
      </c>
      <c r="M37" s="24">
        <v>1247</v>
      </c>
      <c r="N37" s="24">
        <v>140</v>
      </c>
    </row>
    <row r="38" spans="1:14" x14ac:dyDescent="0.3">
      <c r="A38" s="27" t="s">
        <v>88</v>
      </c>
      <c r="B38" s="27" t="s">
        <v>89</v>
      </c>
      <c r="C38" s="29">
        <v>0</v>
      </c>
      <c r="D38" s="29">
        <v>0</v>
      </c>
      <c r="E38" s="29">
        <v>0</v>
      </c>
      <c r="F38" s="29">
        <v>0</v>
      </c>
      <c r="G38" s="22" t="str">
        <f t="shared" si="0"/>
        <v>MUSTARD 5222 1KG BAYER-pcs.</v>
      </c>
      <c r="H38" s="22" t="s">
        <v>119</v>
      </c>
      <c r="J38" s="30" t="s">
        <v>152</v>
      </c>
      <c r="K38" s="24">
        <v>0</v>
      </c>
      <c r="L38" s="24">
        <v>8680</v>
      </c>
      <c r="M38" s="24">
        <v>6752</v>
      </c>
      <c r="N38" s="24">
        <v>1928</v>
      </c>
    </row>
    <row r="39" spans="1:14" x14ac:dyDescent="0.3">
      <c r="A39" s="27" t="s">
        <v>90</v>
      </c>
      <c r="B39" s="27" t="s">
        <v>89</v>
      </c>
      <c r="C39" s="29">
        <v>0</v>
      </c>
      <c r="D39" s="29">
        <v>0</v>
      </c>
      <c r="E39" s="29">
        <v>0</v>
      </c>
      <c r="F39" s="29">
        <v>0</v>
      </c>
      <c r="G39" s="22" t="str">
        <f t="shared" si="0"/>
        <v>MUSTARD 5444 1KG BAYER-pcs.</v>
      </c>
      <c r="H39" s="22" t="s">
        <v>118</v>
      </c>
      <c r="J39" s="30" t="s">
        <v>153</v>
      </c>
      <c r="K39" s="24">
        <v>0</v>
      </c>
      <c r="L39" s="24">
        <v>0</v>
      </c>
      <c r="M39" s="24">
        <v>0</v>
      </c>
      <c r="N39" s="24">
        <v>0</v>
      </c>
    </row>
    <row r="40" spans="1:14" x14ac:dyDescent="0.3">
      <c r="A40" s="27" t="s">
        <v>91</v>
      </c>
      <c r="B40" s="27" t="s">
        <v>89</v>
      </c>
      <c r="C40" s="29">
        <v>0</v>
      </c>
      <c r="D40" s="29">
        <v>0</v>
      </c>
      <c r="E40" s="29">
        <v>0</v>
      </c>
      <c r="F40" s="29">
        <v>0</v>
      </c>
      <c r="G40" s="22" t="str">
        <f t="shared" si="0"/>
        <v>MUSTARD PA 5210 1 KG BAYER-pcs.</v>
      </c>
      <c r="H40" s="22" t="s">
        <v>117</v>
      </c>
      <c r="J40" s="30" t="s">
        <v>154</v>
      </c>
      <c r="K40" s="24">
        <v>0</v>
      </c>
      <c r="L40" s="24">
        <v>1000</v>
      </c>
      <c r="M40" s="24">
        <v>400</v>
      </c>
      <c r="N40" s="24">
        <v>600</v>
      </c>
    </row>
    <row r="41" spans="1:14" x14ac:dyDescent="0.3">
      <c r="A41" s="27" t="s">
        <v>92</v>
      </c>
      <c r="B41" s="27" t="s">
        <v>53</v>
      </c>
      <c r="C41" s="29">
        <v>0</v>
      </c>
      <c r="D41" s="29">
        <v>0</v>
      </c>
      <c r="E41" s="29">
        <v>0</v>
      </c>
      <c r="F41" s="29">
        <v>0</v>
      </c>
      <c r="G41" s="22" t="str">
        <f t="shared" si="0"/>
        <v>MUSTARD PA 5232 1 KG BAYER CROP SCIENCE-pcs.</v>
      </c>
      <c r="H41" s="22" t="s">
        <v>155</v>
      </c>
      <c r="J41" s="30" t="s">
        <v>119</v>
      </c>
      <c r="K41" s="24">
        <v>0</v>
      </c>
      <c r="L41" s="24">
        <v>0</v>
      </c>
      <c r="M41" s="24">
        <v>0</v>
      </c>
      <c r="N41" s="24">
        <v>0</v>
      </c>
    </row>
    <row r="42" spans="1:14" x14ac:dyDescent="0.3">
      <c r="A42" s="27" t="s">
        <v>93</v>
      </c>
      <c r="B42" s="27" t="s">
        <v>53</v>
      </c>
      <c r="C42" s="29">
        <v>0</v>
      </c>
      <c r="D42" s="29">
        <v>0</v>
      </c>
      <c r="E42" s="29">
        <v>0</v>
      </c>
      <c r="F42" s="29">
        <v>0</v>
      </c>
      <c r="G42" s="22" t="str">
        <f t="shared" si="0"/>
        <v>NATIVO WG75 100GM BAYER-pcs.</v>
      </c>
      <c r="H42" s="22" t="s">
        <v>147</v>
      </c>
      <c r="J42" s="30" t="s">
        <v>155</v>
      </c>
      <c r="K42" s="24">
        <v>0</v>
      </c>
      <c r="L42" s="24">
        <v>0</v>
      </c>
      <c r="M42" s="24">
        <v>0</v>
      </c>
      <c r="N42" s="24">
        <v>0</v>
      </c>
    </row>
    <row r="43" spans="1:14" x14ac:dyDescent="0.3">
      <c r="A43" s="27" t="s">
        <v>94</v>
      </c>
      <c r="B43" s="27" t="s">
        <v>53</v>
      </c>
      <c r="C43" s="29">
        <v>200</v>
      </c>
      <c r="D43" s="29">
        <v>0</v>
      </c>
      <c r="E43" s="29">
        <v>0</v>
      </c>
      <c r="F43" s="29">
        <v>200</v>
      </c>
      <c r="G43" s="22" t="str">
        <f t="shared" si="0"/>
        <v>NATIVO WG75 10GM BAYER-pcs.</v>
      </c>
      <c r="H43" s="22" t="s">
        <v>166</v>
      </c>
      <c r="J43" s="30" t="s">
        <v>118</v>
      </c>
      <c r="K43" s="24">
        <v>0</v>
      </c>
      <c r="L43" s="24">
        <v>0</v>
      </c>
      <c r="M43" s="24">
        <v>0</v>
      </c>
      <c r="N43" s="24">
        <v>0</v>
      </c>
    </row>
    <row r="44" spans="1:14" x14ac:dyDescent="0.3">
      <c r="A44" s="27" t="s">
        <v>95</v>
      </c>
      <c r="B44" s="27" t="s">
        <v>53</v>
      </c>
      <c r="C44" s="29">
        <v>100</v>
      </c>
      <c r="D44" s="29">
        <v>0</v>
      </c>
      <c r="E44" s="29">
        <v>25</v>
      </c>
      <c r="F44" s="29">
        <v>75</v>
      </c>
      <c r="G44" s="22" t="str">
        <f t="shared" si="0"/>
        <v>NATIVO WG75 50GM BAYER-pcs.</v>
      </c>
      <c r="H44" s="22" t="s">
        <v>167</v>
      </c>
      <c r="J44" s="30" t="s">
        <v>117</v>
      </c>
      <c r="K44" s="24">
        <v>0</v>
      </c>
      <c r="L44" s="24">
        <v>0</v>
      </c>
      <c r="M44" s="24">
        <v>0</v>
      </c>
      <c r="N44" s="24">
        <v>0</v>
      </c>
    </row>
    <row r="45" spans="1:14" x14ac:dyDescent="0.3">
      <c r="A45" s="27" t="s">
        <v>96</v>
      </c>
      <c r="B45" s="27" t="s">
        <v>53</v>
      </c>
      <c r="C45" s="29">
        <v>10</v>
      </c>
      <c r="D45" s="29">
        <v>0</v>
      </c>
      <c r="E45" s="29">
        <v>5</v>
      </c>
      <c r="F45" s="29">
        <v>5</v>
      </c>
      <c r="G45" s="22" t="str">
        <f t="shared" si="0"/>
        <v>OBERON 100 ML BAYER CS LTD.-pcs.</v>
      </c>
      <c r="H45" s="22" t="s">
        <v>148</v>
      </c>
      <c r="J45" s="30" t="s">
        <v>156</v>
      </c>
      <c r="K45" s="24">
        <v>0</v>
      </c>
      <c r="L45" s="24">
        <v>40</v>
      </c>
      <c r="M45" s="24">
        <v>21</v>
      </c>
      <c r="N45" s="24">
        <v>19</v>
      </c>
    </row>
    <row r="46" spans="1:14" x14ac:dyDescent="0.3">
      <c r="A46" s="27" t="s">
        <v>97</v>
      </c>
      <c r="B46" s="27" t="s">
        <v>61</v>
      </c>
      <c r="C46" s="29">
        <v>0</v>
      </c>
      <c r="D46" s="29">
        <v>0</v>
      </c>
      <c r="E46" s="29">
        <v>0</v>
      </c>
      <c r="F46" s="29">
        <v>0</v>
      </c>
      <c r="G46" s="22" t="str">
        <f t="shared" si="0"/>
        <v>OBERON 50 ML BAYER CS LTD.-pcs.</v>
      </c>
      <c r="H46" s="22" t="s">
        <v>116</v>
      </c>
      <c r="J46" s="30" t="s">
        <v>157</v>
      </c>
      <c r="K46" s="24">
        <v>0</v>
      </c>
      <c r="L46" s="24">
        <v>40</v>
      </c>
      <c r="M46" s="24">
        <v>10</v>
      </c>
      <c r="N46" s="24">
        <v>30</v>
      </c>
    </row>
    <row r="47" spans="1:14" x14ac:dyDescent="0.3">
      <c r="A47" s="27" t="s">
        <v>98</v>
      </c>
      <c r="B47" s="27" t="s">
        <v>53</v>
      </c>
      <c r="C47" s="29">
        <v>0</v>
      </c>
      <c r="D47" s="29">
        <v>100</v>
      </c>
      <c r="E47" s="29">
        <v>50</v>
      </c>
      <c r="F47" s="29">
        <v>50</v>
      </c>
      <c r="G47" s="22" t="str">
        <f t="shared" si="0"/>
        <v>PLANOFIX SL4.5 100ML BAYER CS. LTD.-pcs.</v>
      </c>
      <c r="H47" s="22" t="s">
        <v>135</v>
      </c>
      <c r="J47" s="30" t="s">
        <v>158</v>
      </c>
      <c r="K47" s="24">
        <v>38</v>
      </c>
      <c r="L47" s="24">
        <v>50</v>
      </c>
      <c r="M47" s="24">
        <v>0</v>
      </c>
      <c r="N47" s="24">
        <v>88</v>
      </c>
    </row>
    <row r="48" spans="1:14" x14ac:dyDescent="0.3">
      <c r="A48" s="27" t="s">
        <v>99</v>
      </c>
      <c r="B48" s="27" t="s">
        <v>100</v>
      </c>
      <c r="C48" s="29">
        <v>0</v>
      </c>
      <c r="D48" s="29">
        <v>0</v>
      </c>
      <c r="E48" s="29">
        <v>0</v>
      </c>
      <c r="F48" s="29">
        <v>0</v>
      </c>
      <c r="G48" s="22" t="str">
        <f t="shared" si="0"/>
        <v>Raxil 100 Gram BAYER-pcs.</v>
      </c>
      <c r="H48" s="22" t="s">
        <v>115</v>
      </c>
      <c r="J48" s="30" t="s">
        <v>159</v>
      </c>
      <c r="K48" s="24">
        <v>10</v>
      </c>
      <c r="L48" s="24">
        <v>0</v>
      </c>
      <c r="M48" s="24">
        <v>25</v>
      </c>
      <c r="N48" s="24">
        <v>-15</v>
      </c>
    </row>
    <row r="49" spans="1:14" x14ac:dyDescent="0.3">
      <c r="A49" s="27" t="s">
        <v>101</v>
      </c>
      <c r="B49" s="27" t="s">
        <v>53</v>
      </c>
      <c r="C49" s="29">
        <v>400</v>
      </c>
      <c r="D49" s="29">
        <v>0</v>
      </c>
      <c r="E49" s="29">
        <v>100</v>
      </c>
      <c r="F49" s="29">
        <v>300</v>
      </c>
      <c r="G49" s="22" t="str">
        <f t="shared" si="0"/>
        <v>REGENT (T) SC 50 100 ML. BAYER CS. LTD.-pcs.</v>
      </c>
      <c r="H49" s="22" t="s">
        <v>150</v>
      </c>
      <c r="J49" s="30" t="s">
        <v>160</v>
      </c>
      <c r="K49" s="24">
        <v>0</v>
      </c>
      <c r="L49" s="24">
        <v>0</v>
      </c>
      <c r="M49" s="24">
        <v>0</v>
      </c>
      <c r="N49" s="24">
        <v>0</v>
      </c>
    </row>
    <row r="50" spans="1:14" x14ac:dyDescent="0.3">
      <c r="A50" s="27" t="s">
        <v>102</v>
      </c>
      <c r="B50" s="27" t="s">
        <v>53</v>
      </c>
      <c r="C50" s="29">
        <v>0</v>
      </c>
      <c r="D50" s="29">
        <v>20</v>
      </c>
      <c r="E50" s="29">
        <v>4</v>
      </c>
      <c r="F50" s="29">
        <v>16</v>
      </c>
      <c r="G50" s="22" t="str">
        <f t="shared" si="0"/>
        <v>REGENT GR 0.3 5KG BAYER CS LTD.-pcs.</v>
      </c>
      <c r="H50" s="22" t="s">
        <v>138</v>
      </c>
      <c r="J50" s="30" t="s">
        <v>161</v>
      </c>
      <c r="K50" s="24">
        <v>0</v>
      </c>
      <c r="L50" s="24">
        <v>0</v>
      </c>
      <c r="M50" s="24">
        <v>0</v>
      </c>
      <c r="N50" s="24">
        <v>0</v>
      </c>
    </row>
    <row r="51" spans="1:14" x14ac:dyDescent="0.3">
      <c r="A51" s="27" t="s">
        <v>103</v>
      </c>
      <c r="B51" s="27" t="s">
        <v>53</v>
      </c>
      <c r="C51" s="29">
        <v>0</v>
      </c>
      <c r="D51" s="29">
        <v>200</v>
      </c>
      <c r="E51" s="29">
        <v>80</v>
      </c>
      <c r="F51" s="29">
        <v>120</v>
      </c>
      <c r="G51" s="22" t="str">
        <f t="shared" si="0"/>
        <v>REGENT GR 0.3 1KG BAYER CS LTD.-pcs.</v>
      </c>
      <c r="H51" s="22" t="s">
        <v>168</v>
      </c>
      <c r="J51" s="30" t="s">
        <v>162</v>
      </c>
      <c r="K51" s="24">
        <v>25</v>
      </c>
      <c r="L51" s="24">
        <v>40</v>
      </c>
      <c r="M51" s="24">
        <v>0</v>
      </c>
      <c r="N51" s="24">
        <v>65</v>
      </c>
    </row>
    <row r="52" spans="1:14" x14ac:dyDescent="0.3">
      <c r="A52" s="27" t="s">
        <v>104</v>
      </c>
      <c r="B52" s="27" t="s">
        <v>61</v>
      </c>
      <c r="C52" s="29">
        <v>31</v>
      </c>
      <c r="D52" s="29">
        <v>0</v>
      </c>
      <c r="E52" s="29">
        <v>0</v>
      </c>
      <c r="F52" s="29">
        <v>31</v>
      </c>
      <c r="G52" s="22" t="str">
        <f t="shared" si="0"/>
        <v>REGENT SC50 1LTR BAYAR CROP SCIENCE LTD.-pcs.</v>
      </c>
      <c r="H52" s="22" t="s">
        <v>114</v>
      </c>
      <c r="J52" s="30" t="s">
        <v>163</v>
      </c>
      <c r="K52" s="24">
        <v>0</v>
      </c>
      <c r="L52" s="24">
        <v>100</v>
      </c>
      <c r="M52" s="24">
        <v>100</v>
      </c>
      <c r="N52" s="24">
        <v>0</v>
      </c>
    </row>
    <row r="53" spans="1:14" x14ac:dyDescent="0.3">
      <c r="A53" s="27" t="s">
        <v>105</v>
      </c>
      <c r="B53" s="27" t="s">
        <v>53</v>
      </c>
      <c r="C53" s="29">
        <v>203</v>
      </c>
      <c r="D53" s="29">
        <v>0</v>
      </c>
      <c r="E53" s="29">
        <v>40</v>
      </c>
      <c r="F53" s="29">
        <v>163</v>
      </c>
      <c r="G53" s="22" t="str">
        <f t="shared" si="0"/>
        <v>REGENT SC50 250ML BAYER CROP SCIENCE LTD-pcs.</v>
      </c>
      <c r="H53" s="22" t="s">
        <v>136</v>
      </c>
      <c r="J53" s="30" t="s">
        <v>164</v>
      </c>
      <c r="K53" s="24">
        <v>0</v>
      </c>
      <c r="L53" s="24">
        <v>0</v>
      </c>
      <c r="M53" s="24">
        <v>0</v>
      </c>
      <c r="N53" s="24">
        <v>0</v>
      </c>
    </row>
    <row r="54" spans="1:14" x14ac:dyDescent="0.3">
      <c r="A54" s="27" t="s">
        <v>106</v>
      </c>
      <c r="B54" s="27" t="s">
        <v>53</v>
      </c>
      <c r="C54" s="29">
        <v>150</v>
      </c>
      <c r="D54" s="29">
        <v>0</v>
      </c>
      <c r="E54" s="29">
        <v>0</v>
      </c>
      <c r="F54" s="29">
        <v>150</v>
      </c>
      <c r="G54" s="22" t="str">
        <f t="shared" si="0"/>
        <v>REGENT SC50 500ML BAYER CROP SCIENCE LTD-pcs.</v>
      </c>
      <c r="H54" s="22" t="s">
        <v>137</v>
      </c>
      <c r="J54" s="30" t="s">
        <v>165</v>
      </c>
      <c r="K54" s="24">
        <v>0</v>
      </c>
      <c r="L54" s="24">
        <v>4120</v>
      </c>
      <c r="M54" s="24">
        <v>1760</v>
      </c>
      <c r="N54" s="24">
        <v>2360</v>
      </c>
    </row>
    <row r="55" spans="1:14" x14ac:dyDescent="0.3">
      <c r="A55" s="27" t="s">
        <v>107</v>
      </c>
      <c r="B55" s="27" t="s">
        <v>53</v>
      </c>
      <c r="C55" s="29">
        <v>50</v>
      </c>
      <c r="D55" s="29">
        <v>50</v>
      </c>
      <c r="E55" s="29">
        <v>21</v>
      </c>
      <c r="F55" s="29">
        <v>79</v>
      </c>
      <c r="G55" s="22" t="str">
        <f t="shared" si="0"/>
        <v>SOLOMON OD300 100ML BAYER-pcs.</v>
      </c>
      <c r="H55" s="22" t="s">
        <v>140</v>
      </c>
      <c r="J55" s="30" t="s">
        <v>166</v>
      </c>
      <c r="K55" s="24">
        <v>200</v>
      </c>
      <c r="L55" s="24">
        <v>0</v>
      </c>
      <c r="M55" s="24">
        <v>0</v>
      </c>
      <c r="N55" s="24">
        <v>200</v>
      </c>
    </row>
    <row r="56" spans="1:14" x14ac:dyDescent="0.3">
      <c r="A56" s="27" t="s">
        <v>108</v>
      </c>
      <c r="B56" s="27" t="s">
        <v>53</v>
      </c>
      <c r="C56" s="29">
        <v>0</v>
      </c>
      <c r="D56" s="29">
        <v>0</v>
      </c>
      <c r="E56" s="29">
        <v>0</v>
      </c>
      <c r="F56" s="29">
        <v>0</v>
      </c>
      <c r="G56" s="22" t="str">
        <f t="shared" si="0"/>
        <v>SOLOMON OD300 1LTR. BAYER CP L.-pcs.</v>
      </c>
      <c r="H56" s="22" t="s">
        <v>139</v>
      </c>
      <c r="J56" s="30" t="s">
        <v>167</v>
      </c>
      <c r="K56" s="24">
        <v>100</v>
      </c>
      <c r="L56" s="24">
        <v>0</v>
      </c>
      <c r="M56" s="24">
        <v>25</v>
      </c>
      <c r="N56" s="24">
        <v>75</v>
      </c>
    </row>
    <row r="57" spans="1:14" x14ac:dyDescent="0.3">
      <c r="A57" s="27" t="s">
        <v>109</v>
      </c>
      <c r="B57" s="27" t="s">
        <v>53</v>
      </c>
      <c r="C57" s="29">
        <v>99</v>
      </c>
      <c r="D57" s="29">
        <v>40</v>
      </c>
      <c r="E57" s="29">
        <v>64</v>
      </c>
      <c r="F57" s="29">
        <v>75</v>
      </c>
      <c r="G57" s="22" t="str">
        <f t="shared" si="0"/>
        <v>SOLOMON OD300 250ML BAYER C.S. LTD.-pcs.</v>
      </c>
      <c r="H57" s="22" t="s">
        <v>141</v>
      </c>
      <c r="J57" s="30" t="s">
        <v>116</v>
      </c>
      <c r="K57" s="24">
        <v>0</v>
      </c>
      <c r="L57" s="24">
        <v>0</v>
      </c>
      <c r="M57" s="24">
        <v>0</v>
      </c>
      <c r="N57" s="24">
        <v>0</v>
      </c>
    </row>
    <row r="58" spans="1:14" x14ac:dyDescent="0.3">
      <c r="A58" s="27" t="s">
        <v>110</v>
      </c>
      <c r="B58" s="27" t="s">
        <v>53</v>
      </c>
      <c r="C58" s="29">
        <v>20</v>
      </c>
      <c r="D58" s="29">
        <v>0</v>
      </c>
      <c r="E58" s="29">
        <v>0</v>
      </c>
      <c r="F58" s="29">
        <v>20</v>
      </c>
      <c r="G58" s="22" t="str">
        <f t="shared" si="0"/>
        <v>SOLOMON OD300 500ML BAYER C.S. LTD.-pcs.</v>
      </c>
      <c r="H58" s="22" t="s">
        <v>142</v>
      </c>
      <c r="J58" s="30" t="s">
        <v>168</v>
      </c>
      <c r="K58" s="24">
        <v>0</v>
      </c>
      <c r="L58" s="24">
        <v>200</v>
      </c>
      <c r="M58" s="24">
        <v>80</v>
      </c>
      <c r="N58" s="24">
        <v>120</v>
      </c>
    </row>
    <row r="59" spans="1:14" x14ac:dyDescent="0.3">
      <c r="A59" s="27" t="s">
        <v>183</v>
      </c>
      <c r="B59" s="27" t="s">
        <v>53</v>
      </c>
      <c r="C59" s="29">
        <v>0</v>
      </c>
      <c r="D59" s="29">
        <v>60</v>
      </c>
      <c r="E59" s="29">
        <v>1</v>
      </c>
      <c r="F59" s="29">
        <v>59</v>
      </c>
      <c r="G59" s="22" t="str">
        <f t="shared" si="0"/>
        <v>SURPASS 7007 475 GM BAYER-pcs.</v>
      </c>
      <c r="H59" s="22" t="s">
        <v>188</v>
      </c>
      <c r="J59" s="30" t="s">
        <v>169</v>
      </c>
      <c r="K59" s="24">
        <v>5</v>
      </c>
      <c r="L59" s="24">
        <v>0</v>
      </c>
      <c r="M59" s="24">
        <v>0</v>
      </c>
      <c r="N59" s="24">
        <v>5</v>
      </c>
    </row>
    <row r="60" spans="1:14" x14ac:dyDescent="0.3">
      <c r="A60" s="27" t="s">
        <v>111</v>
      </c>
      <c r="B60" s="27" t="s">
        <v>53</v>
      </c>
      <c r="C60" s="29">
        <v>0</v>
      </c>
      <c r="D60" s="29">
        <v>40</v>
      </c>
      <c r="E60" s="29">
        <v>21</v>
      </c>
      <c r="F60" s="29">
        <v>19</v>
      </c>
      <c r="G60" s="22" t="str">
        <f t="shared" si="0"/>
        <v>SURPASS 7172 BG2 475GM BAYER-pcs.</v>
      </c>
      <c r="H60" s="22" t="s">
        <v>156</v>
      </c>
      <c r="J60" s="30" t="s">
        <v>187</v>
      </c>
      <c r="K60" s="24">
        <v>0</v>
      </c>
      <c r="L60" s="24">
        <v>40</v>
      </c>
      <c r="M60" s="24">
        <v>5</v>
      </c>
      <c r="N60" s="24">
        <v>35</v>
      </c>
    </row>
    <row r="61" spans="1:14" x14ac:dyDescent="0.3">
      <c r="A61" s="27" t="s">
        <v>112</v>
      </c>
      <c r="B61" s="27" t="s">
        <v>53</v>
      </c>
      <c r="C61" s="29">
        <v>0</v>
      </c>
      <c r="D61" s="29">
        <v>40</v>
      </c>
      <c r="E61" s="29">
        <v>10</v>
      </c>
      <c r="F61" s="29">
        <v>30</v>
      </c>
      <c r="G61" s="22" t="str">
        <f t="shared" si="0"/>
        <v>SURPASS 7272 475 GM BAYER-pcs.</v>
      </c>
      <c r="H61" s="22" t="s">
        <v>157</v>
      </c>
      <c r="J61" s="30" t="s">
        <v>188</v>
      </c>
      <c r="K61" s="24">
        <v>0</v>
      </c>
      <c r="L61" s="24">
        <v>60</v>
      </c>
      <c r="M61" s="24">
        <v>1</v>
      </c>
      <c r="N61" s="24">
        <v>59</v>
      </c>
    </row>
    <row r="62" spans="1:14" x14ac:dyDescent="0.3">
      <c r="A62" s="27" t="s">
        <v>113</v>
      </c>
      <c r="B62" s="27" t="s">
        <v>53</v>
      </c>
      <c r="C62" s="29">
        <v>5</v>
      </c>
      <c r="D62" s="29">
        <v>0</v>
      </c>
      <c r="E62" s="29">
        <v>0</v>
      </c>
      <c r="F62" s="29">
        <v>5</v>
      </c>
      <c r="G62" s="22" t="str">
        <f t="shared" si="0"/>
        <v>VELUM PRIME SC400 250 ML BAYAR-pcs.</v>
      </c>
      <c r="H62" s="22" t="s">
        <v>169</v>
      </c>
      <c r="J62" s="30" t="s">
        <v>20</v>
      </c>
      <c r="K62" s="24">
        <v>3022</v>
      </c>
      <c r="L62" s="24">
        <v>18710</v>
      </c>
      <c r="M62" s="24">
        <v>11530</v>
      </c>
      <c r="N62" s="24">
        <v>10202</v>
      </c>
    </row>
    <row r="63" spans="1:14" x14ac:dyDescent="0.3">
      <c r="A63" s="27"/>
      <c r="B63" s="27"/>
      <c r="C63" s="29"/>
      <c r="D63" s="29"/>
      <c r="E63" s="29"/>
      <c r="F63" s="29"/>
      <c r="G63" s="22"/>
      <c r="H63" s="22"/>
    </row>
    <row r="64" spans="1:14" x14ac:dyDescent="0.3">
      <c r="A64" s="27"/>
      <c r="B64" s="27"/>
      <c r="C64" s="29"/>
      <c r="D64" s="29"/>
      <c r="E64" s="29"/>
      <c r="F64" s="29"/>
      <c r="G64" s="22"/>
      <c r="H64" s="22"/>
    </row>
    <row r="65" spans="1:8" x14ac:dyDescent="0.3">
      <c r="A65" s="27"/>
      <c r="B65" s="27"/>
      <c r="C65" s="29"/>
      <c r="D65" s="29"/>
      <c r="E65" s="29"/>
      <c r="F65" s="29"/>
      <c r="G65" s="22"/>
      <c r="H65" s="22"/>
    </row>
    <row r="66" spans="1:8" x14ac:dyDescent="0.3">
      <c r="A66" s="27"/>
      <c r="B66" s="27"/>
      <c r="C66" s="28"/>
      <c r="D66" s="28"/>
      <c r="E66" s="28"/>
      <c r="F66" s="28"/>
      <c r="G66" s="22"/>
      <c r="H66" s="22"/>
    </row>
    <row r="67" spans="1:8" x14ac:dyDescent="0.3">
      <c r="A67" s="27"/>
      <c r="B67" s="27"/>
      <c r="C67" s="28"/>
      <c r="D67" s="28"/>
      <c r="E67" s="28"/>
      <c r="F67" s="28"/>
      <c r="G67" s="22"/>
      <c r="H67" s="22"/>
    </row>
    <row r="68" spans="1:8" x14ac:dyDescent="0.3">
      <c r="A68" s="27"/>
      <c r="B68" s="27"/>
      <c r="C68" s="28"/>
      <c r="D68" s="28"/>
      <c r="E68" s="28"/>
      <c r="F68" s="28"/>
      <c r="G68" s="22"/>
      <c r="H68" s="22"/>
    </row>
    <row r="69" spans="1:8" x14ac:dyDescent="0.3">
      <c r="A69" s="27"/>
      <c r="B69" s="27"/>
      <c r="C69" s="28"/>
      <c r="D69" s="28"/>
      <c r="E69" s="28"/>
      <c r="F69" s="28"/>
      <c r="G69" s="22"/>
      <c r="H69" s="22"/>
    </row>
    <row r="70" spans="1:8" x14ac:dyDescent="0.3">
      <c r="A70" s="27"/>
      <c r="B70" s="27"/>
      <c r="C70" s="28"/>
      <c r="D70" s="28"/>
      <c r="E70" s="28"/>
      <c r="F70" s="28"/>
      <c r="G70" s="22"/>
      <c r="H70" s="22"/>
    </row>
    <row r="71" spans="1:8" x14ac:dyDescent="0.3">
      <c r="A71" s="27"/>
      <c r="B71" s="27"/>
      <c r="C71" s="28"/>
      <c r="D71" s="28"/>
      <c r="E71" s="28"/>
      <c r="F71" s="28"/>
      <c r="G71" s="22"/>
      <c r="H71" s="22"/>
    </row>
    <row r="72" spans="1:8" x14ac:dyDescent="0.3">
      <c r="A72" s="27"/>
      <c r="B72" s="27"/>
      <c r="C72" s="28"/>
      <c r="D72" s="28"/>
      <c r="E72" s="28"/>
      <c r="F72" s="28"/>
      <c r="G72" s="22"/>
      <c r="H72" s="22"/>
    </row>
    <row r="73" spans="1:8" x14ac:dyDescent="0.3">
      <c r="A73" s="27"/>
      <c r="B73" s="27"/>
      <c r="C73" s="28"/>
      <c r="D73" s="28"/>
      <c r="E73" s="28"/>
      <c r="F73" s="28"/>
      <c r="G73" s="22"/>
      <c r="H73" s="22"/>
    </row>
    <row r="74" spans="1:8" x14ac:dyDescent="0.3">
      <c r="A74" s="27"/>
      <c r="B74" s="27"/>
      <c r="C74" s="28"/>
      <c r="D74" s="28"/>
      <c r="E74" s="28"/>
      <c r="F74" s="28"/>
      <c r="G74" s="22"/>
      <c r="H74" s="22"/>
    </row>
    <row r="75" spans="1:8" x14ac:dyDescent="0.3">
      <c r="A75" s="27"/>
      <c r="B75" s="27"/>
      <c r="C75" s="28"/>
      <c r="D75" s="28"/>
      <c r="E75" s="28"/>
      <c r="F75" s="28"/>
      <c r="G75" s="22"/>
      <c r="H75" s="22"/>
    </row>
    <row r="76" spans="1:8" x14ac:dyDescent="0.3">
      <c r="A76" s="27"/>
      <c r="B76" s="27"/>
      <c r="C76" s="28"/>
      <c r="D76" s="28"/>
      <c r="E76" s="28"/>
      <c r="F76" s="28"/>
      <c r="G76" s="22"/>
      <c r="H76" s="22"/>
    </row>
    <row r="77" spans="1:8" x14ac:dyDescent="0.3">
      <c r="A77" s="27"/>
      <c r="B77" s="27"/>
      <c r="C77" s="28"/>
      <c r="D77" s="28"/>
      <c r="E77" s="28"/>
      <c r="F77" s="28"/>
      <c r="G77" s="22"/>
      <c r="H77" s="22"/>
    </row>
    <row r="78" spans="1:8" x14ac:dyDescent="0.3">
      <c r="A78" s="27"/>
      <c r="B78" s="27"/>
      <c r="C78" s="28"/>
      <c r="D78" s="28"/>
      <c r="E78" s="28"/>
      <c r="F78" s="28"/>
      <c r="G78" s="22"/>
      <c r="H78" s="22"/>
    </row>
    <row r="79" spans="1:8" x14ac:dyDescent="0.3">
      <c r="A79" s="27"/>
      <c r="B79" s="27"/>
      <c r="C79" s="28"/>
      <c r="D79" s="28"/>
      <c r="E79" s="28"/>
      <c r="F79" s="28"/>
      <c r="G79" s="22"/>
      <c r="H79" s="22"/>
    </row>
    <row r="80" spans="1:8" x14ac:dyDescent="0.3">
      <c r="A80" s="27"/>
      <c r="B80" s="27"/>
      <c r="C80" s="28"/>
      <c r="D80" s="28"/>
      <c r="E80" s="28"/>
      <c r="F80" s="28"/>
      <c r="G80" s="22"/>
      <c r="H80" s="22"/>
    </row>
    <row r="81" spans="1:8" x14ac:dyDescent="0.3">
      <c r="A81" s="27"/>
      <c r="B81" s="27"/>
      <c r="C81" s="28"/>
      <c r="D81" s="28"/>
      <c r="E81" s="28"/>
      <c r="F81" s="28"/>
      <c r="G81" s="22"/>
      <c r="H81" s="22"/>
    </row>
    <row r="82" spans="1:8" x14ac:dyDescent="0.3">
      <c r="A82" s="27"/>
      <c r="B82" s="27"/>
      <c r="C82" s="28"/>
      <c r="D82" s="28"/>
      <c r="E82" s="28"/>
      <c r="F82" s="28"/>
      <c r="G82" s="22"/>
      <c r="H82" s="22"/>
    </row>
    <row r="83" spans="1:8" x14ac:dyDescent="0.3">
      <c r="A83" s="27"/>
      <c r="B83" s="27"/>
      <c r="C83" s="28"/>
      <c r="D83" s="28"/>
      <c r="E83" s="28"/>
      <c r="F83" s="28"/>
      <c r="G83" s="22"/>
      <c r="H83" s="22"/>
    </row>
    <row r="84" spans="1:8" x14ac:dyDescent="0.3">
      <c r="A84" s="27"/>
      <c r="B84" s="27"/>
      <c r="C84" s="28"/>
      <c r="D84" s="28"/>
      <c r="E84" s="28"/>
      <c r="F84" s="28"/>
      <c r="G84" s="22"/>
      <c r="H84" s="22"/>
    </row>
    <row r="85" spans="1:8" x14ac:dyDescent="0.3">
      <c r="A85" s="27"/>
      <c r="B85" s="27"/>
      <c r="C85" s="28"/>
      <c r="D85" s="28"/>
      <c r="E85" s="28"/>
      <c r="F85" s="28"/>
      <c r="G85" s="22"/>
      <c r="H85" s="22"/>
    </row>
    <row r="86" spans="1:8" x14ac:dyDescent="0.3">
      <c r="A86" s="27"/>
      <c r="B86" s="27"/>
      <c r="C86" s="28"/>
      <c r="D86" s="28"/>
      <c r="E86" s="28"/>
      <c r="F86" s="28"/>
      <c r="G86" s="22"/>
      <c r="H86" s="22"/>
    </row>
    <row r="87" spans="1:8" x14ac:dyDescent="0.3">
      <c r="A87" s="27"/>
      <c r="B87" s="27"/>
      <c r="C87" s="28"/>
      <c r="D87" s="28"/>
      <c r="E87" s="28"/>
      <c r="F87" s="28"/>
      <c r="G87" s="22"/>
      <c r="H87" s="22"/>
    </row>
    <row r="88" spans="1:8" x14ac:dyDescent="0.3">
      <c r="A88" s="27"/>
      <c r="B88" s="27"/>
      <c r="C88" s="28"/>
      <c r="D88" s="28"/>
      <c r="E88" s="28"/>
      <c r="F88" s="28"/>
      <c r="G88" s="22"/>
      <c r="H88" s="22"/>
    </row>
    <row r="89" spans="1:8" x14ac:dyDescent="0.3">
      <c r="A89" s="27"/>
      <c r="B89" s="27"/>
      <c r="C89" s="28"/>
      <c r="D89" s="28"/>
      <c r="E89" s="28"/>
      <c r="F89" s="28"/>
      <c r="G89" s="22"/>
      <c r="H89" s="22"/>
    </row>
    <row r="90" spans="1:8" x14ac:dyDescent="0.3">
      <c r="A90" s="27"/>
      <c r="B90" s="27"/>
      <c r="C90" s="28"/>
      <c r="D90" s="28"/>
      <c r="E90" s="28"/>
      <c r="F90" s="28"/>
      <c r="G90" s="22"/>
      <c r="H90" s="22"/>
    </row>
    <row r="91" spans="1:8" x14ac:dyDescent="0.3">
      <c r="A91" s="27"/>
      <c r="B91" s="27"/>
      <c r="C91" s="28"/>
      <c r="D91" s="28"/>
      <c r="E91" s="28"/>
      <c r="F91" s="28"/>
      <c r="G91" s="22"/>
      <c r="H91" s="22"/>
    </row>
    <row r="92" spans="1:8" x14ac:dyDescent="0.3">
      <c r="A92" s="27"/>
      <c r="B92" s="27"/>
      <c r="C92" s="28"/>
      <c r="D92" s="28"/>
      <c r="E92" s="28"/>
      <c r="F92" s="28"/>
      <c r="G92" s="22"/>
      <c r="H92" s="22"/>
    </row>
    <row r="93" spans="1:8" x14ac:dyDescent="0.3">
      <c r="A93" s="27"/>
      <c r="B93" s="27"/>
      <c r="C93" s="28"/>
      <c r="D93" s="28"/>
      <c r="E93" s="28"/>
      <c r="F93" s="28"/>
      <c r="G93" s="22"/>
      <c r="H93" s="22"/>
    </row>
    <row r="94" spans="1:8" x14ac:dyDescent="0.3">
      <c r="A94" s="27"/>
      <c r="B94" s="27"/>
      <c r="C94" s="28"/>
      <c r="D94" s="28"/>
      <c r="E94" s="28"/>
      <c r="F94" s="28"/>
      <c r="G94" s="22"/>
      <c r="H94" s="22"/>
    </row>
    <row r="95" spans="1:8" x14ac:dyDescent="0.3">
      <c r="A95" s="27"/>
      <c r="B95" s="27"/>
      <c r="C95" s="28"/>
      <c r="D95" s="28"/>
      <c r="E95" s="28"/>
      <c r="F95" s="28"/>
      <c r="G95" s="22"/>
      <c r="H95" s="22"/>
    </row>
    <row r="96" spans="1:8" x14ac:dyDescent="0.3">
      <c r="A96" s="27"/>
      <c r="B96" s="27"/>
      <c r="C96" s="28"/>
      <c r="D96" s="28"/>
      <c r="E96" s="28"/>
      <c r="F96" s="28"/>
      <c r="G96" s="22"/>
      <c r="H96" s="22"/>
    </row>
    <row r="97" spans="1:8" x14ac:dyDescent="0.3">
      <c r="A97" s="27"/>
      <c r="B97" s="27"/>
      <c r="C97" s="28"/>
      <c r="D97" s="28"/>
      <c r="E97" s="28"/>
      <c r="F97" s="28"/>
      <c r="G97"/>
      <c r="H97" s="68"/>
    </row>
    <row r="98" spans="1:8" x14ac:dyDescent="0.3">
      <c r="A98" s="27"/>
      <c r="B98" s="27"/>
      <c r="C98" s="28"/>
      <c r="D98" s="28"/>
      <c r="E98" s="28"/>
      <c r="F98" s="28"/>
      <c r="G98" s="22"/>
      <c r="H98" s="22"/>
    </row>
    <row r="99" spans="1:8" x14ac:dyDescent="0.3">
      <c r="A99" s="27"/>
      <c r="B99" s="27"/>
      <c r="C99" s="28"/>
      <c r="D99" s="28"/>
      <c r="E99" s="28"/>
      <c r="F99" s="28"/>
      <c r="G99" s="22"/>
      <c r="H99" s="22"/>
    </row>
    <row r="100" spans="1:8" x14ac:dyDescent="0.3">
      <c r="A100" s="27"/>
      <c r="B100" s="27"/>
      <c r="C100" s="28"/>
      <c r="D100" s="28"/>
      <c r="E100" s="28"/>
      <c r="F100" s="28"/>
      <c r="G100" s="22"/>
      <c r="H100" s="22"/>
    </row>
    <row r="101" spans="1:8" x14ac:dyDescent="0.3">
      <c r="A101" s="27"/>
      <c r="B101" s="27"/>
      <c r="C101" s="28"/>
      <c r="D101" s="28"/>
      <c r="E101" s="28"/>
      <c r="F101" s="28"/>
      <c r="G101" s="22"/>
      <c r="H101" s="22"/>
    </row>
    <row r="102" spans="1:8" x14ac:dyDescent="0.3">
      <c r="A102" s="27"/>
      <c r="B102" s="27"/>
      <c r="C102" s="28"/>
      <c r="D102" s="28"/>
      <c r="E102" s="28"/>
      <c r="F102" s="28"/>
      <c r="G102" s="22"/>
      <c r="H102" s="22"/>
    </row>
    <row r="103" spans="1:8" x14ac:dyDescent="0.3">
      <c r="A103" s="27"/>
      <c r="B103" s="27"/>
      <c r="C103" s="28"/>
      <c r="D103" s="28"/>
      <c r="E103" s="28"/>
      <c r="F103" s="28"/>
      <c r="G103" s="22"/>
      <c r="H103" s="22"/>
    </row>
    <row r="104" spans="1:8" x14ac:dyDescent="0.3">
      <c r="A104" s="27"/>
      <c r="B104" s="27"/>
      <c r="C104" s="28"/>
      <c r="D104" s="28"/>
      <c r="E104" s="28"/>
      <c r="F104" s="28"/>
      <c r="G104" s="22"/>
      <c r="H104" s="22"/>
    </row>
    <row r="105" spans="1:8" x14ac:dyDescent="0.3">
      <c r="A105" s="27"/>
      <c r="B105" s="27"/>
      <c r="C105" s="28"/>
      <c r="D105" s="28"/>
      <c r="E105" s="28"/>
      <c r="F105" s="28"/>
      <c r="G105" s="22"/>
      <c r="H105" s="22"/>
    </row>
    <row r="106" spans="1:8" x14ac:dyDescent="0.3">
      <c r="A106" s="27"/>
      <c r="B106" s="27"/>
      <c r="C106" s="28"/>
      <c r="D106" s="28"/>
      <c r="E106" s="28"/>
      <c r="F106" s="28"/>
      <c r="G106" s="22"/>
      <c r="H106" s="22"/>
    </row>
    <row r="107" spans="1:8" x14ac:dyDescent="0.3">
      <c r="A107" s="27"/>
      <c r="B107" s="27"/>
      <c r="C107" s="28"/>
      <c r="D107" s="28"/>
      <c r="E107" s="28"/>
      <c r="F107" s="28"/>
      <c r="G107" s="22"/>
      <c r="H107" s="22"/>
    </row>
    <row r="108" spans="1:8" x14ac:dyDescent="0.3">
      <c r="A108" s="27"/>
      <c r="B108" s="27"/>
      <c r="C108" s="28"/>
      <c r="D108" s="28"/>
      <c r="E108" s="28"/>
      <c r="F108" s="28"/>
      <c r="G108" s="22"/>
      <c r="H108" s="22"/>
    </row>
    <row r="109" spans="1:8" x14ac:dyDescent="0.3">
      <c r="A109" s="27"/>
      <c r="B109" s="27"/>
      <c r="C109" s="28"/>
      <c r="D109" s="28"/>
      <c r="E109" s="28"/>
      <c r="F109" s="28"/>
      <c r="G109" s="22"/>
      <c r="H109" s="22"/>
    </row>
    <row r="110" spans="1:8" x14ac:dyDescent="0.3">
      <c r="A110" s="27"/>
      <c r="B110" s="27"/>
      <c r="C110" s="28"/>
      <c r="D110" s="28"/>
      <c r="E110" s="28"/>
      <c r="F110" s="28"/>
      <c r="G110" s="22"/>
      <c r="H110" s="22"/>
    </row>
    <row r="111" spans="1:8" x14ac:dyDescent="0.3">
      <c r="A111" s="27"/>
      <c r="B111" s="27"/>
      <c r="C111" s="28"/>
      <c r="D111" s="28"/>
      <c r="E111" s="28"/>
      <c r="F111" s="28"/>
      <c r="G111" s="22"/>
      <c r="H111" s="22"/>
    </row>
    <row r="112" spans="1:8" x14ac:dyDescent="0.3">
      <c r="A112" s="27"/>
      <c r="B112" s="27"/>
      <c r="C112" s="28"/>
      <c r="D112" s="28"/>
      <c r="E112" s="28"/>
      <c r="F112" s="28"/>
      <c r="G112" s="22"/>
      <c r="H112" s="22"/>
    </row>
    <row r="113" spans="1:8" x14ac:dyDescent="0.3">
      <c r="A113" s="27"/>
      <c r="B113" s="27"/>
      <c r="C113" s="28"/>
      <c r="D113" s="28"/>
      <c r="E113" s="28"/>
      <c r="F113" s="28"/>
      <c r="G113" s="22"/>
      <c r="H113" s="22"/>
    </row>
    <row r="114" spans="1:8" x14ac:dyDescent="0.3">
      <c r="A114" s="27"/>
      <c r="B114" s="27"/>
      <c r="C114" s="28"/>
      <c r="D114" s="28"/>
      <c r="E114" s="28"/>
      <c r="F114" s="28"/>
      <c r="G114" s="22"/>
      <c r="H114" s="22"/>
    </row>
    <row r="115" spans="1:8" x14ac:dyDescent="0.3">
      <c r="A115" s="27"/>
      <c r="B115" s="27"/>
      <c r="C115" s="28"/>
      <c r="D115" s="28"/>
      <c r="E115" s="28"/>
      <c r="F115" s="28"/>
      <c r="G115" s="22"/>
      <c r="H115" s="22"/>
    </row>
    <row r="116" spans="1:8" x14ac:dyDescent="0.3">
      <c r="A116" s="27"/>
      <c r="B116" s="27"/>
      <c r="C116" s="28"/>
      <c r="D116" s="28"/>
      <c r="E116" s="28"/>
      <c r="F116" s="28"/>
      <c r="G116" s="22"/>
      <c r="H116" s="22"/>
    </row>
    <row r="117" spans="1:8" x14ac:dyDescent="0.3">
      <c r="A117" s="27"/>
      <c r="B117" s="27"/>
      <c r="C117" s="28"/>
      <c r="D117" s="28"/>
      <c r="E117" s="28"/>
      <c r="F117" s="28"/>
      <c r="G117" s="22"/>
      <c r="H117" s="22"/>
    </row>
    <row r="118" spans="1:8" x14ac:dyDescent="0.3">
      <c r="A118" s="27"/>
      <c r="B118" s="27"/>
      <c r="C118" s="28"/>
      <c r="D118" s="28"/>
      <c r="E118" s="28"/>
      <c r="F118" s="28"/>
      <c r="G118" s="22"/>
      <c r="H118" s="22"/>
    </row>
    <row r="119" spans="1:8" x14ac:dyDescent="0.3">
      <c r="A119" s="27"/>
      <c r="B119" s="27"/>
      <c r="C119" s="28"/>
      <c r="D119" s="28"/>
      <c r="E119" s="28"/>
      <c r="F119" s="28"/>
      <c r="G119" s="22"/>
      <c r="H119" s="22"/>
    </row>
    <row r="120" spans="1:8" x14ac:dyDescent="0.3">
      <c r="A120" s="27"/>
      <c r="B120" s="27"/>
      <c r="C120" s="28"/>
      <c r="D120" s="28"/>
      <c r="E120" s="28"/>
      <c r="F120" s="28"/>
      <c r="G120" s="22"/>
      <c r="H120" s="22"/>
    </row>
    <row r="121" spans="1:8" x14ac:dyDescent="0.3">
      <c r="A121" s="27"/>
      <c r="B121" s="27"/>
      <c r="C121" s="28"/>
      <c r="D121" s="28"/>
      <c r="E121" s="28"/>
      <c r="F121" s="28"/>
      <c r="G121" s="22"/>
      <c r="H121" s="22"/>
    </row>
    <row r="122" spans="1:8" x14ac:dyDescent="0.3">
      <c r="A122" s="27"/>
      <c r="B122" s="27"/>
      <c r="C122" s="28"/>
      <c r="D122" s="28"/>
      <c r="E122" s="28"/>
      <c r="F122" s="28"/>
      <c r="G122" s="22"/>
      <c r="H122" s="22"/>
    </row>
    <row r="123" spans="1:8" x14ac:dyDescent="0.3">
      <c r="A123" s="27"/>
      <c r="B123" s="27"/>
      <c r="C123" s="28"/>
      <c r="D123" s="28"/>
      <c r="E123" s="28"/>
      <c r="F123" s="28"/>
      <c r="G123" s="22"/>
      <c r="H123" s="22"/>
    </row>
    <row r="124" spans="1:8" x14ac:dyDescent="0.3">
      <c r="A124" s="27"/>
      <c r="B124" s="27"/>
      <c r="C124" s="28"/>
      <c r="D124" s="28"/>
      <c r="E124" s="28"/>
      <c r="F124" s="28"/>
      <c r="G124" s="22"/>
      <c r="H124" s="22"/>
    </row>
    <row r="125" spans="1:8" x14ac:dyDescent="0.3">
      <c r="A125" s="27"/>
      <c r="B125" s="27"/>
      <c r="C125" s="28"/>
      <c r="D125" s="28"/>
      <c r="E125" s="28"/>
      <c r="F125" s="28"/>
      <c r="G125" s="22"/>
      <c r="H125" s="22"/>
    </row>
    <row r="126" spans="1:8" x14ac:dyDescent="0.3">
      <c r="A126" s="27"/>
      <c r="B126" s="27"/>
      <c r="C126" s="28"/>
      <c r="D126" s="28"/>
      <c r="E126" s="28"/>
      <c r="F126" s="28"/>
      <c r="G126" s="22"/>
      <c r="H126" s="22"/>
    </row>
    <row r="127" spans="1:8" x14ac:dyDescent="0.3">
      <c r="A127" s="27"/>
      <c r="B127" s="27"/>
      <c r="C127" s="28"/>
      <c r="D127" s="28"/>
      <c r="E127" s="28"/>
      <c r="F127" s="28"/>
      <c r="G127" s="22"/>
      <c r="H127" s="22"/>
    </row>
    <row r="128" spans="1:8" x14ac:dyDescent="0.3">
      <c r="A128" s="27"/>
      <c r="B128" s="27"/>
      <c r="C128" s="28"/>
      <c r="D128" s="28"/>
      <c r="E128" s="28"/>
      <c r="F128" s="28"/>
      <c r="G128" s="22"/>
      <c r="H128" s="22"/>
    </row>
    <row r="129" spans="1:8" x14ac:dyDescent="0.3">
      <c r="A129" s="27"/>
      <c r="B129" s="27"/>
      <c r="C129" s="28"/>
      <c r="D129" s="28"/>
      <c r="E129" s="28"/>
      <c r="F129" s="28"/>
      <c r="G129" s="22"/>
      <c r="H129" s="22"/>
    </row>
    <row r="130" spans="1:8" x14ac:dyDescent="0.3">
      <c r="A130" s="27"/>
      <c r="B130" s="27"/>
      <c r="C130" s="28"/>
      <c r="D130" s="28"/>
      <c r="E130" s="28"/>
      <c r="F130" s="28"/>
      <c r="G130" s="22"/>
      <c r="H130" s="22"/>
    </row>
    <row r="131" spans="1:8" x14ac:dyDescent="0.3">
      <c r="A131" s="27"/>
      <c r="B131" s="27"/>
      <c r="C131" s="28"/>
      <c r="D131" s="28"/>
      <c r="E131" s="28"/>
      <c r="F131" s="28"/>
      <c r="G131" s="22"/>
      <c r="H131" s="22"/>
    </row>
    <row r="132" spans="1:8" x14ac:dyDescent="0.3">
      <c r="A132" s="27"/>
      <c r="B132" s="27"/>
      <c r="C132" s="28"/>
      <c r="D132" s="28"/>
      <c r="E132" s="28"/>
      <c r="F132" s="28"/>
      <c r="G132" s="22"/>
      <c r="H132" s="22"/>
    </row>
    <row r="133" spans="1:8" x14ac:dyDescent="0.3">
      <c r="A133" s="27"/>
      <c r="B133" s="27"/>
      <c r="C133" s="28"/>
      <c r="D133" s="28"/>
      <c r="E133" s="28"/>
      <c r="F133" s="28"/>
      <c r="G133" s="22"/>
      <c r="H133" s="22"/>
    </row>
    <row r="134" spans="1:8" x14ac:dyDescent="0.3">
      <c r="A134" s="27"/>
      <c r="B134" s="27"/>
      <c r="C134" s="28"/>
      <c r="D134" s="28"/>
      <c r="E134" s="28"/>
      <c r="F134" s="28"/>
      <c r="G134" s="22"/>
      <c r="H134" s="22"/>
    </row>
    <row r="135" spans="1:8" x14ac:dyDescent="0.3">
      <c r="A135" s="27"/>
      <c r="B135" s="27"/>
      <c r="C135" s="28"/>
      <c r="D135" s="28"/>
      <c r="E135" s="28"/>
      <c r="F135" s="28"/>
      <c r="G135"/>
      <c r="H135" s="68"/>
    </row>
    <row r="136" spans="1:8" x14ac:dyDescent="0.3">
      <c r="A136" s="27"/>
      <c r="B136" s="27"/>
      <c r="C136" s="28"/>
      <c r="D136" s="28"/>
      <c r="E136" s="28"/>
      <c r="F136" s="28"/>
      <c r="G136" s="22"/>
      <c r="H136" s="22"/>
    </row>
    <row r="137" spans="1:8" x14ac:dyDescent="0.3">
      <c r="A137" s="27"/>
      <c r="B137" s="27"/>
      <c r="C137" s="28"/>
      <c r="D137" s="28"/>
      <c r="E137" s="28"/>
      <c r="F137" s="28"/>
      <c r="G137" s="22"/>
      <c r="H137" s="22"/>
    </row>
    <row r="138" spans="1:8" x14ac:dyDescent="0.3">
      <c r="A138" s="27"/>
      <c r="B138" s="27"/>
      <c r="C138" s="28"/>
      <c r="D138" s="28"/>
      <c r="E138" s="28"/>
      <c r="F138" s="28"/>
      <c r="G138" s="22"/>
      <c r="H138" s="22"/>
    </row>
    <row r="139" spans="1:8" x14ac:dyDescent="0.3">
      <c r="A139" s="27"/>
      <c r="B139" s="27"/>
      <c r="C139" s="28"/>
      <c r="D139" s="28"/>
      <c r="E139" s="28"/>
      <c r="F139" s="28"/>
      <c r="G139" s="22"/>
      <c r="H139" s="22"/>
    </row>
    <row r="140" spans="1:8" x14ac:dyDescent="0.3">
      <c r="A140" s="27"/>
      <c r="B140" s="27"/>
      <c r="C140" s="28"/>
      <c r="D140" s="28"/>
      <c r="E140" s="28"/>
      <c r="F140" s="28"/>
      <c r="G140" s="22"/>
      <c r="H140" s="22"/>
    </row>
    <row r="141" spans="1:8" x14ac:dyDescent="0.3">
      <c r="A141" s="27"/>
      <c r="B141" s="27"/>
      <c r="C141" s="28"/>
      <c r="D141" s="28"/>
      <c r="E141" s="28"/>
      <c r="F141" s="28"/>
      <c r="G141"/>
      <c r="H141" s="6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6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6"/>
      <c r="B3" s="17" t="s">
        <v>30</v>
      </c>
      <c r="C3" s="3"/>
      <c r="D3" s="4"/>
      <c r="E3" s="19">
        <f t="shared" ref="E3:E62" ca="1" si="0">VLOOKUP($B3,FinalDeal_Vlookup,2,0)</f>
        <v>0</v>
      </c>
      <c r="F3" s="18">
        <f t="shared" ref="F3:F62" ca="1" si="1">VLOOKUP($B3,FinalDeal_Vlookup,3,0)</f>
        <v>1000</v>
      </c>
      <c r="G3" s="18">
        <v>0</v>
      </c>
      <c r="H3" s="18">
        <f t="shared" ref="H3:H62" ca="1" si="2">VLOOKUP($B3,FinalDeal_Vlookup,4,0)</f>
        <v>280</v>
      </c>
      <c r="I3" s="18">
        <v>0</v>
      </c>
      <c r="J3" s="18">
        <v>0</v>
      </c>
      <c r="K3" s="18">
        <v>0</v>
      </c>
      <c r="L3" s="18">
        <v>0</v>
      </c>
      <c r="M3" s="20">
        <f t="shared" ref="M3:M62" ca="1" si="3">VLOOKUP($B3,FinalDeal_Vlookup,5,0)</f>
        <v>720</v>
      </c>
    </row>
    <row r="4" spans="1:13" x14ac:dyDescent="0.3">
      <c r="A4" s="6"/>
      <c r="B4" s="4" t="s">
        <v>123</v>
      </c>
      <c r="C4" s="3"/>
      <c r="D4" s="4"/>
      <c r="E4" s="19">
        <f t="shared" ca="1" si="0"/>
        <v>0</v>
      </c>
      <c r="F4" s="18">
        <f t="shared" ca="1" si="1"/>
        <v>0</v>
      </c>
      <c r="G4" s="18">
        <v>0</v>
      </c>
      <c r="H4" s="18">
        <f t="shared" ca="1" si="2"/>
        <v>0</v>
      </c>
      <c r="I4" s="18">
        <v>0</v>
      </c>
      <c r="J4" s="18">
        <v>0</v>
      </c>
      <c r="K4" s="18">
        <v>0</v>
      </c>
      <c r="L4" s="18">
        <v>0</v>
      </c>
      <c r="M4" s="20">
        <f t="shared" ca="1" si="3"/>
        <v>0</v>
      </c>
    </row>
    <row r="5" spans="1:13" x14ac:dyDescent="0.3">
      <c r="A5" s="6"/>
      <c r="B5" s="4" t="s">
        <v>124</v>
      </c>
      <c r="C5" s="3"/>
      <c r="D5" s="4"/>
      <c r="E5" s="19">
        <f t="shared" ca="1" si="0"/>
        <v>50</v>
      </c>
      <c r="F5" s="18">
        <f t="shared" ca="1" si="1"/>
        <v>0</v>
      </c>
      <c r="G5" s="18">
        <v>0</v>
      </c>
      <c r="H5" s="18">
        <f t="shared" ca="1" si="2"/>
        <v>0</v>
      </c>
      <c r="I5" s="18">
        <v>0</v>
      </c>
      <c r="J5" s="18">
        <v>0</v>
      </c>
      <c r="K5" s="18">
        <v>0</v>
      </c>
      <c r="L5" s="18">
        <v>0</v>
      </c>
      <c r="M5" s="20">
        <f t="shared" ca="1" si="3"/>
        <v>50</v>
      </c>
    </row>
    <row r="6" spans="1:13" x14ac:dyDescent="0.3">
      <c r="A6" s="6"/>
      <c r="B6" s="4" t="s">
        <v>125</v>
      </c>
      <c r="C6" s="3"/>
      <c r="D6" s="4"/>
      <c r="E6" s="19">
        <f t="shared" ca="1" si="0"/>
        <v>40</v>
      </c>
      <c r="F6" s="18">
        <f t="shared" ca="1" si="1"/>
        <v>0</v>
      </c>
      <c r="G6" s="18">
        <v>0</v>
      </c>
      <c r="H6" s="18">
        <f t="shared" ca="1" si="2"/>
        <v>0</v>
      </c>
      <c r="I6" s="18">
        <v>0</v>
      </c>
      <c r="J6" s="18">
        <v>0</v>
      </c>
      <c r="K6" s="18">
        <v>0</v>
      </c>
      <c r="L6" s="18">
        <v>0</v>
      </c>
      <c r="M6" s="20">
        <f t="shared" ca="1" si="3"/>
        <v>40</v>
      </c>
    </row>
    <row r="7" spans="1:13" x14ac:dyDescent="0.3">
      <c r="A7" s="6"/>
      <c r="B7" s="4" t="s">
        <v>126</v>
      </c>
      <c r="C7" s="3"/>
      <c r="D7" s="4"/>
      <c r="E7" s="19">
        <f t="shared" ca="1" si="0"/>
        <v>20</v>
      </c>
      <c r="F7" s="18">
        <f t="shared" ca="1" si="1"/>
        <v>0</v>
      </c>
      <c r="G7" s="18">
        <v>0</v>
      </c>
      <c r="H7" s="18">
        <f t="shared" ca="1" si="2"/>
        <v>0</v>
      </c>
      <c r="I7" s="18">
        <v>0</v>
      </c>
      <c r="J7" s="18">
        <v>0</v>
      </c>
      <c r="K7" s="18">
        <v>0</v>
      </c>
      <c r="L7" s="18">
        <v>0</v>
      </c>
      <c r="M7" s="20">
        <f t="shared" ca="1" si="3"/>
        <v>20</v>
      </c>
    </row>
    <row r="8" spans="1:13" x14ac:dyDescent="0.3">
      <c r="A8" s="6"/>
      <c r="B8" s="4" t="s">
        <v>120</v>
      </c>
      <c r="C8" s="3"/>
      <c r="D8" s="4"/>
      <c r="E8" s="19">
        <f t="shared" ca="1" si="0"/>
        <v>0</v>
      </c>
      <c r="F8" s="18">
        <f t="shared" ca="1" si="1"/>
        <v>0</v>
      </c>
      <c r="G8" s="18">
        <v>0</v>
      </c>
      <c r="H8" s="18">
        <f t="shared" ca="1" si="2"/>
        <v>0</v>
      </c>
      <c r="I8" s="18">
        <v>0</v>
      </c>
      <c r="J8" s="18">
        <v>0</v>
      </c>
      <c r="K8" s="18">
        <v>0</v>
      </c>
      <c r="L8" s="18">
        <v>0</v>
      </c>
      <c r="M8" s="20">
        <f t="shared" ca="1" si="3"/>
        <v>0</v>
      </c>
    </row>
    <row r="9" spans="1:13" x14ac:dyDescent="0.3">
      <c r="A9" s="6"/>
      <c r="B9" s="4" t="s">
        <v>127</v>
      </c>
      <c r="C9" s="3"/>
      <c r="D9" s="4"/>
      <c r="E9" s="19">
        <f t="shared" ca="1" si="0"/>
        <v>0</v>
      </c>
      <c r="F9" s="18">
        <f t="shared" ca="1" si="1"/>
        <v>0</v>
      </c>
      <c r="G9" s="18">
        <v>0</v>
      </c>
      <c r="H9" s="18">
        <f t="shared" ca="1" si="2"/>
        <v>0</v>
      </c>
      <c r="I9" s="18">
        <v>0</v>
      </c>
      <c r="J9" s="18">
        <v>0</v>
      </c>
      <c r="K9" s="18">
        <v>0</v>
      </c>
      <c r="L9" s="18">
        <v>0</v>
      </c>
      <c r="M9" s="20">
        <f t="shared" ca="1" si="3"/>
        <v>0</v>
      </c>
    </row>
    <row r="10" spans="1:13" x14ac:dyDescent="0.3">
      <c r="A10" s="6"/>
      <c r="B10" s="4" t="s">
        <v>128</v>
      </c>
      <c r="C10" s="3"/>
      <c r="D10" s="4"/>
      <c r="E10" s="19">
        <f t="shared" ca="1" si="0"/>
        <v>0</v>
      </c>
      <c r="F10" s="18">
        <f t="shared" ca="1" si="1"/>
        <v>0</v>
      </c>
      <c r="G10" s="18">
        <v>0</v>
      </c>
      <c r="H10" s="18">
        <f t="shared" ca="1" si="2"/>
        <v>0</v>
      </c>
      <c r="I10" s="18">
        <v>0</v>
      </c>
      <c r="J10" s="18">
        <v>0</v>
      </c>
      <c r="K10" s="18">
        <v>0</v>
      </c>
      <c r="L10" s="18">
        <v>0</v>
      </c>
      <c r="M10" s="20">
        <f t="shared" ca="1" si="3"/>
        <v>0</v>
      </c>
    </row>
    <row r="11" spans="1:13" x14ac:dyDescent="0.3">
      <c r="A11" s="6"/>
      <c r="B11" s="4" t="s">
        <v>129</v>
      </c>
      <c r="C11" s="3"/>
      <c r="D11" s="4"/>
      <c r="E11" s="19">
        <f t="shared" ca="1" si="0"/>
        <v>0</v>
      </c>
      <c r="F11" s="18">
        <f t="shared" ca="1" si="1"/>
        <v>0</v>
      </c>
      <c r="G11" s="18">
        <v>0</v>
      </c>
      <c r="H11" s="18">
        <f t="shared" ca="1" si="2"/>
        <v>0</v>
      </c>
      <c r="I11" s="18">
        <v>0</v>
      </c>
      <c r="J11" s="18">
        <v>0</v>
      </c>
      <c r="K11" s="18">
        <v>0</v>
      </c>
      <c r="L11" s="18">
        <v>0</v>
      </c>
      <c r="M11" s="20">
        <f t="shared" ca="1" si="3"/>
        <v>0</v>
      </c>
    </row>
    <row r="12" spans="1:13" x14ac:dyDescent="0.3">
      <c r="A12" s="6"/>
      <c r="B12" s="4" t="s">
        <v>130</v>
      </c>
      <c r="C12" s="3"/>
      <c r="D12" s="4"/>
      <c r="E12" s="19">
        <f t="shared" ca="1" si="0"/>
        <v>0</v>
      </c>
      <c r="F12" s="18">
        <f t="shared" ca="1" si="1"/>
        <v>0</v>
      </c>
      <c r="G12" s="18">
        <v>0</v>
      </c>
      <c r="H12" s="18">
        <f t="shared" ca="1" si="2"/>
        <v>0</v>
      </c>
      <c r="I12" s="18">
        <v>0</v>
      </c>
      <c r="J12" s="18">
        <v>0</v>
      </c>
      <c r="K12" s="18">
        <v>0</v>
      </c>
      <c r="L12" s="18">
        <v>0</v>
      </c>
      <c r="M12" s="20">
        <f t="shared" ca="1" si="3"/>
        <v>0</v>
      </c>
    </row>
    <row r="13" spans="1:13" x14ac:dyDescent="0.3">
      <c r="A13" s="6"/>
      <c r="B13" s="4" t="s">
        <v>131</v>
      </c>
      <c r="C13" s="3"/>
      <c r="D13" s="4"/>
      <c r="E13" s="19">
        <f t="shared" ca="1" si="0"/>
        <v>16</v>
      </c>
      <c r="F13" s="18">
        <f t="shared" ca="1" si="1"/>
        <v>50</v>
      </c>
      <c r="G13" s="18">
        <v>0</v>
      </c>
      <c r="H13" s="18">
        <f t="shared" ca="1" si="2"/>
        <v>45</v>
      </c>
      <c r="I13" s="18">
        <v>0</v>
      </c>
      <c r="J13" s="18">
        <v>0</v>
      </c>
      <c r="K13" s="18">
        <v>0</v>
      </c>
      <c r="L13" s="18">
        <v>0</v>
      </c>
      <c r="M13" s="20">
        <f t="shared" ca="1" si="3"/>
        <v>21</v>
      </c>
    </row>
    <row r="14" spans="1:13" x14ac:dyDescent="0.3">
      <c r="A14" s="6"/>
      <c r="B14" s="4" t="s">
        <v>132</v>
      </c>
      <c r="C14" s="3"/>
      <c r="D14" s="4"/>
      <c r="E14" s="19">
        <f t="shared" ca="1" si="0"/>
        <v>50</v>
      </c>
      <c r="F14" s="18">
        <f t="shared" ca="1" si="1"/>
        <v>0</v>
      </c>
      <c r="G14" s="18">
        <v>0</v>
      </c>
      <c r="H14" s="18">
        <f t="shared" ca="1" si="2"/>
        <v>20</v>
      </c>
      <c r="I14" s="18">
        <v>0</v>
      </c>
      <c r="J14" s="18">
        <v>0</v>
      </c>
      <c r="K14" s="18">
        <v>0</v>
      </c>
      <c r="L14" s="18">
        <v>0</v>
      </c>
      <c r="M14" s="20">
        <f t="shared" ca="1" si="3"/>
        <v>30</v>
      </c>
    </row>
    <row r="15" spans="1:13" x14ac:dyDescent="0.3">
      <c r="A15" s="6"/>
      <c r="B15" s="4" t="s">
        <v>133</v>
      </c>
      <c r="C15" s="3"/>
      <c r="D15" s="4"/>
      <c r="E15" s="19">
        <f t="shared" ca="1" si="0"/>
        <v>1300</v>
      </c>
      <c r="F15" s="18">
        <f t="shared" ca="1" si="1"/>
        <v>1600</v>
      </c>
      <c r="G15" s="18">
        <v>0</v>
      </c>
      <c r="H15" s="18">
        <f t="shared" ca="1" si="2"/>
        <v>450</v>
      </c>
      <c r="I15" s="18">
        <v>0</v>
      </c>
      <c r="J15" s="18">
        <v>0</v>
      </c>
      <c r="K15" s="18">
        <v>0</v>
      </c>
      <c r="L15" s="18">
        <v>0</v>
      </c>
      <c r="M15" s="20">
        <f t="shared" ca="1" si="3"/>
        <v>2450</v>
      </c>
    </row>
    <row r="16" spans="1:13" x14ac:dyDescent="0.3">
      <c r="A16" s="6"/>
      <c r="B16" s="4" t="s">
        <v>134</v>
      </c>
      <c r="C16" s="3"/>
      <c r="D16" s="4"/>
      <c r="E16" s="19">
        <f t="shared" ca="1" si="0"/>
        <v>0</v>
      </c>
      <c r="F16" s="18">
        <f t="shared" ca="1" si="1"/>
        <v>0</v>
      </c>
      <c r="G16" s="18">
        <v>0</v>
      </c>
      <c r="H16" s="18">
        <f t="shared" ca="1" si="2"/>
        <v>0</v>
      </c>
      <c r="I16" s="18">
        <v>0</v>
      </c>
      <c r="J16" s="18">
        <v>0</v>
      </c>
      <c r="K16" s="18">
        <v>0</v>
      </c>
      <c r="L16" s="18">
        <v>0</v>
      </c>
      <c r="M16" s="20">
        <f t="shared" ca="1" si="3"/>
        <v>0</v>
      </c>
    </row>
    <row r="17" spans="1:13" s="68" customFormat="1" x14ac:dyDescent="0.3">
      <c r="A17" s="6"/>
      <c r="B17" s="4" t="s">
        <v>135</v>
      </c>
      <c r="C17" s="3"/>
      <c r="D17" s="4"/>
      <c r="E17" s="19">
        <f t="shared" ca="1" si="0"/>
        <v>0</v>
      </c>
      <c r="F17" s="18">
        <f t="shared" ca="1" si="1"/>
        <v>100</v>
      </c>
      <c r="G17" s="18">
        <v>0</v>
      </c>
      <c r="H17" s="18">
        <f t="shared" ca="1" si="2"/>
        <v>50</v>
      </c>
      <c r="I17" s="18">
        <v>0</v>
      </c>
      <c r="J17" s="18">
        <v>0</v>
      </c>
      <c r="K17" s="18">
        <v>0</v>
      </c>
      <c r="L17" s="18">
        <v>0</v>
      </c>
      <c r="M17" s="20">
        <f t="shared" ca="1" si="3"/>
        <v>50</v>
      </c>
    </row>
    <row r="18" spans="1:13" x14ac:dyDescent="0.3">
      <c r="A18" s="6"/>
      <c r="B18" s="4" t="s">
        <v>115</v>
      </c>
      <c r="C18" s="3"/>
      <c r="D18" s="4"/>
      <c r="E18" s="19">
        <f t="shared" ca="1" si="0"/>
        <v>0</v>
      </c>
      <c r="F18" s="18">
        <f t="shared" ca="1" si="1"/>
        <v>0</v>
      </c>
      <c r="G18" s="18">
        <v>0</v>
      </c>
      <c r="H18" s="18">
        <f t="shared" ca="1" si="2"/>
        <v>0</v>
      </c>
      <c r="I18" s="18">
        <v>0</v>
      </c>
      <c r="J18" s="18">
        <v>0</v>
      </c>
      <c r="K18" s="18">
        <v>0</v>
      </c>
      <c r="L18" s="18">
        <v>0</v>
      </c>
      <c r="M18" s="20">
        <f t="shared" ca="1" si="3"/>
        <v>0</v>
      </c>
    </row>
    <row r="19" spans="1:13" x14ac:dyDescent="0.3">
      <c r="A19" s="6"/>
      <c r="B19" s="4" t="s">
        <v>136</v>
      </c>
      <c r="C19" s="3"/>
      <c r="D19" s="4"/>
      <c r="E19" s="19">
        <f t="shared" ca="1" si="0"/>
        <v>203</v>
      </c>
      <c r="F19" s="18">
        <f t="shared" ca="1" si="1"/>
        <v>0</v>
      </c>
      <c r="G19" s="18">
        <v>0</v>
      </c>
      <c r="H19" s="18">
        <f t="shared" ca="1" si="2"/>
        <v>40</v>
      </c>
      <c r="I19" s="18">
        <v>0</v>
      </c>
      <c r="J19" s="18">
        <v>0</v>
      </c>
      <c r="K19" s="18">
        <v>0</v>
      </c>
      <c r="L19" s="18">
        <v>0</v>
      </c>
      <c r="M19" s="20">
        <f t="shared" ca="1" si="3"/>
        <v>163</v>
      </c>
    </row>
    <row r="20" spans="1:13" x14ac:dyDescent="0.3">
      <c r="A20" s="6"/>
      <c r="B20" s="4" t="s">
        <v>137</v>
      </c>
      <c r="C20" s="3"/>
      <c r="D20" s="4"/>
      <c r="E20" s="19">
        <f t="shared" ca="1" si="0"/>
        <v>150</v>
      </c>
      <c r="F20" s="18">
        <f t="shared" ca="1" si="1"/>
        <v>0</v>
      </c>
      <c r="G20" s="18">
        <v>0</v>
      </c>
      <c r="H20" s="18">
        <f t="shared" ca="1" si="2"/>
        <v>0</v>
      </c>
      <c r="I20" s="18">
        <v>0</v>
      </c>
      <c r="J20" s="18">
        <v>0</v>
      </c>
      <c r="K20" s="18">
        <v>0</v>
      </c>
      <c r="L20" s="18">
        <v>0</v>
      </c>
      <c r="M20" s="20">
        <f t="shared" ca="1" si="3"/>
        <v>150</v>
      </c>
    </row>
    <row r="21" spans="1:13" x14ac:dyDescent="0.3">
      <c r="A21" s="6"/>
      <c r="B21" s="4" t="s">
        <v>138</v>
      </c>
      <c r="C21" s="3"/>
      <c r="D21" s="4"/>
      <c r="E21" s="19">
        <f t="shared" ca="1" si="0"/>
        <v>0</v>
      </c>
      <c r="F21" s="18">
        <f t="shared" ca="1" si="1"/>
        <v>20</v>
      </c>
      <c r="G21" s="18">
        <v>0</v>
      </c>
      <c r="H21" s="18">
        <f t="shared" ca="1" si="2"/>
        <v>4</v>
      </c>
      <c r="I21" s="18">
        <v>0</v>
      </c>
      <c r="J21" s="18">
        <v>0</v>
      </c>
      <c r="K21" s="18">
        <v>0</v>
      </c>
      <c r="L21" s="18">
        <v>0</v>
      </c>
      <c r="M21" s="20">
        <f t="shared" ca="1" si="3"/>
        <v>16</v>
      </c>
    </row>
    <row r="22" spans="1:13" x14ac:dyDescent="0.3">
      <c r="A22" s="6"/>
      <c r="B22" s="4" t="s">
        <v>139</v>
      </c>
      <c r="C22" s="3"/>
      <c r="D22" s="4"/>
      <c r="E22" s="19">
        <f t="shared" ca="1" si="0"/>
        <v>0</v>
      </c>
      <c r="F22" s="18">
        <f t="shared" ca="1" si="1"/>
        <v>0</v>
      </c>
      <c r="G22" s="18">
        <v>0</v>
      </c>
      <c r="H22" s="18">
        <f t="shared" ca="1" si="2"/>
        <v>0</v>
      </c>
      <c r="I22" s="18">
        <v>0</v>
      </c>
      <c r="J22" s="18">
        <v>0</v>
      </c>
      <c r="K22" s="18">
        <v>0</v>
      </c>
      <c r="L22" s="18">
        <v>0</v>
      </c>
      <c r="M22" s="20">
        <f t="shared" ca="1" si="3"/>
        <v>0</v>
      </c>
    </row>
    <row r="23" spans="1:13" x14ac:dyDescent="0.3">
      <c r="A23" s="6"/>
      <c r="B23" s="4" t="s">
        <v>140</v>
      </c>
      <c r="C23" s="3"/>
      <c r="D23" s="4"/>
      <c r="E23" s="19">
        <f t="shared" ca="1" si="0"/>
        <v>50</v>
      </c>
      <c r="F23" s="18">
        <f t="shared" ca="1" si="1"/>
        <v>50</v>
      </c>
      <c r="G23" s="18">
        <v>0</v>
      </c>
      <c r="H23" s="18">
        <f t="shared" ca="1" si="2"/>
        <v>21</v>
      </c>
      <c r="I23" s="18">
        <v>0</v>
      </c>
      <c r="J23" s="18">
        <v>0</v>
      </c>
      <c r="K23" s="18">
        <v>0</v>
      </c>
      <c r="L23" s="18">
        <v>0</v>
      </c>
      <c r="M23" s="20">
        <f t="shared" ca="1" si="3"/>
        <v>79</v>
      </c>
    </row>
    <row r="24" spans="1:13" x14ac:dyDescent="0.3">
      <c r="A24" s="6"/>
      <c r="B24" s="4" t="s">
        <v>141</v>
      </c>
      <c r="C24" s="3"/>
      <c r="D24" s="4"/>
      <c r="E24" s="19">
        <f t="shared" ca="1" si="0"/>
        <v>99</v>
      </c>
      <c r="F24" s="18">
        <f t="shared" ca="1" si="1"/>
        <v>40</v>
      </c>
      <c r="G24" s="18">
        <v>0</v>
      </c>
      <c r="H24" s="18">
        <f t="shared" ca="1" si="2"/>
        <v>64</v>
      </c>
      <c r="I24" s="18">
        <v>0</v>
      </c>
      <c r="J24" s="18">
        <v>0</v>
      </c>
      <c r="K24" s="18">
        <v>0</v>
      </c>
      <c r="L24" s="18">
        <v>0</v>
      </c>
      <c r="M24" s="20">
        <f t="shared" ca="1" si="3"/>
        <v>75</v>
      </c>
    </row>
    <row r="25" spans="1:13" x14ac:dyDescent="0.3">
      <c r="A25" s="6"/>
      <c r="B25" s="4" t="s">
        <v>142</v>
      </c>
      <c r="C25" s="3"/>
      <c r="D25" s="4"/>
      <c r="E25" s="19">
        <f t="shared" ca="1" si="0"/>
        <v>20</v>
      </c>
      <c r="F25" s="18">
        <f t="shared" ca="1" si="1"/>
        <v>0</v>
      </c>
      <c r="G25" s="18">
        <v>0</v>
      </c>
      <c r="H25" s="18">
        <f t="shared" ca="1" si="2"/>
        <v>0</v>
      </c>
      <c r="I25" s="18">
        <v>0</v>
      </c>
      <c r="J25" s="18">
        <v>0</v>
      </c>
      <c r="K25" s="18">
        <v>0</v>
      </c>
      <c r="L25" s="18">
        <v>0</v>
      </c>
      <c r="M25" s="20">
        <f t="shared" ca="1" si="3"/>
        <v>20</v>
      </c>
    </row>
    <row r="26" spans="1:13" x14ac:dyDescent="0.3">
      <c r="A26" s="6"/>
      <c r="B26" s="4" t="s">
        <v>143</v>
      </c>
      <c r="C26" s="3"/>
      <c r="D26" s="4"/>
      <c r="E26" s="19">
        <f t="shared" ca="1" si="0"/>
        <v>0</v>
      </c>
      <c r="F26" s="18">
        <f t="shared" ca="1" si="1"/>
        <v>0</v>
      </c>
      <c r="G26" s="18">
        <v>0</v>
      </c>
      <c r="H26" s="18">
        <f t="shared" ca="1" si="2"/>
        <v>0</v>
      </c>
      <c r="I26" s="18">
        <v>0</v>
      </c>
      <c r="J26" s="18">
        <v>0</v>
      </c>
      <c r="K26" s="18">
        <v>0</v>
      </c>
      <c r="L26" s="18">
        <v>0</v>
      </c>
      <c r="M26" s="20">
        <f t="shared" ca="1" si="3"/>
        <v>0</v>
      </c>
    </row>
    <row r="27" spans="1:13" x14ac:dyDescent="0.3">
      <c r="A27" s="6"/>
      <c r="B27" s="4" t="s">
        <v>144</v>
      </c>
      <c r="C27" s="3"/>
      <c r="D27" s="4"/>
      <c r="E27" s="19">
        <f t="shared" ca="1" si="0"/>
        <v>0</v>
      </c>
      <c r="F27" s="18">
        <f t="shared" ca="1" si="1"/>
        <v>0</v>
      </c>
      <c r="G27" s="18">
        <v>0</v>
      </c>
      <c r="H27" s="18">
        <f t="shared" ca="1" si="2"/>
        <v>0</v>
      </c>
      <c r="I27" s="18">
        <v>0</v>
      </c>
      <c r="J27" s="18">
        <v>0</v>
      </c>
      <c r="K27" s="18">
        <v>0</v>
      </c>
      <c r="L27" s="18">
        <v>0</v>
      </c>
      <c r="M27" s="20">
        <f t="shared" ca="1" si="3"/>
        <v>0</v>
      </c>
    </row>
    <row r="28" spans="1:13" x14ac:dyDescent="0.3">
      <c r="A28" s="6"/>
      <c r="B28" s="4" t="s">
        <v>145</v>
      </c>
      <c r="C28" s="3"/>
      <c r="D28" s="4"/>
      <c r="E28" s="19">
        <f t="shared" ca="1" si="0"/>
        <v>15</v>
      </c>
      <c r="F28" s="18">
        <f t="shared" ca="1" si="1"/>
        <v>0</v>
      </c>
      <c r="G28" s="18">
        <v>0</v>
      </c>
      <c r="H28" s="18">
        <f t="shared" ca="1" si="2"/>
        <v>0</v>
      </c>
      <c r="I28" s="18">
        <v>0</v>
      </c>
      <c r="J28" s="18">
        <v>0</v>
      </c>
      <c r="K28" s="18">
        <v>0</v>
      </c>
      <c r="L28" s="18">
        <v>0</v>
      </c>
      <c r="M28" s="20">
        <f t="shared" ca="1" si="3"/>
        <v>15</v>
      </c>
    </row>
    <row r="29" spans="1:13" x14ac:dyDescent="0.3">
      <c r="A29" s="6"/>
      <c r="B29" s="4" t="s">
        <v>146</v>
      </c>
      <c r="C29" s="3"/>
      <c r="D29" s="4"/>
      <c r="E29" s="19">
        <f t="shared" ca="1" si="0"/>
        <v>43</v>
      </c>
      <c r="F29" s="18">
        <f t="shared" ca="1" si="1"/>
        <v>0</v>
      </c>
      <c r="G29" s="18">
        <v>0</v>
      </c>
      <c r="H29" s="18">
        <f t="shared" ca="1" si="2"/>
        <v>0</v>
      </c>
      <c r="I29" s="18">
        <v>0</v>
      </c>
      <c r="J29" s="18">
        <v>0</v>
      </c>
      <c r="K29" s="18">
        <v>0</v>
      </c>
      <c r="L29" s="18">
        <v>0</v>
      </c>
      <c r="M29" s="20">
        <f t="shared" ca="1" si="3"/>
        <v>43</v>
      </c>
    </row>
    <row r="30" spans="1:13" x14ac:dyDescent="0.3">
      <c r="A30" s="6"/>
      <c r="B30" s="4" t="s">
        <v>147</v>
      </c>
      <c r="C30" s="3"/>
      <c r="D30" s="4"/>
      <c r="E30" s="19">
        <f t="shared" ca="1" si="0"/>
        <v>0</v>
      </c>
      <c r="F30" s="18">
        <f t="shared" ca="1" si="1"/>
        <v>0</v>
      </c>
      <c r="G30" s="18">
        <v>0</v>
      </c>
      <c r="H30" s="18">
        <f t="shared" ca="1" si="2"/>
        <v>0</v>
      </c>
      <c r="I30" s="18">
        <v>0</v>
      </c>
      <c r="J30" s="18">
        <v>0</v>
      </c>
      <c r="K30" s="18">
        <v>0</v>
      </c>
      <c r="L30" s="18">
        <v>0</v>
      </c>
      <c r="M30" s="20">
        <f t="shared" ca="1" si="3"/>
        <v>0</v>
      </c>
    </row>
    <row r="31" spans="1:13" x14ac:dyDescent="0.3">
      <c r="A31" s="6"/>
      <c r="B31" s="4" t="s">
        <v>148</v>
      </c>
      <c r="C31" s="3"/>
      <c r="D31" s="4"/>
      <c r="E31" s="19">
        <f t="shared" ca="1" si="0"/>
        <v>10</v>
      </c>
      <c r="F31" s="18">
        <f t="shared" ca="1" si="1"/>
        <v>0</v>
      </c>
      <c r="G31" s="18">
        <v>0</v>
      </c>
      <c r="H31" s="18">
        <f t="shared" ca="1" si="2"/>
        <v>5</v>
      </c>
      <c r="I31" s="18">
        <v>0</v>
      </c>
      <c r="J31" s="18">
        <v>0</v>
      </c>
      <c r="K31" s="18">
        <v>0</v>
      </c>
      <c r="L31" s="18">
        <v>0</v>
      </c>
      <c r="M31" s="20">
        <f t="shared" ca="1" si="3"/>
        <v>5</v>
      </c>
    </row>
    <row r="32" spans="1:13" x14ac:dyDescent="0.3">
      <c r="A32" s="6"/>
      <c r="B32" s="4" t="s">
        <v>31</v>
      </c>
      <c r="C32" s="3"/>
      <c r="D32" s="4"/>
      <c r="E32" s="19">
        <f t="shared" ca="1" si="0"/>
        <v>0</v>
      </c>
      <c r="F32" s="18">
        <f t="shared" ca="1" si="1"/>
        <v>0</v>
      </c>
      <c r="G32" s="18">
        <v>0</v>
      </c>
      <c r="H32" s="18">
        <f t="shared" ca="1" si="2"/>
        <v>0</v>
      </c>
      <c r="I32" s="18">
        <v>0</v>
      </c>
      <c r="J32" s="18">
        <v>0</v>
      </c>
      <c r="K32" s="18">
        <v>0</v>
      </c>
      <c r="L32" s="18">
        <v>0</v>
      </c>
      <c r="M32" s="20">
        <f t="shared" ca="1" si="3"/>
        <v>0</v>
      </c>
    </row>
    <row r="33" spans="1:13" x14ac:dyDescent="0.3">
      <c r="A33" s="6"/>
      <c r="B33" s="4" t="s">
        <v>32</v>
      </c>
      <c r="C33" s="3"/>
      <c r="D33" s="4"/>
      <c r="E33" s="19">
        <f t="shared" ca="1" si="0"/>
        <v>0</v>
      </c>
      <c r="F33" s="18">
        <f t="shared" ca="1" si="1"/>
        <v>0</v>
      </c>
      <c r="G33" s="18">
        <v>0</v>
      </c>
      <c r="H33" s="18">
        <f t="shared" ca="1" si="2"/>
        <v>0</v>
      </c>
      <c r="I33" s="18">
        <v>0</v>
      </c>
      <c r="J33" s="18">
        <v>0</v>
      </c>
      <c r="K33" s="18">
        <v>0</v>
      </c>
      <c r="L33" s="18">
        <v>0</v>
      </c>
      <c r="M33" s="20">
        <f t="shared" ca="1" si="3"/>
        <v>0</v>
      </c>
    </row>
    <row r="34" spans="1:13" x14ac:dyDescent="0.3">
      <c r="A34" s="6"/>
      <c r="B34" s="4" t="s">
        <v>149</v>
      </c>
      <c r="C34" s="3"/>
      <c r="D34" s="4"/>
      <c r="E34" s="19">
        <f t="shared" ca="1" si="0"/>
        <v>100</v>
      </c>
      <c r="F34" s="18">
        <f t="shared" ca="1" si="1"/>
        <v>100</v>
      </c>
      <c r="G34" s="18">
        <v>0</v>
      </c>
      <c r="H34" s="18">
        <f t="shared" ca="1" si="2"/>
        <v>20</v>
      </c>
      <c r="I34" s="18">
        <v>0</v>
      </c>
      <c r="J34" s="18">
        <v>0</v>
      </c>
      <c r="K34" s="18">
        <v>0</v>
      </c>
      <c r="L34" s="18">
        <v>0</v>
      </c>
      <c r="M34" s="20">
        <f t="shared" ca="1" si="3"/>
        <v>180</v>
      </c>
    </row>
    <row r="35" spans="1:13" x14ac:dyDescent="0.3">
      <c r="A35" s="6"/>
      <c r="B35" s="4" t="s">
        <v>114</v>
      </c>
      <c r="C35" s="3"/>
      <c r="D35" s="4"/>
      <c r="E35" s="19">
        <f t="shared" ca="1" si="0"/>
        <v>31</v>
      </c>
      <c r="F35" s="18">
        <f t="shared" ca="1" si="1"/>
        <v>0</v>
      </c>
      <c r="G35" s="18">
        <v>0</v>
      </c>
      <c r="H35" s="18">
        <f t="shared" ca="1" si="2"/>
        <v>0</v>
      </c>
      <c r="I35" s="18">
        <v>0</v>
      </c>
      <c r="J35" s="18">
        <v>0</v>
      </c>
      <c r="K35" s="18">
        <v>0</v>
      </c>
      <c r="L35" s="18">
        <v>0</v>
      </c>
      <c r="M35" s="20">
        <f t="shared" ca="1" si="3"/>
        <v>31</v>
      </c>
    </row>
    <row r="36" spans="1:13" x14ac:dyDescent="0.3">
      <c r="A36" s="6"/>
      <c r="B36" s="4" t="s">
        <v>150</v>
      </c>
      <c r="C36" s="3"/>
      <c r="D36" s="4"/>
      <c r="E36" s="19">
        <f t="shared" ca="1" si="0"/>
        <v>400</v>
      </c>
      <c r="F36" s="18">
        <f t="shared" ca="1" si="1"/>
        <v>0</v>
      </c>
      <c r="G36" s="18">
        <v>0</v>
      </c>
      <c r="H36" s="18">
        <f t="shared" ca="1" si="2"/>
        <v>100</v>
      </c>
      <c r="I36" s="18">
        <v>0</v>
      </c>
      <c r="J36" s="18">
        <v>0</v>
      </c>
      <c r="K36" s="18">
        <v>0</v>
      </c>
      <c r="L36" s="18">
        <v>0</v>
      </c>
      <c r="M36" s="20">
        <f t="shared" ca="1" si="3"/>
        <v>300</v>
      </c>
    </row>
    <row r="37" spans="1:13" x14ac:dyDescent="0.3">
      <c r="A37" s="6"/>
      <c r="B37" s="4" t="s">
        <v>189</v>
      </c>
      <c r="C37" s="3"/>
      <c r="D37" s="4"/>
      <c r="E37" s="19">
        <f t="shared" ca="1" si="0"/>
        <v>0</v>
      </c>
      <c r="F37" s="18">
        <f t="shared" ca="1" si="1"/>
        <v>40</v>
      </c>
      <c r="G37" s="18">
        <v>0</v>
      </c>
      <c r="H37" s="18">
        <f t="shared" ca="1" si="2"/>
        <v>5</v>
      </c>
      <c r="I37" s="18">
        <v>0</v>
      </c>
      <c r="J37" s="18">
        <v>0</v>
      </c>
      <c r="K37" s="18">
        <v>0</v>
      </c>
      <c r="L37" s="18">
        <v>0</v>
      </c>
      <c r="M37" s="20">
        <f t="shared" ca="1" si="3"/>
        <v>35</v>
      </c>
    </row>
    <row r="38" spans="1:13" x14ac:dyDescent="0.3">
      <c r="A38" s="6"/>
      <c r="B38" s="4" t="s">
        <v>151</v>
      </c>
      <c r="C38" s="3"/>
      <c r="D38" s="4"/>
      <c r="E38" s="19">
        <f t="shared" ca="1" si="0"/>
        <v>47</v>
      </c>
      <c r="F38" s="18">
        <f t="shared" ca="1" si="1"/>
        <v>1340</v>
      </c>
      <c r="G38" s="18">
        <v>0</v>
      </c>
      <c r="H38" s="18">
        <f t="shared" ca="1" si="2"/>
        <v>1247</v>
      </c>
      <c r="I38" s="18">
        <v>0</v>
      </c>
      <c r="J38" s="18">
        <v>0</v>
      </c>
      <c r="K38" s="18">
        <v>0</v>
      </c>
      <c r="L38" s="18">
        <v>0</v>
      </c>
      <c r="M38" s="20">
        <f t="shared" ca="1" si="3"/>
        <v>140</v>
      </c>
    </row>
    <row r="39" spans="1:13" x14ac:dyDescent="0.3">
      <c r="A39" s="6"/>
      <c r="B39" s="4" t="s">
        <v>152</v>
      </c>
      <c r="C39" s="3"/>
      <c r="D39" s="4"/>
      <c r="E39" s="19">
        <f t="shared" ca="1" si="0"/>
        <v>0</v>
      </c>
      <c r="F39" s="18">
        <f t="shared" ca="1" si="1"/>
        <v>8680</v>
      </c>
      <c r="G39" s="18">
        <v>0</v>
      </c>
      <c r="H39" s="18">
        <f t="shared" ca="1" si="2"/>
        <v>6752</v>
      </c>
      <c r="I39" s="18">
        <v>0</v>
      </c>
      <c r="J39" s="18">
        <v>0</v>
      </c>
      <c r="K39" s="18">
        <v>0</v>
      </c>
      <c r="L39" s="18">
        <v>0</v>
      </c>
      <c r="M39" s="20">
        <f t="shared" ca="1" si="3"/>
        <v>1928</v>
      </c>
    </row>
    <row r="40" spans="1:13" x14ac:dyDescent="0.3">
      <c r="A40" s="6"/>
      <c r="B40" s="4" t="s">
        <v>153</v>
      </c>
      <c r="C40" s="3"/>
      <c r="D40" s="4"/>
      <c r="E40" s="19">
        <f t="shared" ca="1" si="0"/>
        <v>0</v>
      </c>
      <c r="F40" s="18">
        <f t="shared" ca="1" si="1"/>
        <v>0</v>
      </c>
      <c r="G40" s="18">
        <v>0</v>
      </c>
      <c r="H40" s="18">
        <f t="shared" ca="1" si="2"/>
        <v>0</v>
      </c>
      <c r="I40" s="18">
        <v>0</v>
      </c>
      <c r="J40" s="18">
        <v>0</v>
      </c>
      <c r="K40" s="18">
        <v>0</v>
      </c>
      <c r="L40" s="18">
        <v>0</v>
      </c>
      <c r="M40" s="20">
        <f t="shared" ca="1" si="3"/>
        <v>0</v>
      </c>
    </row>
    <row r="41" spans="1:13" x14ac:dyDescent="0.3">
      <c r="A41" s="6"/>
      <c r="B41" s="4" t="s">
        <v>154</v>
      </c>
      <c r="C41" s="3"/>
      <c r="D41" s="4"/>
      <c r="E41" s="19">
        <f t="shared" ca="1" si="0"/>
        <v>0</v>
      </c>
      <c r="F41" s="18">
        <f t="shared" ca="1" si="1"/>
        <v>1000</v>
      </c>
      <c r="G41" s="18">
        <v>0</v>
      </c>
      <c r="H41" s="18">
        <f t="shared" ca="1" si="2"/>
        <v>400</v>
      </c>
      <c r="I41" s="18">
        <v>0</v>
      </c>
      <c r="J41" s="18">
        <v>0</v>
      </c>
      <c r="K41" s="18">
        <v>0</v>
      </c>
      <c r="L41" s="18">
        <v>0</v>
      </c>
      <c r="M41" s="20">
        <f t="shared" ca="1" si="3"/>
        <v>600</v>
      </c>
    </row>
    <row r="42" spans="1:13" x14ac:dyDescent="0.3">
      <c r="A42" s="6"/>
      <c r="B42" s="4" t="s">
        <v>119</v>
      </c>
      <c r="C42" s="3"/>
      <c r="D42" s="4"/>
      <c r="E42" s="19">
        <f t="shared" ca="1" si="0"/>
        <v>0</v>
      </c>
      <c r="F42" s="18">
        <f t="shared" ca="1" si="1"/>
        <v>0</v>
      </c>
      <c r="G42" s="18">
        <v>0</v>
      </c>
      <c r="H42" s="18">
        <f t="shared" ca="1" si="2"/>
        <v>0</v>
      </c>
      <c r="I42" s="18">
        <v>0</v>
      </c>
      <c r="J42" s="18">
        <v>0</v>
      </c>
      <c r="K42" s="18">
        <v>0</v>
      </c>
      <c r="L42" s="18">
        <v>0</v>
      </c>
      <c r="M42" s="20">
        <f t="shared" ca="1" si="3"/>
        <v>0</v>
      </c>
    </row>
    <row r="43" spans="1:13" x14ac:dyDescent="0.3">
      <c r="A43" s="6"/>
      <c r="B43" s="4" t="s">
        <v>155</v>
      </c>
      <c r="C43" s="3"/>
      <c r="D43" s="4"/>
      <c r="E43" s="19">
        <f t="shared" ca="1" si="0"/>
        <v>0</v>
      </c>
      <c r="F43" s="18">
        <f t="shared" ca="1" si="1"/>
        <v>0</v>
      </c>
      <c r="G43" s="18">
        <v>0</v>
      </c>
      <c r="H43" s="18">
        <f t="shared" ca="1" si="2"/>
        <v>0</v>
      </c>
      <c r="I43" s="18">
        <v>0</v>
      </c>
      <c r="J43" s="18">
        <v>0</v>
      </c>
      <c r="K43" s="18">
        <v>0</v>
      </c>
      <c r="L43" s="18">
        <v>0</v>
      </c>
      <c r="M43" s="20">
        <f t="shared" ca="1" si="3"/>
        <v>0</v>
      </c>
    </row>
    <row r="44" spans="1:13" x14ac:dyDescent="0.3">
      <c r="A44" s="6"/>
      <c r="B44" s="4" t="s">
        <v>118</v>
      </c>
      <c r="C44" s="3"/>
      <c r="D44" s="4"/>
      <c r="E44" s="19">
        <f t="shared" ca="1" si="0"/>
        <v>0</v>
      </c>
      <c r="F44" s="18">
        <f t="shared" ca="1" si="1"/>
        <v>0</v>
      </c>
      <c r="G44" s="18">
        <v>0</v>
      </c>
      <c r="H44" s="18">
        <f t="shared" ca="1" si="2"/>
        <v>0</v>
      </c>
      <c r="I44" s="18">
        <v>0</v>
      </c>
      <c r="J44" s="18">
        <v>0</v>
      </c>
      <c r="K44" s="18">
        <v>0</v>
      </c>
      <c r="L44" s="18">
        <v>0</v>
      </c>
      <c r="M44" s="20">
        <f t="shared" ca="1" si="3"/>
        <v>0</v>
      </c>
    </row>
    <row r="45" spans="1:13" x14ac:dyDescent="0.3">
      <c r="A45" s="6"/>
      <c r="B45" s="4" t="s">
        <v>117</v>
      </c>
      <c r="C45" s="3"/>
      <c r="D45" s="4"/>
      <c r="E45" s="19">
        <f t="shared" ca="1" si="0"/>
        <v>0</v>
      </c>
      <c r="F45" s="18">
        <f t="shared" ca="1" si="1"/>
        <v>0</v>
      </c>
      <c r="G45" s="18">
        <v>0</v>
      </c>
      <c r="H45" s="18">
        <f t="shared" ca="1" si="2"/>
        <v>0</v>
      </c>
      <c r="I45" s="18">
        <v>0</v>
      </c>
      <c r="J45" s="18">
        <v>0</v>
      </c>
      <c r="K45" s="18">
        <v>0</v>
      </c>
      <c r="L45" s="18">
        <v>0</v>
      </c>
      <c r="M45" s="20">
        <f t="shared" ca="1" si="3"/>
        <v>0</v>
      </c>
    </row>
    <row r="46" spans="1:13" x14ac:dyDescent="0.3">
      <c r="A46" s="6"/>
      <c r="B46" s="4" t="s">
        <v>156</v>
      </c>
      <c r="C46" s="3"/>
      <c r="D46" s="4"/>
      <c r="E46" s="19">
        <f t="shared" ca="1" si="0"/>
        <v>0</v>
      </c>
      <c r="F46" s="18">
        <f t="shared" ca="1" si="1"/>
        <v>40</v>
      </c>
      <c r="G46" s="18">
        <v>0</v>
      </c>
      <c r="H46" s="18">
        <f t="shared" ca="1" si="2"/>
        <v>21</v>
      </c>
      <c r="I46" s="18">
        <v>0</v>
      </c>
      <c r="J46" s="18">
        <v>0</v>
      </c>
      <c r="K46" s="18">
        <v>0</v>
      </c>
      <c r="L46" s="18">
        <v>0</v>
      </c>
      <c r="M46" s="20">
        <f t="shared" ca="1" si="3"/>
        <v>19</v>
      </c>
    </row>
    <row r="47" spans="1:13" x14ac:dyDescent="0.3">
      <c r="A47" s="6"/>
      <c r="B47" s="4" t="s">
        <v>157</v>
      </c>
      <c r="C47" s="3"/>
      <c r="D47" s="4"/>
      <c r="E47" s="19">
        <f t="shared" ca="1" si="0"/>
        <v>0</v>
      </c>
      <c r="F47" s="18">
        <f t="shared" ca="1" si="1"/>
        <v>40</v>
      </c>
      <c r="G47" s="18">
        <v>0</v>
      </c>
      <c r="H47" s="18">
        <f t="shared" ca="1" si="2"/>
        <v>10</v>
      </c>
      <c r="I47" s="18">
        <v>0</v>
      </c>
      <c r="J47" s="18">
        <v>0</v>
      </c>
      <c r="K47" s="18">
        <v>0</v>
      </c>
      <c r="L47" s="18">
        <v>0</v>
      </c>
      <c r="M47" s="20">
        <f t="shared" ca="1" si="3"/>
        <v>30</v>
      </c>
    </row>
    <row r="48" spans="1:13" x14ac:dyDescent="0.3">
      <c r="A48" s="6"/>
      <c r="B48" s="4" t="s">
        <v>158</v>
      </c>
      <c r="C48" s="3"/>
      <c r="D48" s="4"/>
      <c r="E48" s="19">
        <f t="shared" ca="1" si="0"/>
        <v>38</v>
      </c>
      <c r="F48" s="18">
        <f t="shared" ca="1" si="1"/>
        <v>50</v>
      </c>
      <c r="G48" s="18">
        <v>0</v>
      </c>
      <c r="H48" s="18">
        <f t="shared" ca="1" si="2"/>
        <v>0</v>
      </c>
      <c r="I48" s="18">
        <v>0</v>
      </c>
      <c r="J48" s="18">
        <v>0</v>
      </c>
      <c r="K48" s="18">
        <v>0</v>
      </c>
      <c r="L48" s="18">
        <v>0</v>
      </c>
      <c r="M48" s="20">
        <f t="shared" ca="1" si="3"/>
        <v>88</v>
      </c>
    </row>
    <row r="49" spans="1:13" x14ac:dyDescent="0.3">
      <c r="A49" s="6"/>
      <c r="B49" s="4" t="s">
        <v>159</v>
      </c>
      <c r="C49" s="3"/>
      <c r="D49" s="4"/>
      <c r="E49" s="19">
        <f t="shared" ca="1" si="0"/>
        <v>10</v>
      </c>
      <c r="F49" s="18">
        <f t="shared" ca="1" si="1"/>
        <v>0</v>
      </c>
      <c r="G49" s="18">
        <v>0</v>
      </c>
      <c r="H49" s="18">
        <f t="shared" ca="1" si="2"/>
        <v>25</v>
      </c>
      <c r="I49" s="18">
        <v>0</v>
      </c>
      <c r="J49" s="18">
        <v>0</v>
      </c>
      <c r="K49" s="18">
        <v>0</v>
      </c>
      <c r="L49" s="18">
        <v>0</v>
      </c>
      <c r="M49" s="20">
        <f t="shared" ca="1" si="3"/>
        <v>-15</v>
      </c>
    </row>
    <row r="50" spans="1:13" x14ac:dyDescent="0.3">
      <c r="A50" s="6"/>
      <c r="B50" s="4" t="s">
        <v>160</v>
      </c>
      <c r="C50" s="3"/>
      <c r="D50" s="4"/>
      <c r="E50" s="19">
        <f t="shared" ca="1" si="0"/>
        <v>0</v>
      </c>
      <c r="F50" s="18">
        <f t="shared" ca="1" si="1"/>
        <v>0</v>
      </c>
      <c r="G50" s="18">
        <v>0</v>
      </c>
      <c r="H50" s="18">
        <f t="shared" ca="1" si="2"/>
        <v>0</v>
      </c>
      <c r="I50" s="18">
        <v>0</v>
      </c>
      <c r="J50" s="18">
        <v>0</v>
      </c>
      <c r="K50" s="18">
        <v>0</v>
      </c>
      <c r="L50" s="18">
        <v>0</v>
      </c>
      <c r="M50" s="20">
        <f t="shared" ca="1" si="3"/>
        <v>0</v>
      </c>
    </row>
    <row r="51" spans="1:13" x14ac:dyDescent="0.3">
      <c r="A51" s="6"/>
      <c r="B51" s="4" t="s">
        <v>161</v>
      </c>
      <c r="C51" s="3"/>
      <c r="D51" s="4"/>
      <c r="E51" s="19">
        <f t="shared" ca="1" si="0"/>
        <v>0</v>
      </c>
      <c r="F51" s="18">
        <f t="shared" ca="1" si="1"/>
        <v>0</v>
      </c>
      <c r="G51" s="18">
        <v>0</v>
      </c>
      <c r="H51" s="18">
        <f t="shared" ca="1" si="2"/>
        <v>0</v>
      </c>
      <c r="I51" s="18">
        <v>0</v>
      </c>
      <c r="J51" s="18">
        <v>0</v>
      </c>
      <c r="K51" s="18">
        <v>0</v>
      </c>
      <c r="L51" s="18">
        <v>0</v>
      </c>
      <c r="M51" s="20">
        <f t="shared" ca="1" si="3"/>
        <v>0</v>
      </c>
    </row>
    <row r="52" spans="1:13" x14ac:dyDescent="0.3">
      <c r="A52" s="6"/>
      <c r="B52" s="4" t="s">
        <v>162</v>
      </c>
      <c r="C52" s="3"/>
      <c r="D52" s="4"/>
      <c r="E52" s="19">
        <f t="shared" ca="1" si="0"/>
        <v>25</v>
      </c>
      <c r="F52" s="18">
        <f t="shared" ca="1" si="1"/>
        <v>40</v>
      </c>
      <c r="G52" s="18">
        <v>0</v>
      </c>
      <c r="H52" s="18">
        <f t="shared" ca="1" si="2"/>
        <v>0</v>
      </c>
      <c r="I52" s="18">
        <v>0</v>
      </c>
      <c r="J52" s="18">
        <v>0</v>
      </c>
      <c r="K52" s="18">
        <v>0</v>
      </c>
      <c r="L52" s="18">
        <v>0</v>
      </c>
      <c r="M52" s="20">
        <f t="shared" ca="1" si="3"/>
        <v>65</v>
      </c>
    </row>
    <row r="53" spans="1:13" x14ac:dyDescent="0.3">
      <c r="A53" s="6"/>
      <c r="B53" s="4" t="s">
        <v>163</v>
      </c>
      <c r="C53" s="3"/>
      <c r="D53" s="4"/>
      <c r="E53" s="19">
        <f t="shared" ca="1" si="0"/>
        <v>0</v>
      </c>
      <c r="F53" s="18">
        <f t="shared" ca="1" si="1"/>
        <v>100</v>
      </c>
      <c r="G53" s="18">
        <v>0</v>
      </c>
      <c r="H53" s="18">
        <f t="shared" ca="1" si="2"/>
        <v>100</v>
      </c>
      <c r="I53" s="18">
        <v>0</v>
      </c>
      <c r="J53" s="18">
        <v>0</v>
      </c>
      <c r="K53" s="18">
        <v>0</v>
      </c>
      <c r="L53" s="18">
        <v>0</v>
      </c>
      <c r="M53" s="20">
        <f t="shared" ca="1" si="3"/>
        <v>0</v>
      </c>
    </row>
    <row r="54" spans="1:13" x14ac:dyDescent="0.3">
      <c r="A54" s="6"/>
      <c r="B54" s="4" t="s">
        <v>164</v>
      </c>
      <c r="C54" s="3"/>
      <c r="D54" s="4"/>
      <c r="E54" s="19">
        <f t="shared" ca="1" si="0"/>
        <v>0</v>
      </c>
      <c r="F54" s="18">
        <f t="shared" ca="1" si="1"/>
        <v>0</v>
      </c>
      <c r="G54" s="18">
        <v>0</v>
      </c>
      <c r="H54" s="18">
        <f t="shared" ca="1" si="2"/>
        <v>0</v>
      </c>
      <c r="I54" s="18">
        <v>0</v>
      </c>
      <c r="J54" s="18">
        <v>0</v>
      </c>
      <c r="K54" s="18">
        <v>0</v>
      </c>
      <c r="L54" s="18">
        <v>0</v>
      </c>
      <c r="M54" s="20">
        <f t="shared" ca="1" si="3"/>
        <v>0</v>
      </c>
    </row>
    <row r="55" spans="1:13" x14ac:dyDescent="0.3">
      <c r="A55" s="6"/>
      <c r="B55" s="4" t="s">
        <v>165</v>
      </c>
      <c r="C55" s="3"/>
      <c r="D55" s="4"/>
      <c r="E55" s="19">
        <f t="shared" ca="1" si="0"/>
        <v>0</v>
      </c>
      <c r="F55" s="18">
        <f t="shared" ca="1" si="1"/>
        <v>4120</v>
      </c>
      <c r="G55" s="18">
        <v>0</v>
      </c>
      <c r="H55" s="18">
        <f t="shared" ca="1" si="2"/>
        <v>1760</v>
      </c>
      <c r="I55" s="18">
        <v>0</v>
      </c>
      <c r="J55" s="18">
        <v>0</v>
      </c>
      <c r="K55" s="18">
        <v>0</v>
      </c>
      <c r="L55" s="18">
        <v>0</v>
      </c>
      <c r="M55" s="20">
        <f t="shared" ca="1" si="3"/>
        <v>2360</v>
      </c>
    </row>
    <row r="56" spans="1:13" x14ac:dyDescent="0.3">
      <c r="A56" s="6"/>
      <c r="B56" s="4" t="s">
        <v>166</v>
      </c>
      <c r="C56" s="3"/>
      <c r="D56" s="4"/>
      <c r="E56" s="19">
        <f t="shared" ca="1" si="0"/>
        <v>200</v>
      </c>
      <c r="F56" s="18">
        <f t="shared" ca="1" si="1"/>
        <v>0</v>
      </c>
      <c r="G56" s="18">
        <v>0</v>
      </c>
      <c r="H56" s="18">
        <f t="shared" ca="1" si="2"/>
        <v>0</v>
      </c>
      <c r="I56" s="18">
        <v>0</v>
      </c>
      <c r="J56" s="18">
        <v>0</v>
      </c>
      <c r="K56" s="18">
        <v>0</v>
      </c>
      <c r="L56" s="18">
        <v>0</v>
      </c>
      <c r="M56" s="20">
        <f t="shared" ca="1" si="3"/>
        <v>200</v>
      </c>
    </row>
    <row r="57" spans="1:13" x14ac:dyDescent="0.3">
      <c r="A57" s="6"/>
      <c r="B57" s="4" t="s">
        <v>167</v>
      </c>
      <c r="C57" s="3"/>
      <c r="D57" s="4"/>
      <c r="E57" s="19">
        <f t="shared" ca="1" si="0"/>
        <v>100</v>
      </c>
      <c r="F57" s="18">
        <f t="shared" ca="1" si="1"/>
        <v>0</v>
      </c>
      <c r="G57" s="18">
        <v>0</v>
      </c>
      <c r="H57" s="18">
        <f t="shared" ca="1" si="2"/>
        <v>25</v>
      </c>
      <c r="I57" s="18">
        <v>0</v>
      </c>
      <c r="J57" s="18">
        <v>0</v>
      </c>
      <c r="K57" s="18">
        <v>0</v>
      </c>
      <c r="L57" s="18">
        <v>0</v>
      </c>
      <c r="M57" s="20">
        <f t="shared" ca="1" si="3"/>
        <v>75</v>
      </c>
    </row>
    <row r="58" spans="1:13" x14ac:dyDescent="0.3">
      <c r="A58" s="6"/>
      <c r="B58" s="4" t="s">
        <v>116</v>
      </c>
      <c r="C58" s="3"/>
      <c r="D58" s="4"/>
      <c r="E58" s="19">
        <f t="shared" ca="1" si="0"/>
        <v>0</v>
      </c>
      <c r="F58" s="18">
        <f t="shared" ca="1" si="1"/>
        <v>0</v>
      </c>
      <c r="G58" s="18">
        <v>0</v>
      </c>
      <c r="H58" s="18">
        <f t="shared" ca="1" si="2"/>
        <v>0</v>
      </c>
      <c r="I58" s="18">
        <v>0</v>
      </c>
      <c r="J58" s="18">
        <v>0</v>
      </c>
      <c r="K58" s="18">
        <v>0</v>
      </c>
      <c r="L58" s="18">
        <v>0</v>
      </c>
      <c r="M58" s="20">
        <f t="shared" ca="1" si="3"/>
        <v>0</v>
      </c>
    </row>
    <row r="59" spans="1:13" x14ac:dyDescent="0.3">
      <c r="A59" s="6"/>
      <c r="B59" s="4" t="s">
        <v>168</v>
      </c>
      <c r="C59" s="3"/>
      <c r="D59" s="4"/>
      <c r="E59" s="19">
        <f t="shared" ca="1" si="0"/>
        <v>0</v>
      </c>
      <c r="F59" s="18">
        <f t="shared" ca="1" si="1"/>
        <v>200</v>
      </c>
      <c r="G59" s="18">
        <v>0</v>
      </c>
      <c r="H59" s="18">
        <f t="shared" ca="1" si="2"/>
        <v>80</v>
      </c>
      <c r="I59" s="18">
        <v>0</v>
      </c>
      <c r="J59" s="18">
        <v>0</v>
      </c>
      <c r="K59" s="18">
        <v>0</v>
      </c>
      <c r="L59" s="18">
        <v>0</v>
      </c>
      <c r="M59" s="20">
        <f t="shared" ca="1" si="3"/>
        <v>120</v>
      </c>
    </row>
    <row r="60" spans="1:13" s="68" customFormat="1" x14ac:dyDescent="0.3">
      <c r="A60" s="6"/>
      <c r="B60" s="4" t="s">
        <v>169</v>
      </c>
      <c r="C60" s="3"/>
      <c r="D60" s="4"/>
      <c r="E60" s="19">
        <f t="shared" ca="1" si="0"/>
        <v>5</v>
      </c>
      <c r="F60" s="18">
        <f t="shared" ca="1" si="1"/>
        <v>0</v>
      </c>
      <c r="G60" s="18">
        <v>0</v>
      </c>
      <c r="H60" s="18">
        <f t="shared" ca="1" si="2"/>
        <v>0</v>
      </c>
      <c r="I60" s="18">
        <v>0</v>
      </c>
      <c r="J60" s="18">
        <v>0</v>
      </c>
      <c r="K60" s="18">
        <v>0</v>
      </c>
      <c r="L60" s="18">
        <v>0</v>
      </c>
      <c r="M60" s="20">
        <f t="shared" ca="1" si="3"/>
        <v>5</v>
      </c>
    </row>
    <row r="61" spans="1:13" x14ac:dyDescent="0.3">
      <c r="A61" s="6"/>
      <c r="B61" s="4" t="s">
        <v>187</v>
      </c>
      <c r="C61" s="3"/>
      <c r="D61" s="4"/>
      <c r="E61" s="19">
        <f t="shared" ca="1" si="0"/>
        <v>0</v>
      </c>
      <c r="F61" s="18">
        <f t="shared" ca="1" si="1"/>
        <v>40</v>
      </c>
      <c r="G61" s="18">
        <v>0</v>
      </c>
      <c r="H61" s="18">
        <f t="shared" ca="1" si="2"/>
        <v>5</v>
      </c>
      <c r="I61" s="18">
        <v>0</v>
      </c>
      <c r="J61" s="18">
        <v>0</v>
      </c>
      <c r="K61" s="18">
        <v>0</v>
      </c>
      <c r="L61" s="18">
        <v>0</v>
      </c>
      <c r="M61" s="20">
        <f t="shared" ca="1" si="3"/>
        <v>35</v>
      </c>
    </row>
    <row r="62" spans="1:13" ht="15" thickBot="1" x14ac:dyDescent="0.35">
      <c r="A62" s="6"/>
      <c r="B62" s="4" t="s">
        <v>188</v>
      </c>
      <c r="C62" s="3"/>
      <c r="D62" s="4"/>
      <c r="E62" s="19">
        <f t="shared" ca="1" si="0"/>
        <v>0</v>
      </c>
      <c r="F62" s="18">
        <f t="shared" ca="1" si="1"/>
        <v>60</v>
      </c>
      <c r="G62" s="18">
        <v>0</v>
      </c>
      <c r="H62" s="18">
        <f t="shared" ca="1" si="2"/>
        <v>1</v>
      </c>
      <c r="I62" s="18">
        <v>0</v>
      </c>
      <c r="J62" s="18">
        <v>0</v>
      </c>
      <c r="K62" s="18">
        <v>0</v>
      </c>
      <c r="L62" s="18">
        <v>0</v>
      </c>
      <c r="M62" s="20">
        <f t="shared" ca="1" si="3"/>
        <v>59</v>
      </c>
    </row>
    <row r="63" spans="1:13" ht="15" thickBot="1" x14ac:dyDescent="0.35">
      <c r="A63" s="6"/>
      <c r="B63" s="9"/>
      <c r="C63" s="8"/>
      <c r="D63" s="9" t="s">
        <v>18</v>
      </c>
      <c r="E63" s="12">
        <f t="shared" ref="E63:M63" ca="1" si="4">SUM(E3:E62)</f>
        <v>3022</v>
      </c>
      <c r="F63" s="12">
        <f t="shared" ca="1" si="4"/>
        <v>18710</v>
      </c>
      <c r="G63" s="12">
        <f t="shared" si="4"/>
        <v>0</v>
      </c>
      <c r="H63" s="12">
        <f t="shared" ca="1" si="4"/>
        <v>11530</v>
      </c>
      <c r="I63" s="12">
        <f t="shared" si="4"/>
        <v>0</v>
      </c>
      <c r="J63" s="12">
        <f t="shared" si="4"/>
        <v>0</v>
      </c>
      <c r="K63" s="12">
        <f t="shared" si="4"/>
        <v>0</v>
      </c>
      <c r="L63" s="12">
        <f t="shared" si="4"/>
        <v>0</v>
      </c>
      <c r="M63" s="13">
        <f t="shared" ca="1" si="4"/>
        <v>10202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5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2" t="s">
        <v>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4.4" customHeight="1" x14ac:dyDescent="0.3">
      <c r="A3" s="62" t="s">
        <v>185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4.4" customHeight="1" x14ac:dyDescent="0.3">
      <c r="A4" s="62" t="s">
        <v>186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14.4" customHeight="1" x14ac:dyDescent="0.3">
      <c r="A5" s="62" t="s">
        <v>25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" customHeight="1" x14ac:dyDescent="0.3">
      <c r="A6" s="61" t="s">
        <v>170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ht="14.4" customHeight="1" x14ac:dyDescent="0.3">
      <c r="A7" s="61" t="s">
        <v>171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9.8" x14ac:dyDescent="0.3">
      <c r="A8" s="69" t="s">
        <v>12</v>
      </c>
      <c r="B8" s="69" t="s">
        <v>172</v>
      </c>
      <c r="C8" s="69" t="s">
        <v>26</v>
      </c>
      <c r="D8" s="69" t="s">
        <v>173</v>
      </c>
      <c r="E8" s="69" t="s">
        <v>3</v>
      </c>
      <c r="F8" s="69" t="s">
        <v>4</v>
      </c>
      <c r="G8" s="69" t="s">
        <v>5</v>
      </c>
      <c r="H8" s="69" t="s">
        <v>6</v>
      </c>
      <c r="I8" s="69" t="s">
        <v>7</v>
      </c>
      <c r="J8" s="69" t="s">
        <v>8</v>
      </c>
      <c r="K8" s="69" t="s">
        <v>9</v>
      </c>
      <c r="L8" s="69" t="s">
        <v>10</v>
      </c>
      <c r="M8" s="69" t="s">
        <v>11</v>
      </c>
    </row>
    <row r="9" spans="1:13" ht="19.8" x14ac:dyDescent="0.3">
      <c r="A9" s="70" t="s">
        <v>174</v>
      </c>
      <c r="B9" s="71">
        <v>2015980</v>
      </c>
      <c r="C9" s="70" t="s">
        <v>30</v>
      </c>
      <c r="D9" s="71">
        <v>6101665</v>
      </c>
      <c r="E9" s="71">
        <v>0</v>
      </c>
      <c r="F9" s="71">
        <v>1000</v>
      </c>
      <c r="G9" s="71">
        <v>0</v>
      </c>
      <c r="H9" s="71">
        <v>280</v>
      </c>
      <c r="I9" s="71">
        <v>0</v>
      </c>
      <c r="J9" s="71">
        <v>0</v>
      </c>
      <c r="K9" s="71">
        <v>0</v>
      </c>
      <c r="L9" s="71">
        <v>0</v>
      </c>
      <c r="M9" s="71">
        <v>720</v>
      </c>
    </row>
    <row r="10" spans="1:13" ht="19.8" x14ac:dyDescent="0.3">
      <c r="A10" s="70" t="s">
        <v>174</v>
      </c>
      <c r="B10" s="71">
        <v>2015980</v>
      </c>
      <c r="C10" s="70" t="s">
        <v>31</v>
      </c>
      <c r="D10" s="71">
        <v>80890362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</row>
    <row r="11" spans="1:13" ht="19.8" x14ac:dyDescent="0.3">
      <c r="A11" s="70" t="s">
        <v>174</v>
      </c>
      <c r="B11" s="71">
        <v>2015980</v>
      </c>
      <c r="C11" s="70" t="s">
        <v>122</v>
      </c>
      <c r="D11" s="71">
        <v>3822331</v>
      </c>
      <c r="E11" s="71">
        <v>35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35</v>
      </c>
    </row>
    <row r="12" spans="1:13" ht="19.8" x14ac:dyDescent="0.3">
      <c r="A12" s="70" t="s">
        <v>174</v>
      </c>
      <c r="B12" s="71">
        <v>2015980</v>
      </c>
      <c r="C12" s="70" t="s">
        <v>187</v>
      </c>
      <c r="D12" s="71">
        <v>86232308</v>
      </c>
      <c r="E12" s="71">
        <v>0</v>
      </c>
      <c r="F12" s="71">
        <v>40</v>
      </c>
      <c r="G12" s="71">
        <v>0</v>
      </c>
      <c r="H12" s="71">
        <v>5</v>
      </c>
      <c r="I12" s="71">
        <v>0</v>
      </c>
      <c r="J12" s="71">
        <v>0</v>
      </c>
      <c r="K12" s="71">
        <v>0</v>
      </c>
      <c r="L12" s="71">
        <v>0</v>
      </c>
      <c r="M12" s="71">
        <v>35</v>
      </c>
    </row>
    <row r="13" spans="1:13" ht="19.8" x14ac:dyDescent="0.3">
      <c r="A13" s="70" t="s">
        <v>174</v>
      </c>
      <c r="B13" s="71">
        <v>2015980</v>
      </c>
      <c r="C13" s="70" t="s">
        <v>126</v>
      </c>
      <c r="D13" s="71">
        <v>5999978</v>
      </c>
      <c r="E13" s="71">
        <v>20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20</v>
      </c>
    </row>
    <row r="14" spans="1:13" ht="19.8" x14ac:dyDescent="0.3">
      <c r="A14" s="70" t="s">
        <v>174</v>
      </c>
      <c r="B14" s="71">
        <v>2015980</v>
      </c>
      <c r="C14" s="70" t="s">
        <v>125</v>
      </c>
      <c r="D14" s="71">
        <v>6112179</v>
      </c>
      <c r="E14" s="71">
        <v>40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40</v>
      </c>
    </row>
    <row r="15" spans="1:13" ht="19.8" x14ac:dyDescent="0.3">
      <c r="A15" s="70" t="s">
        <v>174</v>
      </c>
      <c r="B15" s="71">
        <v>2015980</v>
      </c>
      <c r="C15" s="70" t="s">
        <v>124</v>
      </c>
      <c r="D15" s="71">
        <v>6113191</v>
      </c>
      <c r="E15" s="71">
        <v>50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50</v>
      </c>
    </row>
    <row r="16" spans="1:13" ht="19.8" x14ac:dyDescent="0.3">
      <c r="A16" s="70" t="s">
        <v>174</v>
      </c>
      <c r="B16" s="71">
        <v>2015980</v>
      </c>
      <c r="C16" s="70" t="s">
        <v>149</v>
      </c>
      <c r="D16" s="71">
        <v>85402838</v>
      </c>
      <c r="E16" s="71">
        <v>100</v>
      </c>
      <c r="F16" s="71">
        <v>100</v>
      </c>
      <c r="G16" s="71">
        <v>0</v>
      </c>
      <c r="H16" s="71">
        <v>20</v>
      </c>
      <c r="I16" s="71">
        <v>0</v>
      </c>
      <c r="J16" s="71">
        <v>0</v>
      </c>
      <c r="K16" s="71">
        <v>0</v>
      </c>
      <c r="L16" s="71">
        <v>0</v>
      </c>
      <c r="M16" s="71">
        <v>180</v>
      </c>
    </row>
    <row r="17" spans="1:13" ht="19.8" x14ac:dyDescent="0.3">
      <c r="A17" s="70" t="s">
        <v>174</v>
      </c>
      <c r="B17" s="71">
        <v>2015980</v>
      </c>
      <c r="C17" s="70" t="s">
        <v>158</v>
      </c>
      <c r="D17" s="71">
        <v>84065757</v>
      </c>
      <c r="E17" s="71">
        <v>38</v>
      </c>
      <c r="F17" s="71">
        <v>50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88</v>
      </c>
    </row>
    <row r="18" spans="1:13" ht="19.8" x14ac:dyDescent="0.3">
      <c r="A18" s="70" t="s">
        <v>174</v>
      </c>
      <c r="B18" s="71">
        <v>2015980</v>
      </c>
      <c r="C18" s="70" t="s">
        <v>159</v>
      </c>
      <c r="D18" s="71">
        <v>80942990</v>
      </c>
      <c r="E18" s="71">
        <v>10</v>
      </c>
      <c r="F18" s="71">
        <v>0</v>
      </c>
      <c r="G18" s="71">
        <v>0</v>
      </c>
      <c r="H18" s="71">
        <v>25</v>
      </c>
      <c r="I18" s="71">
        <v>0</v>
      </c>
      <c r="J18" s="71">
        <v>0</v>
      </c>
      <c r="K18" s="71">
        <v>0</v>
      </c>
      <c r="L18" s="71">
        <v>0</v>
      </c>
      <c r="M18" s="71">
        <v>-15</v>
      </c>
    </row>
    <row r="19" spans="1:13" ht="19.8" x14ac:dyDescent="0.3">
      <c r="A19" s="70" t="s">
        <v>174</v>
      </c>
      <c r="B19" s="71">
        <v>2015980</v>
      </c>
      <c r="C19" s="70" t="s">
        <v>130</v>
      </c>
      <c r="D19" s="71">
        <v>85811770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</row>
    <row r="20" spans="1:13" ht="19.8" x14ac:dyDescent="0.3">
      <c r="A20" s="70" t="s">
        <v>174</v>
      </c>
      <c r="B20" s="71">
        <v>2015980</v>
      </c>
      <c r="C20" s="70" t="s">
        <v>132</v>
      </c>
      <c r="D20" s="71">
        <v>80034733</v>
      </c>
      <c r="E20" s="71">
        <v>50</v>
      </c>
      <c r="F20" s="71">
        <v>0</v>
      </c>
      <c r="G20" s="71">
        <v>0</v>
      </c>
      <c r="H20" s="71">
        <v>20</v>
      </c>
      <c r="I20" s="71">
        <v>0</v>
      </c>
      <c r="J20" s="71">
        <v>0</v>
      </c>
      <c r="K20" s="71">
        <v>0</v>
      </c>
      <c r="L20" s="71">
        <v>0</v>
      </c>
      <c r="M20" s="71">
        <v>30</v>
      </c>
    </row>
    <row r="21" spans="1:13" ht="19.8" x14ac:dyDescent="0.3">
      <c r="A21" s="70" t="s">
        <v>174</v>
      </c>
      <c r="B21" s="71">
        <v>2015980</v>
      </c>
      <c r="C21" s="70" t="s">
        <v>162</v>
      </c>
      <c r="D21" s="71">
        <v>84995681</v>
      </c>
      <c r="E21" s="71">
        <v>25</v>
      </c>
      <c r="F21" s="71">
        <v>40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65</v>
      </c>
    </row>
    <row r="22" spans="1:13" ht="19.8" x14ac:dyDescent="0.3">
      <c r="A22" s="70" t="s">
        <v>174</v>
      </c>
      <c r="B22" s="71">
        <v>2015980</v>
      </c>
      <c r="C22" s="70" t="s">
        <v>131</v>
      </c>
      <c r="D22" s="71">
        <v>79664141</v>
      </c>
      <c r="E22" s="71">
        <v>16</v>
      </c>
      <c r="F22" s="71">
        <v>50</v>
      </c>
      <c r="G22" s="71">
        <v>0</v>
      </c>
      <c r="H22" s="71">
        <v>45</v>
      </c>
      <c r="I22" s="71">
        <v>0</v>
      </c>
      <c r="J22" s="71">
        <v>0</v>
      </c>
      <c r="K22" s="71">
        <v>0</v>
      </c>
      <c r="L22" s="71">
        <v>0</v>
      </c>
      <c r="M22" s="71">
        <v>21</v>
      </c>
    </row>
    <row r="23" spans="1:13" ht="19.8" x14ac:dyDescent="0.3">
      <c r="A23" s="70" t="s">
        <v>174</v>
      </c>
      <c r="B23" s="71">
        <v>2015980</v>
      </c>
      <c r="C23" s="70" t="s">
        <v>163</v>
      </c>
      <c r="D23" s="71">
        <v>85824333</v>
      </c>
      <c r="E23" s="71">
        <v>0</v>
      </c>
      <c r="F23" s="71">
        <v>100</v>
      </c>
      <c r="G23" s="71">
        <v>0</v>
      </c>
      <c r="H23" s="71">
        <v>100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</row>
    <row r="24" spans="1:13" ht="19.8" x14ac:dyDescent="0.3">
      <c r="A24" s="70" t="s">
        <v>174</v>
      </c>
      <c r="B24" s="71">
        <v>2015980</v>
      </c>
      <c r="C24" s="70" t="s">
        <v>133</v>
      </c>
      <c r="D24" s="71">
        <v>79215304</v>
      </c>
      <c r="E24" s="71">
        <v>1300</v>
      </c>
      <c r="F24" s="71">
        <v>1600</v>
      </c>
      <c r="G24" s="71">
        <v>0</v>
      </c>
      <c r="H24" s="71">
        <v>450</v>
      </c>
      <c r="I24" s="71">
        <v>0</v>
      </c>
      <c r="J24" s="71">
        <v>0</v>
      </c>
      <c r="K24" s="71">
        <v>0</v>
      </c>
      <c r="L24" s="71">
        <v>0</v>
      </c>
      <c r="M24" s="71">
        <v>2450</v>
      </c>
    </row>
    <row r="25" spans="1:13" ht="19.8" x14ac:dyDescent="0.3">
      <c r="A25" s="70" t="s">
        <v>174</v>
      </c>
      <c r="B25" s="71">
        <v>2015980</v>
      </c>
      <c r="C25" s="70" t="s">
        <v>145</v>
      </c>
      <c r="D25" s="71">
        <v>84470481</v>
      </c>
      <c r="E25" s="71">
        <v>15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15</v>
      </c>
    </row>
    <row r="26" spans="1:13" ht="19.8" x14ac:dyDescent="0.3">
      <c r="A26" s="70" t="s">
        <v>174</v>
      </c>
      <c r="B26" s="71">
        <v>2015980</v>
      </c>
      <c r="C26" s="70" t="s">
        <v>134</v>
      </c>
      <c r="D26" s="71">
        <v>80491085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</row>
    <row r="27" spans="1:13" ht="19.8" x14ac:dyDescent="0.3">
      <c r="A27" s="70" t="s">
        <v>174</v>
      </c>
      <c r="B27" s="71">
        <v>2015980</v>
      </c>
      <c r="C27" s="70" t="s">
        <v>146</v>
      </c>
      <c r="D27" s="71">
        <v>79383789</v>
      </c>
      <c r="E27" s="71">
        <v>43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43</v>
      </c>
    </row>
    <row r="28" spans="1:13" ht="19.8" x14ac:dyDescent="0.3">
      <c r="A28" s="70" t="s">
        <v>174</v>
      </c>
      <c r="B28" s="71">
        <v>2015980</v>
      </c>
      <c r="C28" s="70" t="s">
        <v>151</v>
      </c>
      <c r="D28" s="71">
        <v>84986003</v>
      </c>
      <c r="E28" s="71">
        <v>47</v>
      </c>
      <c r="F28" s="71">
        <v>1340</v>
      </c>
      <c r="G28" s="71">
        <v>0</v>
      </c>
      <c r="H28" s="71">
        <v>1503</v>
      </c>
      <c r="I28" s="71">
        <v>256</v>
      </c>
      <c r="J28" s="71">
        <v>0</v>
      </c>
      <c r="K28" s="71">
        <v>0</v>
      </c>
      <c r="L28" s="71">
        <v>0</v>
      </c>
      <c r="M28" s="71">
        <v>140</v>
      </c>
    </row>
    <row r="29" spans="1:13" ht="19.8" x14ac:dyDescent="0.3">
      <c r="A29" s="70" t="s">
        <v>174</v>
      </c>
      <c r="B29" s="71">
        <v>2015980</v>
      </c>
      <c r="C29" s="70" t="s">
        <v>152</v>
      </c>
      <c r="D29" s="71">
        <v>56000147</v>
      </c>
      <c r="E29" s="71">
        <v>0</v>
      </c>
      <c r="F29" s="71">
        <v>8680</v>
      </c>
      <c r="G29" s="71">
        <v>0</v>
      </c>
      <c r="H29" s="71">
        <v>6752</v>
      </c>
      <c r="I29" s="71">
        <v>0</v>
      </c>
      <c r="J29" s="71">
        <v>0</v>
      </c>
      <c r="K29" s="71">
        <v>0</v>
      </c>
      <c r="L29" s="71">
        <v>0</v>
      </c>
      <c r="M29" s="71">
        <v>1928</v>
      </c>
    </row>
    <row r="30" spans="1:13" ht="19.8" x14ac:dyDescent="0.3">
      <c r="A30" s="70" t="s">
        <v>174</v>
      </c>
      <c r="B30" s="71">
        <v>2015980</v>
      </c>
      <c r="C30" s="70" t="s">
        <v>154</v>
      </c>
      <c r="D30" s="71">
        <v>80228716</v>
      </c>
      <c r="E30" s="71">
        <v>0</v>
      </c>
      <c r="F30" s="71">
        <v>1000</v>
      </c>
      <c r="G30" s="71">
        <v>0</v>
      </c>
      <c r="H30" s="71">
        <v>400</v>
      </c>
      <c r="I30" s="71">
        <v>0</v>
      </c>
      <c r="J30" s="71">
        <v>0</v>
      </c>
      <c r="K30" s="71">
        <v>0</v>
      </c>
      <c r="L30" s="71">
        <v>0</v>
      </c>
      <c r="M30" s="71">
        <v>600</v>
      </c>
    </row>
    <row r="31" spans="1:13" ht="19.8" x14ac:dyDescent="0.3">
      <c r="A31" s="70" t="s">
        <v>174</v>
      </c>
      <c r="B31" s="71">
        <v>2015980</v>
      </c>
      <c r="C31" s="70" t="s">
        <v>119</v>
      </c>
      <c r="D31" s="71">
        <v>81740844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</row>
    <row r="32" spans="1:13" ht="19.8" x14ac:dyDescent="0.3">
      <c r="A32" s="70" t="s">
        <v>174</v>
      </c>
      <c r="B32" s="71">
        <v>2015980</v>
      </c>
      <c r="C32" s="70" t="s">
        <v>167</v>
      </c>
      <c r="D32" s="71">
        <v>80580061</v>
      </c>
      <c r="E32" s="71">
        <v>100</v>
      </c>
      <c r="F32" s="71">
        <v>0</v>
      </c>
      <c r="G32" s="71">
        <v>0</v>
      </c>
      <c r="H32" s="71">
        <v>25</v>
      </c>
      <c r="I32" s="71">
        <v>0</v>
      </c>
      <c r="J32" s="71">
        <v>0</v>
      </c>
      <c r="K32" s="71">
        <v>0</v>
      </c>
      <c r="L32" s="71">
        <v>0</v>
      </c>
      <c r="M32" s="71">
        <v>75</v>
      </c>
    </row>
    <row r="33" spans="1:13" ht="19.8" x14ac:dyDescent="0.3">
      <c r="A33" s="70" t="s">
        <v>174</v>
      </c>
      <c r="B33" s="71">
        <v>2015980</v>
      </c>
      <c r="C33" s="70" t="s">
        <v>166</v>
      </c>
      <c r="D33" s="71">
        <v>80899920</v>
      </c>
      <c r="E33" s="71">
        <v>200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200</v>
      </c>
    </row>
    <row r="34" spans="1:13" ht="19.8" x14ac:dyDescent="0.3">
      <c r="A34" s="70" t="s">
        <v>174</v>
      </c>
      <c r="B34" s="71">
        <v>2015980</v>
      </c>
      <c r="C34" s="70" t="s">
        <v>148</v>
      </c>
      <c r="D34" s="71">
        <v>79998538</v>
      </c>
      <c r="E34" s="71">
        <v>10</v>
      </c>
      <c r="F34" s="71">
        <v>0</v>
      </c>
      <c r="G34" s="71">
        <v>0</v>
      </c>
      <c r="H34" s="71">
        <v>5</v>
      </c>
      <c r="I34" s="71">
        <v>0</v>
      </c>
      <c r="J34" s="71">
        <v>0</v>
      </c>
      <c r="K34" s="71">
        <v>0</v>
      </c>
      <c r="L34" s="71">
        <v>0</v>
      </c>
      <c r="M34" s="71">
        <v>5</v>
      </c>
    </row>
    <row r="35" spans="1:13" ht="19.8" x14ac:dyDescent="0.3">
      <c r="A35" s="70" t="s">
        <v>174</v>
      </c>
      <c r="B35" s="71">
        <v>2015980</v>
      </c>
      <c r="C35" s="70" t="s">
        <v>135</v>
      </c>
      <c r="D35" s="71">
        <v>3825098</v>
      </c>
      <c r="E35" s="71">
        <v>0</v>
      </c>
      <c r="F35" s="71">
        <v>100</v>
      </c>
      <c r="G35" s="71">
        <v>0</v>
      </c>
      <c r="H35" s="71">
        <v>50</v>
      </c>
      <c r="I35" s="71">
        <v>0</v>
      </c>
      <c r="J35" s="71">
        <v>0</v>
      </c>
      <c r="K35" s="71">
        <v>0</v>
      </c>
      <c r="L35" s="71">
        <v>0</v>
      </c>
      <c r="M35" s="71">
        <v>50</v>
      </c>
    </row>
    <row r="36" spans="1:13" ht="19.8" x14ac:dyDescent="0.3">
      <c r="A36" s="70" t="s">
        <v>174</v>
      </c>
      <c r="B36" s="71">
        <v>2015980</v>
      </c>
      <c r="C36" s="70" t="s">
        <v>136</v>
      </c>
      <c r="D36" s="71">
        <v>5976951</v>
      </c>
      <c r="E36" s="71">
        <v>203</v>
      </c>
      <c r="F36" s="71">
        <v>0</v>
      </c>
      <c r="G36" s="71">
        <v>0</v>
      </c>
      <c r="H36" s="71">
        <v>40</v>
      </c>
      <c r="I36" s="71">
        <v>0</v>
      </c>
      <c r="J36" s="71">
        <v>0</v>
      </c>
      <c r="K36" s="71">
        <v>0</v>
      </c>
      <c r="L36" s="71">
        <v>0</v>
      </c>
      <c r="M36" s="71">
        <v>163</v>
      </c>
    </row>
    <row r="37" spans="1:13" ht="19.8" x14ac:dyDescent="0.3">
      <c r="A37" s="70" t="s">
        <v>174</v>
      </c>
      <c r="B37" s="71">
        <v>2015980</v>
      </c>
      <c r="C37" s="70" t="s">
        <v>137</v>
      </c>
      <c r="D37" s="71">
        <v>5987678</v>
      </c>
      <c r="E37" s="71">
        <v>150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150</v>
      </c>
    </row>
    <row r="38" spans="1:13" ht="19.8" x14ac:dyDescent="0.3">
      <c r="A38" s="70" t="s">
        <v>174</v>
      </c>
      <c r="B38" s="71">
        <v>2015980</v>
      </c>
      <c r="C38" s="70" t="s">
        <v>150</v>
      </c>
      <c r="D38" s="71">
        <v>5975343</v>
      </c>
      <c r="E38" s="71">
        <v>400</v>
      </c>
      <c r="F38" s="71">
        <v>0</v>
      </c>
      <c r="G38" s="71">
        <v>0</v>
      </c>
      <c r="H38" s="71">
        <v>100</v>
      </c>
      <c r="I38" s="71">
        <v>0</v>
      </c>
      <c r="J38" s="71">
        <v>0</v>
      </c>
      <c r="K38" s="71">
        <v>0</v>
      </c>
      <c r="L38" s="71">
        <v>0</v>
      </c>
      <c r="M38" s="71">
        <v>300</v>
      </c>
    </row>
    <row r="39" spans="1:13" ht="19.8" x14ac:dyDescent="0.3">
      <c r="A39" s="70" t="s">
        <v>174</v>
      </c>
      <c r="B39" s="71">
        <v>2015980</v>
      </c>
      <c r="C39" s="70" t="s">
        <v>168</v>
      </c>
      <c r="D39" s="71">
        <v>79667140</v>
      </c>
      <c r="E39" s="71">
        <v>0</v>
      </c>
      <c r="F39" s="71">
        <v>200</v>
      </c>
      <c r="G39" s="71">
        <v>0</v>
      </c>
      <c r="H39" s="71">
        <v>80</v>
      </c>
      <c r="I39" s="71">
        <v>0</v>
      </c>
      <c r="J39" s="71">
        <v>0</v>
      </c>
      <c r="K39" s="71">
        <v>0</v>
      </c>
      <c r="L39" s="71">
        <v>0</v>
      </c>
      <c r="M39" s="71">
        <v>120</v>
      </c>
    </row>
    <row r="40" spans="1:13" ht="19.8" x14ac:dyDescent="0.3">
      <c r="A40" s="70" t="s">
        <v>174</v>
      </c>
      <c r="B40" s="71">
        <v>2015980</v>
      </c>
      <c r="C40" s="70" t="s">
        <v>138</v>
      </c>
      <c r="D40" s="71">
        <v>80018703</v>
      </c>
      <c r="E40" s="71">
        <v>0</v>
      </c>
      <c r="F40" s="71">
        <v>20</v>
      </c>
      <c r="G40" s="71">
        <v>0</v>
      </c>
      <c r="H40" s="71">
        <v>4</v>
      </c>
      <c r="I40" s="71">
        <v>0</v>
      </c>
      <c r="J40" s="71">
        <v>0</v>
      </c>
      <c r="K40" s="71">
        <v>0</v>
      </c>
      <c r="L40" s="71">
        <v>0</v>
      </c>
      <c r="M40" s="71">
        <v>16</v>
      </c>
    </row>
    <row r="41" spans="1:13" ht="19.8" x14ac:dyDescent="0.3">
      <c r="A41" s="70" t="s">
        <v>174</v>
      </c>
      <c r="B41" s="71">
        <v>2015980</v>
      </c>
      <c r="C41" s="70" t="s">
        <v>142</v>
      </c>
      <c r="D41" s="71">
        <v>79987870</v>
      </c>
      <c r="E41" s="71">
        <v>20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20</v>
      </c>
    </row>
    <row r="42" spans="1:13" ht="19.8" x14ac:dyDescent="0.3">
      <c r="A42" s="70" t="s">
        <v>174</v>
      </c>
      <c r="B42" s="71">
        <v>2015980</v>
      </c>
      <c r="C42" s="70" t="s">
        <v>141</v>
      </c>
      <c r="D42" s="71">
        <v>79706723</v>
      </c>
      <c r="E42" s="71">
        <v>99</v>
      </c>
      <c r="F42" s="71">
        <v>40</v>
      </c>
      <c r="G42" s="71">
        <v>0</v>
      </c>
      <c r="H42" s="71">
        <v>64</v>
      </c>
      <c r="I42" s="71">
        <v>0</v>
      </c>
      <c r="J42" s="71">
        <v>0</v>
      </c>
      <c r="K42" s="71">
        <v>0</v>
      </c>
      <c r="L42" s="71">
        <v>0</v>
      </c>
      <c r="M42" s="71">
        <v>75</v>
      </c>
    </row>
    <row r="43" spans="1:13" ht="19.8" x14ac:dyDescent="0.3">
      <c r="A43" s="70" t="s">
        <v>174</v>
      </c>
      <c r="B43" s="71">
        <v>2015980</v>
      </c>
      <c r="C43" s="70" t="s">
        <v>140</v>
      </c>
      <c r="D43" s="71">
        <v>79641931</v>
      </c>
      <c r="E43" s="71">
        <v>50</v>
      </c>
      <c r="F43" s="71">
        <v>50</v>
      </c>
      <c r="G43" s="71">
        <v>0</v>
      </c>
      <c r="H43" s="71">
        <v>21</v>
      </c>
      <c r="I43" s="71">
        <v>0</v>
      </c>
      <c r="J43" s="71">
        <v>0</v>
      </c>
      <c r="K43" s="71">
        <v>0</v>
      </c>
      <c r="L43" s="71">
        <v>0</v>
      </c>
      <c r="M43" s="71">
        <v>79</v>
      </c>
    </row>
    <row r="44" spans="1:13" ht="19.8" x14ac:dyDescent="0.3">
      <c r="A44" s="70" t="s">
        <v>174</v>
      </c>
      <c r="B44" s="71">
        <v>2015980</v>
      </c>
      <c r="C44" s="70" t="s">
        <v>188</v>
      </c>
      <c r="D44" s="71">
        <v>79910606</v>
      </c>
      <c r="E44" s="71">
        <v>0</v>
      </c>
      <c r="F44" s="71">
        <v>60</v>
      </c>
      <c r="G44" s="71">
        <v>0</v>
      </c>
      <c r="H44" s="71">
        <v>1</v>
      </c>
      <c r="I44" s="71">
        <v>0</v>
      </c>
      <c r="J44" s="71">
        <v>0</v>
      </c>
      <c r="K44" s="71">
        <v>0</v>
      </c>
      <c r="L44" s="71">
        <v>0</v>
      </c>
      <c r="M44" s="71">
        <v>59</v>
      </c>
    </row>
    <row r="45" spans="1:13" ht="19.8" x14ac:dyDescent="0.3">
      <c r="A45" s="70" t="s">
        <v>174</v>
      </c>
      <c r="B45" s="71">
        <v>2015980</v>
      </c>
      <c r="C45" s="70" t="s">
        <v>157</v>
      </c>
      <c r="D45" s="71">
        <v>85331000</v>
      </c>
      <c r="E45" s="71">
        <v>0</v>
      </c>
      <c r="F45" s="71">
        <v>40</v>
      </c>
      <c r="G45" s="71">
        <v>0</v>
      </c>
      <c r="H45" s="71">
        <v>10</v>
      </c>
      <c r="I45" s="71">
        <v>0</v>
      </c>
      <c r="J45" s="71">
        <v>0</v>
      </c>
      <c r="K45" s="71">
        <v>0</v>
      </c>
      <c r="L45" s="71">
        <v>0</v>
      </c>
      <c r="M45" s="71">
        <v>30</v>
      </c>
    </row>
    <row r="46" spans="1:13" ht="19.8" x14ac:dyDescent="0.3">
      <c r="A46" s="70" t="s">
        <v>174</v>
      </c>
      <c r="B46" s="71">
        <v>2015980</v>
      </c>
      <c r="C46" s="70" t="s">
        <v>169</v>
      </c>
      <c r="D46" s="71">
        <v>84474886</v>
      </c>
      <c r="E46" s="71">
        <v>5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71">
        <v>5</v>
      </c>
    </row>
    <row r="47" spans="1:13" ht="19.8" x14ac:dyDescent="0.3">
      <c r="A47" s="70" t="s">
        <v>174</v>
      </c>
      <c r="B47" s="71">
        <v>2015980</v>
      </c>
      <c r="C47" s="70" t="s">
        <v>156</v>
      </c>
      <c r="D47" s="71">
        <v>84456071</v>
      </c>
      <c r="E47" s="71">
        <v>0</v>
      </c>
      <c r="F47" s="71">
        <v>40</v>
      </c>
      <c r="G47" s="71">
        <v>0</v>
      </c>
      <c r="H47" s="71">
        <v>21</v>
      </c>
      <c r="I47" s="71">
        <v>0</v>
      </c>
      <c r="J47" s="71">
        <v>0</v>
      </c>
      <c r="K47" s="71">
        <v>0</v>
      </c>
      <c r="L47" s="71">
        <v>0</v>
      </c>
      <c r="M47" s="71">
        <v>19</v>
      </c>
    </row>
    <row r="48" spans="1:13" ht="19.8" x14ac:dyDescent="0.3">
      <c r="A48" s="70" t="s">
        <v>174</v>
      </c>
      <c r="B48" s="71">
        <v>2015980</v>
      </c>
      <c r="C48" s="70" t="s">
        <v>165</v>
      </c>
      <c r="D48" s="71">
        <v>86706040</v>
      </c>
      <c r="E48" s="71">
        <v>0</v>
      </c>
      <c r="F48" s="71">
        <v>4120</v>
      </c>
      <c r="G48" s="71">
        <v>0</v>
      </c>
      <c r="H48" s="71">
        <v>1760</v>
      </c>
      <c r="I48" s="71">
        <v>0</v>
      </c>
      <c r="J48" s="71">
        <v>0</v>
      </c>
      <c r="K48" s="71">
        <v>0</v>
      </c>
      <c r="L48" s="71">
        <v>0</v>
      </c>
      <c r="M48" s="71">
        <v>2360</v>
      </c>
    </row>
    <row r="49" spans="1:13" ht="19.8" x14ac:dyDescent="0.3">
      <c r="A49" s="70" t="s">
        <v>174</v>
      </c>
      <c r="B49" s="71">
        <v>2015980</v>
      </c>
      <c r="C49" s="70" t="s">
        <v>117</v>
      </c>
      <c r="D49" s="71">
        <v>86195089</v>
      </c>
      <c r="E49" s="71">
        <v>0</v>
      </c>
      <c r="F49" s="71">
        <v>0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</row>
    <row r="50" spans="1:13" ht="19.8" x14ac:dyDescent="0.3">
      <c r="A50" s="70" t="s">
        <v>174</v>
      </c>
      <c r="B50" s="71">
        <v>2015980</v>
      </c>
      <c r="C50" s="70" t="s">
        <v>155</v>
      </c>
      <c r="D50" s="71">
        <v>86735628</v>
      </c>
      <c r="E50" s="71">
        <v>0</v>
      </c>
      <c r="F50" s="71">
        <v>0</v>
      </c>
      <c r="G50" s="71">
        <v>0</v>
      </c>
      <c r="H50" s="71">
        <v>0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</row>
    <row r="51" spans="1:13" ht="19.8" x14ac:dyDescent="0.3">
      <c r="A51" s="70" t="s">
        <v>174</v>
      </c>
      <c r="B51" s="71">
        <v>2015980</v>
      </c>
      <c r="C51" s="70" t="s">
        <v>114</v>
      </c>
      <c r="D51" s="71">
        <v>5962667</v>
      </c>
      <c r="E51" s="71">
        <v>31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v>0</v>
      </c>
      <c r="L51" s="71">
        <v>0</v>
      </c>
      <c r="M51" s="71">
        <v>31</v>
      </c>
    </row>
    <row r="52" spans="1:13" ht="19.8" x14ac:dyDescent="0.3">
      <c r="A52" s="70" t="s">
        <v>174</v>
      </c>
      <c r="B52" s="71">
        <v>2015980</v>
      </c>
      <c r="C52" s="70" t="s">
        <v>175</v>
      </c>
      <c r="D52" s="71">
        <v>2015980</v>
      </c>
      <c r="E52" s="71">
        <v>0</v>
      </c>
      <c r="F52" s="71">
        <v>0</v>
      </c>
      <c r="G52" s="71">
        <v>0</v>
      </c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0</v>
      </c>
    </row>
    <row r="53" spans="1:13" x14ac:dyDescent="0.3">
      <c r="A53" s="72" t="s">
        <v>176</v>
      </c>
      <c r="B53" s="70"/>
      <c r="C53" s="70"/>
      <c r="D53" s="70"/>
      <c r="E53" s="71">
        <v>3057</v>
      </c>
      <c r="F53" s="71">
        <v>18670</v>
      </c>
      <c r="G53" s="71">
        <v>0</v>
      </c>
      <c r="H53" s="71">
        <v>11781</v>
      </c>
      <c r="I53" s="71">
        <v>256</v>
      </c>
      <c r="J53" s="71">
        <v>0</v>
      </c>
      <c r="K53" s="71">
        <v>0</v>
      </c>
      <c r="L53" s="71">
        <v>0</v>
      </c>
      <c r="M53" s="71">
        <v>10202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8"/>
  <sheetViews>
    <sheetView workbookViewId="0">
      <selection activeCell="B1" sqref="B1"/>
    </sheetView>
  </sheetViews>
  <sheetFormatPr defaultRowHeight="14.4" x14ac:dyDescent="0.3"/>
  <sheetData>
    <row r="1" spans="1:3" x14ac:dyDescent="0.3">
      <c r="A1" s="11" t="s">
        <v>31</v>
      </c>
      <c r="B1">
        <f>VLOOKUP(A1,'[2]Product Master Sheet'!$B$2:$F$506,5,0)</f>
        <v>26</v>
      </c>
      <c r="C1" s="14">
        <v>12</v>
      </c>
    </row>
    <row r="2" spans="1:3" x14ac:dyDescent="0.3">
      <c r="A2" s="7" t="s">
        <v>122</v>
      </c>
      <c r="B2">
        <f>VLOOKUP(A2,'[2]Product Master Sheet'!$B$2:$F$506,5,0)</f>
        <v>35</v>
      </c>
      <c r="C2" s="14">
        <v>0</v>
      </c>
    </row>
    <row r="3" spans="1:3" x14ac:dyDescent="0.3">
      <c r="A3" t="s">
        <v>126</v>
      </c>
      <c r="B3">
        <f>VLOOKUP(A3,'[2]Product Master Sheet'!$B$2:$F$506,5,0)</f>
        <v>43</v>
      </c>
      <c r="C3">
        <v>20</v>
      </c>
    </row>
    <row r="4" spans="1:3" x14ac:dyDescent="0.3">
      <c r="A4" t="s">
        <v>125</v>
      </c>
      <c r="B4">
        <f>VLOOKUP(A4,'[2]Product Master Sheet'!$B$2:$F$506,5,0)</f>
        <v>44</v>
      </c>
      <c r="C4">
        <v>40</v>
      </c>
    </row>
    <row r="5" spans="1:3" x14ac:dyDescent="0.3">
      <c r="A5" t="s">
        <v>124</v>
      </c>
      <c r="B5">
        <f>VLOOKUP(A5,'[2]Product Master Sheet'!$B$2:$F$506,5,0)</f>
        <v>45</v>
      </c>
      <c r="C5">
        <v>0</v>
      </c>
    </row>
    <row r="6" spans="1:3" x14ac:dyDescent="0.3">
      <c r="A6" t="s">
        <v>149</v>
      </c>
      <c r="B6">
        <f>VLOOKUP(A6,'[2]Product Master Sheet'!$B$2:$F$506,5,0)</f>
        <v>139</v>
      </c>
      <c r="C6">
        <v>0</v>
      </c>
    </row>
    <row r="7" spans="1:3" x14ac:dyDescent="0.3">
      <c r="A7" t="s">
        <v>158</v>
      </c>
      <c r="B7">
        <f>VLOOKUP(A7,'[2]Product Master Sheet'!$B$2:$F$506,5,0)</f>
        <v>143</v>
      </c>
      <c r="C7">
        <v>0</v>
      </c>
    </row>
    <row r="8" spans="1:3" x14ac:dyDescent="0.3">
      <c r="A8" t="s">
        <v>159</v>
      </c>
      <c r="B8">
        <f>VLOOKUP(A8,'[2]Product Master Sheet'!$B$2:$F$506,5,0)</f>
        <v>152</v>
      </c>
      <c r="C8">
        <v>0</v>
      </c>
    </row>
    <row r="9" spans="1:3" x14ac:dyDescent="0.3">
      <c r="A9" t="s">
        <v>130</v>
      </c>
      <c r="B9">
        <f>VLOOKUP(A9,'[2]Product Master Sheet'!$B$2:$F$506,5,0)</f>
        <v>177</v>
      </c>
      <c r="C9">
        <v>0</v>
      </c>
    </row>
    <row r="10" spans="1:3" x14ac:dyDescent="0.3">
      <c r="A10" t="s">
        <v>132</v>
      </c>
      <c r="B10">
        <f>VLOOKUP(A10,'[2]Product Master Sheet'!$B$2:$F$506,5,0)</f>
        <v>179</v>
      </c>
      <c r="C10">
        <v>0</v>
      </c>
    </row>
    <row r="11" spans="1:3" x14ac:dyDescent="0.3">
      <c r="A11" t="s">
        <v>162</v>
      </c>
      <c r="B11">
        <f>VLOOKUP(A11,'[2]Product Master Sheet'!$B$2:$F$506,5,0)</f>
        <v>181</v>
      </c>
      <c r="C11">
        <v>0</v>
      </c>
    </row>
    <row r="12" spans="1:3" x14ac:dyDescent="0.3">
      <c r="A12" t="s">
        <v>131</v>
      </c>
      <c r="B12">
        <f>VLOOKUP(A12,'[2]Product Master Sheet'!$B$2:$F$506,5,0)</f>
        <v>182</v>
      </c>
      <c r="C12">
        <v>0</v>
      </c>
    </row>
    <row r="13" spans="1:3" x14ac:dyDescent="0.3">
      <c r="A13" t="s">
        <v>163</v>
      </c>
      <c r="B13">
        <f>VLOOKUP(A13,'[2]Product Master Sheet'!$B$2:$F$506,5,0)</f>
        <v>183</v>
      </c>
      <c r="C13">
        <v>0</v>
      </c>
    </row>
    <row r="14" spans="1:3" x14ac:dyDescent="0.3">
      <c r="A14" t="s">
        <v>133</v>
      </c>
      <c r="B14">
        <f>VLOOKUP(A14,'[2]Product Master Sheet'!$B$2:$F$506,5,0)</f>
        <v>199</v>
      </c>
      <c r="C14">
        <v>1344</v>
      </c>
    </row>
    <row r="15" spans="1:3" x14ac:dyDescent="0.3">
      <c r="A15" t="s">
        <v>145</v>
      </c>
      <c r="B15">
        <f>VLOOKUP(A15,'[2]Product Master Sheet'!$B$2:$F$506,5,0)</f>
        <v>210</v>
      </c>
      <c r="C15">
        <v>10</v>
      </c>
    </row>
    <row r="16" spans="1:3" x14ac:dyDescent="0.3">
      <c r="A16" t="s">
        <v>134</v>
      </c>
      <c r="B16">
        <f>VLOOKUP(A16,'[2]Product Master Sheet'!$B$2:$F$506,5,0)</f>
        <v>212</v>
      </c>
      <c r="C16">
        <v>0</v>
      </c>
    </row>
    <row r="17" spans="1:3" x14ac:dyDescent="0.3">
      <c r="A17" t="s">
        <v>146</v>
      </c>
      <c r="B17">
        <f>VLOOKUP(A17,'[2]Product Master Sheet'!$B$2:$F$506,5,0)</f>
        <v>221</v>
      </c>
      <c r="C17">
        <v>0</v>
      </c>
    </row>
    <row r="18" spans="1:3" x14ac:dyDescent="0.3">
      <c r="A18" t="s">
        <v>151</v>
      </c>
      <c r="B18">
        <f>VLOOKUP(A18,'[2]Product Master Sheet'!$B$2:$F$506,5,0)</f>
        <v>236</v>
      </c>
      <c r="C18">
        <v>0</v>
      </c>
    </row>
    <row r="19" spans="1:3" x14ac:dyDescent="0.3">
      <c r="A19" t="s">
        <v>152</v>
      </c>
      <c r="B19">
        <f>VLOOKUP(A19,'[2]Product Master Sheet'!$B$2:$F$506,5,0)</f>
        <v>243</v>
      </c>
      <c r="C19">
        <v>357</v>
      </c>
    </row>
    <row r="20" spans="1:3" x14ac:dyDescent="0.3">
      <c r="A20" t="s">
        <v>154</v>
      </c>
      <c r="B20">
        <f>VLOOKUP(A20,'[2]Product Master Sheet'!$B$2:$F$506,5,0)</f>
        <v>251</v>
      </c>
      <c r="C20">
        <v>0</v>
      </c>
    </row>
    <row r="21" spans="1:3" x14ac:dyDescent="0.3">
      <c r="A21" t="s">
        <v>119</v>
      </c>
      <c r="B21">
        <f>VLOOKUP(A21,'[2]Product Master Sheet'!$B$2:$F$506,5,0)</f>
        <v>278</v>
      </c>
      <c r="C21">
        <v>0</v>
      </c>
    </row>
    <row r="22" spans="1:3" x14ac:dyDescent="0.3">
      <c r="A22" t="s">
        <v>167</v>
      </c>
      <c r="B22">
        <f>VLOOKUP(A22,'[2]Product Master Sheet'!$B$2:$F$506,5,0)</f>
        <v>289</v>
      </c>
      <c r="C22">
        <v>0</v>
      </c>
    </row>
    <row r="23" spans="1:3" x14ac:dyDescent="0.3">
      <c r="A23" t="s">
        <v>166</v>
      </c>
      <c r="B23">
        <f>VLOOKUP(A23,'[2]Product Master Sheet'!$B$2:$F$506,5,0)</f>
        <v>291</v>
      </c>
      <c r="C23">
        <v>0</v>
      </c>
    </row>
    <row r="24" spans="1:3" x14ac:dyDescent="0.3">
      <c r="A24" t="s">
        <v>148</v>
      </c>
      <c r="B24">
        <f>VLOOKUP(A24,'[2]Product Master Sheet'!$B$2:$F$506,5,0)</f>
        <v>300</v>
      </c>
      <c r="C24">
        <v>0</v>
      </c>
    </row>
    <row r="25" spans="1:3" x14ac:dyDescent="0.3">
      <c r="A25" t="s">
        <v>135</v>
      </c>
      <c r="B25">
        <f>VLOOKUP(A25,'[2]Product Master Sheet'!$B$2:$F$506,5,0)</f>
        <v>307</v>
      </c>
      <c r="C25">
        <v>0</v>
      </c>
    </row>
    <row r="26" spans="1:3" x14ac:dyDescent="0.3">
      <c r="A26" t="s">
        <v>136</v>
      </c>
      <c r="B26">
        <f>VLOOKUP(A26,'[2]Product Master Sheet'!$B$2:$F$506,5,0)</f>
        <v>325</v>
      </c>
      <c r="C26">
        <v>0</v>
      </c>
    </row>
    <row r="27" spans="1:3" x14ac:dyDescent="0.3">
      <c r="A27" t="s">
        <v>137</v>
      </c>
      <c r="B27">
        <f>VLOOKUP(A27,'[2]Product Master Sheet'!$B$2:$F$506,5,0)</f>
        <v>326</v>
      </c>
      <c r="C27">
        <v>80</v>
      </c>
    </row>
    <row r="28" spans="1:3" x14ac:dyDescent="0.3">
      <c r="A28" t="s">
        <v>150</v>
      </c>
      <c r="B28">
        <f>VLOOKUP(A28,'[2]Product Master Sheet'!$B$2:$F$506,5,0)</f>
        <v>327</v>
      </c>
      <c r="C28">
        <v>0</v>
      </c>
    </row>
    <row r="29" spans="1:3" x14ac:dyDescent="0.3">
      <c r="A29" t="s">
        <v>168</v>
      </c>
      <c r="B29">
        <f>VLOOKUP(A29,'[2]Product Master Sheet'!$B$2:$F$506,5,0)</f>
        <v>335</v>
      </c>
      <c r="C29">
        <v>0</v>
      </c>
    </row>
    <row r="30" spans="1:3" x14ac:dyDescent="0.3">
      <c r="A30" t="s">
        <v>138</v>
      </c>
      <c r="B30">
        <f>VLOOKUP(A30,'[2]Product Master Sheet'!$B$2:$F$506,5,0)</f>
        <v>336</v>
      </c>
      <c r="C30">
        <v>8</v>
      </c>
    </row>
    <row r="31" spans="1:3" x14ac:dyDescent="0.3">
      <c r="A31" t="s">
        <v>142</v>
      </c>
      <c r="B31">
        <f>VLOOKUP(A31,'[2]Product Master Sheet'!$B$2:$F$506,5,0)</f>
        <v>366</v>
      </c>
      <c r="C31">
        <v>0</v>
      </c>
    </row>
    <row r="32" spans="1:3" x14ac:dyDescent="0.3">
      <c r="A32" t="s">
        <v>141</v>
      </c>
      <c r="B32">
        <f>VLOOKUP(A32,'[2]Product Master Sheet'!$B$2:$F$506,5,0)</f>
        <v>368</v>
      </c>
      <c r="C32">
        <v>40</v>
      </c>
    </row>
    <row r="33" spans="1:3" x14ac:dyDescent="0.3">
      <c r="A33" t="s">
        <v>140</v>
      </c>
      <c r="B33">
        <f>VLOOKUP(A33,'[2]Product Master Sheet'!$B$2:$F$506,5,0)</f>
        <v>370</v>
      </c>
      <c r="C33">
        <v>50</v>
      </c>
    </row>
    <row r="34" spans="1:3" x14ac:dyDescent="0.3">
      <c r="A34" t="s">
        <v>157</v>
      </c>
      <c r="B34">
        <f>VLOOKUP(A34,'[2]Product Master Sheet'!$B$2:$F$506,5,0)</f>
        <v>383</v>
      </c>
      <c r="C34">
        <v>0</v>
      </c>
    </row>
    <row r="35" spans="1:3" x14ac:dyDescent="0.3">
      <c r="A35" t="s">
        <v>169</v>
      </c>
      <c r="B35">
        <f>VLOOKUP(A35,'[2]Product Master Sheet'!$B$2:$F$506,5,0)</f>
        <v>401</v>
      </c>
      <c r="C35">
        <v>16</v>
      </c>
    </row>
    <row r="36" spans="1:3" x14ac:dyDescent="0.3">
      <c r="A36" t="s">
        <v>156</v>
      </c>
      <c r="B36">
        <f>VLOOKUP(A36,'[2]Product Master Sheet'!$B$2:$F$506,5,0)</f>
        <v>382</v>
      </c>
      <c r="C36">
        <v>-11</v>
      </c>
    </row>
    <row r="37" spans="1:3" x14ac:dyDescent="0.3">
      <c r="A37" t="s">
        <v>165</v>
      </c>
      <c r="B37">
        <f>VLOOKUP(A37,'[2]Product Master Sheet'!$B$2:$F$506,5,0)</f>
        <v>915</v>
      </c>
      <c r="C37">
        <v>0</v>
      </c>
    </row>
    <row r="38" spans="1:3" x14ac:dyDescent="0.3">
      <c r="A38" t="s">
        <v>117</v>
      </c>
      <c r="B38">
        <f>VLOOKUP(A38,'[2]Product Master Sheet'!$B$2:$F$506,5,0)</f>
        <v>911</v>
      </c>
      <c r="C38">
        <v>0</v>
      </c>
    </row>
    <row r="39" spans="1:3" x14ac:dyDescent="0.3">
      <c r="A39" t="s">
        <v>155</v>
      </c>
      <c r="B39">
        <f>VLOOKUP(A39,'[2]Product Master Sheet'!$B$2:$F$506,5,0)</f>
        <v>913</v>
      </c>
      <c r="C39">
        <v>0</v>
      </c>
    </row>
    <row r="40" spans="1:3" x14ac:dyDescent="0.3">
      <c r="A40" t="s">
        <v>114</v>
      </c>
      <c r="B40">
        <f>VLOOKUP(A40,'[2]Product Master Sheet'!$B$2:$F$506,5,0)</f>
        <v>324</v>
      </c>
      <c r="C40">
        <v>0</v>
      </c>
    </row>
    <row r="41" spans="1:3" x14ac:dyDescent="0.3">
      <c r="A41" t="s">
        <v>30</v>
      </c>
      <c r="B41">
        <f>VLOOKUP(A41,'[2]Product Master Sheet'!$B$2:$F$506,5,0)</f>
        <v>16</v>
      </c>
      <c r="C41">
        <v>0</v>
      </c>
    </row>
    <row r="42" spans="1:3" x14ac:dyDescent="0.3">
      <c r="A42" t="s">
        <v>123</v>
      </c>
      <c r="B42">
        <f>VLOOKUP(A42,'[2]Product Master Sheet'!$B$2:$F$506,5,0)</f>
        <v>42</v>
      </c>
      <c r="C42">
        <v>0</v>
      </c>
    </row>
    <row r="43" spans="1:3" x14ac:dyDescent="0.3">
      <c r="A43" t="s">
        <v>120</v>
      </c>
      <c r="B43">
        <f>VLOOKUP(A43,'[2]Product Master Sheet'!$B$2:$F$506,5,0)</f>
        <v>114</v>
      </c>
      <c r="C43">
        <v>0</v>
      </c>
    </row>
    <row r="44" spans="1:3" x14ac:dyDescent="0.3">
      <c r="A44" t="s">
        <v>127</v>
      </c>
      <c r="B44">
        <f>VLOOKUP(A44,'[2]Product Master Sheet'!$B$2:$F$506,5,0)</f>
        <v>144</v>
      </c>
      <c r="C44">
        <v>0</v>
      </c>
    </row>
    <row r="45" spans="1:3" x14ac:dyDescent="0.3">
      <c r="A45" t="s">
        <v>128</v>
      </c>
      <c r="B45">
        <f>VLOOKUP(A45,'[2]Product Master Sheet'!$B$2:$F$506,5,0)</f>
        <v>145</v>
      </c>
      <c r="C45">
        <v>0</v>
      </c>
    </row>
    <row r="46" spans="1:3" x14ac:dyDescent="0.3">
      <c r="A46" t="s">
        <v>129</v>
      </c>
      <c r="B46">
        <f>VLOOKUP(A46,'[2]Product Master Sheet'!$B$2:$F$506,5,0)</f>
        <v>146</v>
      </c>
      <c r="C46">
        <v>0</v>
      </c>
    </row>
    <row r="47" spans="1:3" x14ac:dyDescent="0.3">
      <c r="A47" t="s">
        <v>115</v>
      </c>
      <c r="B47">
        <f>VLOOKUP(A47,'[2]Product Master Sheet'!$B$2:$F$506,5,0)</f>
        <v>317</v>
      </c>
      <c r="C47">
        <v>0</v>
      </c>
    </row>
    <row r="48" spans="1:3" x14ac:dyDescent="0.3">
      <c r="A48" t="s">
        <v>139</v>
      </c>
      <c r="B48">
        <f>VLOOKUP(A48,'[2]Product Master Sheet'!$B$2:$F$506,5,0)</f>
        <v>365</v>
      </c>
      <c r="C48">
        <v>0</v>
      </c>
    </row>
    <row r="49" spans="1:3" x14ac:dyDescent="0.3">
      <c r="A49" t="s">
        <v>143</v>
      </c>
      <c r="B49">
        <f>VLOOKUP(A49,'[2]Product Master Sheet'!$B$2:$F$506,5,0)</f>
        <v>124</v>
      </c>
      <c r="C49">
        <v>0</v>
      </c>
    </row>
    <row r="50" spans="1:3" x14ac:dyDescent="0.3">
      <c r="A50" t="s">
        <v>144</v>
      </c>
      <c r="B50">
        <f>VLOOKUP(A50,'[2]Product Master Sheet'!$B$2:$F$506,5,0)</f>
        <v>125</v>
      </c>
      <c r="C50">
        <v>0</v>
      </c>
    </row>
    <row r="51" spans="1:3" x14ac:dyDescent="0.3">
      <c r="A51" t="s">
        <v>147</v>
      </c>
      <c r="B51">
        <f>VLOOKUP(A51,'[2]Product Master Sheet'!$B$2:$F$506,5,0)</f>
        <v>294</v>
      </c>
      <c r="C51">
        <v>0</v>
      </c>
    </row>
    <row r="52" spans="1:3" x14ac:dyDescent="0.3">
      <c r="A52" t="s">
        <v>32</v>
      </c>
      <c r="B52">
        <f>VLOOKUP(A52,'[2]Product Master Sheet'!$B$2:$F$506,5,0)</f>
        <v>24</v>
      </c>
      <c r="C52">
        <v>0</v>
      </c>
    </row>
    <row r="53" spans="1:3" x14ac:dyDescent="0.3">
      <c r="A53" t="s">
        <v>153</v>
      </c>
      <c r="B53">
        <f>VLOOKUP(A53,'[2]Product Master Sheet'!$B$2:$F$506,5,0)</f>
        <v>248</v>
      </c>
      <c r="C53">
        <v>0</v>
      </c>
    </row>
    <row r="54" spans="1:3" x14ac:dyDescent="0.3">
      <c r="A54" t="s">
        <v>118</v>
      </c>
      <c r="B54">
        <f>VLOOKUP(A54,'[2]Product Master Sheet'!$B$2:$F$506,5,0)</f>
        <v>281</v>
      </c>
      <c r="C54">
        <v>0</v>
      </c>
    </row>
    <row r="55" spans="1:3" x14ac:dyDescent="0.3">
      <c r="A55" t="s">
        <v>160</v>
      </c>
      <c r="B55">
        <f>VLOOKUP(A55,'[2]Product Master Sheet'!$B$2:$F$506,5,0)</f>
        <v>156</v>
      </c>
      <c r="C55">
        <v>0</v>
      </c>
    </row>
    <row r="56" spans="1:3" x14ac:dyDescent="0.3">
      <c r="A56" t="s">
        <v>161</v>
      </c>
      <c r="B56">
        <f>VLOOKUP(A56,'[2]Product Master Sheet'!$B$2:$F$506,5,0)</f>
        <v>155</v>
      </c>
      <c r="C56">
        <v>0</v>
      </c>
    </row>
    <row r="57" spans="1:3" x14ac:dyDescent="0.3">
      <c r="A57" t="s">
        <v>164</v>
      </c>
      <c r="B57">
        <f>VLOOKUP(A57,'[2]Product Master Sheet'!$B$2:$F$506,5,0)</f>
        <v>247</v>
      </c>
      <c r="C57">
        <v>0</v>
      </c>
    </row>
    <row r="58" spans="1:3" x14ac:dyDescent="0.3">
      <c r="A58" t="s">
        <v>116</v>
      </c>
      <c r="B58">
        <f>VLOOKUP(A58,'[2]Product Master Sheet'!$B$2:$F$506,5,0)</f>
        <v>295</v>
      </c>
      <c r="C58">
        <v>0</v>
      </c>
    </row>
  </sheetData>
  <conditionalFormatting sqref="A1">
    <cfRule type="duplicateValues" dxfId="18" priority="31"/>
  </conditionalFormatting>
  <conditionalFormatting sqref="A2">
    <cfRule type="duplicateValues" dxfId="17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3"/>
  <sheetViews>
    <sheetView showGridLines="0" workbookViewId="0"/>
  </sheetViews>
  <sheetFormatPr defaultRowHeight="14.4" x14ac:dyDescent="0.3"/>
  <cols>
    <col min="1" max="1" width="39.44140625" style="33" bestFit="1" customWidth="1"/>
    <col min="2" max="2" width="11.5546875" style="18" bestFit="1" customWidth="1"/>
    <col min="3" max="3" width="12.109375" style="18" bestFit="1" customWidth="1"/>
    <col min="4" max="4" width="18.44140625" style="18" bestFit="1" customWidth="1"/>
    <col min="5" max="5" width="9.33203125" style="18" bestFit="1" customWidth="1"/>
    <col min="6" max="6" width="14.88671875" style="18" bestFit="1" customWidth="1"/>
    <col min="7" max="7" width="11.33203125" style="18" bestFit="1" customWidth="1"/>
    <col min="8" max="8" width="15.6640625" style="18" bestFit="1" customWidth="1"/>
    <col min="9" max="9" width="14.44140625" style="18" bestFit="1" customWidth="1"/>
    <col min="10" max="10" width="9.33203125" style="18" bestFit="1" customWidth="1"/>
    <col min="11" max="11" width="11.5546875" style="18" bestFit="1" customWidth="1"/>
    <col min="12" max="12" width="12.109375" style="18" bestFit="1" customWidth="1"/>
    <col min="13" max="13" width="18.44140625" style="18" bestFit="1" customWidth="1"/>
    <col min="14" max="14" width="9.33203125" style="18" bestFit="1" customWidth="1"/>
    <col min="15" max="15" width="14.88671875" style="18" bestFit="1" customWidth="1"/>
    <col min="16" max="16" width="11.33203125" style="18" bestFit="1" customWidth="1"/>
    <col min="17" max="17" width="15.6640625" style="18" bestFit="1" customWidth="1"/>
    <col min="18" max="18" width="14.44140625" style="18" bestFit="1" customWidth="1"/>
    <col min="19" max="19" width="9.33203125" style="18" bestFit="1" customWidth="1"/>
    <col min="20" max="20" width="16.77734375" style="18" bestFit="1" customWidth="1"/>
    <col min="21" max="21" width="12.109375" style="18" bestFit="1" customWidth="1"/>
    <col min="22" max="22" width="18.44140625" style="18" bestFit="1" customWidth="1"/>
    <col min="23" max="23" width="8.6640625" style="18" bestFit="1" customWidth="1"/>
    <col min="24" max="24" width="14.88671875" style="18" bestFit="1" customWidth="1"/>
    <col min="25" max="25" width="11.33203125" style="18" bestFit="1" customWidth="1"/>
    <col min="26" max="26" width="15.6640625" style="18" bestFit="1" customWidth="1"/>
    <col min="27" max="27" width="15.21875" style="18" bestFit="1" customWidth="1"/>
    <col min="28" max="28" width="5.21875" style="18" bestFit="1" customWidth="1"/>
    <col min="29" max="29" width="7.44140625" style="33" bestFit="1" customWidth="1"/>
    <col min="30" max="16384" width="8.88671875" style="33"/>
  </cols>
  <sheetData>
    <row r="1" spans="1:29" ht="15" thickBot="1" x14ac:dyDescent="0.35">
      <c r="A1" s="32"/>
      <c r="B1" s="63" t="s">
        <v>190</v>
      </c>
      <c r="C1" s="64"/>
      <c r="D1" s="64"/>
      <c r="E1" s="64"/>
      <c r="F1" s="64"/>
      <c r="G1" s="64"/>
      <c r="H1" s="64"/>
      <c r="I1" s="64"/>
      <c r="J1" s="65"/>
      <c r="K1" s="63" t="s">
        <v>191</v>
      </c>
      <c r="L1" s="64"/>
      <c r="M1" s="64"/>
      <c r="N1" s="64"/>
      <c r="O1" s="64"/>
      <c r="P1" s="64"/>
      <c r="Q1" s="64"/>
      <c r="R1" s="64"/>
      <c r="S1" s="65"/>
      <c r="T1" s="63" t="s">
        <v>13</v>
      </c>
      <c r="U1" s="64"/>
      <c r="V1" s="64"/>
      <c r="W1" s="64"/>
      <c r="X1" s="64"/>
      <c r="Y1" s="64"/>
      <c r="Z1" s="64"/>
      <c r="AA1" s="64"/>
      <c r="AB1" s="65"/>
    </row>
    <row r="2" spans="1:29" ht="15" thickBot="1" x14ac:dyDescent="0.35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9" x14ac:dyDescent="0.3">
      <c r="A3" s="5" t="s">
        <v>14</v>
      </c>
      <c r="B3" s="35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  <c r="H3" s="36" t="s">
        <v>9</v>
      </c>
      <c r="I3" s="36" t="s">
        <v>10</v>
      </c>
      <c r="J3" s="37" t="s">
        <v>11</v>
      </c>
      <c r="K3" s="38" t="s">
        <v>3</v>
      </c>
      <c r="L3" s="39" t="s">
        <v>4</v>
      </c>
      <c r="M3" s="39" t="s">
        <v>5</v>
      </c>
      <c r="N3" s="39" t="s">
        <v>6</v>
      </c>
      <c r="O3" s="39" t="s">
        <v>7</v>
      </c>
      <c r="P3" s="39" t="s">
        <v>8</v>
      </c>
      <c r="Q3" s="40" t="s">
        <v>9</v>
      </c>
      <c r="R3" s="41" t="s">
        <v>10</v>
      </c>
      <c r="S3" s="42" t="s">
        <v>11</v>
      </c>
      <c r="T3" s="35" t="s">
        <v>15</v>
      </c>
      <c r="U3" s="36" t="s">
        <v>4</v>
      </c>
      <c r="V3" s="36" t="s">
        <v>5</v>
      </c>
      <c r="W3" s="36" t="s">
        <v>6</v>
      </c>
      <c r="X3" s="36" t="s">
        <v>7</v>
      </c>
      <c r="Y3" s="36" t="s">
        <v>8</v>
      </c>
      <c r="Z3" s="36" t="s">
        <v>9</v>
      </c>
      <c r="AA3" s="36" t="s">
        <v>16</v>
      </c>
      <c r="AB3" s="37" t="s">
        <v>11</v>
      </c>
      <c r="AC3" s="5" t="s">
        <v>17</v>
      </c>
    </row>
    <row r="4" spans="1:29" x14ac:dyDescent="0.3">
      <c r="A4" s="43" t="s">
        <v>30</v>
      </c>
      <c r="B4" s="18">
        <v>0</v>
      </c>
      <c r="C4" s="18">
        <v>1000</v>
      </c>
      <c r="D4" s="18">
        <v>0</v>
      </c>
      <c r="E4" s="18">
        <v>280</v>
      </c>
      <c r="F4" s="18">
        <v>0</v>
      </c>
      <c r="G4" s="18">
        <v>0</v>
      </c>
      <c r="H4" s="18">
        <v>0</v>
      </c>
      <c r="I4" s="18">
        <v>0</v>
      </c>
      <c r="J4" s="18">
        <v>720</v>
      </c>
      <c r="K4" s="19">
        <v>0</v>
      </c>
      <c r="L4" s="44">
        <v>1000</v>
      </c>
      <c r="M4" s="44">
        <v>0</v>
      </c>
      <c r="N4" s="44">
        <v>280</v>
      </c>
      <c r="O4" s="44">
        <v>0</v>
      </c>
      <c r="P4" s="44">
        <v>0</v>
      </c>
      <c r="Q4" s="44">
        <v>0</v>
      </c>
      <c r="R4" s="44">
        <v>0</v>
      </c>
      <c r="S4" s="20">
        <v>720</v>
      </c>
      <c r="T4" s="44">
        <f>B4-K4</f>
        <v>0</v>
      </c>
      <c r="U4" s="44">
        <f t="shared" ref="U4:AB4" si="0">C4-L4</f>
        <v>0</v>
      </c>
      <c r="V4" s="44">
        <f t="shared" si="0"/>
        <v>0</v>
      </c>
      <c r="W4" s="44">
        <f t="shared" si="0"/>
        <v>0</v>
      </c>
      <c r="X4" s="44">
        <f t="shared" si="0"/>
        <v>0</v>
      </c>
      <c r="Y4" s="44">
        <f t="shared" si="0"/>
        <v>0</v>
      </c>
      <c r="Z4" s="44">
        <f t="shared" si="0"/>
        <v>0</v>
      </c>
      <c r="AA4" s="44">
        <f t="shared" si="0"/>
        <v>0</v>
      </c>
      <c r="AB4" s="18">
        <f t="shared" si="0"/>
        <v>0</v>
      </c>
      <c r="AC4" s="45" t="str">
        <f>IF(AND(T4=0,AB4=0),"Ok","Issue")</f>
        <v>Ok</v>
      </c>
    </row>
    <row r="5" spans="1:29" x14ac:dyDescent="0.3">
      <c r="A5" s="45" t="s">
        <v>31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9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20">
        <v>0</v>
      </c>
      <c r="T5" s="18">
        <f t="shared" ref="T5" si="1">B5-K5</f>
        <v>0</v>
      </c>
      <c r="U5" s="18">
        <f t="shared" ref="U5" si="2">C5-L5</f>
        <v>0</v>
      </c>
      <c r="V5" s="18">
        <f t="shared" ref="V5" si="3">D5-M5</f>
        <v>0</v>
      </c>
      <c r="W5" s="18">
        <f t="shared" ref="W5" si="4">E5-N5</f>
        <v>0</v>
      </c>
      <c r="X5" s="18">
        <f t="shared" ref="X5" si="5">F5-O5</f>
        <v>0</v>
      </c>
      <c r="Y5" s="18">
        <f t="shared" ref="Y5" si="6">G5-P5</f>
        <v>0</v>
      </c>
      <c r="Z5" s="18">
        <f t="shared" ref="Z5" si="7">H5-Q5</f>
        <v>0</v>
      </c>
      <c r="AA5" s="18">
        <f t="shared" ref="AA5" si="8">I5-R5</f>
        <v>0</v>
      </c>
      <c r="AB5" s="18">
        <f t="shared" ref="AB5" si="9">J5-S5</f>
        <v>0</v>
      </c>
      <c r="AC5" s="45" t="str">
        <f t="shared" ref="AC5:AC62" si="10">IF(AND(T5=0,AB5=0),"Ok","Issue")</f>
        <v>Ok</v>
      </c>
    </row>
    <row r="6" spans="1:29" x14ac:dyDescent="0.3">
      <c r="A6" s="45" t="s">
        <v>187</v>
      </c>
      <c r="B6" s="18">
        <v>0</v>
      </c>
      <c r="C6" s="18">
        <v>40</v>
      </c>
      <c r="D6" s="18">
        <v>0</v>
      </c>
      <c r="E6" s="18">
        <v>5</v>
      </c>
      <c r="F6" s="18">
        <v>0</v>
      </c>
      <c r="G6" s="18">
        <v>0</v>
      </c>
      <c r="H6" s="18">
        <v>0</v>
      </c>
      <c r="I6" s="18">
        <v>0</v>
      </c>
      <c r="J6" s="18">
        <v>35</v>
      </c>
      <c r="K6" s="19">
        <v>0</v>
      </c>
      <c r="L6" s="18">
        <v>40</v>
      </c>
      <c r="M6" s="18">
        <v>0</v>
      </c>
      <c r="N6" s="18">
        <v>5</v>
      </c>
      <c r="O6" s="18">
        <v>0</v>
      </c>
      <c r="P6" s="18">
        <v>0</v>
      </c>
      <c r="Q6" s="18">
        <v>0</v>
      </c>
      <c r="R6" s="18">
        <v>0</v>
      </c>
      <c r="S6" s="20">
        <v>35</v>
      </c>
      <c r="T6" s="18">
        <f t="shared" ref="T6:T8" si="11">B6-K6</f>
        <v>0</v>
      </c>
      <c r="U6" s="18">
        <f t="shared" ref="U6:U8" si="12">C6-L6</f>
        <v>0</v>
      </c>
      <c r="V6" s="18">
        <f t="shared" ref="V6:V8" si="13">D6-M6</f>
        <v>0</v>
      </c>
      <c r="W6" s="18">
        <f t="shared" ref="W6:W8" si="14">E6-N6</f>
        <v>0</v>
      </c>
      <c r="X6" s="18">
        <f t="shared" ref="X6:X8" si="15">F6-O6</f>
        <v>0</v>
      </c>
      <c r="Y6" s="18">
        <f t="shared" ref="Y6:Y8" si="16">G6-P6</f>
        <v>0</v>
      </c>
      <c r="Z6" s="18">
        <f t="shared" ref="Z6:Z8" si="17">H6-Q6</f>
        <v>0</v>
      </c>
      <c r="AA6" s="18">
        <f t="shared" ref="AA6:AA8" si="18">I6-R6</f>
        <v>0</v>
      </c>
      <c r="AB6" s="18">
        <f t="shared" ref="AB6:AB8" si="19">J6-S6</f>
        <v>0</v>
      </c>
      <c r="AC6" s="45" t="str">
        <f t="shared" ref="AC6:AC8" si="20">IF(AND(T6=0,AB6=0),"Ok","Issue")</f>
        <v>Ok</v>
      </c>
    </row>
    <row r="7" spans="1:29" x14ac:dyDescent="0.3">
      <c r="A7" s="45" t="s">
        <v>126</v>
      </c>
      <c r="B7" s="18">
        <v>20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20</v>
      </c>
      <c r="K7" s="19">
        <v>20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20">
        <v>20</v>
      </c>
      <c r="T7" s="18">
        <f t="shared" si="11"/>
        <v>0</v>
      </c>
      <c r="U7" s="18">
        <f t="shared" si="12"/>
        <v>0</v>
      </c>
      <c r="V7" s="18">
        <f t="shared" si="13"/>
        <v>0</v>
      </c>
      <c r="W7" s="18">
        <f t="shared" si="14"/>
        <v>0</v>
      </c>
      <c r="X7" s="18">
        <f t="shared" si="15"/>
        <v>0</v>
      </c>
      <c r="Y7" s="18">
        <f t="shared" si="16"/>
        <v>0</v>
      </c>
      <c r="Z7" s="18">
        <f t="shared" si="17"/>
        <v>0</v>
      </c>
      <c r="AA7" s="18">
        <f t="shared" si="18"/>
        <v>0</v>
      </c>
      <c r="AB7" s="18">
        <f t="shared" si="19"/>
        <v>0</v>
      </c>
      <c r="AC7" s="45" t="str">
        <f t="shared" si="20"/>
        <v>Ok</v>
      </c>
    </row>
    <row r="8" spans="1:29" x14ac:dyDescent="0.3">
      <c r="A8" s="45" t="s">
        <v>125</v>
      </c>
      <c r="B8" s="18">
        <v>40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40</v>
      </c>
      <c r="K8" s="19">
        <v>40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20">
        <v>40</v>
      </c>
      <c r="T8" s="18">
        <f t="shared" si="11"/>
        <v>0</v>
      </c>
      <c r="U8" s="18">
        <f t="shared" si="12"/>
        <v>0</v>
      </c>
      <c r="V8" s="18">
        <f t="shared" si="13"/>
        <v>0</v>
      </c>
      <c r="W8" s="18">
        <f t="shared" si="14"/>
        <v>0</v>
      </c>
      <c r="X8" s="18">
        <f t="shared" si="15"/>
        <v>0</v>
      </c>
      <c r="Y8" s="18">
        <f t="shared" si="16"/>
        <v>0</v>
      </c>
      <c r="Z8" s="18">
        <f t="shared" si="17"/>
        <v>0</v>
      </c>
      <c r="AA8" s="18">
        <f t="shared" si="18"/>
        <v>0</v>
      </c>
      <c r="AB8" s="18">
        <f t="shared" si="19"/>
        <v>0</v>
      </c>
      <c r="AC8" s="45" t="str">
        <f t="shared" si="20"/>
        <v>Ok</v>
      </c>
    </row>
    <row r="9" spans="1:29" x14ac:dyDescent="0.3">
      <c r="A9" s="45" t="s">
        <v>124</v>
      </c>
      <c r="B9" s="18">
        <v>50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20">
        <v>50</v>
      </c>
      <c r="K9" s="19">
        <v>50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20">
        <v>50</v>
      </c>
      <c r="T9" s="18">
        <f t="shared" ref="T9:T12" si="21">B9-K9</f>
        <v>0</v>
      </c>
      <c r="U9" s="18">
        <f t="shared" ref="U9:U12" si="22">C9-L9</f>
        <v>0</v>
      </c>
      <c r="V9" s="18">
        <f t="shared" ref="V9:V12" si="23">D9-M9</f>
        <v>0</v>
      </c>
      <c r="W9" s="18">
        <f t="shared" ref="W9:W12" si="24">E9-N9</f>
        <v>0</v>
      </c>
      <c r="X9" s="18">
        <f t="shared" ref="X9:X12" si="25">F9-O9</f>
        <v>0</v>
      </c>
      <c r="Y9" s="18">
        <f t="shared" ref="Y9:Y12" si="26">G9-P9</f>
        <v>0</v>
      </c>
      <c r="Z9" s="18">
        <f t="shared" ref="Z9:Z12" si="27">H9-Q9</f>
        <v>0</v>
      </c>
      <c r="AA9" s="18">
        <f t="shared" ref="AA9:AA12" si="28">I9-R9</f>
        <v>0</v>
      </c>
      <c r="AB9" s="18">
        <f t="shared" ref="AB9:AB12" si="29">J9-S9</f>
        <v>0</v>
      </c>
      <c r="AC9" s="45" t="str">
        <f t="shared" si="10"/>
        <v>Ok</v>
      </c>
    </row>
    <row r="10" spans="1:29" x14ac:dyDescent="0.3">
      <c r="A10" s="45" t="s">
        <v>149</v>
      </c>
      <c r="B10" s="18">
        <v>100</v>
      </c>
      <c r="C10" s="18">
        <v>100</v>
      </c>
      <c r="D10" s="18">
        <v>0</v>
      </c>
      <c r="E10" s="18">
        <v>20</v>
      </c>
      <c r="F10" s="18">
        <v>0</v>
      </c>
      <c r="G10" s="18">
        <v>0</v>
      </c>
      <c r="H10" s="18">
        <v>0</v>
      </c>
      <c r="I10" s="18">
        <v>0</v>
      </c>
      <c r="J10" s="20">
        <v>180</v>
      </c>
      <c r="K10" s="19">
        <v>100</v>
      </c>
      <c r="L10" s="18">
        <v>100</v>
      </c>
      <c r="M10" s="18">
        <v>0</v>
      </c>
      <c r="N10" s="18">
        <v>20</v>
      </c>
      <c r="O10" s="18">
        <v>0</v>
      </c>
      <c r="P10" s="18">
        <v>0</v>
      </c>
      <c r="Q10" s="18">
        <v>0</v>
      </c>
      <c r="R10" s="18">
        <v>0</v>
      </c>
      <c r="S10" s="20">
        <v>180</v>
      </c>
      <c r="T10" s="18">
        <f t="shared" si="21"/>
        <v>0</v>
      </c>
      <c r="U10" s="18">
        <f t="shared" si="22"/>
        <v>0</v>
      </c>
      <c r="V10" s="18">
        <f t="shared" si="23"/>
        <v>0</v>
      </c>
      <c r="W10" s="18">
        <f t="shared" si="24"/>
        <v>0</v>
      </c>
      <c r="X10" s="18">
        <f t="shared" si="25"/>
        <v>0</v>
      </c>
      <c r="Y10" s="18">
        <f t="shared" si="26"/>
        <v>0</v>
      </c>
      <c r="Z10" s="18">
        <f t="shared" si="27"/>
        <v>0</v>
      </c>
      <c r="AA10" s="18">
        <f t="shared" si="28"/>
        <v>0</v>
      </c>
      <c r="AB10" s="18">
        <f t="shared" si="29"/>
        <v>0</v>
      </c>
      <c r="AC10" s="45" t="str">
        <f t="shared" si="10"/>
        <v>Ok</v>
      </c>
    </row>
    <row r="11" spans="1:29" x14ac:dyDescent="0.3">
      <c r="A11" s="45" t="s">
        <v>158</v>
      </c>
      <c r="B11" s="18">
        <v>38</v>
      </c>
      <c r="C11" s="18">
        <v>50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0">
        <v>88</v>
      </c>
      <c r="K11" s="19">
        <v>38</v>
      </c>
      <c r="L11" s="18">
        <v>50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20">
        <v>88</v>
      </c>
      <c r="T11" s="18">
        <f t="shared" si="21"/>
        <v>0</v>
      </c>
      <c r="U11" s="18">
        <f t="shared" si="22"/>
        <v>0</v>
      </c>
      <c r="V11" s="18">
        <f t="shared" si="23"/>
        <v>0</v>
      </c>
      <c r="W11" s="18">
        <f t="shared" si="24"/>
        <v>0</v>
      </c>
      <c r="X11" s="18">
        <f t="shared" si="25"/>
        <v>0</v>
      </c>
      <c r="Y11" s="18">
        <f t="shared" si="26"/>
        <v>0</v>
      </c>
      <c r="Z11" s="18">
        <f t="shared" si="27"/>
        <v>0</v>
      </c>
      <c r="AA11" s="18">
        <f t="shared" si="28"/>
        <v>0</v>
      </c>
      <c r="AB11" s="18">
        <f t="shared" si="29"/>
        <v>0</v>
      </c>
      <c r="AC11" s="45" t="str">
        <f t="shared" si="10"/>
        <v>Ok</v>
      </c>
    </row>
    <row r="12" spans="1:29" x14ac:dyDescent="0.3">
      <c r="A12" s="45" t="s">
        <v>159</v>
      </c>
      <c r="B12" s="18">
        <v>10</v>
      </c>
      <c r="C12" s="18">
        <v>0</v>
      </c>
      <c r="D12" s="18">
        <v>0</v>
      </c>
      <c r="E12" s="18">
        <v>25</v>
      </c>
      <c r="F12" s="18">
        <v>0</v>
      </c>
      <c r="G12" s="18">
        <v>0</v>
      </c>
      <c r="H12" s="18">
        <v>0</v>
      </c>
      <c r="I12" s="18">
        <v>0</v>
      </c>
      <c r="J12" s="20">
        <v>-15</v>
      </c>
      <c r="K12" s="19">
        <v>10</v>
      </c>
      <c r="L12" s="18">
        <v>0</v>
      </c>
      <c r="M12" s="18">
        <v>0</v>
      </c>
      <c r="N12" s="18">
        <v>25</v>
      </c>
      <c r="O12" s="18">
        <v>0</v>
      </c>
      <c r="P12" s="18">
        <v>0</v>
      </c>
      <c r="Q12" s="18">
        <v>0</v>
      </c>
      <c r="R12" s="18">
        <v>0</v>
      </c>
      <c r="S12" s="20">
        <v>-15</v>
      </c>
      <c r="T12" s="18">
        <f t="shared" si="21"/>
        <v>0</v>
      </c>
      <c r="U12" s="18">
        <f t="shared" si="22"/>
        <v>0</v>
      </c>
      <c r="V12" s="18">
        <f t="shared" si="23"/>
        <v>0</v>
      </c>
      <c r="W12" s="18">
        <f t="shared" si="24"/>
        <v>0</v>
      </c>
      <c r="X12" s="18">
        <f t="shared" si="25"/>
        <v>0</v>
      </c>
      <c r="Y12" s="18">
        <f t="shared" si="26"/>
        <v>0</v>
      </c>
      <c r="Z12" s="18">
        <f t="shared" si="27"/>
        <v>0</v>
      </c>
      <c r="AA12" s="18">
        <f t="shared" si="28"/>
        <v>0</v>
      </c>
      <c r="AB12" s="18">
        <f t="shared" si="29"/>
        <v>0</v>
      </c>
      <c r="AC12" s="45" t="str">
        <f t="shared" si="10"/>
        <v>Ok</v>
      </c>
    </row>
    <row r="13" spans="1:29" x14ac:dyDescent="0.3">
      <c r="A13" s="45" t="s">
        <v>130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20">
        <v>0</v>
      </c>
      <c r="K13" s="19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20">
        <v>0</v>
      </c>
      <c r="T13" s="18">
        <f t="shared" ref="T13:T62" si="30">B13-K13</f>
        <v>0</v>
      </c>
      <c r="U13" s="18">
        <f t="shared" ref="U13:U62" si="31">C13-L13</f>
        <v>0</v>
      </c>
      <c r="V13" s="18">
        <f t="shared" ref="V13:V62" si="32">D13-M13</f>
        <v>0</v>
      </c>
      <c r="W13" s="18">
        <f t="shared" ref="W13:W62" si="33">E13-N13</f>
        <v>0</v>
      </c>
      <c r="X13" s="18">
        <f t="shared" ref="X13:X62" si="34">F13-O13</f>
        <v>0</v>
      </c>
      <c r="Y13" s="18">
        <f t="shared" ref="Y13:Y62" si="35">G13-P13</f>
        <v>0</v>
      </c>
      <c r="Z13" s="18">
        <f t="shared" ref="Z13:Z62" si="36">H13-Q13</f>
        <v>0</v>
      </c>
      <c r="AA13" s="18">
        <f t="shared" ref="AA13:AA62" si="37">I13-R13</f>
        <v>0</v>
      </c>
      <c r="AB13" s="18">
        <f t="shared" ref="AB13:AB62" si="38">J13-S13</f>
        <v>0</v>
      </c>
      <c r="AC13" s="45" t="str">
        <f t="shared" si="10"/>
        <v>Ok</v>
      </c>
    </row>
    <row r="14" spans="1:29" x14ac:dyDescent="0.3">
      <c r="A14" s="45" t="s">
        <v>132</v>
      </c>
      <c r="B14" s="18">
        <v>50</v>
      </c>
      <c r="C14" s="18">
        <v>0</v>
      </c>
      <c r="D14" s="18">
        <v>0</v>
      </c>
      <c r="E14" s="18">
        <v>20</v>
      </c>
      <c r="F14" s="18">
        <v>0</v>
      </c>
      <c r="G14" s="18">
        <v>0</v>
      </c>
      <c r="H14" s="18">
        <v>0</v>
      </c>
      <c r="I14" s="18">
        <v>0</v>
      </c>
      <c r="J14" s="20">
        <v>30</v>
      </c>
      <c r="K14" s="19">
        <v>50</v>
      </c>
      <c r="L14" s="18">
        <v>0</v>
      </c>
      <c r="M14" s="18">
        <v>0</v>
      </c>
      <c r="N14" s="18">
        <v>20</v>
      </c>
      <c r="O14" s="18">
        <v>0</v>
      </c>
      <c r="P14" s="18">
        <v>0</v>
      </c>
      <c r="Q14" s="18">
        <v>0</v>
      </c>
      <c r="R14" s="18">
        <v>0</v>
      </c>
      <c r="S14" s="20">
        <v>30</v>
      </c>
      <c r="T14" s="18">
        <f t="shared" si="30"/>
        <v>0</v>
      </c>
      <c r="U14" s="18">
        <f t="shared" si="31"/>
        <v>0</v>
      </c>
      <c r="V14" s="18">
        <f t="shared" si="32"/>
        <v>0</v>
      </c>
      <c r="W14" s="18">
        <f t="shared" si="33"/>
        <v>0</v>
      </c>
      <c r="X14" s="18">
        <f t="shared" si="34"/>
        <v>0</v>
      </c>
      <c r="Y14" s="18">
        <f t="shared" si="35"/>
        <v>0</v>
      </c>
      <c r="Z14" s="18">
        <f t="shared" si="36"/>
        <v>0</v>
      </c>
      <c r="AA14" s="18">
        <f t="shared" si="37"/>
        <v>0</v>
      </c>
      <c r="AB14" s="18">
        <f t="shared" si="38"/>
        <v>0</v>
      </c>
      <c r="AC14" s="45" t="str">
        <f t="shared" si="10"/>
        <v>Ok</v>
      </c>
    </row>
    <row r="15" spans="1:29" x14ac:dyDescent="0.3">
      <c r="A15" s="45" t="s">
        <v>162</v>
      </c>
      <c r="B15" s="18">
        <v>25</v>
      </c>
      <c r="C15" s="18">
        <v>40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20">
        <v>65</v>
      </c>
      <c r="K15" s="19">
        <v>25</v>
      </c>
      <c r="L15" s="18">
        <v>40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20">
        <v>65</v>
      </c>
      <c r="T15" s="18">
        <f t="shared" si="30"/>
        <v>0</v>
      </c>
      <c r="U15" s="18">
        <f t="shared" si="31"/>
        <v>0</v>
      </c>
      <c r="V15" s="18">
        <f t="shared" si="32"/>
        <v>0</v>
      </c>
      <c r="W15" s="18">
        <f t="shared" si="33"/>
        <v>0</v>
      </c>
      <c r="X15" s="18">
        <f t="shared" si="34"/>
        <v>0</v>
      </c>
      <c r="Y15" s="18">
        <f t="shared" si="35"/>
        <v>0</v>
      </c>
      <c r="Z15" s="18">
        <f t="shared" si="36"/>
        <v>0</v>
      </c>
      <c r="AA15" s="18">
        <f t="shared" si="37"/>
        <v>0</v>
      </c>
      <c r="AB15" s="18">
        <f t="shared" si="38"/>
        <v>0</v>
      </c>
      <c r="AC15" s="45" t="str">
        <f t="shared" si="10"/>
        <v>Ok</v>
      </c>
    </row>
    <row r="16" spans="1:29" x14ac:dyDescent="0.3">
      <c r="A16" s="45" t="s">
        <v>131</v>
      </c>
      <c r="B16" s="18">
        <v>16</v>
      </c>
      <c r="C16" s="18">
        <v>50</v>
      </c>
      <c r="D16" s="18">
        <v>0</v>
      </c>
      <c r="E16" s="18">
        <v>45</v>
      </c>
      <c r="F16" s="18">
        <v>0</v>
      </c>
      <c r="G16" s="18">
        <v>0</v>
      </c>
      <c r="H16" s="18">
        <v>0</v>
      </c>
      <c r="I16" s="18">
        <v>0</v>
      </c>
      <c r="J16" s="20">
        <v>21</v>
      </c>
      <c r="K16" s="19">
        <v>16</v>
      </c>
      <c r="L16" s="18">
        <v>50</v>
      </c>
      <c r="M16" s="18">
        <v>0</v>
      </c>
      <c r="N16" s="18">
        <v>45</v>
      </c>
      <c r="O16" s="18">
        <v>0</v>
      </c>
      <c r="P16" s="18">
        <v>0</v>
      </c>
      <c r="Q16" s="18">
        <v>0</v>
      </c>
      <c r="R16" s="18">
        <v>0</v>
      </c>
      <c r="S16" s="20">
        <v>21</v>
      </c>
      <c r="T16" s="18">
        <f t="shared" si="30"/>
        <v>0</v>
      </c>
      <c r="U16" s="18">
        <f t="shared" si="31"/>
        <v>0</v>
      </c>
      <c r="V16" s="18">
        <f t="shared" si="32"/>
        <v>0</v>
      </c>
      <c r="W16" s="18">
        <f t="shared" si="33"/>
        <v>0</v>
      </c>
      <c r="X16" s="18">
        <f t="shared" si="34"/>
        <v>0</v>
      </c>
      <c r="Y16" s="18">
        <f t="shared" si="35"/>
        <v>0</v>
      </c>
      <c r="Z16" s="18">
        <f t="shared" si="36"/>
        <v>0</v>
      </c>
      <c r="AA16" s="18">
        <f t="shared" si="37"/>
        <v>0</v>
      </c>
      <c r="AB16" s="18">
        <f t="shared" si="38"/>
        <v>0</v>
      </c>
      <c r="AC16" s="45" t="str">
        <f t="shared" si="10"/>
        <v>Ok</v>
      </c>
    </row>
    <row r="17" spans="1:29" x14ac:dyDescent="0.3">
      <c r="A17" s="45" t="s">
        <v>163</v>
      </c>
      <c r="B17" s="18">
        <v>0</v>
      </c>
      <c r="C17" s="18">
        <v>100</v>
      </c>
      <c r="D17" s="18">
        <v>0</v>
      </c>
      <c r="E17" s="18">
        <v>100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v>0</v>
      </c>
      <c r="L17" s="18">
        <v>100</v>
      </c>
      <c r="M17" s="18">
        <v>0</v>
      </c>
      <c r="N17" s="18">
        <v>100</v>
      </c>
      <c r="O17" s="18">
        <v>0</v>
      </c>
      <c r="P17" s="18">
        <v>0</v>
      </c>
      <c r="Q17" s="18">
        <v>0</v>
      </c>
      <c r="R17" s="18">
        <v>0</v>
      </c>
      <c r="S17" s="20">
        <v>0</v>
      </c>
      <c r="T17" s="18">
        <f t="shared" si="30"/>
        <v>0</v>
      </c>
      <c r="U17" s="18">
        <f t="shared" si="31"/>
        <v>0</v>
      </c>
      <c r="V17" s="18">
        <f t="shared" si="32"/>
        <v>0</v>
      </c>
      <c r="W17" s="18">
        <f t="shared" si="33"/>
        <v>0</v>
      </c>
      <c r="X17" s="18">
        <f t="shared" si="34"/>
        <v>0</v>
      </c>
      <c r="Y17" s="18">
        <f t="shared" si="35"/>
        <v>0</v>
      </c>
      <c r="Z17" s="18">
        <f t="shared" si="36"/>
        <v>0</v>
      </c>
      <c r="AA17" s="18">
        <f t="shared" si="37"/>
        <v>0</v>
      </c>
      <c r="AB17" s="18">
        <f t="shared" si="38"/>
        <v>0</v>
      </c>
      <c r="AC17" s="45" t="str">
        <f t="shared" si="10"/>
        <v>Ok</v>
      </c>
    </row>
    <row r="18" spans="1:29" x14ac:dyDescent="0.3">
      <c r="A18" s="45" t="s">
        <v>133</v>
      </c>
      <c r="B18" s="18">
        <v>1300</v>
      </c>
      <c r="C18" s="18">
        <v>1600</v>
      </c>
      <c r="D18" s="18">
        <v>0</v>
      </c>
      <c r="E18" s="18">
        <v>450</v>
      </c>
      <c r="F18" s="18">
        <v>0</v>
      </c>
      <c r="G18" s="18">
        <v>0</v>
      </c>
      <c r="H18" s="18">
        <v>0</v>
      </c>
      <c r="I18" s="18">
        <v>0</v>
      </c>
      <c r="J18" s="20">
        <v>2450</v>
      </c>
      <c r="K18" s="19">
        <v>1300</v>
      </c>
      <c r="L18" s="18">
        <v>1600</v>
      </c>
      <c r="M18" s="18">
        <v>0</v>
      </c>
      <c r="N18" s="18">
        <v>450</v>
      </c>
      <c r="O18" s="18">
        <v>0</v>
      </c>
      <c r="P18" s="18">
        <v>0</v>
      </c>
      <c r="Q18" s="18">
        <v>0</v>
      </c>
      <c r="R18" s="18">
        <v>0</v>
      </c>
      <c r="S18" s="20">
        <v>2450</v>
      </c>
      <c r="T18" s="18">
        <f t="shared" si="30"/>
        <v>0</v>
      </c>
      <c r="U18" s="18">
        <f t="shared" si="31"/>
        <v>0</v>
      </c>
      <c r="V18" s="18">
        <f t="shared" si="32"/>
        <v>0</v>
      </c>
      <c r="W18" s="18">
        <f t="shared" si="33"/>
        <v>0</v>
      </c>
      <c r="X18" s="18">
        <f t="shared" si="34"/>
        <v>0</v>
      </c>
      <c r="Y18" s="18">
        <f t="shared" si="35"/>
        <v>0</v>
      </c>
      <c r="Z18" s="18">
        <f t="shared" si="36"/>
        <v>0</v>
      </c>
      <c r="AA18" s="18">
        <f t="shared" si="37"/>
        <v>0</v>
      </c>
      <c r="AB18" s="18">
        <f t="shared" si="38"/>
        <v>0</v>
      </c>
      <c r="AC18" s="45" t="str">
        <f t="shared" si="10"/>
        <v>Ok</v>
      </c>
    </row>
    <row r="19" spans="1:29" x14ac:dyDescent="0.3">
      <c r="A19" s="45" t="s">
        <v>145</v>
      </c>
      <c r="B19" s="18">
        <v>15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20">
        <v>15</v>
      </c>
      <c r="K19" s="19">
        <v>15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20">
        <v>15</v>
      </c>
      <c r="T19" s="18">
        <f t="shared" si="30"/>
        <v>0</v>
      </c>
      <c r="U19" s="18">
        <f t="shared" si="31"/>
        <v>0</v>
      </c>
      <c r="V19" s="18">
        <f t="shared" si="32"/>
        <v>0</v>
      </c>
      <c r="W19" s="18">
        <f t="shared" si="33"/>
        <v>0</v>
      </c>
      <c r="X19" s="18">
        <f t="shared" si="34"/>
        <v>0</v>
      </c>
      <c r="Y19" s="18">
        <f t="shared" si="35"/>
        <v>0</v>
      </c>
      <c r="Z19" s="18">
        <f t="shared" si="36"/>
        <v>0</v>
      </c>
      <c r="AA19" s="18">
        <f t="shared" si="37"/>
        <v>0</v>
      </c>
      <c r="AB19" s="18">
        <f t="shared" si="38"/>
        <v>0</v>
      </c>
      <c r="AC19" s="45" t="str">
        <f t="shared" si="10"/>
        <v>Ok</v>
      </c>
    </row>
    <row r="20" spans="1:29" x14ac:dyDescent="0.3">
      <c r="A20" s="45" t="s">
        <v>134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20">
        <v>0</v>
      </c>
      <c r="K20" s="19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20">
        <v>0</v>
      </c>
      <c r="T20" s="18">
        <f t="shared" si="30"/>
        <v>0</v>
      </c>
      <c r="U20" s="18">
        <f t="shared" si="31"/>
        <v>0</v>
      </c>
      <c r="V20" s="18">
        <f t="shared" si="32"/>
        <v>0</v>
      </c>
      <c r="W20" s="18">
        <f t="shared" si="33"/>
        <v>0</v>
      </c>
      <c r="X20" s="18">
        <f t="shared" si="34"/>
        <v>0</v>
      </c>
      <c r="Y20" s="18">
        <f t="shared" si="35"/>
        <v>0</v>
      </c>
      <c r="Z20" s="18">
        <f t="shared" si="36"/>
        <v>0</v>
      </c>
      <c r="AA20" s="18">
        <f t="shared" si="37"/>
        <v>0</v>
      </c>
      <c r="AB20" s="18">
        <f t="shared" si="38"/>
        <v>0</v>
      </c>
      <c r="AC20" s="45" t="str">
        <f t="shared" si="10"/>
        <v>Ok</v>
      </c>
    </row>
    <row r="21" spans="1:29" x14ac:dyDescent="0.3">
      <c r="A21" s="45" t="s">
        <v>146</v>
      </c>
      <c r="B21" s="18">
        <v>43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0">
        <v>43</v>
      </c>
      <c r="K21" s="19">
        <v>43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20">
        <v>43</v>
      </c>
      <c r="T21" s="18">
        <f t="shared" si="30"/>
        <v>0</v>
      </c>
      <c r="U21" s="18">
        <f t="shared" si="31"/>
        <v>0</v>
      </c>
      <c r="V21" s="18">
        <f t="shared" si="32"/>
        <v>0</v>
      </c>
      <c r="W21" s="18">
        <f t="shared" si="33"/>
        <v>0</v>
      </c>
      <c r="X21" s="18">
        <f t="shared" si="34"/>
        <v>0</v>
      </c>
      <c r="Y21" s="18">
        <f t="shared" si="35"/>
        <v>0</v>
      </c>
      <c r="Z21" s="18">
        <f t="shared" si="36"/>
        <v>0</v>
      </c>
      <c r="AA21" s="18">
        <f t="shared" si="37"/>
        <v>0</v>
      </c>
      <c r="AB21" s="18">
        <f t="shared" si="38"/>
        <v>0</v>
      </c>
      <c r="AC21" s="45" t="str">
        <f t="shared" si="10"/>
        <v>Ok</v>
      </c>
    </row>
    <row r="22" spans="1:29" x14ac:dyDescent="0.3">
      <c r="A22" s="45" t="s">
        <v>151</v>
      </c>
      <c r="B22" s="18">
        <v>47</v>
      </c>
      <c r="C22" s="18">
        <v>1340</v>
      </c>
      <c r="D22" s="18">
        <v>0</v>
      </c>
      <c r="E22" s="18">
        <v>1503</v>
      </c>
      <c r="F22" s="18">
        <v>256</v>
      </c>
      <c r="G22" s="18">
        <v>0</v>
      </c>
      <c r="H22" s="18">
        <v>0</v>
      </c>
      <c r="I22" s="18">
        <v>0</v>
      </c>
      <c r="J22" s="20">
        <v>140</v>
      </c>
      <c r="K22" s="19">
        <v>47</v>
      </c>
      <c r="L22" s="18">
        <v>1340</v>
      </c>
      <c r="M22" s="18">
        <v>0</v>
      </c>
      <c r="N22" s="18">
        <v>1247</v>
      </c>
      <c r="O22" s="18">
        <v>0</v>
      </c>
      <c r="P22" s="18">
        <v>0</v>
      </c>
      <c r="Q22" s="18">
        <v>0</v>
      </c>
      <c r="R22" s="18">
        <v>0</v>
      </c>
      <c r="S22" s="20">
        <v>140</v>
      </c>
      <c r="T22" s="18">
        <f t="shared" si="30"/>
        <v>0</v>
      </c>
      <c r="U22" s="18">
        <f t="shared" si="31"/>
        <v>0</v>
      </c>
      <c r="V22" s="18">
        <f t="shared" si="32"/>
        <v>0</v>
      </c>
      <c r="W22" s="18">
        <f t="shared" si="33"/>
        <v>256</v>
      </c>
      <c r="X22" s="18">
        <f t="shared" si="34"/>
        <v>256</v>
      </c>
      <c r="Y22" s="18">
        <f t="shared" si="35"/>
        <v>0</v>
      </c>
      <c r="Z22" s="18">
        <f t="shared" si="36"/>
        <v>0</v>
      </c>
      <c r="AA22" s="18">
        <f t="shared" si="37"/>
        <v>0</v>
      </c>
      <c r="AB22" s="18">
        <f t="shared" si="38"/>
        <v>0</v>
      </c>
      <c r="AC22" s="45" t="str">
        <f t="shared" si="10"/>
        <v>Ok</v>
      </c>
    </row>
    <row r="23" spans="1:29" x14ac:dyDescent="0.3">
      <c r="A23" s="45" t="s">
        <v>152</v>
      </c>
      <c r="B23" s="18">
        <v>0</v>
      </c>
      <c r="C23" s="18">
        <v>8680</v>
      </c>
      <c r="D23" s="18">
        <v>0</v>
      </c>
      <c r="E23" s="18">
        <v>6752</v>
      </c>
      <c r="F23" s="18">
        <v>0</v>
      </c>
      <c r="G23" s="18">
        <v>0</v>
      </c>
      <c r="H23" s="18">
        <v>0</v>
      </c>
      <c r="I23" s="18">
        <v>0</v>
      </c>
      <c r="J23" s="20">
        <v>1928</v>
      </c>
      <c r="K23" s="19">
        <v>0</v>
      </c>
      <c r="L23" s="18">
        <v>8680</v>
      </c>
      <c r="M23" s="18">
        <v>0</v>
      </c>
      <c r="N23" s="18">
        <v>6752</v>
      </c>
      <c r="O23" s="18">
        <v>0</v>
      </c>
      <c r="P23" s="18">
        <v>0</v>
      </c>
      <c r="Q23" s="18">
        <v>0</v>
      </c>
      <c r="R23" s="18">
        <v>0</v>
      </c>
      <c r="S23" s="20">
        <v>1928</v>
      </c>
      <c r="T23" s="18">
        <f t="shared" si="30"/>
        <v>0</v>
      </c>
      <c r="U23" s="18">
        <f t="shared" si="31"/>
        <v>0</v>
      </c>
      <c r="V23" s="18">
        <f t="shared" si="32"/>
        <v>0</v>
      </c>
      <c r="W23" s="18">
        <f t="shared" si="33"/>
        <v>0</v>
      </c>
      <c r="X23" s="18">
        <f t="shared" si="34"/>
        <v>0</v>
      </c>
      <c r="Y23" s="18">
        <f t="shared" si="35"/>
        <v>0</v>
      </c>
      <c r="Z23" s="18">
        <f t="shared" si="36"/>
        <v>0</v>
      </c>
      <c r="AA23" s="18">
        <f t="shared" si="37"/>
        <v>0</v>
      </c>
      <c r="AB23" s="18">
        <f t="shared" si="38"/>
        <v>0</v>
      </c>
      <c r="AC23" s="45" t="str">
        <f t="shared" si="10"/>
        <v>Ok</v>
      </c>
    </row>
    <row r="24" spans="1:29" x14ac:dyDescent="0.3">
      <c r="A24" s="45" t="s">
        <v>154</v>
      </c>
      <c r="B24" s="18">
        <v>0</v>
      </c>
      <c r="C24" s="18">
        <v>1000</v>
      </c>
      <c r="D24" s="18">
        <v>0</v>
      </c>
      <c r="E24" s="18">
        <v>400</v>
      </c>
      <c r="F24" s="18">
        <v>0</v>
      </c>
      <c r="G24" s="18">
        <v>0</v>
      </c>
      <c r="H24" s="18">
        <v>0</v>
      </c>
      <c r="I24" s="18">
        <v>0</v>
      </c>
      <c r="J24" s="18">
        <v>600</v>
      </c>
      <c r="K24" s="19">
        <v>0</v>
      </c>
      <c r="L24" s="18">
        <v>1000</v>
      </c>
      <c r="M24" s="18">
        <v>0</v>
      </c>
      <c r="N24" s="18">
        <v>400</v>
      </c>
      <c r="O24" s="18">
        <v>0</v>
      </c>
      <c r="P24" s="18">
        <v>0</v>
      </c>
      <c r="Q24" s="18">
        <v>0</v>
      </c>
      <c r="R24" s="18">
        <v>0</v>
      </c>
      <c r="S24" s="20">
        <v>600</v>
      </c>
      <c r="T24" s="18">
        <f t="shared" si="30"/>
        <v>0</v>
      </c>
      <c r="U24" s="18">
        <f t="shared" si="31"/>
        <v>0</v>
      </c>
      <c r="V24" s="18">
        <f t="shared" si="32"/>
        <v>0</v>
      </c>
      <c r="W24" s="18">
        <f t="shared" si="33"/>
        <v>0</v>
      </c>
      <c r="X24" s="18">
        <f t="shared" si="34"/>
        <v>0</v>
      </c>
      <c r="Y24" s="18">
        <f t="shared" si="35"/>
        <v>0</v>
      </c>
      <c r="Z24" s="18">
        <f t="shared" si="36"/>
        <v>0</v>
      </c>
      <c r="AA24" s="18">
        <f t="shared" si="37"/>
        <v>0</v>
      </c>
      <c r="AB24" s="18">
        <f t="shared" si="38"/>
        <v>0</v>
      </c>
      <c r="AC24" s="45" t="str">
        <f t="shared" si="10"/>
        <v>Ok</v>
      </c>
    </row>
    <row r="25" spans="1:29" x14ac:dyDescent="0.3">
      <c r="A25" s="45" t="s">
        <v>119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20">
        <v>0</v>
      </c>
      <c r="K25" s="19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20">
        <v>0</v>
      </c>
      <c r="T25" s="18">
        <f t="shared" si="30"/>
        <v>0</v>
      </c>
      <c r="U25" s="18">
        <f t="shared" si="31"/>
        <v>0</v>
      </c>
      <c r="V25" s="18">
        <f t="shared" si="32"/>
        <v>0</v>
      </c>
      <c r="W25" s="18">
        <f t="shared" si="33"/>
        <v>0</v>
      </c>
      <c r="X25" s="18">
        <f t="shared" si="34"/>
        <v>0</v>
      </c>
      <c r="Y25" s="18">
        <f t="shared" si="35"/>
        <v>0</v>
      </c>
      <c r="Z25" s="18">
        <f t="shared" si="36"/>
        <v>0</v>
      </c>
      <c r="AA25" s="18">
        <f t="shared" si="37"/>
        <v>0</v>
      </c>
      <c r="AB25" s="18">
        <f t="shared" si="38"/>
        <v>0</v>
      </c>
      <c r="AC25" s="45" t="str">
        <f t="shared" si="10"/>
        <v>Ok</v>
      </c>
    </row>
    <row r="26" spans="1:29" x14ac:dyDescent="0.3">
      <c r="A26" s="45" t="s">
        <v>167</v>
      </c>
      <c r="B26" s="18">
        <v>100</v>
      </c>
      <c r="C26" s="18">
        <v>0</v>
      </c>
      <c r="D26" s="18">
        <v>0</v>
      </c>
      <c r="E26" s="18">
        <v>25</v>
      </c>
      <c r="F26" s="18">
        <v>0</v>
      </c>
      <c r="G26" s="18">
        <v>0</v>
      </c>
      <c r="H26" s="18">
        <v>0</v>
      </c>
      <c r="I26" s="18">
        <v>0</v>
      </c>
      <c r="J26" s="20">
        <v>75</v>
      </c>
      <c r="K26" s="19">
        <v>100</v>
      </c>
      <c r="L26" s="18">
        <v>0</v>
      </c>
      <c r="M26" s="18">
        <v>0</v>
      </c>
      <c r="N26" s="18">
        <v>25</v>
      </c>
      <c r="O26" s="18">
        <v>0</v>
      </c>
      <c r="P26" s="18">
        <v>0</v>
      </c>
      <c r="Q26" s="18">
        <v>0</v>
      </c>
      <c r="R26" s="18">
        <v>0</v>
      </c>
      <c r="S26" s="20">
        <v>75</v>
      </c>
      <c r="T26" s="18">
        <f t="shared" si="30"/>
        <v>0</v>
      </c>
      <c r="U26" s="18">
        <f t="shared" si="31"/>
        <v>0</v>
      </c>
      <c r="V26" s="18">
        <f t="shared" si="32"/>
        <v>0</v>
      </c>
      <c r="W26" s="18">
        <f t="shared" si="33"/>
        <v>0</v>
      </c>
      <c r="X26" s="18">
        <f t="shared" si="34"/>
        <v>0</v>
      </c>
      <c r="Y26" s="18">
        <f t="shared" si="35"/>
        <v>0</v>
      </c>
      <c r="Z26" s="18">
        <f t="shared" si="36"/>
        <v>0</v>
      </c>
      <c r="AA26" s="18">
        <f t="shared" si="37"/>
        <v>0</v>
      </c>
      <c r="AB26" s="18">
        <f t="shared" si="38"/>
        <v>0</v>
      </c>
      <c r="AC26" s="45" t="str">
        <f t="shared" si="10"/>
        <v>Ok</v>
      </c>
    </row>
    <row r="27" spans="1:29" x14ac:dyDescent="0.3">
      <c r="A27" s="45" t="s">
        <v>166</v>
      </c>
      <c r="B27" s="18">
        <v>200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20">
        <v>200</v>
      </c>
      <c r="K27" s="19">
        <v>200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20">
        <v>200</v>
      </c>
      <c r="T27" s="18">
        <f t="shared" si="30"/>
        <v>0</v>
      </c>
      <c r="U27" s="18">
        <f t="shared" si="31"/>
        <v>0</v>
      </c>
      <c r="V27" s="18">
        <f t="shared" si="32"/>
        <v>0</v>
      </c>
      <c r="W27" s="18">
        <f t="shared" si="33"/>
        <v>0</v>
      </c>
      <c r="X27" s="18">
        <f t="shared" si="34"/>
        <v>0</v>
      </c>
      <c r="Y27" s="18">
        <f t="shared" si="35"/>
        <v>0</v>
      </c>
      <c r="Z27" s="18">
        <f t="shared" si="36"/>
        <v>0</v>
      </c>
      <c r="AA27" s="18">
        <f t="shared" si="37"/>
        <v>0</v>
      </c>
      <c r="AB27" s="18">
        <f t="shared" si="38"/>
        <v>0</v>
      </c>
      <c r="AC27" s="45" t="str">
        <f t="shared" si="10"/>
        <v>Ok</v>
      </c>
    </row>
    <row r="28" spans="1:29" x14ac:dyDescent="0.3">
      <c r="A28" s="45" t="s">
        <v>148</v>
      </c>
      <c r="B28" s="18">
        <v>10</v>
      </c>
      <c r="C28" s="18">
        <v>0</v>
      </c>
      <c r="D28" s="18">
        <v>0</v>
      </c>
      <c r="E28" s="18">
        <v>5</v>
      </c>
      <c r="F28" s="18">
        <v>0</v>
      </c>
      <c r="G28" s="18">
        <v>0</v>
      </c>
      <c r="H28" s="18">
        <v>0</v>
      </c>
      <c r="I28" s="18">
        <v>0</v>
      </c>
      <c r="J28" s="20">
        <v>5</v>
      </c>
      <c r="K28" s="19">
        <v>10</v>
      </c>
      <c r="L28" s="18">
        <v>0</v>
      </c>
      <c r="M28" s="18">
        <v>0</v>
      </c>
      <c r="N28" s="18">
        <v>5</v>
      </c>
      <c r="O28" s="18">
        <v>0</v>
      </c>
      <c r="P28" s="18">
        <v>0</v>
      </c>
      <c r="Q28" s="18">
        <v>0</v>
      </c>
      <c r="R28" s="18">
        <v>0</v>
      </c>
      <c r="S28" s="20">
        <v>5</v>
      </c>
      <c r="T28" s="18">
        <f t="shared" si="30"/>
        <v>0</v>
      </c>
      <c r="U28" s="18">
        <f t="shared" si="31"/>
        <v>0</v>
      </c>
      <c r="V28" s="18">
        <f t="shared" si="32"/>
        <v>0</v>
      </c>
      <c r="W28" s="18">
        <f t="shared" si="33"/>
        <v>0</v>
      </c>
      <c r="X28" s="18">
        <f t="shared" si="34"/>
        <v>0</v>
      </c>
      <c r="Y28" s="18">
        <f t="shared" si="35"/>
        <v>0</v>
      </c>
      <c r="Z28" s="18">
        <f t="shared" si="36"/>
        <v>0</v>
      </c>
      <c r="AA28" s="18">
        <f t="shared" si="37"/>
        <v>0</v>
      </c>
      <c r="AB28" s="18">
        <f t="shared" si="38"/>
        <v>0</v>
      </c>
      <c r="AC28" s="45" t="str">
        <f t="shared" si="10"/>
        <v>Ok</v>
      </c>
    </row>
    <row r="29" spans="1:29" x14ac:dyDescent="0.3">
      <c r="A29" s="45" t="s">
        <v>135</v>
      </c>
      <c r="B29" s="18">
        <v>0</v>
      </c>
      <c r="C29" s="18">
        <v>100</v>
      </c>
      <c r="D29" s="18">
        <v>0</v>
      </c>
      <c r="E29" s="18">
        <v>50</v>
      </c>
      <c r="F29" s="18">
        <v>0</v>
      </c>
      <c r="G29" s="18">
        <v>0</v>
      </c>
      <c r="H29" s="18">
        <v>0</v>
      </c>
      <c r="I29" s="18">
        <v>0</v>
      </c>
      <c r="J29" s="20">
        <v>50</v>
      </c>
      <c r="K29" s="19">
        <v>0</v>
      </c>
      <c r="L29" s="18">
        <v>100</v>
      </c>
      <c r="M29" s="18">
        <v>0</v>
      </c>
      <c r="N29" s="18">
        <v>50</v>
      </c>
      <c r="O29" s="18">
        <v>0</v>
      </c>
      <c r="P29" s="18">
        <v>0</v>
      </c>
      <c r="Q29" s="18">
        <v>0</v>
      </c>
      <c r="R29" s="18">
        <v>0</v>
      </c>
      <c r="S29" s="20">
        <v>50</v>
      </c>
      <c r="T29" s="18">
        <f t="shared" si="30"/>
        <v>0</v>
      </c>
      <c r="U29" s="18">
        <f t="shared" si="31"/>
        <v>0</v>
      </c>
      <c r="V29" s="18">
        <f t="shared" si="32"/>
        <v>0</v>
      </c>
      <c r="W29" s="18">
        <f t="shared" si="33"/>
        <v>0</v>
      </c>
      <c r="X29" s="18">
        <f t="shared" si="34"/>
        <v>0</v>
      </c>
      <c r="Y29" s="18">
        <f t="shared" si="35"/>
        <v>0</v>
      </c>
      <c r="Z29" s="18">
        <f t="shared" si="36"/>
        <v>0</v>
      </c>
      <c r="AA29" s="18">
        <f t="shared" si="37"/>
        <v>0</v>
      </c>
      <c r="AB29" s="18">
        <f t="shared" si="38"/>
        <v>0</v>
      </c>
      <c r="AC29" s="45" t="str">
        <f t="shared" si="10"/>
        <v>Ok</v>
      </c>
    </row>
    <row r="30" spans="1:29" x14ac:dyDescent="0.3">
      <c r="A30" s="45" t="s">
        <v>136</v>
      </c>
      <c r="B30" s="18">
        <v>203</v>
      </c>
      <c r="C30" s="18">
        <v>0</v>
      </c>
      <c r="D30" s="18">
        <v>0</v>
      </c>
      <c r="E30" s="18">
        <v>40</v>
      </c>
      <c r="F30" s="18">
        <v>0</v>
      </c>
      <c r="G30" s="18">
        <v>0</v>
      </c>
      <c r="H30" s="18">
        <v>0</v>
      </c>
      <c r="I30" s="18">
        <v>0</v>
      </c>
      <c r="J30" s="20">
        <v>163</v>
      </c>
      <c r="K30" s="19">
        <v>203</v>
      </c>
      <c r="L30" s="18">
        <v>0</v>
      </c>
      <c r="M30" s="18">
        <v>0</v>
      </c>
      <c r="N30" s="18">
        <v>40</v>
      </c>
      <c r="O30" s="18">
        <v>0</v>
      </c>
      <c r="P30" s="18">
        <v>0</v>
      </c>
      <c r="Q30" s="18">
        <v>0</v>
      </c>
      <c r="R30" s="18">
        <v>0</v>
      </c>
      <c r="S30" s="20">
        <v>163</v>
      </c>
      <c r="T30" s="18">
        <f t="shared" si="30"/>
        <v>0</v>
      </c>
      <c r="U30" s="18">
        <f t="shared" si="31"/>
        <v>0</v>
      </c>
      <c r="V30" s="18">
        <f t="shared" si="32"/>
        <v>0</v>
      </c>
      <c r="W30" s="18">
        <f t="shared" si="33"/>
        <v>0</v>
      </c>
      <c r="X30" s="18">
        <f t="shared" si="34"/>
        <v>0</v>
      </c>
      <c r="Y30" s="18">
        <f t="shared" si="35"/>
        <v>0</v>
      </c>
      <c r="Z30" s="18">
        <f t="shared" si="36"/>
        <v>0</v>
      </c>
      <c r="AA30" s="18">
        <f t="shared" si="37"/>
        <v>0</v>
      </c>
      <c r="AB30" s="18">
        <f t="shared" si="38"/>
        <v>0</v>
      </c>
      <c r="AC30" s="45" t="str">
        <f t="shared" si="10"/>
        <v>Ok</v>
      </c>
    </row>
    <row r="31" spans="1:29" x14ac:dyDescent="0.3">
      <c r="A31" s="45" t="s">
        <v>137</v>
      </c>
      <c r="B31" s="18">
        <v>150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20">
        <v>150</v>
      </c>
      <c r="K31" s="19">
        <v>150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20">
        <v>150</v>
      </c>
      <c r="T31" s="18">
        <f t="shared" si="30"/>
        <v>0</v>
      </c>
      <c r="U31" s="18">
        <f t="shared" si="31"/>
        <v>0</v>
      </c>
      <c r="V31" s="18">
        <f t="shared" si="32"/>
        <v>0</v>
      </c>
      <c r="W31" s="18">
        <f t="shared" si="33"/>
        <v>0</v>
      </c>
      <c r="X31" s="18">
        <f t="shared" si="34"/>
        <v>0</v>
      </c>
      <c r="Y31" s="18">
        <f t="shared" si="35"/>
        <v>0</v>
      </c>
      <c r="Z31" s="18">
        <f t="shared" si="36"/>
        <v>0</v>
      </c>
      <c r="AA31" s="18">
        <f t="shared" si="37"/>
        <v>0</v>
      </c>
      <c r="AB31" s="18">
        <f t="shared" si="38"/>
        <v>0</v>
      </c>
      <c r="AC31" s="45" t="str">
        <f t="shared" si="10"/>
        <v>Ok</v>
      </c>
    </row>
    <row r="32" spans="1:29" x14ac:dyDescent="0.3">
      <c r="A32" s="45" t="s">
        <v>150</v>
      </c>
      <c r="B32" s="18">
        <v>400</v>
      </c>
      <c r="C32" s="18">
        <v>0</v>
      </c>
      <c r="D32" s="18">
        <v>0</v>
      </c>
      <c r="E32" s="18">
        <v>100</v>
      </c>
      <c r="F32" s="18">
        <v>0</v>
      </c>
      <c r="G32" s="18">
        <v>0</v>
      </c>
      <c r="H32" s="18">
        <v>0</v>
      </c>
      <c r="I32" s="18">
        <v>0</v>
      </c>
      <c r="J32" s="20">
        <v>300</v>
      </c>
      <c r="K32" s="19">
        <v>400</v>
      </c>
      <c r="L32" s="18">
        <v>0</v>
      </c>
      <c r="M32" s="18">
        <v>0</v>
      </c>
      <c r="N32" s="18">
        <v>100</v>
      </c>
      <c r="O32" s="18">
        <v>0</v>
      </c>
      <c r="P32" s="18">
        <v>0</v>
      </c>
      <c r="Q32" s="18">
        <v>0</v>
      </c>
      <c r="R32" s="18">
        <v>0</v>
      </c>
      <c r="S32" s="20">
        <v>300</v>
      </c>
      <c r="T32" s="18">
        <f t="shared" si="30"/>
        <v>0</v>
      </c>
      <c r="U32" s="18">
        <f t="shared" si="31"/>
        <v>0</v>
      </c>
      <c r="V32" s="18">
        <f t="shared" si="32"/>
        <v>0</v>
      </c>
      <c r="W32" s="18">
        <f t="shared" si="33"/>
        <v>0</v>
      </c>
      <c r="X32" s="18">
        <f t="shared" si="34"/>
        <v>0</v>
      </c>
      <c r="Y32" s="18">
        <f t="shared" si="35"/>
        <v>0</v>
      </c>
      <c r="Z32" s="18">
        <f t="shared" si="36"/>
        <v>0</v>
      </c>
      <c r="AA32" s="18">
        <f t="shared" si="37"/>
        <v>0</v>
      </c>
      <c r="AB32" s="18">
        <f t="shared" si="38"/>
        <v>0</v>
      </c>
      <c r="AC32" s="45" t="str">
        <f t="shared" si="10"/>
        <v>Ok</v>
      </c>
    </row>
    <row r="33" spans="1:29" x14ac:dyDescent="0.3">
      <c r="A33" s="45" t="s">
        <v>168</v>
      </c>
      <c r="B33" s="18">
        <v>0</v>
      </c>
      <c r="C33" s="18">
        <v>200</v>
      </c>
      <c r="D33" s="18">
        <v>0</v>
      </c>
      <c r="E33" s="18">
        <v>80</v>
      </c>
      <c r="F33" s="18">
        <v>0</v>
      </c>
      <c r="G33" s="18">
        <v>0</v>
      </c>
      <c r="H33" s="18">
        <v>0</v>
      </c>
      <c r="I33" s="18">
        <v>0</v>
      </c>
      <c r="J33" s="20">
        <v>120</v>
      </c>
      <c r="K33" s="19">
        <v>0</v>
      </c>
      <c r="L33" s="18">
        <v>200</v>
      </c>
      <c r="M33" s="18">
        <v>0</v>
      </c>
      <c r="N33" s="18">
        <v>80</v>
      </c>
      <c r="O33" s="18">
        <v>0</v>
      </c>
      <c r="P33" s="18">
        <v>0</v>
      </c>
      <c r="Q33" s="18">
        <v>0</v>
      </c>
      <c r="R33" s="18">
        <v>0</v>
      </c>
      <c r="S33" s="20">
        <v>120</v>
      </c>
      <c r="T33" s="18">
        <f t="shared" si="30"/>
        <v>0</v>
      </c>
      <c r="U33" s="18">
        <f t="shared" si="31"/>
        <v>0</v>
      </c>
      <c r="V33" s="18">
        <f t="shared" si="32"/>
        <v>0</v>
      </c>
      <c r="W33" s="18">
        <f t="shared" si="33"/>
        <v>0</v>
      </c>
      <c r="X33" s="18">
        <f t="shared" si="34"/>
        <v>0</v>
      </c>
      <c r="Y33" s="18">
        <f t="shared" si="35"/>
        <v>0</v>
      </c>
      <c r="Z33" s="18">
        <f t="shared" si="36"/>
        <v>0</v>
      </c>
      <c r="AA33" s="18">
        <f t="shared" si="37"/>
        <v>0</v>
      </c>
      <c r="AB33" s="18">
        <f t="shared" si="38"/>
        <v>0</v>
      </c>
      <c r="AC33" s="45" t="str">
        <f t="shared" si="10"/>
        <v>Ok</v>
      </c>
    </row>
    <row r="34" spans="1:29" x14ac:dyDescent="0.3">
      <c r="A34" s="45" t="s">
        <v>138</v>
      </c>
      <c r="B34" s="18">
        <v>0</v>
      </c>
      <c r="C34" s="18">
        <v>20</v>
      </c>
      <c r="D34" s="18">
        <v>0</v>
      </c>
      <c r="E34" s="18">
        <v>4</v>
      </c>
      <c r="F34" s="18">
        <v>0</v>
      </c>
      <c r="G34" s="18">
        <v>0</v>
      </c>
      <c r="H34" s="18">
        <v>0</v>
      </c>
      <c r="I34" s="18">
        <v>0</v>
      </c>
      <c r="J34" s="18">
        <v>16</v>
      </c>
      <c r="K34" s="19">
        <v>0</v>
      </c>
      <c r="L34" s="18">
        <v>20</v>
      </c>
      <c r="M34" s="18">
        <v>0</v>
      </c>
      <c r="N34" s="18">
        <v>4</v>
      </c>
      <c r="O34" s="18">
        <v>0</v>
      </c>
      <c r="P34" s="18">
        <v>0</v>
      </c>
      <c r="Q34" s="18">
        <v>0</v>
      </c>
      <c r="R34" s="18">
        <v>0</v>
      </c>
      <c r="S34" s="20">
        <v>16</v>
      </c>
      <c r="T34" s="18">
        <f t="shared" si="30"/>
        <v>0</v>
      </c>
      <c r="U34" s="18">
        <f t="shared" si="31"/>
        <v>0</v>
      </c>
      <c r="V34" s="18">
        <f t="shared" si="32"/>
        <v>0</v>
      </c>
      <c r="W34" s="18">
        <f t="shared" si="33"/>
        <v>0</v>
      </c>
      <c r="X34" s="18">
        <f t="shared" si="34"/>
        <v>0</v>
      </c>
      <c r="Y34" s="18">
        <f t="shared" si="35"/>
        <v>0</v>
      </c>
      <c r="Z34" s="18">
        <f t="shared" si="36"/>
        <v>0</v>
      </c>
      <c r="AA34" s="18">
        <f t="shared" si="37"/>
        <v>0</v>
      </c>
      <c r="AB34" s="18">
        <f t="shared" si="38"/>
        <v>0</v>
      </c>
      <c r="AC34" s="45" t="str">
        <f t="shared" si="10"/>
        <v>Ok</v>
      </c>
    </row>
    <row r="35" spans="1:29" x14ac:dyDescent="0.3">
      <c r="A35" s="45" t="s">
        <v>142</v>
      </c>
      <c r="B35" s="18">
        <v>20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20">
        <v>20</v>
      </c>
      <c r="K35" s="19">
        <v>20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20">
        <v>20</v>
      </c>
      <c r="T35" s="18">
        <f t="shared" si="30"/>
        <v>0</v>
      </c>
      <c r="U35" s="18">
        <f t="shared" si="31"/>
        <v>0</v>
      </c>
      <c r="V35" s="18">
        <f t="shared" si="32"/>
        <v>0</v>
      </c>
      <c r="W35" s="18">
        <f t="shared" si="33"/>
        <v>0</v>
      </c>
      <c r="X35" s="18">
        <f t="shared" si="34"/>
        <v>0</v>
      </c>
      <c r="Y35" s="18">
        <f t="shared" si="35"/>
        <v>0</v>
      </c>
      <c r="Z35" s="18">
        <f t="shared" si="36"/>
        <v>0</v>
      </c>
      <c r="AA35" s="18">
        <f t="shared" si="37"/>
        <v>0</v>
      </c>
      <c r="AB35" s="18">
        <f t="shared" si="38"/>
        <v>0</v>
      </c>
      <c r="AC35" s="45" t="str">
        <f t="shared" si="10"/>
        <v>Ok</v>
      </c>
    </row>
    <row r="36" spans="1:29" x14ac:dyDescent="0.3">
      <c r="A36" s="45" t="s">
        <v>141</v>
      </c>
      <c r="B36" s="18">
        <v>99</v>
      </c>
      <c r="C36" s="18">
        <v>40</v>
      </c>
      <c r="D36" s="18">
        <v>0</v>
      </c>
      <c r="E36" s="18">
        <v>64</v>
      </c>
      <c r="F36" s="18">
        <v>0</v>
      </c>
      <c r="G36" s="18">
        <v>0</v>
      </c>
      <c r="H36" s="18">
        <v>0</v>
      </c>
      <c r="I36" s="18">
        <v>0</v>
      </c>
      <c r="J36" s="20">
        <v>75</v>
      </c>
      <c r="K36" s="19">
        <v>99</v>
      </c>
      <c r="L36" s="18">
        <v>40</v>
      </c>
      <c r="M36" s="18">
        <v>0</v>
      </c>
      <c r="N36" s="18">
        <v>64</v>
      </c>
      <c r="O36" s="18">
        <v>0</v>
      </c>
      <c r="P36" s="18">
        <v>0</v>
      </c>
      <c r="Q36" s="18">
        <v>0</v>
      </c>
      <c r="R36" s="18">
        <v>0</v>
      </c>
      <c r="S36" s="20">
        <v>75</v>
      </c>
      <c r="T36" s="18">
        <f t="shared" si="30"/>
        <v>0</v>
      </c>
      <c r="U36" s="18">
        <f t="shared" si="31"/>
        <v>0</v>
      </c>
      <c r="V36" s="18">
        <f t="shared" si="32"/>
        <v>0</v>
      </c>
      <c r="W36" s="18">
        <f t="shared" si="33"/>
        <v>0</v>
      </c>
      <c r="X36" s="18">
        <f t="shared" si="34"/>
        <v>0</v>
      </c>
      <c r="Y36" s="18">
        <f t="shared" si="35"/>
        <v>0</v>
      </c>
      <c r="Z36" s="18">
        <f t="shared" si="36"/>
        <v>0</v>
      </c>
      <c r="AA36" s="18">
        <f t="shared" si="37"/>
        <v>0</v>
      </c>
      <c r="AB36" s="18">
        <f t="shared" si="38"/>
        <v>0</v>
      </c>
      <c r="AC36" s="45" t="str">
        <f t="shared" si="10"/>
        <v>Ok</v>
      </c>
    </row>
    <row r="37" spans="1:29" x14ac:dyDescent="0.3">
      <c r="A37" s="45" t="s">
        <v>140</v>
      </c>
      <c r="B37" s="18">
        <v>50</v>
      </c>
      <c r="C37" s="18">
        <v>50</v>
      </c>
      <c r="D37" s="18">
        <v>0</v>
      </c>
      <c r="E37" s="18">
        <v>21</v>
      </c>
      <c r="F37" s="18">
        <v>0</v>
      </c>
      <c r="G37" s="18">
        <v>0</v>
      </c>
      <c r="H37" s="18">
        <v>0</v>
      </c>
      <c r="I37" s="18">
        <v>0</v>
      </c>
      <c r="J37" s="20">
        <v>79</v>
      </c>
      <c r="K37" s="19">
        <v>50</v>
      </c>
      <c r="L37" s="18">
        <v>50</v>
      </c>
      <c r="M37" s="18">
        <v>0</v>
      </c>
      <c r="N37" s="18">
        <v>21</v>
      </c>
      <c r="O37" s="18">
        <v>0</v>
      </c>
      <c r="P37" s="18">
        <v>0</v>
      </c>
      <c r="Q37" s="18">
        <v>0</v>
      </c>
      <c r="R37" s="18">
        <v>0</v>
      </c>
      <c r="S37" s="20">
        <v>79</v>
      </c>
      <c r="T37" s="18">
        <f t="shared" si="30"/>
        <v>0</v>
      </c>
      <c r="U37" s="18">
        <f t="shared" si="31"/>
        <v>0</v>
      </c>
      <c r="V37" s="18">
        <f t="shared" si="32"/>
        <v>0</v>
      </c>
      <c r="W37" s="18">
        <f t="shared" si="33"/>
        <v>0</v>
      </c>
      <c r="X37" s="18">
        <f t="shared" si="34"/>
        <v>0</v>
      </c>
      <c r="Y37" s="18">
        <f t="shared" si="35"/>
        <v>0</v>
      </c>
      <c r="Z37" s="18">
        <f t="shared" si="36"/>
        <v>0</v>
      </c>
      <c r="AA37" s="18">
        <f t="shared" si="37"/>
        <v>0</v>
      </c>
      <c r="AB37" s="18">
        <f t="shared" si="38"/>
        <v>0</v>
      </c>
      <c r="AC37" s="45" t="str">
        <f t="shared" si="10"/>
        <v>Ok</v>
      </c>
    </row>
    <row r="38" spans="1:29" x14ac:dyDescent="0.3">
      <c r="A38" s="45" t="s">
        <v>188</v>
      </c>
      <c r="B38" s="18">
        <v>0</v>
      </c>
      <c r="C38" s="18">
        <v>60</v>
      </c>
      <c r="D38" s="18">
        <v>0</v>
      </c>
      <c r="E38" s="18">
        <v>1</v>
      </c>
      <c r="F38" s="18">
        <v>0</v>
      </c>
      <c r="G38" s="18">
        <v>0</v>
      </c>
      <c r="H38" s="18">
        <v>0</v>
      </c>
      <c r="I38" s="18">
        <v>0</v>
      </c>
      <c r="J38" s="20">
        <v>59</v>
      </c>
      <c r="K38" s="19">
        <v>0</v>
      </c>
      <c r="L38" s="18">
        <v>60</v>
      </c>
      <c r="M38" s="18">
        <v>0</v>
      </c>
      <c r="N38" s="18">
        <v>1</v>
      </c>
      <c r="O38" s="18">
        <v>0</v>
      </c>
      <c r="P38" s="18">
        <v>0</v>
      </c>
      <c r="Q38" s="18">
        <v>0</v>
      </c>
      <c r="R38" s="18">
        <v>0</v>
      </c>
      <c r="S38" s="20">
        <v>59</v>
      </c>
      <c r="T38" s="18">
        <f t="shared" si="30"/>
        <v>0</v>
      </c>
      <c r="U38" s="18">
        <f t="shared" si="31"/>
        <v>0</v>
      </c>
      <c r="V38" s="18">
        <f t="shared" si="32"/>
        <v>0</v>
      </c>
      <c r="W38" s="18">
        <f t="shared" si="33"/>
        <v>0</v>
      </c>
      <c r="X38" s="18">
        <f t="shared" si="34"/>
        <v>0</v>
      </c>
      <c r="Y38" s="18">
        <f t="shared" si="35"/>
        <v>0</v>
      </c>
      <c r="Z38" s="18">
        <f t="shared" si="36"/>
        <v>0</v>
      </c>
      <c r="AA38" s="18">
        <f t="shared" si="37"/>
        <v>0</v>
      </c>
      <c r="AB38" s="18">
        <f t="shared" si="38"/>
        <v>0</v>
      </c>
      <c r="AC38" s="45" t="str">
        <f t="shared" si="10"/>
        <v>Ok</v>
      </c>
    </row>
    <row r="39" spans="1:29" x14ac:dyDescent="0.3">
      <c r="A39" s="45" t="s">
        <v>157</v>
      </c>
      <c r="B39" s="18">
        <v>0</v>
      </c>
      <c r="C39" s="18">
        <v>40</v>
      </c>
      <c r="D39" s="18">
        <v>0</v>
      </c>
      <c r="E39" s="18">
        <v>10</v>
      </c>
      <c r="F39" s="18">
        <v>0</v>
      </c>
      <c r="G39" s="18">
        <v>0</v>
      </c>
      <c r="H39" s="18">
        <v>0</v>
      </c>
      <c r="I39" s="18">
        <v>0</v>
      </c>
      <c r="J39" s="20">
        <v>30</v>
      </c>
      <c r="K39" s="19">
        <v>0</v>
      </c>
      <c r="L39" s="18">
        <v>40</v>
      </c>
      <c r="M39" s="18">
        <v>0</v>
      </c>
      <c r="N39" s="18">
        <v>10</v>
      </c>
      <c r="O39" s="18">
        <v>0</v>
      </c>
      <c r="P39" s="18">
        <v>0</v>
      </c>
      <c r="Q39" s="18">
        <v>0</v>
      </c>
      <c r="R39" s="18">
        <v>0</v>
      </c>
      <c r="S39" s="20">
        <v>30</v>
      </c>
      <c r="T39" s="18">
        <f t="shared" si="30"/>
        <v>0</v>
      </c>
      <c r="U39" s="18">
        <f t="shared" si="31"/>
        <v>0</v>
      </c>
      <c r="V39" s="18">
        <f t="shared" si="32"/>
        <v>0</v>
      </c>
      <c r="W39" s="18">
        <f t="shared" si="33"/>
        <v>0</v>
      </c>
      <c r="X39" s="18">
        <f t="shared" si="34"/>
        <v>0</v>
      </c>
      <c r="Y39" s="18">
        <f t="shared" si="35"/>
        <v>0</v>
      </c>
      <c r="Z39" s="18">
        <f t="shared" si="36"/>
        <v>0</v>
      </c>
      <c r="AA39" s="18">
        <f t="shared" si="37"/>
        <v>0</v>
      </c>
      <c r="AB39" s="18">
        <f t="shared" si="38"/>
        <v>0</v>
      </c>
      <c r="AC39" s="45" t="str">
        <f t="shared" si="10"/>
        <v>Ok</v>
      </c>
    </row>
    <row r="40" spans="1:29" x14ac:dyDescent="0.3">
      <c r="A40" s="45" t="s">
        <v>169</v>
      </c>
      <c r="B40" s="18">
        <v>5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20">
        <v>5</v>
      </c>
      <c r="K40" s="19">
        <v>5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20">
        <v>5</v>
      </c>
      <c r="T40" s="18">
        <f t="shared" si="30"/>
        <v>0</v>
      </c>
      <c r="U40" s="18">
        <f t="shared" si="31"/>
        <v>0</v>
      </c>
      <c r="V40" s="18">
        <f t="shared" si="32"/>
        <v>0</v>
      </c>
      <c r="W40" s="18">
        <f t="shared" si="33"/>
        <v>0</v>
      </c>
      <c r="X40" s="18">
        <f t="shared" si="34"/>
        <v>0</v>
      </c>
      <c r="Y40" s="18">
        <f t="shared" si="35"/>
        <v>0</v>
      </c>
      <c r="Z40" s="18">
        <f t="shared" si="36"/>
        <v>0</v>
      </c>
      <c r="AA40" s="18">
        <f t="shared" si="37"/>
        <v>0</v>
      </c>
      <c r="AB40" s="18">
        <f t="shared" si="38"/>
        <v>0</v>
      </c>
      <c r="AC40" s="45" t="str">
        <f t="shared" si="10"/>
        <v>Ok</v>
      </c>
    </row>
    <row r="41" spans="1:29" x14ac:dyDescent="0.3">
      <c r="A41" s="45" t="s">
        <v>156</v>
      </c>
      <c r="B41" s="18">
        <v>0</v>
      </c>
      <c r="C41" s="18">
        <v>40</v>
      </c>
      <c r="D41" s="18">
        <v>0</v>
      </c>
      <c r="E41" s="18">
        <v>21</v>
      </c>
      <c r="F41" s="18">
        <v>0</v>
      </c>
      <c r="G41" s="18">
        <v>0</v>
      </c>
      <c r="H41" s="18">
        <v>0</v>
      </c>
      <c r="I41" s="18">
        <v>0</v>
      </c>
      <c r="J41" s="18">
        <v>19</v>
      </c>
      <c r="K41" s="19">
        <v>0</v>
      </c>
      <c r="L41" s="18">
        <v>40</v>
      </c>
      <c r="M41" s="18">
        <v>0</v>
      </c>
      <c r="N41" s="18">
        <v>21</v>
      </c>
      <c r="O41" s="18">
        <v>0</v>
      </c>
      <c r="P41" s="18">
        <v>0</v>
      </c>
      <c r="Q41" s="18">
        <v>0</v>
      </c>
      <c r="R41" s="18">
        <v>0</v>
      </c>
      <c r="S41" s="20">
        <v>19</v>
      </c>
      <c r="T41" s="18">
        <f t="shared" si="30"/>
        <v>0</v>
      </c>
      <c r="U41" s="18">
        <f t="shared" si="31"/>
        <v>0</v>
      </c>
      <c r="V41" s="18">
        <f t="shared" si="32"/>
        <v>0</v>
      </c>
      <c r="W41" s="18">
        <f t="shared" si="33"/>
        <v>0</v>
      </c>
      <c r="X41" s="18">
        <f t="shared" si="34"/>
        <v>0</v>
      </c>
      <c r="Y41" s="18">
        <f t="shared" si="35"/>
        <v>0</v>
      </c>
      <c r="Z41" s="18">
        <f t="shared" si="36"/>
        <v>0</v>
      </c>
      <c r="AA41" s="18">
        <f t="shared" si="37"/>
        <v>0</v>
      </c>
      <c r="AB41" s="18">
        <f t="shared" si="38"/>
        <v>0</v>
      </c>
      <c r="AC41" s="45" t="str">
        <f t="shared" si="10"/>
        <v>Ok</v>
      </c>
    </row>
    <row r="42" spans="1:29" x14ac:dyDescent="0.3">
      <c r="A42" s="45" t="s">
        <v>165</v>
      </c>
      <c r="B42" s="18">
        <v>0</v>
      </c>
      <c r="C42" s="18">
        <v>4120</v>
      </c>
      <c r="D42" s="18">
        <v>0</v>
      </c>
      <c r="E42" s="18">
        <v>1760</v>
      </c>
      <c r="F42" s="18">
        <v>0</v>
      </c>
      <c r="G42" s="18">
        <v>0</v>
      </c>
      <c r="H42" s="18">
        <v>0</v>
      </c>
      <c r="I42" s="18">
        <v>0</v>
      </c>
      <c r="J42" s="20">
        <v>2360</v>
      </c>
      <c r="K42" s="19">
        <v>0</v>
      </c>
      <c r="L42" s="18">
        <v>4120</v>
      </c>
      <c r="M42" s="18">
        <v>0</v>
      </c>
      <c r="N42" s="18">
        <v>1760</v>
      </c>
      <c r="O42" s="18">
        <v>0</v>
      </c>
      <c r="P42" s="18">
        <v>0</v>
      </c>
      <c r="Q42" s="18">
        <v>0</v>
      </c>
      <c r="R42" s="18">
        <v>0</v>
      </c>
      <c r="S42" s="20">
        <v>2360</v>
      </c>
      <c r="T42" s="18">
        <f t="shared" si="30"/>
        <v>0</v>
      </c>
      <c r="U42" s="18">
        <f t="shared" si="31"/>
        <v>0</v>
      </c>
      <c r="V42" s="18">
        <f t="shared" si="32"/>
        <v>0</v>
      </c>
      <c r="W42" s="18">
        <f t="shared" si="33"/>
        <v>0</v>
      </c>
      <c r="X42" s="18">
        <f t="shared" si="34"/>
        <v>0</v>
      </c>
      <c r="Y42" s="18">
        <f t="shared" si="35"/>
        <v>0</v>
      </c>
      <c r="Z42" s="18">
        <f t="shared" si="36"/>
        <v>0</v>
      </c>
      <c r="AA42" s="18">
        <f t="shared" si="37"/>
        <v>0</v>
      </c>
      <c r="AB42" s="18">
        <f t="shared" si="38"/>
        <v>0</v>
      </c>
      <c r="AC42" s="45" t="str">
        <f t="shared" si="10"/>
        <v>Ok</v>
      </c>
    </row>
    <row r="43" spans="1:29" x14ac:dyDescent="0.3">
      <c r="A43" s="45" t="s">
        <v>117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20">
        <v>0</v>
      </c>
      <c r="K43" s="19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20">
        <v>0</v>
      </c>
      <c r="T43" s="18">
        <f t="shared" si="30"/>
        <v>0</v>
      </c>
      <c r="U43" s="18">
        <f t="shared" si="31"/>
        <v>0</v>
      </c>
      <c r="V43" s="18">
        <f t="shared" si="32"/>
        <v>0</v>
      </c>
      <c r="W43" s="18">
        <f t="shared" si="33"/>
        <v>0</v>
      </c>
      <c r="X43" s="18">
        <f t="shared" si="34"/>
        <v>0</v>
      </c>
      <c r="Y43" s="18">
        <f t="shared" si="35"/>
        <v>0</v>
      </c>
      <c r="Z43" s="18">
        <f t="shared" si="36"/>
        <v>0</v>
      </c>
      <c r="AA43" s="18">
        <f t="shared" si="37"/>
        <v>0</v>
      </c>
      <c r="AB43" s="18">
        <f t="shared" si="38"/>
        <v>0</v>
      </c>
      <c r="AC43" s="45" t="str">
        <f t="shared" si="10"/>
        <v>Ok</v>
      </c>
    </row>
    <row r="44" spans="1:29" x14ac:dyDescent="0.3">
      <c r="A44" s="45" t="s">
        <v>155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20">
        <v>0</v>
      </c>
      <c r="K44" s="19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20">
        <v>0</v>
      </c>
      <c r="T44" s="18">
        <f t="shared" si="30"/>
        <v>0</v>
      </c>
      <c r="U44" s="18">
        <f t="shared" si="31"/>
        <v>0</v>
      </c>
      <c r="V44" s="18">
        <f t="shared" si="32"/>
        <v>0</v>
      </c>
      <c r="W44" s="18">
        <f t="shared" si="33"/>
        <v>0</v>
      </c>
      <c r="X44" s="18">
        <f t="shared" si="34"/>
        <v>0</v>
      </c>
      <c r="Y44" s="18">
        <f t="shared" si="35"/>
        <v>0</v>
      </c>
      <c r="Z44" s="18">
        <f t="shared" si="36"/>
        <v>0</v>
      </c>
      <c r="AA44" s="18">
        <f t="shared" si="37"/>
        <v>0</v>
      </c>
      <c r="AB44" s="18">
        <f t="shared" si="38"/>
        <v>0</v>
      </c>
      <c r="AC44" s="45" t="str">
        <f t="shared" si="10"/>
        <v>Ok</v>
      </c>
    </row>
    <row r="45" spans="1:29" x14ac:dyDescent="0.3">
      <c r="A45" s="45" t="s">
        <v>114</v>
      </c>
      <c r="B45" s="18">
        <v>31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20">
        <v>31</v>
      </c>
      <c r="K45" s="19">
        <v>31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20">
        <v>31</v>
      </c>
      <c r="T45" s="18">
        <f t="shared" si="30"/>
        <v>0</v>
      </c>
      <c r="U45" s="18">
        <f t="shared" si="31"/>
        <v>0</v>
      </c>
      <c r="V45" s="18">
        <f t="shared" si="32"/>
        <v>0</v>
      </c>
      <c r="W45" s="18">
        <f t="shared" si="33"/>
        <v>0</v>
      </c>
      <c r="X45" s="18">
        <f t="shared" si="34"/>
        <v>0</v>
      </c>
      <c r="Y45" s="18">
        <f t="shared" si="35"/>
        <v>0</v>
      </c>
      <c r="Z45" s="18">
        <f t="shared" si="36"/>
        <v>0</v>
      </c>
      <c r="AA45" s="18">
        <f t="shared" si="37"/>
        <v>0</v>
      </c>
      <c r="AB45" s="18">
        <f t="shared" si="38"/>
        <v>0</v>
      </c>
      <c r="AC45" s="45" t="str">
        <f t="shared" si="10"/>
        <v>Ok</v>
      </c>
    </row>
    <row r="46" spans="1:29" x14ac:dyDescent="0.3">
      <c r="A46" s="45" t="s">
        <v>123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20">
        <v>0</v>
      </c>
      <c r="K46" s="19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20">
        <v>0</v>
      </c>
      <c r="T46" s="18">
        <f t="shared" si="30"/>
        <v>0</v>
      </c>
      <c r="U46" s="18">
        <f t="shared" si="31"/>
        <v>0</v>
      </c>
      <c r="V46" s="18">
        <f t="shared" si="32"/>
        <v>0</v>
      </c>
      <c r="W46" s="18">
        <f t="shared" si="33"/>
        <v>0</v>
      </c>
      <c r="X46" s="18">
        <f t="shared" si="34"/>
        <v>0</v>
      </c>
      <c r="Y46" s="18">
        <f t="shared" si="35"/>
        <v>0</v>
      </c>
      <c r="Z46" s="18">
        <f t="shared" si="36"/>
        <v>0</v>
      </c>
      <c r="AA46" s="18">
        <f t="shared" si="37"/>
        <v>0</v>
      </c>
      <c r="AB46" s="18">
        <f t="shared" si="38"/>
        <v>0</v>
      </c>
      <c r="AC46" s="45" t="str">
        <f t="shared" si="10"/>
        <v>Ok</v>
      </c>
    </row>
    <row r="47" spans="1:29" x14ac:dyDescent="0.3">
      <c r="A47" s="45" t="s">
        <v>120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20">
        <v>0</v>
      </c>
      <c r="K47" s="19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20">
        <v>0</v>
      </c>
      <c r="T47" s="18">
        <f t="shared" si="30"/>
        <v>0</v>
      </c>
      <c r="U47" s="18">
        <f t="shared" si="31"/>
        <v>0</v>
      </c>
      <c r="V47" s="18">
        <f t="shared" si="32"/>
        <v>0</v>
      </c>
      <c r="W47" s="18">
        <f t="shared" si="33"/>
        <v>0</v>
      </c>
      <c r="X47" s="18">
        <f t="shared" si="34"/>
        <v>0</v>
      </c>
      <c r="Y47" s="18">
        <f t="shared" si="35"/>
        <v>0</v>
      </c>
      <c r="Z47" s="18">
        <f t="shared" si="36"/>
        <v>0</v>
      </c>
      <c r="AA47" s="18">
        <f t="shared" si="37"/>
        <v>0</v>
      </c>
      <c r="AB47" s="18">
        <f t="shared" si="38"/>
        <v>0</v>
      </c>
      <c r="AC47" s="45" t="str">
        <f t="shared" si="10"/>
        <v>Ok</v>
      </c>
    </row>
    <row r="48" spans="1:29" x14ac:dyDescent="0.3">
      <c r="A48" s="45" t="s">
        <v>127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20">
        <v>0</v>
      </c>
      <c r="K48" s="19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20">
        <v>0</v>
      </c>
      <c r="T48" s="18">
        <f t="shared" si="30"/>
        <v>0</v>
      </c>
      <c r="U48" s="18">
        <f t="shared" si="31"/>
        <v>0</v>
      </c>
      <c r="V48" s="18">
        <f t="shared" si="32"/>
        <v>0</v>
      </c>
      <c r="W48" s="18">
        <f t="shared" si="33"/>
        <v>0</v>
      </c>
      <c r="X48" s="18">
        <f t="shared" si="34"/>
        <v>0</v>
      </c>
      <c r="Y48" s="18">
        <f t="shared" si="35"/>
        <v>0</v>
      </c>
      <c r="Z48" s="18">
        <f t="shared" si="36"/>
        <v>0</v>
      </c>
      <c r="AA48" s="18">
        <f t="shared" si="37"/>
        <v>0</v>
      </c>
      <c r="AB48" s="18">
        <f t="shared" si="38"/>
        <v>0</v>
      </c>
      <c r="AC48" s="45" t="str">
        <f t="shared" si="10"/>
        <v>Ok</v>
      </c>
    </row>
    <row r="49" spans="1:29" x14ac:dyDescent="0.3">
      <c r="A49" s="45" t="s">
        <v>128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9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20">
        <v>0</v>
      </c>
      <c r="T49" s="18">
        <f t="shared" si="30"/>
        <v>0</v>
      </c>
      <c r="U49" s="18">
        <f t="shared" si="31"/>
        <v>0</v>
      </c>
      <c r="V49" s="18">
        <f t="shared" si="32"/>
        <v>0</v>
      </c>
      <c r="W49" s="18">
        <f t="shared" si="33"/>
        <v>0</v>
      </c>
      <c r="X49" s="18">
        <f t="shared" si="34"/>
        <v>0</v>
      </c>
      <c r="Y49" s="18">
        <f t="shared" si="35"/>
        <v>0</v>
      </c>
      <c r="Z49" s="18">
        <f t="shared" si="36"/>
        <v>0</v>
      </c>
      <c r="AA49" s="18">
        <f t="shared" si="37"/>
        <v>0</v>
      </c>
      <c r="AB49" s="18">
        <f t="shared" si="38"/>
        <v>0</v>
      </c>
      <c r="AC49" s="45" t="str">
        <f t="shared" si="10"/>
        <v>Ok</v>
      </c>
    </row>
    <row r="50" spans="1:29" x14ac:dyDescent="0.3">
      <c r="A50" s="45" t="s">
        <v>129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20">
        <v>0</v>
      </c>
      <c r="K50" s="19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20">
        <v>0</v>
      </c>
      <c r="T50" s="18">
        <f t="shared" si="30"/>
        <v>0</v>
      </c>
      <c r="U50" s="18">
        <f t="shared" si="31"/>
        <v>0</v>
      </c>
      <c r="V50" s="18">
        <f t="shared" si="32"/>
        <v>0</v>
      </c>
      <c r="W50" s="18">
        <f t="shared" si="33"/>
        <v>0</v>
      </c>
      <c r="X50" s="18">
        <f t="shared" si="34"/>
        <v>0</v>
      </c>
      <c r="Y50" s="18">
        <f t="shared" si="35"/>
        <v>0</v>
      </c>
      <c r="Z50" s="18">
        <f t="shared" si="36"/>
        <v>0</v>
      </c>
      <c r="AA50" s="18">
        <f t="shared" si="37"/>
        <v>0</v>
      </c>
      <c r="AB50" s="18">
        <f t="shared" si="38"/>
        <v>0</v>
      </c>
      <c r="AC50" s="45" t="str">
        <f t="shared" si="10"/>
        <v>Ok</v>
      </c>
    </row>
    <row r="51" spans="1:29" x14ac:dyDescent="0.3">
      <c r="A51" s="45" t="s">
        <v>115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20">
        <v>0</v>
      </c>
      <c r="K51" s="19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20">
        <v>0</v>
      </c>
      <c r="T51" s="18">
        <f t="shared" si="30"/>
        <v>0</v>
      </c>
      <c r="U51" s="18">
        <f t="shared" si="31"/>
        <v>0</v>
      </c>
      <c r="V51" s="18">
        <f t="shared" si="32"/>
        <v>0</v>
      </c>
      <c r="W51" s="18">
        <f t="shared" si="33"/>
        <v>0</v>
      </c>
      <c r="X51" s="18">
        <f t="shared" si="34"/>
        <v>0</v>
      </c>
      <c r="Y51" s="18">
        <f t="shared" si="35"/>
        <v>0</v>
      </c>
      <c r="Z51" s="18">
        <f t="shared" si="36"/>
        <v>0</v>
      </c>
      <c r="AA51" s="18">
        <f t="shared" si="37"/>
        <v>0</v>
      </c>
      <c r="AB51" s="18">
        <f t="shared" si="38"/>
        <v>0</v>
      </c>
      <c r="AC51" s="45" t="str">
        <f t="shared" si="10"/>
        <v>Ok</v>
      </c>
    </row>
    <row r="52" spans="1:29" x14ac:dyDescent="0.3">
      <c r="A52" s="45" t="s">
        <v>139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20">
        <v>0</v>
      </c>
      <c r="K52" s="19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20">
        <v>0</v>
      </c>
      <c r="T52" s="18">
        <f t="shared" si="30"/>
        <v>0</v>
      </c>
      <c r="U52" s="18">
        <f t="shared" si="31"/>
        <v>0</v>
      </c>
      <c r="V52" s="18">
        <f t="shared" si="32"/>
        <v>0</v>
      </c>
      <c r="W52" s="18">
        <f t="shared" si="33"/>
        <v>0</v>
      </c>
      <c r="X52" s="18">
        <f t="shared" si="34"/>
        <v>0</v>
      </c>
      <c r="Y52" s="18">
        <f t="shared" si="35"/>
        <v>0</v>
      </c>
      <c r="Z52" s="18">
        <f t="shared" si="36"/>
        <v>0</v>
      </c>
      <c r="AA52" s="18">
        <f t="shared" si="37"/>
        <v>0</v>
      </c>
      <c r="AB52" s="18">
        <f t="shared" si="38"/>
        <v>0</v>
      </c>
      <c r="AC52" s="45" t="str">
        <f t="shared" si="10"/>
        <v>Ok</v>
      </c>
    </row>
    <row r="53" spans="1:29" x14ac:dyDescent="0.3">
      <c r="A53" s="45" t="s">
        <v>143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20">
        <v>0</v>
      </c>
      <c r="K53" s="19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20">
        <v>0</v>
      </c>
      <c r="T53" s="18">
        <f t="shared" si="30"/>
        <v>0</v>
      </c>
      <c r="U53" s="18">
        <f t="shared" si="31"/>
        <v>0</v>
      </c>
      <c r="V53" s="18">
        <f t="shared" si="32"/>
        <v>0</v>
      </c>
      <c r="W53" s="18">
        <f t="shared" si="33"/>
        <v>0</v>
      </c>
      <c r="X53" s="18">
        <f t="shared" si="34"/>
        <v>0</v>
      </c>
      <c r="Y53" s="18">
        <f t="shared" si="35"/>
        <v>0</v>
      </c>
      <c r="Z53" s="18">
        <f t="shared" si="36"/>
        <v>0</v>
      </c>
      <c r="AA53" s="18">
        <f t="shared" si="37"/>
        <v>0</v>
      </c>
      <c r="AB53" s="18">
        <f t="shared" si="38"/>
        <v>0</v>
      </c>
      <c r="AC53" s="45" t="str">
        <f t="shared" si="10"/>
        <v>Ok</v>
      </c>
    </row>
    <row r="54" spans="1:29" x14ac:dyDescent="0.3">
      <c r="A54" s="45" t="s">
        <v>144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20">
        <v>0</v>
      </c>
      <c r="K54" s="19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20">
        <v>0</v>
      </c>
      <c r="T54" s="18">
        <f t="shared" si="30"/>
        <v>0</v>
      </c>
      <c r="U54" s="18">
        <f t="shared" si="31"/>
        <v>0</v>
      </c>
      <c r="V54" s="18">
        <f t="shared" si="32"/>
        <v>0</v>
      </c>
      <c r="W54" s="18">
        <f t="shared" si="33"/>
        <v>0</v>
      </c>
      <c r="X54" s="18">
        <f t="shared" si="34"/>
        <v>0</v>
      </c>
      <c r="Y54" s="18">
        <f t="shared" si="35"/>
        <v>0</v>
      </c>
      <c r="Z54" s="18">
        <f t="shared" si="36"/>
        <v>0</v>
      </c>
      <c r="AA54" s="18">
        <f t="shared" si="37"/>
        <v>0</v>
      </c>
      <c r="AB54" s="18">
        <f t="shared" si="38"/>
        <v>0</v>
      </c>
      <c r="AC54" s="45" t="str">
        <f t="shared" si="10"/>
        <v>Ok</v>
      </c>
    </row>
    <row r="55" spans="1:29" x14ac:dyDescent="0.3">
      <c r="A55" s="45" t="s">
        <v>147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20">
        <v>0</v>
      </c>
      <c r="K55" s="19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20">
        <v>0</v>
      </c>
      <c r="T55" s="18">
        <f t="shared" si="30"/>
        <v>0</v>
      </c>
      <c r="U55" s="18">
        <f t="shared" si="31"/>
        <v>0</v>
      </c>
      <c r="V55" s="18">
        <f t="shared" si="32"/>
        <v>0</v>
      </c>
      <c r="W55" s="18">
        <f t="shared" si="33"/>
        <v>0</v>
      </c>
      <c r="X55" s="18">
        <f t="shared" si="34"/>
        <v>0</v>
      </c>
      <c r="Y55" s="18">
        <f t="shared" si="35"/>
        <v>0</v>
      </c>
      <c r="Z55" s="18">
        <f t="shared" si="36"/>
        <v>0</v>
      </c>
      <c r="AA55" s="18">
        <f t="shared" si="37"/>
        <v>0</v>
      </c>
      <c r="AB55" s="18">
        <f t="shared" si="38"/>
        <v>0</v>
      </c>
      <c r="AC55" s="45" t="str">
        <f t="shared" si="10"/>
        <v>Ok</v>
      </c>
    </row>
    <row r="56" spans="1:29" x14ac:dyDescent="0.3">
      <c r="A56" s="45" t="s">
        <v>32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20">
        <v>0</v>
      </c>
      <c r="K56" s="19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20">
        <v>0</v>
      </c>
      <c r="T56" s="18">
        <f t="shared" si="30"/>
        <v>0</v>
      </c>
      <c r="U56" s="18">
        <f t="shared" si="31"/>
        <v>0</v>
      </c>
      <c r="V56" s="18">
        <f t="shared" si="32"/>
        <v>0</v>
      </c>
      <c r="W56" s="18">
        <f t="shared" si="33"/>
        <v>0</v>
      </c>
      <c r="X56" s="18">
        <f t="shared" si="34"/>
        <v>0</v>
      </c>
      <c r="Y56" s="18">
        <f t="shared" si="35"/>
        <v>0</v>
      </c>
      <c r="Z56" s="18">
        <f t="shared" si="36"/>
        <v>0</v>
      </c>
      <c r="AA56" s="18">
        <f t="shared" si="37"/>
        <v>0</v>
      </c>
      <c r="AB56" s="18">
        <f t="shared" si="38"/>
        <v>0</v>
      </c>
      <c r="AC56" s="45" t="str">
        <f t="shared" si="10"/>
        <v>Ok</v>
      </c>
    </row>
    <row r="57" spans="1:29" x14ac:dyDescent="0.3">
      <c r="A57" s="45" t="s">
        <v>153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20">
        <v>0</v>
      </c>
      <c r="K57" s="19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20">
        <v>0</v>
      </c>
      <c r="T57" s="18">
        <f t="shared" si="30"/>
        <v>0</v>
      </c>
      <c r="U57" s="18">
        <f t="shared" si="31"/>
        <v>0</v>
      </c>
      <c r="V57" s="18">
        <f t="shared" si="32"/>
        <v>0</v>
      </c>
      <c r="W57" s="18">
        <f t="shared" si="33"/>
        <v>0</v>
      </c>
      <c r="X57" s="18">
        <f t="shared" si="34"/>
        <v>0</v>
      </c>
      <c r="Y57" s="18">
        <f t="shared" si="35"/>
        <v>0</v>
      </c>
      <c r="Z57" s="18">
        <f t="shared" si="36"/>
        <v>0</v>
      </c>
      <c r="AA57" s="18">
        <f t="shared" si="37"/>
        <v>0</v>
      </c>
      <c r="AB57" s="18">
        <f t="shared" si="38"/>
        <v>0</v>
      </c>
      <c r="AC57" s="45" t="str">
        <f t="shared" si="10"/>
        <v>Ok</v>
      </c>
    </row>
    <row r="58" spans="1:29" x14ac:dyDescent="0.3">
      <c r="A58" s="45" t="s">
        <v>118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20">
        <v>0</v>
      </c>
      <c r="K58" s="19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20">
        <v>0</v>
      </c>
      <c r="T58" s="18">
        <f t="shared" ref="T58:T60" si="39">B58-K58</f>
        <v>0</v>
      </c>
      <c r="U58" s="18">
        <f t="shared" ref="U58:U60" si="40">C58-L58</f>
        <v>0</v>
      </c>
      <c r="V58" s="18">
        <f t="shared" ref="V58:V60" si="41">D58-M58</f>
        <v>0</v>
      </c>
      <c r="W58" s="18">
        <f t="shared" ref="W58:W60" si="42">E58-N58</f>
        <v>0</v>
      </c>
      <c r="X58" s="18">
        <f t="shared" ref="X58:X60" si="43">F58-O58</f>
        <v>0</v>
      </c>
      <c r="Y58" s="18">
        <f t="shared" ref="Y58:Y60" si="44">G58-P58</f>
        <v>0</v>
      </c>
      <c r="Z58" s="18">
        <f t="shared" ref="Z58:Z60" si="45">H58-Q58</f>
        <v>0</v>
      </c>
      <c r="AA58" s="18">
        <f t="shared" ref="AA58:AA60" si="46">I58-R58</f>
        <v>0</v>
      </c>
      <c r="AB58" s="18">
        <f t="shared" ref="AB58:AB60" si="47">J58-S58</f>
        <v>0</v>
      </c>
      <c r="AC58" s="45" t="str">
        <f t="shared" ref="AC58:AC60" si="48">IF(AND(T58=0,AB58=0),"Ok","Issue")</f>
        <v>Ok</v>
      </c>
    </row>
    <row r="59" spans="1:29" x14ac:dyDescent="0.3">
      <c r="A59" s="45" t="s">
        <v>160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20">
        <v>0</v>
      </c>
      <c r="K59" s="19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20">
        <v>0</v>
      </c>
      <c r="T59" s="18">
        <f t="shared" si="39"/>
        <v>0</v>
      </c>
      <c r="U59" s="18">
        <f t="shared" si="40"/>
        <v>0</v>
      </c>
      <c r="V59" s="18">
        <f t="shared" si="41"/>
        <v>0</v>
      </c>
      <c r="W59" s="18">
        <f t="shared" si="42"/>
        <v>0</v>
      </c>
      <c r="X59" s="18">
        <f t="shared" si="43"/>
        <v>0</v>
      </c>
      <c r="Y59" s="18">
        <f t="shared" si="44"/>
        <v>0</v>
      </c>
      <c r="Z59" s="18">
        <f t="shared" si="45"/>
        <v>0</v>
      </c>
      <c r="AA59" s="18">
        <f t="shared" si="46"/>
        <v>0</v>
      </c>
      <c r="AB59" s="18">
        <f t="shared" si="47"/>
        <v>0</v>
      </c>
      <c r="AC59" s="45" t="str">
        <f t="shared" si="48"/>
        <v>Ok</v>
      </c>
    </row>
    <row r="60" spans="1:29" x14ac:dyDescent="0.3">
      <c r="A60" s="45" t="s">
        <v>161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20">
        <v>0</v>
      </c>
      <c r="K60" s="19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20">
        <v>0</v>
      </c>
      <c r="T60" s="18">
        <f t="shared" si="39"/>
        <v>0</v>
      </c>
      <c r="U60" s="18">
        <f t="shared" si="40"/>
        <v>0</v>
      </c>
      <c r="V60" s="18">
        <f t="shared" si="41"/>
        <v>0</v>
      </c>
      <c r="W60" s="18">
        <f t="shared" si="42"/>
        <v>0</v>
      </c>
      <c r="X60" s="18">
        <f t="shared" si="43"/>
        <v>0</v>
      </c>
      <c r="Y60" s="18">
        <f t="shared" si="44"/>
        <v>0</v>
      </c>
      <c r="Z60" s="18">
        <f t="shared" si="45"/>
        <v>0</v>
      </c>
      <c r="AA60" s="18">
        <f t="shared" si="46"/>
        <v>0</v>
      </c>
      <c r="AB60" s="18">
        <f t="shared" si="47"/>
        <v>0</v>
      </c>
      <c r="AC60" s="45" t="str">
        <f t="shared" si="48"/>
        <v>Ok</v>
      </c>
    </row>
    <row r="61" spans="1:29" x14ac:dyDescent="0.3">
      <c r="A61" s="45" t="s">
        <v>164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20">
        <v>0</v>
      </c>
      <c r="K61" s="19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20">
        <v>0</v>
      </c>
      <c r="T61" s="18">
        <f t="shared" si="30"/>
        <v>0</v>
      </c>
      <c r="U61" s="18">
        <f t="shared" si="31"/>
        <v>0</v>
      </c>
      <c r="V61" s="18">
        <f t="shared" si="32"/>
        <v>0</v>
      </c>
      <c r="W61" s="18">
        <f t="shared" si="33"/>
        <v>0</v>
      </c>
      <c r="X61" s="18">
        <f t="shared" si="34"/>
        <v>0</v>
      </c>
      <c r="Y61" s="18">
        <f t="shared" si="35"/>
        <v>0</v>
      </c>
      <c r="Z61" s="18">
        <f t="shared" si="36"/>
        <v>0</v>
      </c>
      <c r="AA61" s="18">
        <f t="shared" si="37"/>
        <v>0</v>
      </c>
      <c r="AB61" s="18">
        <f t="shared" si="38"/>
        <v>0</v>
      </c>
      <c r="AC61" s="45" t="str">
        <f t="shared" si="10"/>
        <v>Ok</v>
      </c>
    </row>
    <row r="62" spans="1:29" ht="15" thickBot="1" x14ac:dyDescent="0.35">
      <c r="A62" s="45" t="s">
        <v>116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20">
        <v>0</v>
      </c>
      <c r="K62" s="19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20">
        <v>0</v>
      </c>
      <c r="T62" s="18">
        <f t="shared" si="30"/>
        <v>0</v>
      </c>
      <c r="U62" s="18">
        <f t="shared" si="31"/>
        <v>0</v>
      </c>
      <c r="V62" s="18">
        <f t="shared" si="32"/>
        <v>0</v>
      </c>
      <c r="W62" s="18">
        <f t="shared" si="33"/>
        <v>0</v>
      </c>
      <c r="X62" s="18">
        <f t="shared" si="34"/>
        <v>0</v>
      </c>
      <c r="Y62" s="18">
        <f t="shared" si="35"/>
        <v>0</v>
      </c>
      <c r="Z62" s="18">
        <f t="shared" si="36"/>
        <v>0</v>
      </c>
      <c r="AA62" s="18">
        <f t="shared" si="37"/>
        <v>0</v>
      </c>
      <c r="AB62" s="18">
        <f t="shared" si="38"/>
        <v>0</v>
      </c>
      <c r="AC62" s="45" t="str">
        <f t="shared" si="10"/>
        <v>Ok</v>
      </c>
    </row>
    <row r="63" spans="1:29" s="51" customFormat="1" ht="16.2" thickBot="1" x14ac:dyDescent="0.35">
      <c r="A63" s="46" t="s">
        <v>19</v>
      </c>
      <c r="B63" s="47">
        <f>SUM(B4:B62)</f>
        <v>3022</v>
      </c>
      <c r="C63" s="47">
        <f>SUM(C4:C62)</f>
        <v>18670</v>
      </c>
      <c r="D63" s="47">
        <f>SUM(D4:D62)</f>
        <v>0</v>
      </c>
      <c r="E63" s="47">
        <f>SUM(E4:E62)</f>
        <v>11781</v>
      </c>
      <c r="F63" s="47">
        <f>SUM(F4:F62)</f>
        <v>256</v>
      </c>
      <c r="G63" s="47">
        <f>SUM(G4:G62)</f>
        <v>0</v>
      </c>
      <c r="H63" s="47">
        <f>SUM(H4:H62)</f>
        <v>0</v>
      </c>
      <c r="I63" s="47">
        <f>SUM(I4:I62)</f>
        <v>0</v>
      </c>
      <c r="J63" s="48">
        <f>SUM(J4:J62)</f>
        <v>10167</v>
      </c>
      <c r="K63" s="49">
        <f>SUM(K4:K62)</f>
        <v>3022</v>
      </c>
      <c r="L63" s="47">
        <f>SUM(L4:L62)</f>
        <v>18670</v>
      </c>
      <c r="M63" s="47">
        <f>SUM(M4:M62)</f>
        <v>0</v>
      </c>
      <c r="N63" s="47">
        <f>SUM(N4:N62)</f>
        <v>11525</v>
      </c>
      <c r="O63" s="47">
        <f>SUM(O4:O62)</f>
        <v>0</v>
      </c>
      <c r="P63" s="47">
        <f>SUM(P4:P62)</f>
        <v>0</v>
      </c>
      <c r="Q63" s="47">
        <f>SUM(Q4:Q62)</f>
        <v>0</v>
      </c>
      <c r="R63" s="47">
        <f>SUM(R4:R62)</f>
        <v>0</v>
      </c>
      <c r="S63" s="48">
        <f>SUM(S4:S62)</f>
        <v>10167</v>
      </c>
      <c r="T63" s="47">
        <f>SUM(T4:T62)</f>
        <v>0</v>
      </c>
      <c r="U63" s="47">
        <f>SUM(U4:U62)</f>
        <v>0</v>
      </c>
      <c r="V63" s="47">
        <f>SUM(V4:V62)</f>
        <v>0</v>
      </c>
      <c r="W63" s="47">
        <f>SUM(W4:W62)</f>
        <v>256</v>
      </c>
      <c r="X63" s="47">
        <f>SUM(X4:X62)</f>
        <v>256</v>
      </c>
      <c r="Y63" s="47">
        <f>SUM(Y4:Y62)</f>
        <v>0</v>
      </c>
      <c r="Z63" s="47">
        <f>SUM(Z4:Z62)</f>
        <v>0</v>
      </c>
      <c r="AA63" s="47">
        <f>SUM(AA4:AA62)</f>
        <v>0</v>
      </c>
      <c r="AB63" s="48">
        <f>SUM(AB4:AB62)</f>
        <v>0</v>
      </c>
      <c r="AC63" s="50"/>
    </row>
  </sheetData>
  <mergeCells count="3">
    <mergeCell ref="B1:J1"/>
    <mergeCell ref="K1:S1"/>
    <mergeCell ref="T1:AB1"/>
  </mergeCells>
  <conditionalFormatting sqref="A63:A1048576 A1:A4">
    <cfRule type="duplicateValues" dxfId="16" priority="74"/>
  </conditionalFormatting>
  <conditionalFormatting sqref="A41">
    <cfRule type="duplicateValues" dxfId="15" priority="9"/>
  </conditionalFormatting>
  <conditionalFormatting sqref="A49">
    <cfRule type="duplicateValues" dxfId="14" priority="10"/>
  </conditionalFormatting>
  <conditionalFormatting sqref="A50:A55">
    <cfRule type="duplicateValues" dxfId="13" priority="11"/>
  </conditionalFormatting>
  <conditionalFormatting sqref="A24">
    <cfRule type="duplicateValues" dxfId="12" priority="5"/>
  </conditionalFormatting>
  <conditionalFormatting sqref="A34">
    <cfRule type="duplicateValues" dxfId="11" priority="6"/>
  </conditionalFormatting>
  <conditionalFormatting sqref="A35:A40">
    <cfRule type="duplicateValues" dxfId="10" priority="7"/>
  </conditionalFormatting>
  <conditionalFormatting sqref="A25:A33">
    <cfRule type="duplicateValues" dxfId="9" priority="8"/>
  </conditionalFormatting>
  <conditionalFormatting sqref="A17">
    <cfRule type="duplicateValues" dxfId="8" priority="2"/>
  </conditionalFormatting>
  <conditionalFormatting sqref="A18:A23">
    <cfRule type="duplicateValues" dxfId="7" priority="3"/>
  </conditionalFormatting>
  <conditionalFormatting sqref="A13:A16">
    <cfRule type="duplicateValues" dxfId="6" priority="4"/>
  </conditionalFormatting>
  <conditionalFormatting sqref="A9">
    <cfRule type="duplicateValues" dxfId="5" priority="78"/>
  </conditionalFormatting>
  <conditionalFormatting sqref="A10:A12">
    <cfRule type="duplicateValues" dxfId="4" priority="85"/>
  </conditionalFormatting>
  <conditionalFormatting sqref="A58:A60">
    <cfRule type="duplicateValues" dxfId="3" priority="1"/>
  </conditionalFormatting>
  <conditionalFormatting sqref="A61:A62 A56:A57">
    <cfRule type="duplicateValues" dxfId="2" priority="91"/>
  </conditionalFormatting>
  <conditionalFormatting sqref="A5:A8">
    <cfRule type="duplicateValues" dxfId="1" priority="93"/>
  </conditionalFormatting>
  <conditionalFormatting sqref="A42:A48">
    <cfRule type="duplicateValues" dxfId="0" priority="9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2021-06-22T10:44:47Z</dcterms:modified>
</cp:coreProperties>
</file>