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3480229-MS PUNJAB AGENCY\"/>
    </mc:Choice>
  </mc:AlternateContent>
  <xr:revisionPtr revIDLastSave="0" documentId="13_ncr:1_{76523AE8-38AC-4CE2-AB93-200935AE405A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working'!$A$1:$M$125</definedName>
    <definedName name="_xlnm._FilterDatabase" localSheetId="5" hidden="1">Reco!$A$3:$AC$116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working'!$A$1:$M$1))</definedName>
    <definedName name="FinalDealer_vlookup">OFFSET('Dealer Report working'!$O$1,0,0,COUNTA('Dealer Report working'!$O:$O),COUNTA('Dealer Report working'!$O$1:$V$1))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7" r:id="rId9"/>
  </pivotCaches>
</workbook>
</file>

<file path=xl/calcChain.xml><?xml version="1.0" encoding="utf-8"?>
<calcChain xmlns="http://schemas.openxmlformats.org/spreadsheetml/2006/main">
  <c r="B2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B1" i="6"/>
  <c r="L3" i="5"/>
  <c r="L4" i="5"/>
  <c r="L5" i="5"/>
  <c r="L6" i="5"/>
  <c r="L7" i="5"/>
  <c r="M111" i="2"/>
  <c r="I111" i="2"/>
  <c r="H111" i="2"/>
  <c r="G111" i="2"/>
  <c r="F111" i="2"/>
  <c r="E111" i="2"/>
  <c r="M110" i="2"/>
  <c r="I110" i="2"/>
  <c r="H110" i="2"/>
  <c r="G110" i="2"/>
  <c r="F110" i="2"/>
  <c r="E110" i="2"/>
  <c r="M109" i="2"/>
  <c r="I109" i="2"/>
  <c r="H109" i="2"/>
  <c r="G109" i="2"/>
  <c r="F109" i="2"/>
  <c r="E109" i="2"/>
  <c r="M108" i="2"/>
  <c r="I108" i="2"/>
  <c r="H108" i="2"/>
  <c r="G108" i="2"/>
  <c r="F108" i="2"/>
  <c r="E108" i="2"/>
  <c r="M107" i="2"/>
  <c r="I107" i="2"/>
  <c r="H107" i="2"/>
  <c r="G107" i="2"/>
  <c r="F107" i="2"/>
  <c r="E107" i="2"/>
  <c r="M106" i="2"/>
  <c r="I106" i="2"/>
  <c r="H106" i="2"/>
  <c r="G106" i="2"/>
  <c r="F106" i="2"/>
  <c r="E106" i="2"/>
  <c r="M105" i="2"/>
  <c r="I105" i="2"/>
  <c r="H105" i="2"/>
  <c r="G105" i="2"/>
  <c r="F105" i="2"/>
  <c r="E105" i="2"/>
  <c r="M104" i="2"/>
  <c r="I104" i="2"/>
  <c r="H104" i="2"/>
  <c r="G104" i="2"/>
  <c r="F104" i="2"/>
  <c r="E104" i="2"/>
  <c r="M103" i="2"/>
  <c r="I103" i="2"/>
  <c r="H103" i="2"/>
  <c r="G103" i="2"/>
  <c r="F103" i="2"/>
  <c r="E103" i="2"/>
  <c r="M102" i="2"/>
  <c r="I102" i="2"/>
  <c r="H102" i="2"/>
  <c r="G102" i="2"/>
  <c r="F102" i="2"/>
  <c r="E102" i="2"/>
  <c r="M101" i="2"/>
  <c r="I101" i="2"/>
  <c r="H101" i="2"/>
  <c r="G101" i="2"/>
  <c r="F101" i="2"/>
  <c r="E101" i="2"/>
  <c r="M100" i="2"/>
  <c r="I100" i="2"/>
  <c r="H100" i="2"/>
  <c r="G100" i="2"/>
  <c r="F100" i="2"/>
  <c r="E100" i="2"/>
  <c r="M99" i="2"/>
  <c r="I99" i="2"/>
  <c r="H99" i="2"/>
  <c r="G99" i="2"/>
  <c r="F99" i="2"/>
  <c r="E99" i="2"/>
  <c r="M98" i="2"/>
  <c r="I98" i="2"/>
  <c r="H98" i="2"/>
  <c r="G98" i="2"/>
  <c r="F98" i="2"/>
  <c r="E98" i="2"/>
  <c r="M97" i="2"/>
  <c r="I97" i="2"/>
  <c r="H97" i="2"/>
  <c r="G97" i="2"/>
  <c r="F97" i="2"/>
  <c r="E97" i="2"/>
  <c r="M96" i="2"/>
  <c r="I96" i="2"/>
  <c r="H96" i="2"/>
  <c r="G96" i="2"/>
  <c r="F96" i="2"/>
  <c r="E96" i="2"/>
  <c r="M95" i="2"/>
  <c r="I95" i="2"/>
  <c r="H95" i="2"/>
  <c r="G95" i="2"/>
  <c r="F95" i="2"/>
  <c r="E95" i="2"/>
  <c r="M94" i="2"/>
  <c r="I94" i="2"/>
  <c r="H94" i="2"/>
  <c r="G94" i="2"/>
  <c r="F94" i="2"/>
  <c r="E94" i="2"/>
  <c r="M93" i="2"/>
  <c r="I93" i="2"/>
  <c r="H93" i="2"/>
  <c r="G93" i="2"/>
  <c r="F93" i="2"/>
  <c r="E93" i="2"/>
  <c r="M92" i="2"/>
  <c r="I92" i="2"/>
  <c r="H92" i="2"/>
  <c r="G92" i="2"/>
  <c r="F92" i="2"/>
  <c r="E92" i="2"/>
  <c r="M91" i="2"/>
  <c r="I91" i="2"/>
  <c r="H91" i="2"/>
  <c r="G91" i="2"/>
  <c r="F91" i="2"/>
  <c r="E91" i="2"/>
  <c r="M90" i="2"/>
  <c r="I90" i="2"/>
  <c r="H90" i="2"/>
  <c r="G90" i="2"/>
  <c r="F90" i="2"/>
  <c r="E90" i="2"/>
  <c r="M89" i="2"/>
  <c r="I89" i="2"/>
  <c r="H89" i="2"/>
  <c r="G89" i="2"/>
  <c r="F89" i="2"/>
  <c r="E89" i="2"/>
  <c r="M88" i="2"/>
  <c r="I88" i="2"/>
  <c r="H88" i="2"/>
  <c r="G88" i="2"/>
  <c r="F88" i="2"/>
  <c r="E88" i="2"/>
  <c r="M87" i="2"/>
  <c r="I87" i="2"/>
  <c r="H87" i="2"/>
  <c r="G87" i="2"/>
  <c r="F87" i="2"/>
  <c r="E87" i="2"/>
  <c r="M86" i="2"/>
  <c r="I86" i="2"/>
  <c r="H86" i="2"/>
  <c r="G86" i="2"/>
  <c r="F86" i="2"/>
  <c r="E86" i="2"/>
  <c r="M85" i="2"/>
  <c r="I85" i="2"/>
  <c r="H85" i="2"/>
  <c r="G85" i="2"/>
  <c r="F85" i="2"/>
  <c r="E85" i="2"/>
  <c r="M84" i="2"/>
  <c r="I84" i="2"/>
  <c r="H84" i="2"/>
  <c r="G84" i="2"/>
  <c r="F84" i="2"/>
  <c r="E84" i="2"/>
  <c r="M83" i="2"/>
  <c r="I83" i="2"/>
  <c r="H83" i="2"/>
  <c r="G83" i="2"/>
  <c r="F83" i="2"/>
  <c r="E83" i="2"/>
  <c r="M82" i="2"/>
  <c r="I82" i="2"/>
  <c r="H82" i="2"/>
  <c r="G82" i="2"/>
  <c r="F82" i="2"/>
  <c r="E82" i="2"/>
  <c r="M81" i="2"/>
  <c r="I81" i="2"/>
  <c r="H81" i="2"/>
  <c r="G81" i="2"/>
  <c r="F81" i="2"/>
  <c r="E81" i="2"/>
  <c r="M80" i="2"/>
  <c r="I80" i="2"/>
  <c r="H80" i="2"/>
  <c r="G80" i="2"/>
  <c r="F80" i="2"/>
  <c r="E80" i="2"/>
  <c r="M79" i="2"/>
  <c r="I79" i="2"/>
  <c r="H79" i="2"/>
  <c r="G79" i="2"/>
  <c r="F79" i="2"/>
  <c r="E79" i="2"/>
  <c r="M78" i="2"/>
  <c r="I78" i="2"/>
  <c r="H78" i="2"/>
  <c r="G78" i="2"/>
  <c r="F78" i="2"/>
  <c r="E78" i="2"/>
  <c r="M77" i="2"/>
  <c r="I77" i="2"/>
  <c r="H77" i="2"/>
  <c r="G77" i="2"/>
  <c r="F77" i="2"/>
  <c r="E77" i="2"/>
  <c r="M76" i="2"/>
  <c r="I76" i="2"/>
  <c r="H76" i="2"/>
  <c r="G76" i="2"/>
  <c r="F76" i="2"/>
  <c r="E76" i="2"/>
  <c r="M75" i="2"/>
  <c r="I75" i="2"/>
  <c r="H75" i="2"/>
  <c r="G75" i="2"/>
  <c r="F75" i="2"/>
  <c r="E75" i="2"/>
  <c r="M74" i="2"/>
  <c r="I74" i="2"/>
  <c r="H74" i="2"/>
  <c r="G74" i="2"/>
  <c r="F74" i="2"/>
  <c r="E74" i="2"/>
  <c r="M73" i="2"/>
  <c r="I73" i="2"/>
  <c r="H73" i="2"/>
  <c r="G73" i="2"/>
  <c r="F73" i="2"/>
  <c r="E73" i="2"/>
  <c r="M72" i="2"/>
  <c r="I72" i="2"/>
  <c r="H72" i="2"/>
  <c r="G72" i="2"/>
  <c r="F72" i="2"/>
  <c r="E72" i="2"/>
  <c r="M71" i="2"/>
  <c r="I71" i="2"/>
  <c r="H71" i="2"/>
  <c r="G71" i="2"/>
  <c r="F71" i="2"/>
  <c r="E71" i="2"/>
  <c r="M70" i="2"/>
  <c r="I70" i="2"/>
  <c r="H70" i="2"/>
  <c r="G70" i="2"/>
  <c r="F70" i="2"/>
  <c r="E70" i="2"/>
  <c r="M69" i="2"/>
  <c r="I69" i="2"/>
  <c r="H69" i="2"/>
  <c r="G69" i="2"/>
  <c r="F69" i="2"/>
  <c r="E69" i="2"/>
  <c r="M68" i="2"/>
  <c r="I68" i="2"/>
  <c r="H68" i="2"/>
  <c r="G68" i="2"/>
  <c r="F68" i="2"/>
  <c r="E68" i="2"/>
  <c r="M67" i="2"/>
  <c r="I67" i="2"/>
  <c r="H67" i="2"/>
  <c r="G67" i="2"/>
  <c r="F67" i="2"/>
  <c r="E67" i="2"/>
  <c r="M66" i="2"/>
  <c r="I66" i="2"/>
  <c r="H66" i="2"/>
  <c r="G66" i="2"/>
  <c r="F66" i="2"/>
  <c r="E66" i="2"/>
  <c r="M65" i="2"/>
  <c r="I65" i="2"/>
  <c r="H65" i="2"/>
  <c r="G65" i="2"/>
  <c r="F65" i="2"/>
  <c r="E65" i="2"/>
  <c r="M64" i="2"/>
  <c r="I64" i="2"/>
  <c r="H64" i="2"/>
  <c r="G64" i="2"/>
  <c r="F64" i="2"/>
  <c r="E64" i="2"/>
  <c r="M63" i="2"/>
  <c r="I63" i="2"/>
  <c r="H63" i="2"/>
  <c r="G63" i="2"/>
  <c r="F63" i="2"/>
  <c r="E63" i="2"/>
  <c r="M62" i="2"/>
  <c r="I62" i="2"/>
  <c r="H62" i="2"/>
  <c r="G62" i="2"/>
  <c r="F62" i="2"/>
  <c r="E62" i="2"/>
  <c r="M61" i="2"/>
  <c r="I61" i="2"/>
  <c r="H61" i="2"/>
  <c r="G61" i="2"/>
  <c r="F61" i="2"/>
  <c r="E61" i="2"/>
  <c r="M60" i="2"/>
  <c r="I60" i="2"/>
  <c r="H60" i="2"/>
  <c r="G60" i="2"/>
  <c r="F60" i="2"/>
  <c r="E60" i="2"/>
  <c r="M59" i="2"/>
  <c r="I59" i="2"/>
  <c r="H59" i="2"/>
  <c r="G59" i="2"/>
  <c r="F59" i="2"/>
  <c r="E59" i="2"/>
  <c r="M58" i="2"/>
  <c r="I58" i="2"/>
  <c r="H58" i="2"/>
  <c r="G58" i="2"/>
  <c r="F58" i="2"/>
  <c r="E58" i="2"/>
  <c r="M57" i="2"/>
  <c r="I57" i="2"/>
  <c r="H57" i="2"/>
  <c r="G57" i="2"/>
  <c r="F57" i="2"/>
  <c r="E57" i="2"/>
  <c r="M56" i="2"/>
  <c r="I56" i="2"/>
  <c r="H56" i="2"/>
  <c r="G56" i="2"/>
  <c r="F56" i="2"/>
  <c r="E56" i="2"/>
  <c r="M55" i="2"/>
  <c r="I55" i="2"/>
  <c r="H55" i="2"/>
  <c r="G55" i="2"/>
  <c r="F55" i="2"/>
  <c r="E55" i="2"/>
  <c r="M54" i="2"/>
  <c r="I54" i="2"/>
  <c r="H54" i="2"/>
  <c r="G54" i="2"/>
  <c r="F54" i="2"/>
  <c r="E54" i="2"/>
  <c r="M53" i="2"/>
  <c r="I53" i="2"/>
  <c r="H53" i="2"/>
  <c r="G53" i="2"/>
  <c r="F53" i="2"/>
  <c r="E53" i="2"/>
  <c r="M52" i="2"/>
  <c r="I52" i="2"/>
  <c r="H52" i="2"/>
  <c r="G52" i="2"/>
  <c r="F52" i="2"/>
  <c r="E52" i="2"/>
  <c r="M51" i="2"/>
  <c r="I51" i="2"/>
  <c r="H51" i="2"/>
  <c r="G51" i="2"/>
  <c r="F51" i="2"/>
  <c r="E51" i="2"/>
  <c r="M50" i="2"/>
  <c r="I50" i="2"/>
  <c r="H50" i="2"/>
  <c r="G50" i="2"/>
  <c r="F50" i="2"/>
  <c r="E50" i="2"/>
  <c r="M49" i="2"/>
  <c r="I49" i="2"/>
  <c r="H49" i="2"/>
  <c r="G49" i="2"/>
  <c r="F49" i="2"/>
  <c r="E49" i="2"/>
  <c r="M48" i="2"/>
  <c r="I48" i="2"/>
  <c r="H48" i="2"/>
  <c r="G48" i="2"/>
  <c r="F48" i="2"/>
  <c r="E48" i="2"/>
  <c r="M47" i="2"/>
  <c r="I47" i="2"/>
  <c r="H47" i="2"/>
  <c r="G47" i="2"/>
  <c r="F47" i="2"/>
  <c r="E47" i="2"/>
  <c r="M46" i="2"/>
  <c r="I46" i="2"/>
  <c r="H46" i="2"/>
  <c r="G46" i="2"/>
  <c r="F46" i="2"/>
  <c r="E46" i="2"/>
  <c r="M45" i="2"/>
  <c r="I45" i="2"/>
  <c r="H45" i="2"/>
  <c r="G45" i="2"/>
  <c r="F45" i="2"/>
  <c r="E45" i="2"/>
  <c r="M44" i="2"/>
  <c r="I44" i="2"/>
  <c r="H44" i="2"/>
  <c r="G44" i="2"/>
  <c r="F44" i="2"/>
  <c r="E44" i="2"/>
  <c r="M43" i="2"/>
  <c r="I43" i="2"/>
  <c r="H43" i="2"/>
  <c r="G43" i="2"/>
  <c r="F43" i="2"/>
  <c r="E43" i="2"/>
  <c r="M42" i="2"/>
  <c r="I42" i="2"/>
  <c r="H42" i="2"/>
  <c r="G42" i="2"/>
  <c r="F42" i="2"/>
  <c r="E42" i="2"/>
  <c r="M41" i="2"/>
  <c r="I41" i="2"/>
  <c r="H41" i="2"/>
  <c r="G41" i="2"/>
  <c r="F41" i="2"/>
  <c r="E41" i="2"/>
  <c r="M40" i="2"/>
  <c r="I40" i="2"/>
  <c r="H40" i="2"/>
  <c r="G40" i="2"/>
  <c r="F40" i="2"/>
  <c r="E40" i="2"/>
  <c r="M39" i="2"/>
  <c r="I39" i="2"/>
  <c r="H39" i="2"/>
  <c r="G39" i="2"/>
  <c r="F39" i="2"/>
  <c r="E39" i="2"/>
  <c r="M38" i="2"/>
  <c r="I38" i="2"/>
  <c r="H38" i="2"/>
  <c r="G38" i="2"/>
  <c r="F38" i="2"/>
  <c r="E38" i="2"/>
  <c r="M37" i="2"/>
  <c r="I37" i="2"/>
  <c r="H37" i="2"/>
  <c r="G37" i="2"/>
  <c r="F37" i="2"/>
  <c r="E37" i="2"/>
  <c r="M36" i="2"/>
  <c r="I36" i="2"/>
  <c r="H36" i="2"/>
  <c r="G36" i="2"/>
  <c r="F36" i="2"/>
  <c r="E36" i="2"/>
  <c r="M35" i="2"/>
  <c r="I35" i="2"/>
  <c r="H35" i="2"/>
  <c r="G35" i="2"/>
  <c r="F35" i="2"/>
  <c r="E35" i="2"/>
  <c r="M34" i="2"/>
  <c r="I34" i="2"/>
  <c r="H34" i="2"/>
  <c r="G34" i="2"/>
  <c r="F34" i="2"/>
  <c r="E34" i="2"/>
  <c r="M33" i="2"/>
  <c r="I33" i="2"/>
  <c r="H33" i="2"/>
  <c r="G33" i="2"/>
  <c r="F33" i="2"/>
  <c r="E33" i="2"/>
  <c r="M32" i="2"/>
  <c r="I32" i="2"/>
  <c r="H32" i="2"/>
  <c r="G32" i="2"/>
  <c r="F32" i="2"/>
  <c r="E32" i="2"/>
  <c r="M31" i="2"/>
  <c r="I31" i="2"/>
  <c r="H31" i="2"/>
  <c r="G31" i="2"/>
  <c r="F31" i="2"/>
  <c r="E31" i="2"/>
  <c r="M30" i="2"/>
  <c r="I30" i="2"/>
  <c r="H30" i="2"/>
  <c r="G30" i="2"/>
  <c r="F30" i="2"/>
  <c r="E30" i="2"/>
  <c r="M29" i="2"/>
  <c r="I29" i="2"/>
  <c r="H29" i="2"/>
  <c r="G29" i="2"/>
  <c r="F29" i="2"/>
  <c r="E29" i="2"/>
  <c r="M28" i="2"/>
  <c r="I28" i="2"/>
  <c r="H28" i="2"/>
  <c r="G28" i="2"/>
  <c r="F28" i="2"/>
  <c r="E28" i="2"/>
  <c r="M27" i="2"/>
  <c r="I27" i="2"/>
  <c r="H27" i="2"/>
  <c r="G27" i="2"/>
  <c r="F27" i="2"/>
  <c r="E27" i="2"/>
  <c r="M26" i="2"/>
  <c r="I26" i="2"/>
  <c r="H26" i="2"/>
  <c r="G26" i="2"/>
  <c r="F26" i="2"/>
  <c r="E26" i="2"/>
  <c r="M25" i="2"/>
  <c r="I25" i="2"/>
  <c r="H25" i="2"/>
  <c r="G25" i="2"/>
  <c r="F25" i="2"/>
  <c r="E25" i="2"/>
  <c r="M24" i="2"/>
  <c r="I24" i="2"/>
  <c r="H24" i="2"/>
  <c r="G24" i="2"/>
  <c r="F24" i="2"/>
  <c r="E24" i="2"/>
  <c r="M23" i="2"/>
  <c r="I23" i="2"/>
  <c r="H23" i="2"/>
  <c r="G23" i="2"/>
  <c r="F23" i="2"/>
  <c r="E23" i="2"/>
  <c r="M22" i="2"/>
  <c r="I22" i="2"/>
  <c r="H22" i="2"/>
  <c r="G22" i="2"/>
  <c r="F22" i="2"/>
  <c r="E22" i="2"/>
  <c r="M21" i="2"/>
  <c r="I21" i="2"/>
  <c r="H21" i="2"/>
  <c r="G21" i="2"/>
  <c r="F21" i="2"/>
  <c r="E21" i="2"/>
  <c r="M20" i="2"/>
  <c r="I20" i="2"/>
  <c r="H20" i="2"/>
  <c r="G20" i="2"/>
  <c r="F20" i="2"/>
  <c r="E20" i="2"/>
  <c r="M19" i="2"/>
  <c r="I19" i="2"/>
  <c r="H19" i="2"/>
  <c r="G19" i="2"/>
  <c r="F19" i="2"/>
  <c r="E19" i="2"/>
  <c r="M18" i="2"/>
  <c r="I18" i="2"/>
  <c r="H18" i="2"/>
  <c r="G18" i="2"/>
  <c r="F18" i="2"/>
  <c r="E18" i="2"/>
  <c r="M17" i="2"/>
  <c r="I17" i="2"/>
  <c r="H17" i="2"/>
  <c r="G17" i="2"/>
  <c r="F17" i="2"/>
  <c r="E17" i="2"/>
  <c r="M16" i="2"/>
  <c r="I16" i="2"/>
  <c r="H16" i="2"/>
  <c r="G16" i="2"/>
  <c r="F16" i="2"/>
  <c r="E16" i="2"/>
  <c r="M15" i="2"/>
  <c r="I15" i="2"/>
  <c r="H15" i="2"/>
  <c r="G15" i="2"/>
  <c r="F15" i="2"/>
  <c r="E15" i="2"/>
  <c r="M14" i="2"/>
  <c r="I14" i="2"/>
  <c r="H14" i="2"/>
  <c r="G14" i="2"/>
  <c r="F14" i="2"/>
  <c r="E14" i="2"/>
  <c r="M13" i="2"/>
  <c r="I13" i="2"/>
  <c r="H13" i="2"/>
  <c r="G13" i="2"/>
  <c r="F13" i="2"/>
  <c r="E13" i="2"/>
  <c r="M12" i="2"/>
  <c r="I12" i="2"/>
  <c r="H12" i="2"/>
  <c r="G12" i="2"/>
  <c r="F12" i="2"/>
  <c r="E12" i="2"/>
  <c r="M11" i="2"/>
  <c r="I11" i="2"/>
  <c r="H11" i="2"/>
  <c r="G11" i="2"/>
  <c r="F11" i="2"/>
  <c r="E11" i="2"/>
  <c r="M10" i="2"/>
  <c r="I10" i="2"/>
  <c r="H10" i="2"/>
  <c r="G10" i="2"/>
  <c r="F10" i="2"/>
  <c r="E10" i="2"/>
  <c r="M9" i="2"/>
  <c r="I9" i="2"/>
  <c r="H9" i="2"/>
  <c r="G9" i="2"/>
  <c r="F9" i="2"/>
  <c r="E9" i="2"/>
  <c r="M8" i="2"/>
  <c r="I8" i="2"/>
  <c r="H8" i="2"/>
  <c r="G8" i="2"/>
  <c r="F8" i="2"/>
  <c r="E8" i="2"/>
  <c r="M7" i="2"/>
  <c r="I7" i="2"/>
  <c r="H7" i="2"/>
  <c r="G7" i="2"/>
  <c r="F7" i="2"/>
  <c r="E7" i="2"/>
  <c r="M121" i="2"/>
  <c r="I121" i="2"/>
  <c r="H121" i="2"/>
  <c r="G121" i="2"/>
  <c r="F121" i="2"/>
  <c r="E121" i="2"/>
  <c r="M120" i="2"/>
  <c r="I120" i="2"/>
  <c r="H120" i="2"/>
  <c r="G120" i="2"/>
  <c r="F120" i="2"/>
  <c r="E120" i="2"/>
  <c r="M119" i="2"/>
  <c r="I119" i="2"/>
  <c r="H119" i="2"/>
  <c r="G119" i="2"/>
  <c r="F119" i="2"/>
  <c r="E119" i="2"/>
  <c r="M118" i="2"/>
  <c r="I118" i="2"/>
  <c r="H118" i="2"/>
  <c r="G118" i="2"/>
  <c r="F118" i="2"/>
  <c r="E118" i="2"/>
  <c r="M117" i="2"/>
  <c r="I117" i="2"/>
  <c r="H117" i="2"/>
  <c r="G117" i="2"/>
  <c r="F117" i="2"/>
  <c r="E117" i="2"/>
  <c r="M116" i="2"/>
  <c r="I116" i="2"/>
  <c r="H116" i="2"/>
  <c r="G116" i="2"/>
  <c r="F116" i="2"/>
  <c r="E116" i="2"/>
  <c r="M115" i="2"/>
  <c r="I115" i="2"/>
  <c r="H115" i="2"/>
  <c r="G115" i="2"/>
  <c r="F115" i="2"/>
  <c r="E115" i="2"/>
  <c r="M114" i="2"/>
  <c r="I114" i="2"/>
  <c r="H114" i="2"/>
  <c r="G114" i="2"/>
  <c r="F114" i="2"/>
  <c r="E114" i="2"/>
  <c r="M113" i="2"/>
  <c r="I113" i="2"/>
  <c r="H113" i="2"/>
  <c r="G113" i="2"/>
  <c r="F113" i="2"/>
  <c r="E113" i="2"/>
  <c r="M112" i="2"/>
  <c r="I112" i="2"/>
  <c r="H112" i="2"/>
  <c r="G112" i="2"/>
  <c r="F112" i="2"/>
  <c r="E112" i="2"/>
  <c r="M6" i="2"/>
  <c r="I6" i="2"/>
  <c r="H6" i="2"/>
  <c r="G6" i="2"/>
  <c r="F6" i="2"/>
  <c r="E6" i="2"/>
  <c r="M5" i="2"/>
  <c r="I5" i="2"/>
  <c r="H5" i="2"/>
  <c r="G5" i="2"/>
  <c r="F5" i="2"/>
  <c r="E5" i="2"/>
  <c r="M4" i="2"/>
  <c r="I4" i="2"/>
  <c r="H4" i="2"/>
  <c r="G4" i="2"/>
  <c r="F4" i="2"/>
  <c r="E4" i="2"/>
  <c r="X36" i="4" l="1"/>
  <c r="T38" i="4"/>
  <c r="U30" i="4"/>
  <c r="V28" i="4"/>
  <c r="X29" i="4"/>
  <c r="V39" i="4"/>
  <c r="X40" i="4"/>
  <c r="T42" i="4"/>
  <c r="V43" i="4"/>
  <c r="X44" i="4"/>
  <c r="T35" i="4"/>
  <c r="X24" i="4"/>
  <c r="W24" i="4"/>
  <c r="AB25" i="4"/>
  <c r="U27" i="4"/>
  <c r="AB28" i="4"/>
  <c r="U41" i="4"/>
  <c r="U25" i="4"/>
  <c r="W26" i="4"/>
  <c r="U28" i="4"/>
  <c r="W29" i="4"/>
  <c r="U39" i="4"/>
  <c r="W40" i="4"/>
  <c r="U43" i="4"/>
  <c r="W44" i="4"/>
  <c r="U45" i="4"/>
  <c r="W42" i="4"/>
  <c r="T26" i="4"/>
  <c r="V27" i="4"/>
  <c r="T29" i="4"/>
  <c r="U24" i="4"/>
  <c r="W25" i="4"/>
  <c r="AB26" i="4"/>
  <c r="W28" i="4"/>
  <c r="AB29" i="4"/>
  <c r="W31" i="4"/>
  <c r="AB32" i="4"/>
  <c r="U34" i="4"/>
  <c r="W35" i="4"/>
  <c r="AB36" i="4"/>
  <c r="U38" i="4"/>
  <c r="W39" i="4"/>
  <c r="U42" i="4"/>
  <c r="V24" i="4"/>
  <c r="X25" i="4"/>
  <c r="T27" i="4"/>
  <c r="X28" i="4"/>
  <c r="V30" i="4"/>
  <c r="X31" i="4"/>
  <c r="T33" i="4"/>
  <c r="V34" i="4"/>
  <c r="X35" i="4"/>
  <c r="T37" i="4"/>
  <c r="V38" i="4"/>
  <c r="X39" i="4"/>
  <c r="T41" i="4"/>
  <c r="V42" i="4"/>
  <c r="X43" i="4"/>
  <c r="W30" i="4"/>
  <c r="AB31" i="4"/>
  <c r="U33" i="4"/>
  <c r="W34" i="4"/>
  <c r="AB35" i="4"/>
  <c r="U37" i="4"/>
  <c r="W38" i="4"/>
  <c r="AB43" i="4"/>
  <c r="U46" i="4"/>
  <c r="X30" i="4"/>
  <c r="T32" i="4"/>
  <c r="V33" i="4"/>
  <c r="X34" i="4"/>
  <c r="T36" i="4"/>
  <c r="V37" i="4"/>
  <c r="X38" i="4"/>
  <c r="V41" i="4"/>
  <c r="X42" i="4"/>
  <c r="T44" i="4"/>
  <c r="AB42" i="4"/>
  <c r="V46" i="4"/>
  <c r="AB24" i="4"/>
  <c r="U26" i="4"/>
  <c r="W27" i="4"/>
  <c r="U29" i="4"/>
  <c r="AB30" i="4"/>
  <c r="U32" i="4"/>
  <c r="W33" i="4"/>
  <c r="AB34" i="4"/>
  <c r="U36" i="4"/>
  <c r="W37" i="4"/>
  <c r="AB38" i="4"/>
  <c r="U40" i="4"/>
  <c r="W41" i="4"/>
  <c r="U44" i="4"/>
  <c r="T25" i="4"/>
  <c r="V26" i="4"/>
  <c r="X27" i="4"/>
  <c r="T28" i="4"/>
  <c r="V29" i="4"/>
  <c r="T31" i="4"/>
  <c r="X37" i="4"/>
  <c r="T39" i="4"/>
  <c r="V40" i="4"/>
  <c r="X41" i="4"/>
  <c r="T43" i="4"/>
  <c r="V44" i="4"/>
  <c r="X11" i="4"/>
  <c r="Z18" i="4"/>
  <c r="Z30" i="4"/>
  <c r="V32" i="4"/>
  <c r="AB37" i="4"/>
  <c r="Z42" i="4"/>
  <c r="Z46" i="4"/>
  <c r="V48" i="4"/>
  <c r="X51" i="4"/>
  <c r="AB83" i="4"/>
  <c r="V86" i="4"/>
  <c r="T91" i="4"/>
  <c r="X93" i="4"/>
  <c r="V8" i="4"/>
  <c r="AA87" i="4"/>
  <c r="AA26" i="4"/>
  <c r="Y27" i="4"/>
  <c r="AA30" i="4"/>
  <c r="AA34" i="4"/>
  <c r="Y35" i="4"/>
  <c r="W36" i="4"/>
  <c r="AA38" i="4"/>
  <c r="U49" i="4"/>
  <c r="AA50" i="4"/>
  <c r="Y51" i="4"/>
  <c r="W52" i="4"/>
  <c r="W45" i="4"/>
  <c r="Y48" i="4"/>
  <c r="U50" i="4"/>
  <c r="AA51" i="4"/>
  <c r="Y52" i="4"/>
  <c r="Y77" i="4"/>
  <c r="W78" i="4"/>
  <c r="AA18" i="4"/>
  <c r="W20" i="4"/>
  <c r="Y39" i="4"/>
  <c r="AA43" i="4"/>
  <c r="Y44" i="4"/>
  <c r="V85" i="4"/>
  <c r="Z87" i="4"/>
  <c r="V93" i="4"/>
  <c r="T8" i="4"/>
  <c r="AB8" i="4"/>
  <c r="Z9" i="4"/>
  <c r="T12" i="4"/>
  <c r="AB12" i="4"/>
  <c r="Z13" i="4"/>
  <c r="V15" i="4"/>
  <c r="T16" i="4"/>
  <c r="AB16" i="4"/>
  <c r="X18" i="4"/>
  <c r="Z29" i="4"/>
  <c r="Z33" i="4"/>
  <c r="Z37" i="4"/>
  <c r="Z41" i="4"/>
  <c r="AB44" i="4"/>
  <c r="Z45" i="4"/>
  <c r="V47" i="4"/>
  <c r="T48" i="4"/>
  <c r="AB48" i="4"/>
  <c r="X50" i="4"/>
  <c r="T52" i="4"/>
  <c r="AB52" i="4"/>
  <c r="Z57" i="4"/>
  <c r="X62" i="4"/>
  <c r="T84" i="4"/>
  <c r="Z89" i="4"/>
  <c r="V91" i="4"/>
  <c r="T92" i="4"/>
  <c r="AB92" i="4"/>
  <c r="Z97" i="4"/>
  <c r="V9" i="4"/>
  <c r="V17" i="4"/>
  <c r="V21" i="4"/>
  <c r="T22" i="4"/>
  <c r="AB22" i="4"/>
  <c r="V25" i="4"/>
  <c r="X32" i="4"/>
  <c r="Z35" i="4"/>
  <c r="Z43" i="4"/>
  <c r="V45" i="4"/>
  <c r="T46" i="4"/>
  <c r="X48" i="4"/>
  <c r="V49" i="4"/>
  <c r="X52" i="4"/>
  <c r="Z58" i="4"/>
  <c r="V60" i="4"/>
  <c r="T61" i="4"/>
  <c r="AB61" i="4"/>
  <c r="X63" i="4"/>
  <c r="X71" i="4"/>
  <c r="Z74" i="4"/>
  <c r="Z82" i="4"/>
  <c r="V84" i="4"/>
  <c r="T85" i="4"/>
  <c r="AB85" i="4"/>
  <c r="Z86" i="4"/>
  <c r="V92" i="4"/>
  <c r="T93" i="4"/>
  <c r="AB93" i="4"/>
  <c r="X9" i="4"/>
  <c r="Z12" i="4"/>
  <c r="X17" i="4"/>
  <c r="AB27" i="4"/>
  <c r="Z28" i="4"/>
  <c r="X33" i="4"/>
  <c r="Z36" i="4"/>
  <c r="AB39" i="4"/>
  <c r="Z44" i="4"/>
  <c r="T47" i="4"/>
  <c r="AB47" i="4"/>
  <c r="X49" i="4"/>
  <c r="T51" i="4"/>
  <c r="AB51" i="4"/>
  <c r="Z52" i="4"/>
  <c r="AA33" i="4"/>
  <c r="AA41" i="4"/>
  <c r="W43" i="4"/>
  <c r="AA45" i="4"/>
  <c r="Y46" i="4"/>
  <c r="W47" i="4"/>
  <c r="U48" i="4"/>
  <c r="AA49" i="4"/>
  <c r="Y53" i="4"/>
  <c r="W54" i="4"/>
  <c r="AA64" i="4"/>
  <c r="Y65" i="4"/>
  <c r="U66" i="4"/>
  <c r="AA71" i="4"/>
  <c r="AA75" i="4"/>
  <c r="Y76" i="4"/>
  <c r="AA79" i="4"/>
  <c r="Y80" i="4"/>
  <c r="U20" i="4"/>
  <c r="AA25" i="4"/>
  <c r="W58" i="4"/>
  <c r="T75" i="4"/>
  <c r="U64" i="4"/>
  <c r="Z65" i="4"/>
  <c r="W75" i="4"/>
  <c r="AA77" i="4"/>
  <c r="Y78" i="4"/>
  <c r="AA85" i="4"/>
  <c r="W87" i="4"/>
  <c r="U88" i="4"/>
  <c r="W91" i="4"/>
  <c r="Y94" i="4"/>
  <c r="W95" i="4"/>
  <c r="AA11" i="4"/>
  <c r="Y16" i="4"/>
  <c r="AA19" i="4"/>
  <c r="Y20" i="4"/>
  <c r="W21" i="4"/>
  <c r="Y24" i="4"/>
  <c r="U65" i="4"/>
  <c r="U77" i="4"/>
  <c r="AA78" i="4"/>
  <c r="Y83" i="4"/>
  <c r="U19" i="4"/>
  <c r="T68" i="4"/>
  <c r="X70" i="4"/>
  <c r="V83" i="4"/>
  <c r="Z84" i="4"/>
  <c r="Y93" i="4"/>
  <c r="U95" i="4"/>
  <c r="AA96" i="4"/>
  <c r="Y97" i="4"/>
  <c r="U9" i="4"/>
  <c r="AA10" i="4"/>
  <c r="AA14" i="4"/>
  <c r="Y15" i="4"/>
  <c r="Z22" i="4"/>
  <c r="Y31" i="4"/>
  <c r="V64" i="4"/>
  <c r="W32" i="4"/>
  <c r="V53" i="4"/>
  <c r="Z55" i="4"/>
  <c r="V57" i="4"/>
  <c r="V61" i="4"/>
  <c r="V69" i="4"/>
  <c r="V73" i="4"/>
  <c r="X80" i="4"/>
  <c r="V81" i="4"/>
  <c r="W84" i="4"/>
  <c r="AA94" i="4"/>
  <c r="U11" i="4"/>
  <c r="W14" i="4"/>
  <c r="Y17" i="4"/>
  <c r="W18" i="4"/>
  <c r="Z20" i="4"/>
  <c r="T23" i="4"/>
  <c r="AB23" i="4"/>
  <c r="T30" i="4"/>
  <c r="AA31" i="4"/>
  <c r="AA35" i="4"/>
  <c r="AA39" i="4"/>
  <c r="Y40" i="4"/>
  <c r="Z56" i="4"/>
  <c r="T59" i="4"/>
  <c r="X61" i="4"/>
  <c r="X65" i="4"/>
  <c r="T67" i="4"/>
  <c r="AB67" i="4"/>
  <c r="X69" i="4"/>
  <c r="V70" i="4"/>
  <c r="Z72" i="4"/>
  <c r="T83" i="4"/>
  <c r="Y84" i="4"/>
  <c r="U94" i="4"/>
  <c r="AA95" i="4"/>
  <c r="Y96" i="4"/>
  <c r="W97" i="4"/>
  <c r="AA9" i="4"/>
  <c r="W11" i="4"/>
  <c r="V11" i="4"/>
  <c r="AA13" i="4"/>
  <c r="Y14" i="4"/>
  <c r="W15" i="4"/>
  <c r="U16" i="4"/>
  <c r="Z21" i="4"/>
  <c r="V23" i="4"/>
  <c r="Y25" i="4"/>
  <c r="U31" i="4"/>
  <c r="U35" i="4"/>
  <c r="Y37" i="4"/>
  <c r="Y49" i="4"/>
  <c r="W50" i="4"/>
  <c r="U51" i="4"/>
  <c r="AA52" i="4"/>
  <c r="AB59" i="4"/>
  <c r="T9" i="4"/>
  <c r="AB9" i="4"/>
  <c r="Y61" i="4"/>
  <c r="T78" i="4"/>
  <c r="AB78" i="4"/>
  <c r="W8" i="4"/>
  <c r="U12" i="4"/>
  <c r="U22" i="4"/>
  <c r="V35" i="4"/>
  <c r="AA53" i="4"/>
  <c r="W55" i="4"/>
  <c r="X58" i="4"/>
  <c r="U60" i="4"/>
  <c r="Y62" i="4"/>
  <c r="W63" i="4"/>
  <c r="AB68" i="4"/>
  <c r="U71" i="4"/>
  <c r="W77" i="4"/>
  <c r="T79" i="4"/>
  <c r="AB79" i="4"/>
  <c r="Z80" i="4"/>
  <c r="U82" i="4"/>
  <c r="W88" i="4"/>
  <c r="AA90" i="4"/>
  <c r="Y91" i="4"/>
  <c r="T97" i="4"/>
  <c r="AB97" i="4"/>
  <c r="AA97" i="4"/>
  <c r="Y8" i="4"/>
  <c r="W9" i="4"/>
  <c r="Z11" i="4"/>
  <c r="W12" i="4"/>
  <c r="U13" i="4"/>
  <c r="V16" i="4"/>
  <c r="AA17" i="4"/>
  <c r="T20" i="4"/>
  <c r="AB20" i="4"/>
  <c r="W22" i="4"/>
  <c r="AA27" i="4"/>
  <c r="AA40" i="4"/>
  <c r="Y41" i="4"/>
  <c r="W46" i="4"/>
  <c r="AA54" i="4"/>
  <c r="X55" i="4"/>
  <c r="W56" i="4"/>
  <c r="AA58" i="4"/>
  <c r="Y59" i="4"/>
  <c r="AA62" i="4"/>
  <c r="X67" i="4"/>
  <c r="Y74" i="4"/>
  <c r="X74" i="4"/>
  <c r="V75" i="4"/>
  <c r="T76" i="4"/>
  <c r="AB76" i="4"/>
  <c r="V79" i="4"/>
  <c r="Y81" i="4"/>
  <c r="W82" i="4"/>
  <c r="W89" i="4"/>
  <c r="U90" i="4"/>
  <c r="AA91" i="4"/>
  <c r="X96" i="4"/>
  <c r="AA8" i="4"/>
  <c r="V10" i="4"/>
  <c r="Y12" i="4"/>
  <c r="W13" i="4"/>
  <c r="T14" i="4"/>
  <c r="AB14" i="4"/>
  <c r="U17" i="4"/>
  <c r="T17" i="4"/>
  <c r="AB17" i="4"/>
  <c r="X19" i="4"/>
  <c r="AA21" i="4"/>
  <c r="Y22" i="4"/>
  <c r="W23" i="4"/>
  <c r="X26" i="4"/>
  <c r="Y29" i="4"/>
  <c r="Y32" i="4"/>
  <c r="U54" i="4"/>
  <c r="AA55" i="4"/>
  <c r="U58" i="4"/>
  <c r="AA59" i="4"/>
  <c r="U62" i="4"/>
  <c r="AA63" i="4"/>
  <c r="U69" i="4"/>
  <c r="AA70" i="4"/>
  <c r="X79" i="4"/>
  <c r="Y82" i="4"/>
  <c r="AB91" i="4"/>
  <c r="V94" i="4"/>
  <c r="T95" i="4"/>
  <c r="AB95" i="4"/>
  <c r="X97" i="4"/>
  <c r="U8" i="4"/>
  <c r="X10" i="4"/>
  <c r="V14" i="4"/>
  <c r="U14" i="4"/>
  <c r="T15" i="4"/>
  <c r="AB15" i="4"/>
  <c r="U18" i="4"/>
  <c r="U21" i="4"/>
  <c r="AA22" i="4"/>
  <c r="Y23" i="4"/>
  <c r="Z26" i="4"/>
  <c r="AA29" i="4"/>
  <c r="V31" i="4"/>
  <c r="AA32" i="4"/>
  <c r="Y33" i="4"/>
  <c r="Y36" i="4"/>
  <c r="AB41" i="4"/>
  <c r="AA42" i="4"/>
  <c r="AA46" i="4"/>
  <c r="Y47" i="4"/>
  <c r="Z50" i="4"/>
  <c r="W51" i="4"/>
  <c r="U52" i="4"/>
  <c r="Z54" i="4"/>
  <c r="U56" i="4"/>
  <c r="V59" i="4"/>
  <c r="U59" i="4"/>
  <c r="V62" i="4"/>
  <c r="T63" i="4"/>
  <c r="AB63" i="4"/>
  <c r="X64" i="4"/>
  <c r="AA66" i="4"/>
  <c r="Z66" i="4"/>
  <c r="Y67" i="4"/>
  <c r="AA69" i="4"/>
  <c r="Y70" i="4"/>
  <c r="V71" i="4"/>
  <c r="AA72" i="4"/>
  <c r="W74" i="4"/>
  <c r="V77" i="4"/>
  <c r="W80" i="4"/>
  <c r="V80" i="4"/>
  <c r="T81" i="4"/>
  <c r="AB81" i="4"/>
  <c r="W83" i="4"/>
  <c r="AB84" i="4"/>
  <c r="Y85" i="4"/>
  <c r="W86" i="4"/>
  <c r="Z88" i="4"/>
  <c r="V90" i="4"/>
  <c r="Y92" i="4"/>
  <c r="V96" i="4"/>
  <c r="U97" i="4"/>
  <c r="Z10" i="4"/>
  <c r="Y10" i="4"/>
  <c r="V13" i="4"/>
  <c r="Z14" i="4"/>
  <c r="X16" i="4"/>
  <c r="W16" i="4"/>
  <c r="T19" i="4"/>
  <c r="AB19" i="4"/>
  <c r="X20" i="4"/>
  <c r="T21" i="4"/>
  <c r="AB21" i="4"/>
  <c r="AA23" i="4"/>
  <c r="Z23" i="4"/>
  <c r="Z25" i="4"/>
  <c r="Z27" i="4"/>
  <c r="AA36" i="4"/>
  <c r="Y42" i="4"/>
  <c r="W48" i="4"/>
  <c r="W59" i="4"/>
  <c r="T60" i="4"/>
  <c r="AB60" i="4"/>
  <c r="U63" i="4"/>
  <c r="Y64" i="4"/>
  <c r="W65" i="4"/>
  <c r="T66" i="4"/>
  <c r="AB66" i="4"/>
  <c r="X68" i="4"/>
  <c r="Z70" i="4"/>
  <c r="W71" i="4"/>
  <c r="T72" i="4"/>
  <c r="Z73" i="4"/>
  <c r="AA76" i="4"/>
  <c r="U78" i="4"/>
  <c r="U81" i="4"/>
  <c r="Z85" i="4"/>
  <c r="X86" i="4"/>
  <c r="V87" i="4"/>
  <c r="AA88" i="4"/>
  <c r="Y89" i="4"/>
  <c r="W90" i="4"/>
  <c r="T49" i="4"/>
  <c r="AB49" i="4"/>
  <c r="U91" i="4"/>
  <c r="AA12" i="4"/>
  <c r="Y18" i="4"/>
  <c r="Z31" i="4"/>
  <c r="AA44" i="4"/>
  <c r="Y50" i="4"/>
  <c r="T54" i="4"/>
  <c r="AB54" i="4"/>
  <c r="U57" i="4"/>
  <c r="Y68" i="4"/>
  <c r="U72" i="4"/>
  <c r="X90" i="4"/>
  <c r="Y9" i="4"/>
  <c r="U10" i="4"/>
  <c r="Y13" i="4"/>
  <c r="X13" i="4"/>
  <c r="X15" i="4"/>
  <c r="AA16" i="4"/>
  <c r="W19" i="4"/>
  <c r="V19" i="4"/>
  <c r="Y28" i="4"/>
  <c r="Y30" i="4"/>
  <c r="Y45" i="4"/>
  <c r="X45" i="4"/>
  <c r="X47" i="4"/>
  <c r="AA48" i="4"/>
  <c r="V51" i="4"/>
  <c r="V54" i="4"/>
  <c r="X56" i="4"/>
  <c r="W57" i="4"/>
  <c r="Z59" i="4"/>
  <c r="U61" i="4"/>
  <c r="T64" i="4"/>
  <c r="AB64" i="4"/>
  <c r="W66" i="4"/>
  <c r="AA68" i="4"/>
  <c r="AB70" i="4"/>
  <c r="Y71" i="4"/>
  <c r="W72" i="4"/>
  <c r="V72" i="4"/>
  <c r="U73" i="4"/>
  <c r="AA74" i="4"/>
  <c r="V76" i="4"/>
  <c r="X78" i="4"/>
  <c r="U79" i="4"/>
  <c r="AA83" i="4"/>
  <c r="X84" i="4"/>
  <c r="AA86" i="4"/>
  <c r="X87" i="4"/>
  <c r="Z90" i="4"/>
  <c r="U92" i="4"/>
  <c r="X94" i="4"/>
  <c r="AA20" i="4"/>
  <c r="Y26" i="4"/>
  <c r="Z39" i="4"/>
  <c r="T96" i="4"/>
  <c r="AB96" i="4"/>
  <c r="W10" i="4"/>
  <c r="Y19" i="4"/>
  <c r="Y21" i="4"/>
  <c r="X21" i="4"/>
  <c r="X23" i="4"/>
  <c r="AA24" i="4"/>
  <c r="AB33" i="4"/>
  <c r="Y38" i="4"/>
  <c r="Z53" i="4"/>
  <c r="V55" i="4"/>
  <c r="AA56" i="4"/>
  <c r="Y57" i="4"/>
  <c r="V58" i="4"/>
  <c r="Y60" i="4"/>
  <c r="T65" i="4"/>
  <c r="AA65" i="4"/>
  <c r="Y66" i="4"/>
  <c r="X66" i="4"/>
  <c r="W67" i="4"/>
  <c r="Y72" i="4"/>
  <c r="X72" i="4"/>
  <c r="W73" i="4"/>
  <c r="X76" i="4"/>
  <c r="T77" i="4"/>
  <c r="AB77" i="4"/>
  <c r="Z78" i="4"/>
  <c r="U80" i="4"/>
  <c r="U86" i="4"/>
  <c r="T86" i="4"/>
  <c r="AB86" i="4"/>
  <c r="X88" i="4"/>
  <c r="V89" i="4"/>
  <c r="U89" i="4"/>
  <c r="Z91" i="4"/>
  <c r="U93" i="4"/>
  <c r="X95" i="4"/>
  <c r="U96" i="4"/>
  <c r="X8" i="4"/>
  <c r="T11" i="4"/>
  <c r="AB11" i="4"/>
  <c r="X12" i="4"/>
  <c r="T13" i="4"/>
  <c r="AB13" i="4"/>
  <c r="AA15" i="4"/>
  <c r="Z15" i="4"/>
  <c r="Z17" i="4"/>
  <c r="V18" i="4"/>
  <c r="Z19" i="4"/>
  <c r="V22" i="4"/>
  <c r="T24" i="4"/>
  <c r="AA28" i="4"/>
  <c r="Z34" i="4"/>
  <c r="Y34" i="4"/>
  <c r="Z38" i="4"/>
  <c r="AA47" i="4"/>
  <c r="Z47" i="4"/>
  <c r="Z49" i="4"/>
  <c r="V50" i="4"/>
  <c r="Z51" i="4"/>
  <c r="Y55" i="4"/>
  <c r="W61" i="4"/>
  <c r="Z68" i="4"/>
  <c r="AB75" i="4"/>
  <c r="Z8" i="4"/>
  <c r="U15" i="4"/>
  <c r="X22" i="4"/>
  <c r="T34" i="4"/>
  <c r="Z40" i="4"/>
  <c r="U47" i="4"/>
  <c r="V56" i="4"/>
  <c r="T62" i="4"/>
  <c r="AB62" i="4"/>
  <c r="T53" i="4"/>
  <c r="AB53" i="4"/>
  <c r="X54" i="4"/>
  <c r="T55" i="4"/>
  <c r="AB55" i="4"/>
  <c r="T57" i="4"/>
  <c r="AB57" i="4"/>
  <c r="AA57" i="4"/>
  <c r="W60" i="4"/>
  <c r="Z61" i="4"/>
  <c r="Z63" i="4"/>
  <c r="Y63" i="4"/>
  <c r="V66" i="4"/>
  <c r="Z67" i="4"/>
  <c r="U68" i="4"/>
  <c r="V78" i="4"/>
  <c r="T10" i="4"/>
  <c r="AB10" i="4"/>
  <c r="Z16" i="4"/>
  <c r="U23" i="4"/>
  <c r="V36" i="4"/>
  <c r="Z48" i="4"/>
  <c r="U53" i="4"/>
  <c r="Y54" i="4"/>
  <c r="U55" i="4"/>
  <c r="Y56" i="4"/>
  <c r="Y58" i="4"/>
  <c r="X60" i="4"/>
  <c r="AA61" i="4"/>
  <c r="W62" i="4"/>
  <c r="W64" i="4"/>
  <c r="AA67" i="4"/>
  <c r="V68" i="4"/>
  <c r="Y69" i="4"/>
  <c r="Z71" i="4"/>
  <c r="Y11" i="4"/>
  <c r="W17" i="4"/>
  <c r="AA37" i="4"/>
  <c r="Y43" i="4"/>
  <c r="W49" i="4"/>
  <c r="AB65" i="4"/>
  <c r="W68" i="4"/>
  <c r="Z69" i="4"/>
  <c r="W70" i="4"/>
  <c r="V12" i="4"/>
  <c r="T18" i="4"/>
  <c r="AB18" i="4"/>
  <c r="Z24" i="4"/>
  <c r="T50" i="4"/>
  <c r="AB50" i="4"/>
  <c r="X53" i="4"/>
  <c r="W53" i="4"/>
  <c r="T56" i="4"/>
  <c r="AB56" i="4"/>
  <c r="X57" i="4"/>
  <c r="T58" i="4"/>
  <c r="AB58" i="4"/>
  <c r="X59" i="4"/>
  <c r="AA60" i="4"/>
  <c r="Z60" i="4"/>
  <c r="Z62" i="4"/>
  <c r="V63" i="4"/>
  <c r="Z64" i="4"/>
  <c r="V65" i="4"/>
  <c r="V67" i="4"/>
  <c r="U67" i="4"/>
  <c r="T69" i="4"/>
  <c r="AB69" i="4"/>
  <c r="Z81" i="4"/>
  <c r="X14" i="4"/>
  <c r="V20" i="4"/>
  <c r="Z32" i="4"/>
  <c r="X46" i="4"/>
  <c r="V52" i="4"/>
  <c r="U75" i="4"/>
  <c r="AA81" i="4"/>
  <c r="Y87" i="4"/>
  <c r="W93" i="4"/>
  <c r="X82" i="4"/>
  <c r="V88" i="4"/>
  <c r="T94" i="4"/>
  <c r="AB94" i="4"/>
  <c r="W69" i="4"/>
  <c r="AB72" i="4"/>
  <c r="X73" i="4"/>
  <c r="T74" i="4"/>
  <c r="AB74" i="4"/>
  <c r="X75" i="4"/>
  <c r="Z76" i="4"/>
  <c r="U83" i="4"/>
  <c r="T87" i="4"/>
  <c r="AB87" i="4"/>
  <c r="T89" i="4"/>
  <c r="AB89" i="4"/>
  <c r="AA89" i="4"/>
  <c r="W92" i="4"/>
  <c r="Z93" i="4"/>
  <c r="Z95" i="4"/>
  <c r="Y95" i="4"/>
  <c r="U70" i="4"/>
  <c r="T70" i="4"/>
  <c r="Y73" i="4"/>
  <c r="U74" i="4"/>
  <c r="Y75" i="4"/>
  <c r="W79" i="4"/>
  <c r="AA80" i="4"/>
  <c r="W81" i="4"/>
  <c r="AA82" i="4"/>
  <c r="U85" i="4"/>
  <c r="Y86" i="4"/>
  <c r="U87" i="4"/>
  <c r="Y88" i="4"/>
  <c r="Y90" i="4"/>
  <c r="X92" i="4"/>
  <c r="AA93" i="4"/>
  <c r="W94" i="4"/>
  <c r="W96" i="4"/>
  <c r="V74" i="4"/>
  <c r="Z75" i="4"/>
  <c r="U76" i="4"/>
  <c r="X77" i="4"/>
  <c r="T80" i="4"/>
  <c r="AB80" i="4"/>
  <c r="X81" i="4"/>
  <c r="T82" i="4"/>
  <c r="AB82" i="4"/>
  <c r="X83" i="4"/>
  <c r="AA84" i="4"/>
  <c r="T71" i="4"/>
  <c r="AB71" i="4"/>
  <c r="T73" i="4"/>
  <c r="AB73" i="4"/>
  <c r="AA73" i="4"/>
  <c r="W76" i="4"/>
  <c r="Z77" i="4"/>
  <c r="Z79" i="4"/>
  <c r="Y79" i="4"/>
  <c r="V82" i="4"/>
  <c r="Z83" i="4"/>
  <c r="U84" i="4"/>
  <c r="X85" i="4"/>
  <c r="W85" i="4"/>
  <c r="T88" i="4"/>
  <c r="AB88" i="4"/>
  <c r="X89" i="4"/>
  <c r="T90" i="4"/>
  <c r="AB90" i="4"/>
  <c r="X91" i="4"/>
  <c r="AA92" i="4"/>
  <c r="Z92" i="4"/>
  <c r="Z94" i="4"/>
  <c r="V95" i="4"/>
  <c r="Z96" i="4"/>
  <c r="V97" i="4"/>
  <c r="M3" i="2"/>
  <c r="I3" i="2"/>
  <c r="H3" i="2"/>
  <c r="G3" i="2"/>
  <c r="F3" i="2"/>
  <c r="E3" i="2"/>
  <c r="AB46" i="4" l="1"/>
  <c r="AC46" i="4" s="1"/>
  <c r="T45" i="4"/>
  <c r="AB45" i="4"/>
  <c r="T40" i="4"/>
  <c r="AC40" i="4" s="1"/>
  <c r="AB40" i="4"/>
  <c r="AC73" i="4"/>
  <c r="AC87" i="4"/>
  <c r="AC41" i="4"/>
  <c r="AC97" i="4"/>
  <c r="AC51" i="4"/>
  <c r="AC27" i="4"/>
  <c r="AC61" i="4"/>
  <c r="AC44" i="4"/>
  <c r="AC74" i="4"/>
  <c r="AC50" i="4"/>
  <c r="AC57" i="4"/>
  <c r="AC96" i="4"/>
  <c r="AC15" i="4"/>
  <c r="AC59" i="4"/>
  <c r="AC93" i="4"/>
  <c r="AC55" i="4"/>
  <c r="AC24" i="4"/>
  <c r="AC13" i="4"/>
  <c r="AC21" i="4"/>
  <c r="AC35" i="4"/>
  <c r="AC17" i="4"/>
  <c r="AC76" i="4"/>
  <c r="AC79" i="4"/>
  <c r="AC78" i="4"/>
  <c r="AC36" i="4"/>
  <c r="AC16" i="4"/>
  <c r="AC71" i="4"/>
  <c r="AC94" i="4"/>
  <c r="AC18" i="4"/>
  <c r="AC10" i="4"/>
  <c r="AC53" i="4"/>
  <c r="AC11" i="4"/>
  <c r="AC54" i="4"/>
  <c r="AC19" i="4"/>
  <c r="AC14" i="4"/>
  <c r="AC9" i="4"/>
  <c r="AC67" i="4"/>
  <c r="AC23" i="4"/>
  <c r="AC92" i="4"/>
  <c r="AC90" i="4"/>
  <c r="AC80" i="4"/>
  <c r="AC56" i="4"/>
  <c r="AC34" i="4"/>
  <c r="AC77" i="4"/>
  <c r="AC72" i="4"/>
  <c r="AC63" i="4"/>
  <c r="AC39" i="4"/>
  <c r="AC85" i="4"/>
  <c r="AC52" i="4"/>
  <c r="AC65" i="4"/>
  <c r="AC69" i="4"/>
  <c r="AC43" i="4"/>
  <c r="AC33" i="4"/>
  <c r="AC60" i="4"/>
  <c r="AC81" i="4"/>
  <c r="AC38" i="4"/>
  <c r="AC31" i="4"/>
  <c r="AC75" i="4"/>
  <c r="AC47" i="4"/>
  <c r="AC32" i="4"/>
  <c r="AC12" i="4"/>
  <c r="AC88" i="4"/>
  <c r="AC42" i="4"/>
  <c r="AC62" i="4"/>
  <c r="AC28" i="4"/>
  <c r="AC86" i="4"/>
  <c r="AC64" i="4"/>
  <c r="AC25" i="4"/>
  <c r="AC49" i="4"/>
  <c r="AC95" i="4"/>
  <c r="AC68" i="4"/>
  <c r="AC22" i="4"/>
  <c r="AC48" i="4"/>
  <c r="AC29" i="4"/>
  <c r="AC83" i="4"/>
  <c r="AC84" i="4"/>
  <c r="AC82" i="4"/>
  <c r="AC70" i="4"/>
  <c r="AC89" i="4"/>
  <c r="AC26" i="4"/>
  <c r="AC58" i="4"/>
  <c r="AC66" i="4"/>
  <c r="AC20" i="4"/>
  <c r="AC30" i="4"/>
  <c r="AC8" i="4"/>
  <c r="AC91" i="4"/>
  <c r="AC37" i="4"/>
  <c r="AC45" i="4" l="1"/>
  <c r="X101" i="4"/>
  <c r="T103" i="4"/>
  <c r="V103" i="4"/>
  <c r="T102" i="4"/>
  <c r="U102" i="4"/>
  <c r="W103" i="4"/>
  <c r="U101" i="4"/>
  <c r="W102" i="4"/>
  <c r="AB103" i="4"/>
  <c r="AB100" i="4"/>
  <c r="T100" i="4"/>
  <c r="U100" i="4"/>
  <c r="V100" i="4"/>
  <c r="W100" i="4"/>
  <c r="X100" i="4"/>
  <c r="V112" i="4"/>
  <c r="V102" i="4"/>
  <c r="X105" i="4"/>
  <c r="V106" i="4"/>
  <c r="T107" i="4"/>
  <c r="AA99" i="4"/>
  <c r="AA103" i="4"/>
  <c r="Y104" i="4"/>
  <c r="U106" i="4"/>
  <c r="Y108" i="4"/>
  <c r="V111" i="4"/>
  <c r="Y103" i="4"/>
  <c r="U105" i="4"/>
  <c r="V101" i="4"/>
  <c r="AB102" i="4"/>
  <c r="T106" i="4"/>
  <c r="AB106" i="4"/>
  <c r="Z107" i="4"/>
  <c r="X108" i="4"/>
  <c r="AA111" i="4"/>
  <c r="Y112" i="4"/>
  <c r="AA100" i="4"/>
  <c r="U103" i="4"/>
  <c r="Y105" i="4"/>
  <c r="AA108" i="4"/>
  <c r="Z101" i="4"/>
  <c r="X102" i="4"/>
  <c r="W114" i="4"/>
  <c r="U110" i="4"/>
  <c r="Y113" i="4"/>
  <c r="T113" i="4"/>
  <c r="AB113" i="4"/>
  <c r="X99" i="4"/>
  <c r="T101" i="4"/>
  <c r="AB101" i="4"/>
  <c r="Z102" i="4"/>
  <c r="X107" i="4"/>
  <c r="V108" i="4"/>
  <c r="Y100" i="4"/>
  <c r="W110" i="4"/>
  <c r="Z111" i="4"/>
  <c r="V110" i="4"/>
  <c r="AA114" i="4"/>
  <c r="W99" i="4"/>
  <c r="U104" i="4"/>
  <c r="AA105" i="4"/>
  <c r="W112" i="4"/>
  <c r="Z113" i="4"/>
  <c r="V115" i="4"/>
  <c r="T99" i="4"/>
  <c r="AB99" i="4"/>
  <c r="Z103" i="4"/>
  <c r="X104" i="4"/>
  <c r="V105" i="4"/>
  <c r="AA106" i="4"/>
  <c r="Y107" i="4"/>
  <c r="AA113" i="4"/>
  <c r="AB111" i="4"/>
  <c r="Z112" i="4"/>
  <c r="AB107" i="4"/>
  <c r="T111" i="4"/>
  <c r="V113" i="4"/>
  <c r="Z115" i="4"/>
  <c r="AA101" i="4"/>
  <c r="T104" i="4"/>
  <c r="AB104" i="4"/>
  <c r="Z105" i="4"/>
  <c r="U107" i="4"/>
  <c r="X106" i="4"/>
  <c r="T108" i="4"/>
  <c r="AB108" i="4"/>
  <c r="Y110" i="4"/>
  <c r="X113" i="4"/>
  <c r="V114" i="4"/>
  <c r="T115" i="4"/>
  <c r="Y99" i="4"/>
  <c r="AA102" i="4"/>
  <c r="V104" i="4"/>
  <c r="T105" i="4"/>
  <c r="AB105" i="4"/>
  <c r="Y106" i="4"/>
  <c r="W107" i="4"/>
  <c r="U108" i="4"/>
  <c r="X115" i="4"/>
  <c r="V99" i="4"/>
  <c r="U99" i="4"/>
  <c r="Y102" i="4"/>
  <c r="W104" i="4"/>
  <c r="W106" i="4"/>
  <c r="AA107" i="4"/>
  <c r="W108" i="4"/>
  <c r="Z100" i="4"/>
  <c r="AA110" i="4"/>
  <c r="X111" i="4"/>
  <c r="T112" i="4"/>
  <c r="AB112" i="4"/>
  <c r="U114" i="4"/>
  <c r="AA115" i="4"/>
  <c r="W101" i="4"/>
  <c r="Z104" i="4"/>
  <c r="Z106" i="4"/>
  <c r="V107" i="4"/>
  <c r="Z108" i="4"/>
  <c r="AB115" i="4"/>
  <c r="Z99" i="4"/>
  <c r="Y101" i="4"/>
  <c r="X103" i="4"/>
  <c r="AA104" i="4"/>
  <c r="W105" i="4"/>
  <c r="U115" i="4"/>
  <c r="X112" i="4"/>
  <c r="Y114" i="4"/>
  <c r="X114" i="4"/>
  <c r="Z110" i="4"/>
  <c r="W111" i="4"/>
  <c r="AA112" i="4"/>
  <c r="U113" i="4"/>
  <c r="Z114" i="4"/>
  <c r="W115" i="4"/>
  <c r="T110" i="4"/>
  <c r="AB110" i="4"/>
  <c r="Y111" i="4"/>
  <c r="U112" i="4"/>
  <c r="W113" i="4"/>
  <c r="T114" i="4"/>
  <c r="AB114" i="4"/>
  <c r="Y115" i="4"/>
  <c r="X110" i="4"/>
  <c r="U111" i="4"/>
  <c r="AC107" i="4" l="1"/>
  <c r="AC102" i="4"/>
  <c r="AC100" i="4"/>
  <c r="AC103" i="4"/>
  <c r="AC111" i="4"/>
  <c r="AC110" i="4"/>
  <c r="AC115" i="4"/>
  <c r="AC106" i="4"/>
  <c r="AC105" i="4"/>
  <c r="AC101" i="4"/>
  <c r="AC108" i="4"/>
  <c r="AC113" i="4"/>
  <c r="AC114" i="4"/>
  <c r="AC104" i="4"/>
  <c r="AC99" i="4"/>
  <c r="AC112" i="4"/>
  <c r="L2" i="5"/>
  <c r="W98" i="4" l="1"/>
  <c r="U98" i="4"/>
  <c r="T98" i="4"/>
  <c r="AB98" i="4"/>
  <c r="U109" i="4"/>
  <c r="T109" i="4"/>
  <c r="W109" i="4"/>
  <c r="AB109" i="4"/>
  <c r="T7" i="4"/>
  <c r="U7" i="4"/>
  <c r="W7" i="4"/>
  <c r="AB7" i="4"/>
  <c r="Y98" i="4"/>
  <c r="X98" i="4"/>
  <c r="AA109" i="4"/>
  <c r="V109" i="4"/>
  <c r="Y7" i="4"/>
  <c r="X109" i="4"/>
  <c r="AA7" i="4"/>
  <c r="Y109" i="4"/>
  <c r="AA98" i="4"/>
  <c r="V7" i="4"/>
  <c r="Z98" i="4"/>
  <c r="X7" i="4"/>
  <c r="Z7" i="4"/>
  <c r="V98" i="4"/>
  <c r="Z109" i="4"/>
  <c r="AC109" i="4" l="1"/>
  <c r="AC98" i="4"/>
  <c r="AC7" i="4"/>
  <c r="Y6" i="4"/>
  <c r="W6" i="4"/>
  <c r="X6" i="4"/>
  <c r="U6" i="4"/>
  <c r="V6" i="4"/>
  <c r="AA6" i="4"/>
  <c r="AB6" i="4"/>
  <c r="T6" i="4"/>
  <c r="Z6" i="4"/>
  <c r="AC6" i="4" l="1"/>
  <c r="M122" i="2"/>
  <c r="L122" i="2"/>
  <c r="K122" i="2"/>
  <c r="J122" i="2"/>
  <c r="I122" i="2"/>
  <c r="H122" i="2"/>
  <c r="G122" i="2"/>
  <c r="F122" i="2"/>
  <c r="E122" i="2"/>
  <c r="S116" i="4" l="1"/>
  <c r="R116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E116" i="4"/>
  <c r="D116" i="4"/>
  <c r="C116" i="4"/>
  <c r="B116" i="4"/>
  <c r="AB5" i="4"/>
  <c r="AA5" i="4"/>
  <c r="Z5" i="4"/>
  <c r="Y5" i="4"/>
  <c r="X5" i="4"/>
  <c r="W5" i="4"/>
  <c r="V5" i="4"/>
  <c r="U5" i="4"/>
  <c r="T5" i="4"/>
  <c r="AC5" i="4" s="1"/>
  <c r="AB4" i="4"/>
  <c r="AA4" i="4"/>
  <c r="Z4" i="4"/>
  <c r="Y4" i="4"/>
  <c r="X4" i="4"/>
  <c r="W4" i="4"/>
  <c r="V4" i="4"/>
  <c r="U4" i="4"/>
  <c r="T4" i="4"/>
  <c r="AC4" i="4" l="1"/>
  <c r="V116" i="4"/>
  <c r="Z116" i="4"/>
  <c r="W116" i="4"/>
  <c r="AA116" i="4"/>
  <c r="T116" i="4"/>
  <c r="X116" i="4"/>
  <c r="AB116" i="4"/>
  <c r="U116" i="4"/>
  <c r="Y116" i="4"/>
</calcChain>
</file>

<file path=xl/sharedStrings.xml><?xml version="1.0" encoding="utf-8"?>
<sst xmlns="http://schemas.openxmlformats.org/spreadsheetml/2006/main" count="1237" uniqueCount="321">
  <si>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</si>
  <si>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</si>
  <si>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</si>
  <si>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</si>
  <si>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</si>
  <si>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</si>
  <si>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</si>
  <si>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</si>
  <si>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</si>
  <si>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</si>
  <si>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</si>
  <si>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</si>
  <si>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</si>
  <si>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</si>
  <si>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</si>
  <si>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</si>
  <si>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</si>
  <si>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</si>
  <si>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</si>
  <si>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</si>
  <si>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</si>
  <si>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</si>
  <si>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</si>
  <si>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</si>
  <si>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ADMIRE WG70 125X(8X2GR) BAG IN</t>
  </si>
  <si>
    <t>Company Name:-BAYER</t>
  </si>
  <si>
    <t>ITEM DESCRIPTION</t>
  </si>
  <si>
    <t>OPENING</t>
  </si>
  <si>
    <t>STOCK</t>
  </si>
  <si>
    <t>PURCHASE</t>
  </si>
  <si>
    <t>SALES</t>
  </si>
  <si>
    <t>RETURN</t>
  </si>
  <si>
    <t>CLOSING</t>
  </si>
  <si>
    <t/>
  </si>
  <si>
    <t xml:space="preserve"> SALE</t>
  </si>
  <si>
    <t>REPL./</t>
  </si>
  <si>
    <t>PURCHASES</t>
  </si>
  <si>
    <t>OTHERS</t>
  </si>
  <si>
    <t>OPENING STOCK</t>
  </si>
  <si>
    <t xml:space="preserve"> PURCHASES</t>
  </si>
  <si>
    <t xml:space="preserve"> SALE RETURN</t>
  </si>
  <si>
    <t>REPL./ OTHERS</t>
  </si>
  <si>
    <t>TOTAL STOCK</t>
  </si>
  <si>
    <t xml:space="preserve"> SALES</t>
  </si>
  <si>
    <t>PURCHASE RETURN</t>
  </si>
  <si>
    <t>CLOSING STOCK</t>
  </si>
  <si>
    <t xml:space="preserve"> RATE</t>
  </si>
  <si>
    <t>ADORA (T) SC100 20X200ML BOT IN</t>
  </si>
  <si>
    <t>Sum of OPENING STOCK</t>
  </si>
  <si>
    <t>Sum of  PURCHASES</t>
  </si>
  <si>
    <t>Sum of PURCHASE RETURN</t>
  </si>
  <si>
    <t>Sum of  SALES</t>
  </si>
  <si>
    <t>Sum of  SALE RETURN</t>
  </si>
  <si>
    <t>Sum of REPL./ OTHERS2</t>
  </si>
  <si>
    <t>Sum of CLOSING STOCK</t>
  </si>
  <si>
    <t>ADORA (T) SC100 4X1L BOT IN</t>
  </si>
  <si>
    <t>ADORA (T) SC100 50X100ML BOT IN</t>
  </si>
  <si>
    <t>ADORA (T) SC100 8X500ML BOT IN</t>
  </si>
  <si>
    <t>PUNJAB AGENCY</t>
  </si>
  <si>
    <t>KAWARDHA ROAD PANDRIYA, DIST: KABIRDHAM,(C.G.)</t>
  </si>
  <si>
    <t>Phone : 9893395290, 9893754112 E-Mail : punjabagency.kirat@gmail.com</t>
  </si>
  <si>
    <t>STOCK &amp; SALES ANALYSIS  (BAYER CROP SCIENCE) 01/04/2020 - 31/03/2021  Store :   Reorder : Sale X 1.50</t>
  </si>
  <si>
    <t>RE-</t>
  </si>
  <si>
    <t>ORDER</t>
  </si>
  <si>
    <t>PRODUCT</t>
  </si>
  <si>
    <t>ADMIRE                         2GM</t>
  </si>
  <si>
    <t>ADMIRE                         30GM</t>
  </si>
  <si>
    <t xml:space="preserve">   -</t>
  </si>
  <si>
    <t>ADORA                          100ML</t>
  </si>
  <si>
    <t>ADORA                          10ML</t>
  </si>
  <si>
    <t>ADORA                          1LTR</t>
  </si>
  <si>
    <t>ADORA                          200ML</t>
  </si>
  <si>
    <t>ADORA                          500ML</t>
  </si>
  <si>
    <t>ADORA                          50ML</t>
  </si>
  <si>
    <t>ADUE                           100GM</t>
  </si>
  <si>
    <t>ADUE                           200GM</t>
  </si>
  <si>
    <t>ADUE                           40GM</t>
  </si>
  <si>
    <t>ALANTO                         1LTR</t>
  </si>
  <si>
    <t>ALANTO                         250ML</t>
  </si>
  <si>
    <t>ALIETTE                        100GM</t>
  </si>
  <si>
    <t>AMBITION                       1LTR</t>
  </si>
  <si>
    <t>AMBITION                       250ML</t>
  </si>
  <si>
    <t>AMBITION                       500ML</t>
  </si>
  <si>
    <t>ANTRACOL                       100GM</t>
  </si>
  <si>
    <t>ANTRACOL                       1KG</t>
  </si>
  <si>
    <t>ANTRACOL                       250GM</t>
  </si>
  <si>
    <t>ANTRACOL                       500GM</t>
  </si>
  <si>
    <t>ARIZE 6444 GOLD                3KG</t>
  </si>
  <si>
    <t>ARIZE 6444 GOLD                5KG</t>
  </si>
  <si>
    <t>ARIZE 6633                     3KG</t>
  </si>
  <si>
    <t>ARIZE 8433 DT                  3KG</t>
  </si>
  <si>
    <t>ARIZE BOLD                     3KG</t>
  </si>
  <si>
    <t>ARIZE DHANI                    3KG</t>
  </si>
  <si>
    <t>ARIZE DHANI                    5KG</t>
  </si>
  <si>
    <t>ARIZE TEJ GOLD                 1KG</t>
  </si>
  <si>
    <t>ARIZE TEJ GOLD                 3KG</t>
  </si>
  <si>
    <t>ARIZE XPRESS                   3KG</t>
  </si>
  <si>
    <t>BERDERA                        120GM</t>
  </si>
  <si>
    <t>BERDERA                        500GM</t>
  </si>
  <si>
    <t>BUONOS SC                      250ML</t>
  </si>
  <si>
    <t>CIPEL GR                       4KG</t>
  </si>
  <si>
    <t>CONFIDOR                       1LTR</t>
  </si>
  <si>
    <t>CONFIDOR                       250ML</t>
  </si>
  <si>
    <t>CONFIDOR SUPER                 250ML</t>
  </si>
  <si>
    <t>CONFIDOR SUPER                 50ML</t>
  </si>
  <si>
    <t>COUNCIL ACTIVE                 45GM</t>
  </si>
  <si>
    <t>COUNCIL ACTIVE                 90GM</t>
  </si>
  <si>
    <t>DECIS 2.8% EC                  100ML</t>
  </si>
  <si>
    <t>DECIS 2.8% EC                  1LTR</t>
  </si>
  <si>
    <t>DECIS 2.8% EC                  250ML</t>
  </si>
  <si>
    <t>DECIS 2.8% EC                  500ML</t>
  </si>
  <si>
    <t>DECIS-100                      100ML</t>
  </si>
  <si>
    <t>DECIS-100                      1LTR</t>
  </si>
  <si>
    <t>DECIS-100                      250ML</t>
  </si>
  <si>
    <t>DECIS-100                      50ML</t>
  </si>
  <si>
    <t>FAME                           100ML</t>
  </si>
  <si>
    <t xml:space="preserve">  -4</t>
  </si>
  <si>
    <t>FAME                           10ML</t>
  </si>
  <si>
    <t>FAME                           250ML</t>
  </si>
  <si>
    <t>FAME                           50ML</t>
  </si>
  <si>
    <t>FENOS QUICK SC                 100ML</t>
  </si>
  <si>
    <t>FENOS QUICK SC                 250ML</t>
  </si>
  <si>
    <t>FITREST                        100GM</t>
  </si>
  <si>
    <t>FITREST                        50GM</t>
  </si>
  <si>
    <t>FOLICUR                        100ML</t>
  </si>
  <si>
    <t>FOLICUR                        1LTR</t>
  </si>
  <si>
    <t xml:space="preserve">  -5</t>
  </si>
  <si>
    <t>FOLICUR                        250ML</t>
  </si>
  <si>
    <t xml:space="preserve"> -12</t>
  </si>
  <si>
    <t>ADMIRE (T) WG70 150X30GR BOT IN</t>
  </si>
  <si>
    <t>DECIS EC 28 50X100ML BOT IN</t>
  </si>
  <si>
    <t>FITREST SG5 40X100GR BOT IN</t>
  </si>
  <si>
    <t>FITREST SG5 80X50GR BOT IN</t>
  </si>
  <si>
    <t>ADORA (T) SC100 50X50ML BOT IN</t>
  </si>
  <si>
    <t>ADUE WG70 6X100G BOT IN</t>
  </si>
  <si>
    <t>ADUE WG70 3X200G BOT IN</t>
  </si>
  <si>
    <t>ADUE WG70 15X40G BOT IN</t>
  </si>
  <si>
    <t>ALANTO (T) SC240 10X1L BOT IN</t>
  </si>
  <si>
    <t>ALANTO (T) SC240 40X250ML BOT IN</t>
  </si>
  <si>
    <t>ALIETTE WP80 40X100GR BAG IN</t>
  </si>
  <si>
    <t>AMBITION 10X1L BOT IN</t>
  </si>
  <si>
    <t>AMBITION 40X250ML BOT IN</t>
  </si>
  <si>
    <t>AMBITION 20X500ML BOT IN</t>
  </si>
  <si>
    <t>ANTRACOL (T) WP70 50X100GR BAG IN</t>
  </si>
  <si>
    <t>ANTRACOL (T) WP70 10X1KG BAG IN</t>
  </si>
  <si>
    <t>ANTRACOL (T) WP70 40X250GR BAG IN</t>
  </si>
  <si>
    <t>ANTRACOL (T) WP70 20X500GR BAG IN</t>
  </si>
  <si>
    <t>ARIZE 6444 GOLD LOC 10X3KG BAG IN</t>
  </si>
  <si>
    <t>ARIZE 6444 GOLD LOC 6X5KG BAG IN</t>
  </si>
  <si>
    <t>ARIZE AZ 6633 LOC 10X3KG BAG IN</t>
  </si>
  <si>
    <t>ARIZE AZ 8433 DT LOC 10X3KG BAG IN</t>
  </si>
  <si>
    <t>ARIZE BOLD LOC 10X3KG BAG IN</t>
  </si>
  <si>
    <t>ARIZE DHANI LOC 10X3KG BAG IN</t>
  </si>
  <si>
    <t>ARIZE DHANI LOC 6X5KG BAG IN</t>
  </si>
  <si>
    <t>ARIZE TEJ GOLD LOC 30X1KG BAG IN</t>
  </si>
  <si>
    <t>ARIZE TEJ GOLD LOC 10X3KG BAG IN</t>
  </si>
  <si>
    <t>ARIZE XPRESS LOC 10X3KG BAG IN</t>
  </si>
  <si>
    <t>BERDERA WG50 25X120G BOT IN</t>
  </si>
  <si>
    <t>BERDERA WG50 8X500G BOT IN</t>
  </si>
  <si>
    <t>BUONOS SC430 40X250ML BOT IN</t>
  </si>
  <si>
    <t>CONFIDOR (T) SL200 10X1L BOT IN</t>
  </si>
  <si>
    <t>CONFIDOR (T) SL200 20X250ML BOT IN</t>
  </si>
  <si>
    <t>CONFIDOR SUPER (T) SC350 20X250ML BOT IN</t>
  </si>
  <si>
    <t>CONFIDOR SUPER (T) SC350 50X50ML BOT IN</t>
  </si>
  <si>
    <t>COUNCIL ACTIV WG30 8X(10X45GR) BOX IN</t>
  </si>
  <si>
    <t>COUNCIL ACTIV WG30 12X(5X90GR) BOX IN</t>
  </si>
  <si>
    <t>DECIS EC 28 10X1L BOT IN</t>
  </si>
  <si>
    <t>DECIS EC 28 40X250ML BOT IN</t>
  </si>
  <si>
    <t>DECIS EC 28 20X500ML BOT IN</t>
  </si>
  <si>
    <t>DECIS EC101-2 50X100ML BOX IN</t>
  </si>
  <si>
    <t>DECIS EC101-2 40X250ML BOT IN</t>
  </si>
  <si>
    <t>DECIS EC101-2 100X50ML BOT IN</t>
  </si>
  <si>
    <t>FAME (T) SC480 20X100ML BOT IN</t>
  </si>
  <si>
    <t>FAME (T) SC480 10X(20X10ML) BOT IN</t>
  </si>
  <si>
    <t>FAME (T) SC480 8X250ML BOT IN</t>
  </si>
  <si>
    <t>FAME (T) SC480 40X50ML BOT IN</t>
  </si>
  <si>
    <t>FENOS QUICK SC150 50X100ML BOT IN</t>
  </si>
  <si>
    <t>FENOS QUICK SC150 40X250ML BOT IN</t>
  </si>
  <si>
    <t>FOLICUR (T) EC250 50X100ML BOT IN</t>
  </si>
  <si>
    <t>FOLICUR (T) EC250 10X1L BOT IN</t>
  </si>
  <si>
    <t>FOLICUR (T) EC250 40X250ML BOT IN</t>
  </si>
  <si>
    <t>Stock and Sales FOR THE PERIOD 01-Apr-2020 TO 31-Mar-2021</t>
  </si>
  <si>
    <t>DISTRIBUTOR PRODUCTWISE</t>
  </si>
  <si>
    <t>OUTPUT IN : PIC,DETAILS AS : Column,CONSIDER : Voucher Date,INCLUDE VALIDATION : False</t>
  </si>
  <si>
    <t>DISTRIBUTOR:M/S Punjab Agency,</t>
  </si>
  <si>
    <t>SAPCODE</t>
  </si>
  <si>
    <t>ITEMALIAS</t>
  </si>
  <si>
    <t>M/S Punjab Agency</t>
  </si>
  <si>
    <t>FOLICUR (T) EC250 20X500ML BOT IN</t>
  </si>
  <si>
    <t>FOOST WP50 24X500G BAG IN</t>
  </si>
  <si>
    <t>GAUCHO FS600 50X100ML BOT IN</t>
  </si>
  <si>
    <t>GAUCHO FS600 5X(20X9)ML BOT IN</t>
  </si>
  <si>
    <t>GLAMORE WG80 2X(10X100)G BAG IN</t>
  </si>
  <si>
    <t>GLAMORE WG80 4X(10X50)G BAG IN</t>
  </si>
  <si>
    <t>INFINITO SC687 5 50X100ML BOT IN</t>
  </si>
  <si>
    <t>JUMP WG80 2X(15X100GR) BOT IN</t>
  </si>
  <si>
    <t>JUMP WG80 80X40GR BAG IN</t>
  </si>
  <si>
    <t>LARVIN (T) WP75 20X250GR BAG IN</t>
  </si>
  <si>
    <t>LARVIN (T) WP75 40X100GR BAG IN</t>
  </si>
  <si>
    <t>LAUDIS SC630 10X57.5ML BOT IN</t>
  </si>
  <si>
    <t>LAUDIS SC630 8X115ML BOT IN</t>
  </si>
  <si>
    <t>MELODY DUO WP66 8 10X400GR BAG IN</t>
  </si>
  <si>
    <t>MELODY DUO WP66 8 50X100GR BAG IN</t>
  </si>
  <si>
    <t>MONCEREN SC250 10X1L BOT IN</t>
  </si>
  <si>
    <t>MONCEREN SC250 20X500ML BOT IN</t>
  </si>
  <si>
    <t>MONCEREN SC250 40X250ML BOT IN</t>
  </si>
  <si>
    <t>MOVENTO ENERGY SC240 50X100ML BOT IN</t>
  </si>
  <si>
    <t>NATIVO WG75 100X50GR BAG IN</t>
  </si>
  <si>
    <t>NATIVO WG75 10X1KG BAG IN</t>
  </si>
  <si>
    <t>NATIVO WG75 20X500GR BAG IN</t>
  </si>
  <si>
    <t>NATIVO WG75 40X250GR BAG IN</t>
  </si>
  <si>
    <t>NATIVO WG75 50X100GR BAG IN</t>
  </si>
  <si>
    <t>OBERON (T) SC240 10X1L BOT IN</t>
  </si>
  <si>
    <t>OBERON (T) SC240 50X100ML BOT IN</t>
  </si>
  <si>
    <t>PLANOFIX SL4 5 40X250ML BOT IN</t>
  </si>
  <si>
    <t>PLANOFIX SL4 5 50X100ML BOT IN</t>
  </si>
  <si>
    <t>REGENT (T) SC50 20X250ML BOT IN</t>
  </si>
  <si>
    <t>REGENT (T) SC50 20X500ML BOT IN</t>
  </si>
  <si>
    <t>REGENT (T) SC50 50X100ML BOT IN</t>
  </si>
  <si>
    <t>REGENT GR0 3 1X25KG BOX WW</t>
  </si>
  <si>
    <t>REGENT GR0 3 4X5KG BAG IN</t>
  </si>
  <si>
    <t>REGENT ULTRA GR0 6 5X4KG BAG IN</t>
  </si>
  <si>
    <t>RICESTAR EC69 20X500ML BOT IN</t>
  </si>
  <si>
    <t>RICESTAR EC69 40X250ML BOT IN</t>
  </si>
  <si>
    <t>SECTIN WG60 50X100GR BAG IN</t>
  </si>
  <si>
    <t>SENCOR WP70 20X500GR BOX IN</t>
  </si>
  <si>
    <t>SENCOR WP70 60X100GR BAG IN</t>
  </si>
  <si>
    <t>SIMBOLA (T) SG20 20X250G BOT IN</t>
  </si>
  <si>
    <t>SIMBOLA (T) SG20 50X100G BOT IN</t>
  </si>
  <si>
    <t>SOLOMON OD300 10X1L BOT IN</t>
  </si>
  <si>
    <t>SOLOMON OD300 20X500ML BOT IN</t>
  </si>
  <si>
    <t>SOLOMON OD300 40X250ML BOT IN</t>
  </si>
  <si>
    <t>SOLOMON OD300 50X100ML BOT IN</t>
  </si>
  <si>
    <t>SUNRICE WG15 100X50GR BOT IN</t>
  </si>
  <si>
    <t>VELUM PRIME SC400 20X500ML BOT IN</t>
  </si>
  <si>
    <t>WHIPSUPER (T) EC90 10X1L BOT IN</t>
  </si>
  <si>
    <t>WHIPSUPER (T) EC90 20X500ML BOT IN</t>
  </si>
  <si>
    <t>WHIPSUPER (T) EC90 40X250ML BOT IN</t>
  </si>
  <si>
    <t>WHIPSUPER (T) EC90 50X100ML BOT IN</t>
  </si>
  <si>
    <t>ROUNDUP 41% SL (IN) 10X1 LTR</t>
  </si>
  <si>
    <t>RAXIL EASY FS60 10X(20X13.4ML) BOT IN</t>
  </si>
  <si>
    <t>SECTIN WG60 20X600GR BAG IN</t>
  </si>
  <si>
    <t>REGENT (T) SC50 10X1L BOT IN</t>
  </si>
  <si>
    <t>NEWPRODUCT_3480229</t>
  </si>
  <si>
    <t>GRANDTOTAL</t>
  </si>
  <si>
    <t>FOLICUR                        500ML</t>
  </si>
  <si>
    <t xml:space="preserve"> -17</t>
  </si>
  <si>
    <t>FOOST                          500GM</t>
  </si>
  <si>
    <t>GAUCHO                         100ML</t>
  </si>
  <si>
    <t>GAUCHO                         50ML</t>
  </si>
  <si>
    <t>GAUCHO                         9ML</t>
  </si>
  <si>
    <t>GLAMORE                        100GM</t>
  </si>
  <si>
    <t>GLAMORE                        250GM</t>
  </si>
  <si>
    <t>GLAMORE                        50GM</t>
  </si>
  <si>
    <t>GLAMORE                        5GM</t>
  </si>
  <si>
    <t>INFINITO SC                    100ML</t>
  </si>
  <si>
    <t>JUMP                           100GM</t>
  </si>
  <si>
    <t>JUMP                           40GM</t>
  </si>
  <si>
    <t>LARVIN                         100GM</t>
  </si>
  <si>
    <t>LARVIN                         250GM</t>
  </si>
  <si>
    <t>LAUDIS                         115ML</t>
  </si>
  <si>
    <t>LAUDIS                         230ML</t>
  </si>
  <si>
    <t>LAUDIS                         57.5ML</t>
  </si>
  <si>
    <t>MELODY DUE                     100GM</t>
  </si>
  <si>
    <t>MELODY DUO                     400GM</t>
  </si>
  <si>
    <t>MELODY DUO                     800GM</t>
  </si>
  <si>
    <t>MONCEREN                       1LTR</t>
  </si>
  <si>
    <t>MONCEREN                       250ML</t>
  </si>
  <si>
    <t>MONCEREN                       500ML</t>
  </si>
  <si>
    <t>MOVENTO ENERGY                 100ML</t>
  </si>
  <si>
    <t>NATIVO                         100GM</t>
  </si>
  <si>
    <t>NATIVO                         1KG</t>
  </si>
  <si>
    <t>NATIVO                         250GM</t>
  </si>
  <si>
    <t>NATIVO                         500GM</t>
  </si>
  <si>
    <t>NATIVO                         50GM</t>
  </si>
  <si>
    <t>OBERON                         100ML</t>
  </si>
  <si>
    <t>OBERON                         1LTR</t>
  </si>
  <si>
    <t>PLANOFIX                       100ML</t>
  </si>
  <si>
    <t>PLANOFIX                       250ML</t>
  </si>
  <si>
    <t>RAXIL EASY                     13.4ML</t>
  </si>
  <si>
    <t>REGENT GR                      25KG</t>
  </si>
  <si>
    <t>REGENT GR                      5KG</t>
  </si>
  <si>
    <t>REGENT SC                      100ML</t>
  </si>
  <si>
    <t>REGENT SC                      1LTR</t>
  </si>
  <si>
    <t>REGENT SC                      250ML</t>
  </si>
  <si>
    <t>REGENT SC                      500ML</t>
  </si>
  <si>
    <t>REGENT ULTRA GR                4KG</t>
  </si>
  <si>
    <t>RICESTAR                       250ML</t>
  </si>
  <si>
    <t>RICESTAR                       500ML</t>
  </si>
  <si>
    <t>ROUND UP                       1LTR</t>
  </si>
  <si>
    <t>SECTIN                         100GM</t>
  </si>
  <si>
    <t>SECTIN                         600GM</t>
  </si>
  <si>
    <t>SENCOR                         100GM</t>
  </si>
  <si>
    <t>SENCOR                         500GM</t>
  </si>
  <si>
    <t>SIMBOLA                        100GM</t>
  </si>
  <si>
    <t>SIMBOLA                        250GM</t>
  </si>
  <si>
    <t>SIVANTO PRIME                  100ML</t>
  </si>
  <si>
    <t>SOLOMON                        100ML</t>
  </si>
  <si>
    <t>SOLOMON                        1LTR</t>
  </si>
  <si>
    <t>SOLOMON                        250ML</t>
  </si>
  <si>
    <t>SOLOMON                        500ML</t>
  </si>
  <si>
    <t>SPINTOR                        7ML</t>
  </si>
  <si>
    <t>SUNRICE                        50GM</t>
  </si>
  <si>
    <t>TOPSTAR                        35GM</t>
  </si>
  <si>
    <t>URNOLD                         50ML</t>
  </si>
  <si>
    <t>VELUM PRIME SC                 500ML</t>
  </si>
  <si>
    <t>WHIP SUPER                     100ML</t>
  </si>
  <si>
    <t>WHIP SUPER                     1LTR</t>
  </si>
  <si>
    <t>WHIP SUPER                     250ML</t>
  </si>
  <si>
    <t>WHIP SUPER                     500ML</t>
  </si>
  <si>
    <t>DISCOUNTINUE PRODUCT</t>
  </si>
  <si>
    <t>TOPSTAR (T) WP80 10X(10X35GR) BOX IN</t>
  </si>
  <si>
    <t>SPINTOR SC495 10X(20X7ML) BOT IN</t>
  </si>
  <si>
    <t>SIVANTO PRIME SL200 50X100ML BOT IN</t>
  </si>
  <si>
    <t>MELODY DUO WP66 8 10X800G BAG IN</t>
  </si>
  <si>
    <t>LAUDIS SC630 3X230ML BOT IN</t>
  </si>
  <si>
    <t>GLAMORE WG80 50X(10X5GR) BAG IN</t>
  </si>
  <si>
    <t>GLAMORE WG80 8X250GR BAG IN</t>
  </si>
  <si>
    <t>Generated on 6/5/2021 6:38:54 AM</t>
  </si>
  <si>
    <t>Zylem Report - 01-Apr-2020 TO 31-Mar-2021</t>
  </si>
  <si>
    <t>Dealer Report -01-Apr-2020 TO 31-Mar-2021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</si>
</sst>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b/>
      <sz val="7"/>
      <color rgb="FFFFFFFF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9" fillId="0" borderId="0" applyNumberFormat="0" applyFill="0" applyBorder="0" applyAlignment="0" applyProtection="0"/>
    <xf numFmtId="0" fontId="20" fillId="0" borderId="23" applyNumberFormat="0" applyFill="0" applyAlignment="0" applyProtection="0"/>
    <xf numFmtId="0" fontId="21" fillId="0" borderId="24" applyNumberFormat="0" applyFill="0" applyAlignment="0" applyProtection="0"/>
    <xf numFmtId="0" fontId="22" fillId="0" borderId="25" applyNumberFormat="0" applyFill="0" applyAlignment="0" applyProtection="0"/>
    <xf numFmtId="0" fontId="22" fillId="0" borderId="0" applyNumberFormat="0" applyFill="0" applyBorder="0" applyAlignment="0" applyProtection="0"/>
    <xf numFmtId="0" fontId="23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10" borderId="0" applyNumberFormat="0" applyBorder="0" applyAlignment="0" applyProtection="0"/>
    <xf numFmtId="0" fontId="26" fillId="11" borderId="26" applyNumberFormat="0" applyAlignment="0" applyProtection="0"/>
    <xf numFmtId="0" fontId="27" fillId="12" borderId="27" applyNumberFormat="0" applyAlignment="0" applyProtection="0"/>
    <xf numFmtId="0" fontId="28" fillId="12" borderId="26" applyNumberFormat="0" applyAlignment="0" applyProtection="0"/>
    <xf numFmtId="0" fontId="29" fillId="0" borderId="28" applyNumberFormat="0" applyFill="0" applyAlignment="0" applyProtection="0"/>
    <xf numFmtId="0" fontId="30" fillId="13" borderId="29" applyNumberFormat="0" applyAlignment="0" applyProtection="0"/>
    <xf numFmtId="0" fontId="31" fillId="0" borderId="0" applyNumberFormat="0" applyFill="0" applyBorder="0" applyAlignment="0" applyProtection="0"/>
    <xf numFmtId="0" fontId="18" fillId="14" borderId="30" applyNumberFormat="0" applyFont="0" applyAlignment="0" applyProtection="0"/>
    <xf numFmtId="0" fontId="32" fillId="0" borderId="0" applyNumberFormat="0" applyFill="0" applyBorder="0" applyAlignment="0" applyProtection="0"/>
    <xf numFmtId="0" fontId="1" fillId="0" borderId="31" applyNumberFormat="0" applyFill="0" applyAlignment="0" applyProtection="0"/>
    <xf numFmtId="0" fontId="3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9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3" fillId="4" borderId="11" xfId="0" applyFont="1" applyFill="1" applyBorder="1" applyAlignment="1">
      <alignment horizontal="left" wrapText="1"/>
    </xf>
    <xf numFmtId="49" fontId="8" fillId="0" borderId="22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15" fillId="6" borderId="12" xfId="0" applyNumberFormat="1" applyFont="1" applyFill="1" applyBorder="1" applyAlignment="1">
      <alignment horizontal="center" vertical="top"/>
    </xf>
    <xf numFmtId="0" fontId="1" fillId="6" borderId="12" xfId="0" applyFont="1" applyFill="1" applyBorder="1" applyAlignment="1">
      <alignment horizontal="center" vertical="top"/>
    </xf>
    <xf numFmtId="49" fontId="16" fillId="0" borderId="12" xfId="0" applyNumberFormat="1" applyFont="1" applyBorder="1"/>
    <xf numFmtId="1" fontId="7" fillId="0" borderId="12" xfId="0" applyNumberFormat="1" applyFont="1" applyBorder="1"/>
    <xf numFmtId="49" fontId="7" fillId="0" borderId="12" xfId="0" applyNumberFormat="1" applyFont="1" applyBorder="1"/>
    <xf numFmtId="166" fontId="7" fillId="0" borderId="12" xfId="0" applyNumberFormat="1" applyFont="1" applyBorder="1"/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/>
    <xf numFmtId="0" fontId="13" fillId="4" borderId="11" xfId="0" applyFont="1" applyFill="1" applyBorder="1" applyAlignment="1">
      <alignment horizontal="left" wrapText="1"/>
    </xf>
    <xf numFmtId="0" fontId="12" fillId="3" borderId="11" xfId="0" applyFont="1" applyFill="1" applyBorder="1" applyAlignment="1">
      <alignment horizontal="center" wrapText="1"/>
    </xf>
    <xf numFmtId="0" fontId="13" fillId="4" borderId="11" xfId="0" applyFont="1" applyFill="1" applyBorder="1" applyAlignment="1">
      <alignment horizontal="left" wrapText="1"/>
    </xf>
    <xf numFmtId="0" fontId="13" fillId="4" borderId="11" xfId="0" applyFont="1" applyFill="1" applyBorder="1" applyAlignment="1">
      <alignment horizontal="right" wrapText="1"/>
    </xf>
    <xf numFmtId="2" fontId="17" fillId="7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1">
          <cell r="B1" t="str">
            <v>NAME</v>
          </cell>
          <cell r="C1" t="str">
            <v>Volume</v>
          </cell>
          <cell r="D1" t="str">
            <v>BottlePerCase</v>
          </cell>
          <cell r="E1" t="str">
            <v>Alias</v>
          </cell>
          <cell r="F1" t="str">
            <v>Id</v>
          </cell>
        </row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  <row r="507">
          <cell r="B507" t="str">
            <v>WHIPSUPER EC88 50X100ML BOT BD</v>
          </cell>
          <cell r="C507">
            <v>100</v>
          </cell>
          <cell r="D507">
            <v>50</v>
          </cell>
          <cell r="E507">
            <v>80038585</v>
          </cell>
          <cell r="F507">
            <v>407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52.490883564817" createdVersion="6" refreshedVersion="7" minRefreshableVersion="3" recordCount="124" xr:uid="{173E7550-7929-42BA-839A-B1921E846E31}">
  <cacheSource type="worksheet">
    <worksheetSource name="=FInalDealer_Pivot"/>
  </cacheSource>
  <cacheFields count="13">
    <cacheField name="ITEM DESCRIPTION" numFmtId="49">
      <sharedItems/>
    </cacheField>
    <cacheField name="OPENING STOCK" numFmtId="1">
      <sharedItems containsSemiMixedTypes="0" containsString="0" containsNumber="1" containsInteger="1" minValue="0" maxValue="5423"/>
    </cacheField>
    <cacheField name=" PURCHASES" numFmtId="1">
      <sharedItems containsSemiMixedTypes="0" containsString="0" containsNumber="1" containsInteger="1" minValue="0" maxValue="17460"/>
    </cacheField>
    <cacheField name=" SALE RETURN" numFmtId="1">
      <sharedItems containsSemiMixedTypes="0" containsString="0" containsNumber="1" containsInteger="1" minValue="0" maxValue="1374"/>
    </cacheField>
    <cacheField name="REPL./ OTHERS" numFmtId="1">
      <sharedItems containsSemiMixedTypes="0" containsString="0" containsNumber="1" containsInteger="1" minValue="0" maxValue="52"/>
    </cacheField>
    <cacheField name="TOTAL STOCK" numFmtId="1">
      <sharedItems containsSemiMixedTypes="0" containsString="0" containsNumber="1" containsInteger="1" minValue="3" maxValue="18834"/>
    </cacheField>
    <cacheField name=" SALES" numFmtId="1">
      <sharedItems containsSemiMixedTypes="0" containsString="0" containsNumber="1" containsInteger="1" minValue="0" maxValue="17944"/>
    </cacheField>
    <cacheField name="PURCHASE RETURN" numFmtId="1">
      <sharedItems containsSemiMixedTypes="0" containsString="0" containsNumber="1" containsInteger="1" minValue="0" maxValue="1570"/>
    </cacheField>
    <cacheField name="REPL./ OTHERS2" numFmtId="1">
      <sharedItems containsSemiMixedTypes="0" containsString="0" containsNumber="1" containsInteger="1" minValue="0" maxValue="0"/>
    </cacheField>
    <cacheField name="CLOSING STOCK" numFmtId="0">
      <sharedItems containsMixedTypes="1" containsNumber="1" containsInteger="1" minValue="0" maxValue="5303"/>
    </cacheField>
    <cacheField name=" RATE" numFmtId="0">
      <sharedItems containsMixedTypes="1" containsNumber="1" minValue="2" maxValue="26916"/>
    </cacheField>
    <cacheField name="Combi Name" numFmtId="165">
      <sharedItems/>
    </cacheField>
    <cacheField name="Master Name" numFmtId="0">
      <sharedItems count="162">
        <s v="ADMIRE WG70 125X(8X2GR) BAG IN"/>
        <s v="ADMIRE (T) WG70 150X30GR BOT IN"/>
        <s v="ADORA (T) SC100 50X100ML BOT IN"/>
        <s v="ADORA (T) SC100 4X1L BOT IN"/>
        <s v="ADORA (T) SC100 20X200ML BOT IN"/>
        <s v="ADORA (T) SC100 8X500ML BOT IN"/>
        <s v="ADORA (T) SC100 50X50ML BOT IN"/>
        <s v="ADUE WG70 6X100G BOT IN"/>
        <s v="ADUE WG70 3X200G BOT IN"/>
        <s v="ADUE WG70 15X40G BOT IN"/>
        <s v="ALANTO (T) SC240 10X1L BOT IN"/>
        <s v="ALANTO (T) SC240 40X250ML BOT IN"/>
        <s v="ALIETTE WP80 40X100GR BAG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ARIZE 6444 GOLD LOC 10X3KG BAG IN"/>
        <s v="ARIZE AZ 6633 LOC 10X3KG BAG IN"/>
        <s v="ARIZE AZ 8433 DT LOC 10X3KG BAG IN"/>
        <s v="ARIZE BOLD LOC 10X3KG BAG IN"/>
        <s v="ARIZE DHANI LOC 10X3KG BAG IN"/>
        <s v="ARIZE DHANI LOC 6X5KG BAG IN"/>
        <s v="ARIZE TEJ GOLD LOC 30X1KG BAG IN"/>
        <s v="ARIZE TEJ GOLD LOC 10X3KG BAG IN"/>
        <s v="ARIZE XPRESS LOC 10X3KG BAG IN"/>
        <s v="BERDERA WG50 25X120G BOT IN"/>
        <s v="BERDERA WG50 8X500G BOT IN"/>
        <s v="BUONOS SC430 40X250ML BOT IN"/>
        <s v="DISCOUNTINUE PRODUCT"/>
        <s v="CONFIDOR (T) SL200 10X1L BOT IN"/>
        <s v="CONFIDOR (T) SL200 20X250ML BOT IN"/>
        <s v="CONFIDOR SUPER (T) SC350 20X250ML BOT IN"/>
        <s v="CONFIDOR SUPER (T) SC350 50X50ML BOT IN"/>
        <s v="COUNCIL ACTIV WG30 8X(10X45GR) BOX IN"/>
        <s v="COUNCIL ACTIV WG30 12X(5X90GR) BOX IN"/>
        <s v="DECIS EC 28 50X100ML BOT IN"/>
        <s v="DECIS EC 28 10X1L BOT IN"/>
        <s v="DECIS EC 28 40X250ML BOT IN"/>
        <s v="DECIS EC 28 20X500ML BOT IN"/>
        <s v="DECIS EC101-2 50X100ML BOX IN"/>
        <s v="DECIS EC101-2 40X250ML BOT IN"/>
        <s v="DECIS EC101-2 100X50ML BOT IN"/>
        <s v="FAME (T) SC480 20X100ML BOT IN"/>
        <s v="FAME (T) SC480 10X(20X10ML) BOT IN"/>
        <s v="FAME (T) SC480 8X250ML BOT IN"/>
        <s v="FAME (T) SC480 40X50ML BOT IN"/>
        <s v="FENOS QUICK SC150 50X100ML BOT IN"/>
        <s v="FENOS QUICK SC150 40X250ML BOT IN"/>
        <s v="FITREST SG5 40X100GR BOT IN"/>
        <s v="FITREST SG5 80X50GR BOT IN"/>
        <s v="FOLICUR (T) EC250 50X100ML BOT IN"/>
        <s v="FOLICUR (T) EC250 10X1L BOT IN"/>
        <s v="FOLICUR (T) EC250 40X250ML BOT IN"/>
        <s v="FOLICUR (T) EC250 20X500ML BOT IN"/>
        <s v="FOOST WP50 24X500G BAG IN"/>
        <s v="GAUCHO FS600 50X100ML BOT IN"/>
        <s v="GAUCHO FS600 5X(20X9)ML BOT IN"/>
        <s v="GLAMORE WG80 2X(10X100)G BAG IN"/>
        <s v="GLAMORE WG80 8X250GR BAG IN"/>
        <s v="GLAMORE WG80 4X(10X50)G BAG IN"/>
        <s v="GLAMORE WG80 50X(10X5GR) BAG IN"/>
        <s v="INFINITO SC687 5 50X100ML BOT IN"/>
        <s v="JUMP WG80 2X(15X100GR) BOT IN"/>
        <s v="JUMP WG80 80X40GR BAG IN"/>
        <s v="LARVIN (T) WP75 40X100GR BAG IN"/>
        <s v="LARVIN (T) WP75 20X250GR BAG IN"/>
        <s v="LAUDIS SC630 8X115ML BOT IN"/>
        <s v="LAUDIS SC630 3X230ML BOT IN"/>
        <s v="LAUDIS SC630 10X57.5ML BOT IN"/>
        <s v="MELODY DUO WP66 8 50X100GR BAG IN"/>
        <s v="MELODY DUO WP66 8 10X400GR BAG IN"/>
        <s v="MELODY DUO WP66 8 10X800G BAG IN"/>
        <s v="MONCEREN SC250 10X1L BOT IN"/>
        <s v="MONCEREN SC250 40X250ML BOT IN"/>
        <s v="MONCEREN SC250 20X500ML BOT IN"/>
        <s v="MOVENTO ENERGY SC240 50X100ML BOT IN"/>
        <s v="NATIVO WG75 50X100GR BAG IN"/>
        <s v="NATIVO WG75 10X1KG BAG IN"/>
        <s v="NATIVO WG75 40X250GR BAG IN"/>
        <s v="NATIVO WG75 20X500GR BAG IN"/>
        <s v="NATIVO WG75 100X50GR BAG IN"/>
        <s v="OBERON (T) SC240 50X100ML BOT IN"/>
        <s v="OBERON (T) SC240 10X1L BOT IN"/>
        <s v="PLANOFIX SL4 5 50X100ML BOT IN"/>
        <s v="PLANOFIX SL4 5 40X250ML BOT IN"/>
        <s v="RAXIL EASY FS60 10X(20X13.4ML) BOT IN"/>
        <s v="REGENT GR0 3 1X25KG BOX WW"/>
        <s v="REGENT GR0 3 4X5KG BAG IN"/>
        <s v="REGENT (T) SC50 50X100ML BOT IN"/>
        <s v="REGENT (T) SC50 10X1L BOT IN"/>
        <s v="REGENT (T) SC50 20X250ML BOT IN"/>
        <s v="REGENT (T) SC50 20X500ML BOT IN"/>
        <s v="REGENT ULTRA GR0 6 5X4KG BAG IN"/>
        <s v="RICESTAR EC69 40X250ML BOT IN"/>
        <s v="RICESTAR EC69 20X500ML BOT IN"/>
        <s v="ROUNDUP 41% SL (IN) 10X1 LTR"/>
        <s v="SECTIN WG60 50X100GR BAG IN"/>
        <s v="SECTIN WG60 20X600GR BAG IN"/>
        <s v="SENCOR WP70 60X100GR BAG IN"/>
        <s v="SENCOR WP70 20X500GR BOX IN"/>
        <s v="SIMBOLA (T) SG20 50X100G BOT IN"/>
        <s v="SIMBOLA (T) SG20 20X250G BOT IN"/>
        <s v="SIVANTO PRIME SL200 50X100ML BOT IN"/>
        <s v="SOLOMON OD300 50X100ML BOT IN"/>
        <s v="SOLOMON OD300 10X1L BOT IN"/>
        <s v="SOLOMON OD300 40X250ML BOT IN"/>
        <s v="SOLOMON OD300 20X500ML BOT IN"/>
        <s v="SPINTOR SC495 10X(20X7ML) BOT IN"/>
        <s v="SUNRICE WG15 100X50GR BOT IN"/>
        <s v="TOPSTAR (T) WP80 10X(10X35GR) BOX IN"/>
        <s v="VELUM PRIME SC400 20X500ML BOT IN"/>
        <s v="WHIPSUPER (T) EC90 50X100ML BOT IN"/>
        <s v="WHIPSUPER (T) EC90 10X1L BOT IN"/>
        <s v="WHIPSUPER (T) EC90 40X250ML BOT IN"/>
        <s v="WHIPSUPER (T) EC90 20X500ML BOT IN"/>
        <s v="PREMISE SC350 10X1L BOT IN" u="1"/>
        <s v="EMESTO PRIME FS240 40X250ML BOT IN" u="1"/>
        <s v="EMESTO PRIME FS240 50X100ML BOT IN" u="1"/>
        <s v="LUCIFER (T) WP15 25X160GR BAG IN" u="1"/>
        <s v="BELT EXPERT SC480 50X100ML BOT IN" u="1"/>
        <s v="SIMBOLA (T) SG20 10X1KG BOT IN" u="1"/>
        <e v="#N/A" u="1"/>
        <s v="AGENDA EC25 20X500ML BOT IN" u="1"/>
        <s v="AGENDA EC25 50X100ML BOT IN" u="1"/>
        <s v="GAUCHO FS600 100X50ML BOT IN" u="1"/>
        <s v="GAUCHO FS600 40X250ML BOT IN" u="1"/>
        <s v="LARVIN (T) WP75 10X1KG BAG IN" u="1"/>
        <s v="TOPSTAR (T) WP80 8X(20X22.5GR) BOX IN" u="1"/>
        <s v="ADMIRE (T) WG70 30X150GR BOT IN" u="1"/>
        <s v="GAUCHO FS600 2X5L BOT IN" u="1"/>
        <s v="SIMBOLA (T) SG20 10X500G BOT IN" u="1"/>
        <s v="SECTIN WG60 10X1KG BAG IN" u="1"/>
        <s v="RAXIL (T) DS2 5X(25X40GR) BAG IN" u="1"/>
        <s v="JUMP WG80 160X(10X2GR) BAG IN" u="1"/>
        <s v="FAME (T) SC480 4X500ML BOT IN" u="1"/>
        <s v="RICESTAR EC69 10X1L BOT IN" u="1"/>
        <s v="TEMPRID SC365.4 100X50ML BOT IN" u="1"/>
        <s v="C DK DKC9108 4.5KG IN" u="1"/>
        <s v="ADMIRE (T) WG70 60X75GR BOT IN" u="1"/>
        <s v="ARIZE 6444 GOLD LOC 6X5KG BAG IN" u="1"/>
        <s v="MOMIJI WG85 50X60G BOT IN" u="1"/>
        <s v="LARVIN (T) WP75 20X500GR BAG IN" u="1"/>
        <s v="REGENT ULTRA GR0.6 2X10KG BAG IN" u="1"/>
        <s v="KINGFOG UL10 12X1L BOT IN" u="1"/>
        <s v="NATIVO WG75 20X(10X10GR) BAG IN" u="1"/>
        <s v="PREMISE SC350 2X5L BOT IN" u="1"/>
        <s v="GLAMORE WG80 40X50GR BOT IN" u="1"/>
        <s v="C DK DKC9108PLUS 4.5KG IN" u="1"/>
        <s v="GAUCHO FS600 2X(5X1L) BOT IN" u="1"/>
        <s v="PREMISE SC350 40X250ML BOT IN" u="1"/>
        <s v="GLAMORE WG80 20X100GR BOT IN" u="1"/>
        <s v="ALANTO (T) SC240 50X100ML BOT IN" u="1"/>
        <s v="EMESTO PRIME FS240 10X1L BOT IN" u="1"/>
        <s v="BASTA SL150 10X1L BOT IN" u="1"/>
        <s v="ADMIRE WG70 20X300GR BAG IN" u="1"/>
        <s v="ALIETTE WP80 20X250GR BAG IN" u="1"/>
        <s v="BERDERA WG50 4X1KG BOT IN" u="1"/>
        <s v="Bayer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4">
  <r>
    <s v="ADMIRE                         2GM"/>
    <n v="698"/>
    <n v="5000"/>
    <n v="0"/>
    <n v="0"/>
    <n v="5698"/>
    <n v="4179"/>
    <n v="0"/>
    <n v="0"/>
    <n v="1519"/>
    <n v="4749.5"/>
    <s v="ADMIRE 2GM-box"/>
    <x v="0"/>
  </r>
  <r>
    <s v="ADMIRE                         30GM"/>
    <n v="60"/>
    <n v="0"/>
    <n v="0"/>
    <n v="0"/>
    <n v="60"/>
    <n v="0"/>
    <n v="0"/>
    <n v="0"/>
    <n v="60"/>
    <s v="   -"/>
    <s v="ADMIRE 30GM-box"/>
    <x v="1"/>
  </r>
  <r>
    <s v="ADORA                          100ML"/>
    <n v="52"/>
    <n v="1000"/>
    <n v="220"/>
    <n v="0"/>
    <n v="1272"/>
    <n v="770"/>
    <n v="450"/>
    <n v="0"/>
    <n v="52"/>
    <n v="1103"/>
    <s v="ADORA 100ML-box"/>
    <x v="2"/>
  </r>
  <r>
    <s v="ADORA                          10ML"/>
    <n v="56"/>
    <n v="0"/>
    <n v="0"/>
    <n v="0"/>
    <n v="56"/>
    <n v="5"/>
    <n v="0"/>
    <n v="0"/>
    <n v="51"/>
    <s v="   -"/>
    <s v="ADORA 10ML-box"/>
    <x v="2"/>
  </r>
  <r>
    <s v="ADORA                          1LTR"/>
    <n v="4"/>
    <n v="160"/>
    <n v="28"/>
    <n v="0"/>
    <n v="192"/>
    <n v="91"/>
    <n v="92"/>
    <n v="0"/>
    <n v="9"/>
    <n v="127.5"/>
    <s v="ADORA 1LTR-box"/>
    <x v="3"/>
  </r>
  <r>
    <s v="ADORA                          200ML"/>
    <n v="12"/>
    <n v="900"/>
    <n v="102"/>
    <n v="0"/>
    <n v="1014"/>
    <n v="454"/>
    <n v="540"/>
    <n v="0"/>
    <n v="20"/>
    <n v="661"/>
    <s v="ADORA 200ML-box"/>
    <x v="4"/>
  </r>
  <r>
    <s v="ADORA                          500ML"/>
    <n v="10"/>
    <n v="360"/>
    <n v="23"/>
    <n v="0"/>
    <n v="393"/>
    <n v="204"/>
    <n v="176"/>
    <n v="0"/>
    <n v="13"/>
    <n v="293"/>
    <s v="ADORA 500ML-box"/>
    <x v="5"/>
  </r>
  <r>
    <s v="ADORA                          50ML"/>
    <n v="13"/>
    <n v="300"/>
    <n v="50"/>
    <n v="0"/>
    <n v="363"/>
    <n v="263"/>
    <n v="100"/>
    <n v="0"/>
    <n v="0"/>
    <n v="394.5"/>
    <s v="ADORA 50ML-box"/>
    <x v="6"/>
  </r>
  <r>
    <s v="ADUE                           100GM"/>
    <n v="0"/>
    <n v="270"/>
    <n v="12"/>
    <n v="0"/>
    <n v="282"/>
    <n v="270"/>
    <n v="12"/>
    <n v="0"/>
    <n v="0"/>
    <n v="405"/>
    <s v="ADUE 100GM-box"/>
    <x v="7"/>
  </r>
  <r>
    <s v="ADUE                           200GM"/>
    <n v="0"/>
    <n v="60"/>
    <n v="2"/>
    <n v="0"/>
    <n v="62"/>
    <n v="62"/>
    <n v="0"/>
    <n v="0"/>
    <n v="0"/>
    <n v="93"/>
    <s v="ADUE 200GM-box"/>
    <x v="8"/>
  </r>
  <r>
    <s v="ADUE                           40GM"/>
    <n v="10"/>
    <n v="975"/>
    <n v="15"/>
    <n v="0"/>
    <n v="1000"/>
    <n v="1000"/>
    <n v="0"/>
    <n v="0"/>
    <n v="0"/>
    <n v="1500"/>
    <s v="ADUE 40GM-box"/>
    <x v="9"/>
  </r>
  <r>
    <s v="ALANTO                         1LTR"/>
    <n v="0"/>
    <n v="10"/>
    <n v="0"/>
    <n v="0"/>
    <n v="10"/>
    <n v="10"/>
    <n v="0"/>
    <n v="0"/>
    <n v="0"/>
    <n v="15"/>
    <s v="ALANTO 1LTR-box"/>
    <x v="10"/>
  </r>
  <r>
    <s v="ALANTO                         250ML"/>
    <n v="0"/>
    <n v="40"/>
    <n v="0"/>
    <n v="0"/>
    <n v="40"/>
    <n v="0"/>
    <n v="40"/>
    <n v="0"/>
    <n v="0"/>
    <s v="   -"/>
    <s v="ALANTO 250ML-box"/>
    <x v="11"/>
  </r>
  <r>
    <s v="ALIETTE                        100GM"/>
    <n v="0"/>
    <n v="40"/>
    <n v="0"/>
    <n v="0"/>
    <n v="40"/>
    <n v="13"/>
    <n v="0"/>
    <n v="0"/>
    <n v="27"/>
    <s v="   -"/>
    <s v="ALIETTE 100GM-box"/>
    <x v="12"/>
  </r>
  <r>
    <s v="AMBITION                       1LTR"/>
    <n v="102"/>
    <n v="200"/>
    <n v="0"/>
    <n v="0"/>
    <n v="302"/>
    <n v="235"/>
    <n v="0"/>
    <n v="0"/>
    <n v="67"/>
    <n v="285.5"/>
    <s v="AMBITION 1LTR-box"/>
    <x v="13"/>
  </r>
  <r>
    <s v="AMBITION                       250ML"/>
    <n v="307"/>
    <n v="400"/>
    <n v="0"/>
    <n v="0"/>
    <n v="707"/>
    <n v="577"/>
    <n v="0"/>
    <n v="0"/>
    <n v="130"/>
    <n v="735.5"/>
    <s v="AMBITION 250ML-box"/>
    <x v="14"/>
  </r>
  <r>
    <s v="AMBITION                       500ML"/>
    <n v="300"/>
    <n v="200"/>
    <n v="0"/>
    <n v="0"/>
    <n v="500"/>
    <n v="455"/>
    <n v="0"/>
    <n v="0"/>
    <n v="45"/>
    <n v="637.5"/>
    <s v="AMBITION 500ML-box"/>
    <x v="15"/>
  </r>
  <r>
    <s v="ANTRACOL                       100GM"/>
    <n v="199"/>
    <n v="3750"/>
    <n v="0"/>
    <n v="0"/>
    <n v="3949"/>
    <n v="3346"/>
    <n v="0"/>
    <n v="0"/>
    <n v="603"/>
    <n v="4416"/>
    <s v="ANTRACOL 100GM-box"/>
    <x v="16"/>
  </r>
  <r>
    <s v="ANTRACOL                       1KG"/>
    <n v="18"/>
    <n v="690"/>
    <n v="0"/>
    <n v="0"/>
    <n v="708"/>
    <n v="697"/>
    <n v="0"/>
    <n v="0"/>
    <n v="11"/>
    <n v="1034.5"/>
    <s v="ANTRACOL 1KG-box"/>
    <x v="17"/>
  </r>
  <r>
    <s v="ANTRACOL                       250GM"/>
    <n v="100"/>
    <n v="3520"/>
    <n v="0"/>
    <n v="0"/>
    <n v="3620"/>
    <n v="3609"/>
    <n v="0"/>
    <n v="0"/>
    <n v="11"/>
    <n v="5402.5"/>
    <s v="ANTRACOL 250GM-box"/>
    <x v="18"/>
  </r>
  <r>
    <s v="ANTRACOL                       500GM"/>
    <n v="27"/>
    <n v="1540"/>
    <n v="0"/>
    <n v="0"/>
    <n v="1567"/>
    <n v="1547"/>
    <n v="0"/>
    <n v="0"/>
    <n v="20"/>
    <n v="2300.5"/>
    <s v="ANTRACOL 500GM-box"/>
    <x v="19"/>
  </r>
  <r>
    <s v="ARIZE 6444 GOLD                3KG"/>
    <n v="0"/>
    <n v="8570"/>
    <n v="495"/>
    <n v="0"/>
    <n v="9065"/>
    <n v="8765"/>
    <n v="300"/>
    <n v="0"/>
    <n v="0"/>
    <n v="13147.5"/>
    <s v="ARIZE 6444 GOLD 3KG-box"/>
    <x v="20"/>
  </r>
  <r>
    <s v="ARIZE 6444 GOLD                5KG"/>
    <n v="0"/>
    <n v="7230"/>
    <n v="875"/>
    <n v="0"/>
    <n v="8105"/>
    <n v="7427"/>
    <n v="678"/>
    <n v="0"/>
    <n v="0"/>
    <n v="11140.5"/>
    <s v="ARIZE 6444 GOLD 5KG-box"/>
    <x v="20"/>
  </r>
  <r>
    <s v="ARIZE 6633                     3KG"/>
    <n v="0"/>
    <n v="300"/>
    <n v="12"/>
    <n v="0"/>
    <n v="312"/>
    <n v="204"/>
    <n v="108"/>
    <n v="0"/>
    <n v="0"/>
    <n v="306"/>
    <s v="ARIZE 6633 3KG-box"/>
    <x v="21"/>
  </r>
  <r>
    <s v="ARIZE 8433 DT                  3KG"/>
    <n v="0"/>
    <n v="17460"/>
    <n v="1374"/>
    <n v="0"/>
    <n v="18834"/>
    <n v="17944"/>
    <n v="890"/>
    <n v="0"/>
    <n v="0"/>
    <n v="26916"/>
    <s v="ARIZE 8433 DT 3KG-box"/>
    <x v="22"/>
  </r>
  <r>
    <s v="ARIZE BOLD                     3KG"/>
    <n v="0"/>
    <n v="400"/>
    <n v="51"/>
    <n v="0"/>
    <n v="451"/>
    <n v="441"/>
    <n v="10"/>
    <n v="0"/>
    <n v="0"/>
    <n v="661.5"/>
    <s v="ARIZE BOLD 3KG-box"/>
    <x v="23"/>
  </r>
  <r>
    <s v="ARIZE DHANI                    3KG"/>
    <n v="0"/>
    <n v="4250"/>
    <n v="711"/>
    <n v="0"/>
    <n v="4961"/>
    <n v="3391"/>
    <n v="1570"/>
    <n v="0"/>
    <n v="0"/>
    <n v="5086.5"/>
    <s v="ARIZE DHANI 3KG-box"/>
    <x v="24"/>
  </r>
  <r>
    <s v="ARIZE DHANI                    5KG"/>
    <n v="0"/>
    <n v="1200"/>
    <n v="199"/>
    <n v="0"/>
    <n v="1399"/>
    <n v="613"/>
    <n v="786"/>
    <n v="0"/>
    <n v="0"/>
    <n v="919.5"/>
    <s v="ARIZE DHANI 5KG-box"/>
    <x v="25"/>
  </r>
  <r>
    <s v="ARIZE TEJ GOLD                 1KG"/>
    <n v="0"/>
    <n v="1260"/>
    <n v="266"/>
    <n v="0"/>
    <n v="1526"/>
    <n v="1526"/>
    <n v="0"/>
    <n v="0"/>
    <n v="0"/>
    <n v="2289"/>
    <s v="ARIZE TEJ GOLD 1KG-box"/>
    <x v="26"/>
  </r>
  <r>
    <s v="ARIZE TEJ GOLD                 3KG"/>
    <n v="0"/>
    <n v="2100"/>
    <n v="530"/>
    <n v="0"/>
    <n v="2630"/>
    <n v="2630"/>
    <n v="0"/>
    <n v="0"/>
    <n v="0"/>
    <n v="3945"/>
    <s v="ARIZE TEJ GOLD 3KG-box"/>
    <x v="27"/>
  </r>
  <r>
    <s v="ARIZE XPRESS                   3KG"/>
    <n v="0"/>
    <n v="400"/>
    <n v="37"/>
    <n v="0"/>
    <n v="437"/>
    <n v="367"/>
    <n v="70"/>
    <n v="0"/>
    <n v="0"/>
    <n v="550.5"/>
    <s v="ARIZE XPRESS 3KG-box"/>
    <x v="28"/>
  </r>
  <r>
    <s v="BERDERA                        120GM"/>
    <n v="0"/>
    <n v="25"/>
    <n v="0"/>
    <n v="0"/>
    <n v="25"/>
    <n v="25"/>
    <n v="0"/>
    <n v="0"/>
    <n v="0"/>
    <n v="37.5"/>
    <s v="BERDERA 120GM-box"/>
    <x v="29"/>
  </r>
  <r>
    <s v="BERDERA                        500GM"/>
    <n v="0"/>
    <n v="8"/>
    <n v="0"/>
    <n v="0"/>
    <n v="8"/>
    <n v="8"/>
    <n v="0"/>
    <n v="0"/>
    <n v="0"/>
    <n v="12"/>
    <s v="BERDERA 500GM-box"/>
    <x v="30"/>
  </r>
  <r>
    <s v="BUONOS SC                      250ML"/>
    <n v="0"/>
    <n v="40"/>
    <n v="0"/>
    <n v="0"/>
    <n v="40"/>
    <n v="10"/>
    <n v="0"/>
    <n v="0"/>
    <n v="30"/>
    <s v="   -"/>
    <s v="BUONOS SC 250ML-box"/>
    <x v="31"/>
  </r>
  <r>
    <s v="CIPEL GR                       4KG"/>
    <n v="0"/>
    <n v="60"/>
    <n v="0"/>
    <n v="0"/>
    <n v="60"/>
    <n v="12"/>
    <n v="0"/>
    <n v="0"/>
    <n v="48"/>
    <s v="   -"/>
    <s v="CIPEL GR 4KG-box"/>
    <x v="32"/>
  </r>
  <r>
    <s v="CONFIDOR                       1LTR"/>
    <n v="0"/>
    <n v="20"/>
    <n v="0"/>
    <n v="0"/>
    <n v="20"/>
    <n v="10"/>
    <n v="0"/>
    <n v="0"/>
    <n v="10"/>
    <n v="5"/>
    <s v="CONFIDOR 1LTR-box"/>
    <x v="33"/>
  </r>
  <r>
    <s v="CONFIDOR                       250ML"/>
    <n v="13"/>
    <n v="80"/>
    <n v="0"/>
    <n v="0"/>
    <n v="93"/>
    <n v="20"/>
    <n v="40"/>
    <n v="0"/>
    <n v="33"/>
    <s v="   -"/>
    <s v="CONFIDOR 250ML-box"/>
    <x v="34"/>
  </r>
  <r>
    <s v="CONFIDOR SUPER                 250ML"/>
    <n v="20"/>
    <n v="40"/>
    <n v="0"/>
    <n v="0"/>
    <n v="60"/>
    <n v="19"/>
    <n v="40"/>
    <n v="0"/>
    <n v="1"/>
    <n v="27.5"/>
    <s v="CONFIDOR SUPER 250ML-box"/>
    <x v="35"/>
  </r>
  <r>
    <s v="CONFIDOR SUPER                 50ML"/>
    <n v="0"/>
    <n v="100"/>
    <n v="0"/>
    <n v="0"/>
    <n v="100"/>
    <n v="49"/>
    <n v="50"/>
    <n v="0"/>
    <n v="1"/>
    <n v="72.5"/>
    <s v="CONFIDOR SUPER 50ML-box"/>
    <x v="36"/>
  </r>
  <r>
    <s v="COUNCIL ACTIVE                 45GM"/>
    <n v="10"/>
    <n v="160"/>
    <n v="28"/>
    <n v="0"/>
    <n v="198"/>
    <n v="28"/>
    <n v="80"/>
    <n v="0"/>
    <n v="90"/>
    <s v="   -"/>
    <s v="COUNCIL ACTIVE 45GM-box"/>
    <x v="37"/>
  </r>
  <r>
    <s v="COUNCIL ACTIVE                 90GM"/>
    <n v="34"/>
    <n v="300"/>
    <n v="10"/>
    <n v="0"/>
    <n v="344"/>
    <n v="25"/>
    <n v="300"/>
    <n v="0"/>
    <n v="19"/>
    <n v="18.5"/>
    <s v="COUNCIL ACTIVE 90GM-box"/>
    <x v="38"/>
  </r>
  <r>
    <s v="DECIS 2.8% EC                  100ML"/>
    <n v="67"/>
    <n v="0"/>
    <n v="0"/>
    <n v="0"/>
    <n v="67"/>
    <n v="0"/>
    <n v="0"/>
    <n v="0"/>
    <n v="67"/>
    <s v="   -"/>
    <s v="DECIS 2.8% EC 100ML-box"/>
    <x v="39"/>
  </r>
  <r>
    <s v="DECIS 2.8% EC                  1LTR"/>
    <n v="18"/>
    <n v="0"/>
    <n v="0"/>
    <n v="0"/>
    <n v="18"/>
    <n v="14"/>
    <n v="0"/>
    <n v="0"/>
    <n v="4"/>
    <n v="17"/>
    <s v="DECIS 2.8% EC 1LTR-box"/>
    <x v="40"/>
  </r>
  <r>
    <s v="DECIS 2.8% EC                  250ML"/>
    <n v="60"/>
    <n v="0"/>
    <n v="0"/>
    <n v="0"/>
    <n v="60"/>
    <n v="10"/>
    <n v="0"/>
    <n v="0"/>
    <n v="50"/>
    <s v="   -"/>
    <s v="DECIS 2.8% EC 250ML-box"/>
    <x v="41"/>
  </r>
  <r>
    <s v="DECIS 2.8% EC                  500ML"/>
    <n v="48"/>
    <n v="0"/>
    <n v="0"/>
    <n v="0"/>
    <n v="48"/>
    <n v="20"/>
    <n v="0"/>
    <n v="0"/>
    <n v="28"/>
    <n v="2"/>
    <s v="DECIS 2.8% EC 500ML-box"/>
    <x v="42"/>
  </r>
  <r>
    <s v="DECIS-100                      100ML"/>
    <n v="56"/>
    <n v="650"/>
    <n v="10"/>
    <n v="0"/>
    <n v="716"/>
    <n v="659"/>
    <n v="0"/>
    <n v="0"/>
    <n v="57"/>
    <n v="931.5"/>
    <s v="DECIS-100 100ML-box"/>
    <x v="43"/>
  </r>
  <r>
    <s v="DECIS-100                      1LTR"/>
    <n v="6"/>
    <n v="60"/>
    <n v="0"/>
    <n v="0"/>
    <n v="66"/>
    <n v="52"/>
    <n v="0"/>
    <n v="0"/>
    <n v="14"/>
    <n v="64"/>
    <s v="DECIS-100 1LTR-box"/>
    <x v="40"/>
  </r>
  <r>
    <s v="DECIS-100                      250ML"/>
    <n v="7"/>
    <n v="320"/>
    <n v="3"/>
    <n v="0"/>
    <n v="330"/>
    <n v="295"/>
    <n v="0"/>
    <n v="0"/>
    <n v="35"/>
    <n v="407.5"/>
    <s v="DECIS-100 250ML-box"/>
    <x v="44"/>
  </r>
  <r>
    <s v="DECIS-100                      50ML"/>
    <n v="40"/>
    <n v="0"/>
    <n v="5"/>
    <n v="0"/>
    <n v="45"/>
    <n v="5"/>
    <n v="0"/>
    <n v="0"/>
    <n v="40"/>
    <s v="   -"/>
    <s v="DECIS-100 50ML-box"/>
    <x v="45"/>
  </r>
  <r>
    <s v="FAME                           100ML"/>
    <n v="8"/>
    <n v="240"/>
    <n v="0"/>
    <n v="0"/>
    <n v="248"/>
    <n v="92"/>
    <n v="160"/>
    <n v="0"/>
    <s v="  -4"/>
    <n v="142"/>
    <s v="FAME 100ML-box"/>
    <x v="46"/>
  </r>
  <r>
    <s v="FAME                           10ML"/>
    <n v="172"/>
    <n v="800"/>
    <n v="0"/>
    <n v="0"/>
    <n v="972"/>
    <n v="534"/>
    <n v="0"/>
    <n v="0"/>
    <n v="438"/>
    <n v="363"/>
    <s v="FAME 10ML-box"/>
    <x v="47"/>
  </r>
  <r>
    <s v="FAME                           250ML"/>
    <n v="0"/>
    <n v="24"/>
    <n v="0"/>
    <n v="0"/>
    <n v="24"/>
    <n v="15"/>
    <n v="8"/>
    <n v="0"/>
    <n v="1"/>
    <n v="21.5"/>
    <s v="FAME 250ML-box"/>
    <x v="48"/>
  </r>
  <r>
    <s v="FAME                           50ML"/>
    <n v="0"/>
    <n v="240"/>
    <n v="0"/>
    <n v="0"/>
    <n v="240"/>
    <n v="143"/>
    <n v="40"/>
    <n v="0"/>
    <n v="57"/>
    <n v="157.5"/>
    <s v="FAME 50ML-box"/>
    <x v="49"/>
  </r>
  <r>
    <s v="FENOS QUICK SC                 100ML"/>
    <n v="0"/>
    <n v="200"/>
    <n v="0"/>
    <n v="0"/>
    <n v="200"/>
    <n v="150"/>
    <n v="0"/>
    <n v="0"/>
    <n v="50"/>
    <n v="175"/>
    <s v="FENOS QUICK SC 100ML-box"/>
    <x v="50"/>
  </r>
  <r>
    <s v="FENOS QUICK SC                 250ML"/>
    <n v="0"/>
    <n v="40"/>
    <n v="0"/>
    <n v="0"/>
    <n v="40"/>
    <n v="10"/>
    <n v="0"/>
    <n v="0"/>
    <n v="30"/>
    <s v="   -"/>
    <s v="FENOS QUICK SC 250ML-box"/>
    <x v="51"/>
  </r>
  <r>
    <s v="FITREST                        100GM"/>
    <n v="24"/>
    <n v="0"/>
    <n v="0"/>
    <n v="0"/>
    <n v="24"/>
    <n v="0"/>
    <n v="0"/>
    <n v="0"/>
    <n v="24"/>
    <s v="   -"/>
    <s v="FITREST 100GM-box"/>
    <x v="52"/>
  </r>
  <r>
    <s v="FITREST                        50GM"/>
    <n v="56"/>
    <n v="0"/>
    <n v="0"/>
    <n v="0"/>
    <n v="56"/>
    <n v="0"/>
    <n v="0"/>
    <n v="0"/>
    <n v="56"/>
    <s v="   -"/>
    <s v="FITREST 50GM-box"/>
    <x v="53"/>
  </r>
  <r>
    <s v="FOLICUR                        100ML"/>
    <n v="11"/>
    <n v="300"/>
    <n v="0"/>
    <n v="0"/>
    <n v="311"/>
    <n v="196"/>
    <n v="100"/>
    <n v="0"/>
    <n v="15"/>
    <n v="279"/>
    <s v="FOLICUR 100ML-box"/>
    <x v="54"/>
  </r>
  <r>
    <s v="FOLICUR                        1LTR"/>
    <n v="0"/>
    <n v="70"/>
    <n v="0"/>
    <n v="0"/>
    <n v="70"/>
    <n v="75"/>
    <n v="0"/>
    <n v="0"/>
    <s v="  -5"/>
    <n v="117.5"/>
    <s v="FOLICUR 1LTR-box"/>
    <x v="55"/>
  </r>
  <r>
    <s v="FOLICUR                        250ML"/>
    <n v="35"/>
    <n v="280"/>
    <n v="0"/>
    <n v="0"/>
    <n v="315"/>
    <n v="287"/>
    <n v="40"/>
    <n v="0"/>
    <s v=" -12"/>
    <n v="442.5"/>
    <s v="FOLICUR 250ML-box"/>
    <x v="56"/>
  </r>
  <r>
    <s v="FOLICUR                        500ML"/>
    <n v="6"/>
    <n v="60"/>
    <n v="0"/>
    <n v="0"/>
    <n v="66"/>
    <n v="83"/>
    <n v="0"/>
    <n v="0"/>
    <s v=" -17"/>
    <n v="141.5"/>
    <s v="FOLICUR 500ML-box"/>
    <x v="57"/>
  </r>
  <r>
    <s v="FOOST                          500GM"/>
    <n v="72"/>
    <n v="0"/>
    <n v="0"/>
    <n v="0"/>
    <n v="72"/>
    <n v="34"/>
    <n v="0"/>
    <n v="0"/>
    <n v="38"/>
    <n v="13"/>
    <s v="FOOST 500GM-box"/>
    <x v="58"/>
  </r>
  <r>
    <s v="GAUCHO                         100ML"/>
    <n v="3"/>
    <n v="250"/>
    <n v="0"/>
    <n v="52"/>
    <n v="305"/>
    <n v="305"/>
    <n v="0"/>
    <n v="0"/>
    <n v="0"/>
    <n v="457.5"/>
    <s v="GAUCHO 100ML-box"/>
    <x v="59"/>
  </r>
  <r>
    <s v="GAUCHO                         50ML"/>
    <n v="0"/>
    <n v="1100"/>
    <n v="5"/>
    <n v="0"/>
    <n v="1105"/>
    <n v="998"/>
    <n v="0"/>
    <n v="0"/>
    <n v="107"/>
    <n v="1390"/>
    <s v="GAUCHO 50ML-box"/>
    <x v="32"/>
  </r>
  <r>
    <s v="GAUCHO                         9ML"/>
    <n v="5423"/>
    <n v="300"/>
    <n v="0"/>
    <n v="0"/>
    <n v="5723"/>
    <n v="420"/>
    <n v="0"/>
    <n v="0"/>
    <n v="5303"/>
    <s v="   -"/>
    <s v="GAUCHO 9ML-box"/>
    <x v="60"/>
  </r>
  <r>
    <s v="GLAMORE                        100GM"/>
    <n v="11"/>
    <n v="400"/>
    <n v="40"/>
    <n v="0"/>
    <n v="451"/>
    <n v="372"/>
    <n v="60"/>
    <n v="0"/>
    <n v="19"/>
    <n v="539"/>
    <s v="GLAMORE 100GM-box"/>
    <x v="61"/>
  </r>
  <r>
    <s v="GLAMORE                        250GM"/>
    <n v="3"/>
    <n v="0"/>
    <n v="0"/>
    <n v="0"/>
    <n v="3"/>
    <n v="0"/>
    <n v="0"/>
    <n v="0"/>
    <n v="3"/>
    <s v="   -"/>
    <s v="GLAMORE 250GM-box"/>
    <x v="62"/>
  </r>
  <r>
    <s v="GLAMORE                        50GM"/>
    <n v="27"/>
    <n v="1200"/>
    <n v="40"/>
    <n v="0"/>
    <n v="1267"/>
    <n v="430"/>
    <n v="800"/>
    <n v="0"/>
    <n v="37"/>
    <n v="608"/>
    <s v="GLAMORE 50GM-box"/>
    <x v="63"/>
  </r>
  <r>
    <s v="GLAMORE                        5GM"/>
    <n v="211"/>
    <n v="0"/>
    <n v="0"/>
    <n v="0"/>
    <n v="211"/>
    <n v="0"/>
    <n v="0"/>
    <n v="0"/>
    <n v="211"/>
    <s v="   -"/>
    <s v="GLAMORE 5GM-box"/>
    <x v="64"/>
  </r>
  <r>
    <s v="INFINITO SC                    100ML"/>
    <n v="0"/>
    <n v="50"/>
    <n v="0"/>
    <n v="0"/>
    <n v="50"/>
    <n v="0"/>
    <n v="0"/>
    <n v="0"/>
    <n v="50"/>
    <s v="   -"/>
    <s v="INFINITO SC 100ML-box"/>
    <x v="65"/>
  </r>
  <r>
    <s v="JUMP                           100GM"/>
    <n v="0"/>
    <n v="60"/>
    <n v="0"/>
    <n v="0"/>
    <n v="60"/>
    <n v="20"/>
    <n v="0"/>
    <n v="0"/>
    <n v="40"/>
    <s v="   -"/>
    <s v="JUMP 100GM-box"/>
    <x v="66"/>
  </r>
  <r>
    <s v="JUMP                           40GM"/>
    <n v="0"/>
    <n v="560"/>
    <n v="0"/>
    <n v="0"/>
    <n v="560"/>
    <n v="250"/>
    <n v="0"/>
    <n v="0"/>
    <n v="310"/>
    <n v="65"/>
    <s v="JUMP 40GM-box"/>
    <x v="67"/>
  </r>
  <r>
    <s v="LARVIN                         100GM"/>
    <n v="60"/>
    <n v="80"/>
    <n v="0"/>
    <n v="0"/>
    <n v="140"/>
    <n v="107"/>
    <n v="0"/>
    <n v="0"/>
    <n v="33"/>
    <n v="127.5"/>
    <s v="LARVIN 100GM-box"/>
    <x v="68"/>
  </r>
  <r>
    <s v="LARVIN                         250GM"/>
    <n v="1"/>
    <n v="100"/>
    <n v="0"/>
    <n v="0"/>
    <n v="101"/>
    <n v="39"/>
    <n v="0"/>
    <n v="0"/>
    <n v="62"/>
    <s v="   -"/>
    <s v="LARVIN 250GM-box"/>
    <x v="69"/>
  </r>
  <r>
    <s v="LAUDIS                         115ML"/>
    <n v="56"/>
    <n v="40"/>
    <n v="0"/>
    <n v="0"/>
    <n v="96"/>
    <n v="32"/>
    <n v="48"/>
    <n v="0"/>
    <n v="16"/>
    <n v="32"/>
    <s v="LAUDIS 115ML-box"/>
    <x v="70"/>
  </r>
  <r>
    <s v="LAUDIS                         230ML"/>
    <n v="8"/>
    <n v="0"/>
    <n v="0"/>
    <n v="0"/>
    <n v="8"/>
    <n v="0"/>
    <n v="0"/>
    <n v="0"/>
    <n v="8"/>
    <s v="   -"/>
    <s v="LAUDIS 230ML-box"/>
    <x v="71"/>
  </r>
  <r>
    <s v="LAUDIS                         57.5ML"/>
    <n v="30"/>
    <n v="20"/>
    <n v="0"/>
    <n v="0"/>
    <n v="50"/>
    <n v="13"/>
    <n v="20"/>
    <n v="0"/>
    <n v="17"/>
    <n v="2.5"/>
    <s v="LAUDIS 57.5ML-box"/>
    <x v="72"/>
  </r>
  <r>
    <s v="MELODY DUE                     100GM"/>
    <n v="94"/>
    <n v="0"/>
    <n v="0"/>
    <n v="0"/>
    <n v="94"/>
    <n v="44"/>
    <n v="0"/>
    <n v="0"/>
    <n v="50"/>
    <n v="16"/>
    <s v="MELODY DUE 100GM-box"/>
    <x v="73"/>
  </r>
  <r>
    <s v="MELODY DUO                     400GM"/>
    <n v="22"/>
    <n v="90"/>
    <n v="0"/>
    <n v="0"/>
    <n v="112"/>
    <n v="82"/>
    <n v="0"/>
    <n v="0"/>
    <n v="30"/>
    <n v="93"/>
    <s v="MELODY DUO 400GM-box"/>
    <x v="74"/>
  </r>
  <r>
    <s v="MELODY DUO                     800GM"/>
    <n v="23"/>
    <n v="0"/>
    <n v="0"/>
    <n v="0"/>
    <n v="23"/>
    <n v="0"/>
    <n v="0"/>
    <n v="0"/>
    <n v="23"/>
    <s v="   -"/>
    <s v="MELODY DUO 800GM-box"/>
    <x v="75"/>
  </r>
  <r>
    <s v="MONCEREN                       1LTR"/>
    <n v="5"/>
    <n v="50"/>
    <n v="0"/>
    <n v="0"/>
    <n v="55"/>
    <n v="25"/>
    <n v="0"/>
    <n v="0"/>
    <n v="30"/>
    <n v="7.5"/>
    <s v="MONCEREN 1LTR-box"/>
    <x v="76"/>
  </r>
  <r>
    <s v="MONCEREN                       250ML"/>
    <n v="0"/>
    <n v="160"/>
    <n v="0"/>
    <n v="0"/>
    <n v="160"/>
    <n v="55"/>
    <n v="0"/>
    <n v="0"/>
    <n v="105"/>
    <s v="   -"/>
    <s v="MONCEREN 250ML-box"/>
    <x v="77"/>
  </r>
  <r>
    <s v="MONCEREN                       500ML"/>
    <n v="20"/>
    <n v="60"/>
    <n v="0"/>
    <n v="0"/>
    <n v="80"/>
    <n v="24"/>
    <n v="0"/>
    <n v="0"/>
    <n v="56"/>
    <s v="   -"/>
    <s v="MONCEREN 500ML-box"/>
    <x v="78"/>
  </r>
  <r>
    <s v="MOVENTO ENERGY                 100ML"/>
    <n v="0"/>
    <n v="50"/>
    <n v="0"/>
    <n v="0"/>
    <n v="50"/>
    <n v="5"/>
    <n v="0"/>
    <n v="0"/>
    <n v="45"/>
    <s v="   -"/>
    <s v="MOVENTO ENERGY 100ML-box"/>
    <x v="79"/>
  </r>
  <r>
    <s v="NATIVO                         100GM"/>
    <n v="39"/>
    <n v="1150"/>
    <n v="0"/>
    <n v="0"/>
    <n v="1189"/>
    <n v="996"/>
    <n v="150"/>
    <n v="0"/>
    <n v="43"/>
    <n v="1451"/>
    <s v="NATIVO 100GM-box"/>
    <x v="80"/>
  </r>
  <r>
    <s v="NATIVO                         1KG"/>
    <n v="10"/>
    <n v="980"/>
    <n v="5"/>
    <n v="0"/>
    <n v="995"/>
    <n v="807"/>
    <n v="170"/>
    <n v="0"/>
    <n v="18"/>
    <n v="1192.5"/>
    <s v="NATIVO 1KG-box"/>
    <x v="81"/>
  </r>
  <r>
    <s v="NATIVO                         250GM"/>
    <n v="43"/>
    <n v="120"/>
    <n v="0"/>
    <n v="0"/>
    <n v="163"/>
    <n v="152"/>
    <n v="0"/>
    <n v="0"/>
    <n v="11"/>
    <n v="217"/>
    <s v="NATIVO 250GM-box"/>
    <x v="82"/>
  </r>
  <r>
    <s v="NATIVO                         500GM"/>
    <n v="124"/>
    <n v="320"/>
    <n v="1"/>
    <n v="0"/>
    <n v="445"/>
    <n v="225"/>
    <n v="220"/>
    <n v="0"/>
    <n v="0"/>
    <n v="337.5"/>
    <s v="NATIVO 500GM-box"/>
    <x v="83"/>
  </r>
  <r>
    <s v="NATIVO                         50GM"/>
    <n v="50"/>
    <n v="500"/>
    <n v="0"/>
    <n v="0"/>
    <n v="550"/>
    <n v="550"/>
    <n v="0"/>
    <n v="0"/>
    <n v="0"/>
    <n v="825"/>
    <s v="NATIVO 50GM-box"/>
    <x v="84"/>
  </r>
  <r>
    <s v="OBERON                         100ML"/>
    <n v="50"/>
    <n v="50"/>
    <n v="0"/>
    <n v="0"/>
    <n v="100"/>
    <n v="71"/>
    <n v="0"/>
    <n v="0"/>
    <n v="29"/>
    <n v="77.5"/>
    <s v="OBERON 100ML-box"/>
    <x v="85"/>
  </r>
  <r>
    <s v="OBERON                         1LTR"/>
    <n v="0"/>
    <n v="10"/>
    <n v="0"/>
    <n v="0"/>
    <n v="10"/>
    <n v="10"/>
    <n v="0"/>
    <n v="0"/>
    <n v="0"/>
    <n v="15"/>
    <s v="OBERON 1LTR-box"/>
    <x v="86"/>
  </r>
  <r>
    <s v="PLANOFIX                       100ML"/>
    <n v="50"/>
    <n v="1050"/>
    <n v="0"/>
    <n v="0"/>
    <n v="1100"/>
    <n v="930"/>
    <n v="0"/>
    <n v="0"/>
    <n v="170"/>
    <n v="1225"/>
    <s v="PLANOFIX 100ML-box"/>
    <x v="87"/>
  </r>
  <r>
    <s v="PLANOFIX                       250ML"/>
    <n v="0"/>
    <n v="120"/>
    <n v="0"/>
    <n v="0"/>
    <n v="120"/>
    <n v="2"/>
    <n v="0"/>
    <n v="0"/>
    <n v="118"/>
    <s v="   -"/>
    <s v="PLANOFIX 250ML-box"/>
    <x v="88"/>
  </r>
  <r>
    <s v="RAXIL EASY                     13.4ML"/>
    <n v="50"/>
    <n v="400"/>
    <n v="0"/>
    <n v="0"/>
    <n v="450"/>
    <n v="200"/>
    <n v="0"/>
    <n v="0"/>
    <n v="250"/>
    <n v="50"/>
    <s v="RAXIL EASY 13.4ML-box"/>
    <x v="89"/>
  </r>
  <r>
    <s v="REGENT GR                      25KG"/>
    <n v="10"/>
    <n v="50"/>
    <n v="0"/>
    <n v="0"/>
    <n v="60"/>
    <n v="31"/>
    <n v="0"/>
    <n v="0"/>
    <n v="29"/>
    <n v="17.5"/>
    <s v="REGENT GR 25KG-box"/>
    <x v="90"/>
  </r>
  <r>
    <s v="REGENT GR                      5KG"/>
    <n v="127"/>
    <n v="1300"/>
    <n v="0"/>
    <n v="0"/>
    <n v="1427"/>
    <n v="1166"/>
    <n v="0"/>
    <n v="0"/>
    <n v="261"/>
    <n v="1488"/>
    <s v="REGENT GR 5KG-box"/>
    <x v="91"/>
  </r>
  <r>
    <s v="REGENT SC                      100ML"/>
    <n v="25"/>
    <n v="350"/>
    <n v="0"/>
    <n v="0"/>
    <n v="375"/>
    <n v="178"/>
    <n v="100"/>
    <n v="0"/>
    <n v="97"/>
    <n v="170"/>
    <s v="REGENT SC 100ML-box"/>
    <x v="92"/>
  </r>
  <r>
    <s v="REGENT SC                      1LTR"/>
    <n v="14"/>
    <n v="110"/>
    <n v="0"/>
    <n v="0"/>
    <n v="124"/>
    <n v="114"/>
    <n v="0"/>
    <n v="0"/>
    <n v="10"/>
    <n v="161"/>
    <s v="REGENT SC 1LTR-box"/>
    <x v="93"/>
  </r>
  <r>
    <s v="REGENT SC                      250ML"/>
    <n v="0"/>
    <n v="240"/>
    <n v="0"/>
    <n v="0"/>
    <n v="240"/>
    <n v="147"/>
    <n v="60"/>
    <n v="0"/>
    <n v="33"/>
    <n v="187.5"/>
    <s v="REGENT SC 250ML-box"/>
    <x v="94"/>
  </r>
  <r>
    <s v="REGENT SC                      500ML"/>
    <n v="27"/>
    <n v="140"/>
    <n v="0"/>
    <n v="0"/>
    <n v="167"/>
    <n v="70"/>
    <n v="40"/>
    <n v="0"/>
    <n v="57"/>
    <n v="48"/>
    <s v="REGENT SC 500ML-box"/>
    <x v="95"/>
  </r>
  <r>
    <s v="REGENT ULTRA GR                4KG"/>
    <n v="371"/>
    <n v="700"/>
    <n v="0"/>
    <n v="0"/>
    <n v="1071"/>
    <n v="730"/>
    <n v="0"/>
    <n v="0"/>
    <n v="341"/>
    <n v="754"/>
    <s v="REGENT ULTRA GR 4KG-box"/>
    <x v="96"/>
  </r>
  <r>
    <s v="RICESTAR                       250ML"/>
    <n v="8"/>
    <n v="0"/>
    <n v="0"/>
    <n v="0"/>
    <n v="8"/>
    <n v="8"/>
    <n v="0"/>
    <n v="0"/>
    <n v="0"/>
    <n v="12"/>
    <s v="RICESTAR 250ML-box"/>
    <x v="97"/>
  </r>
  <r>
    <s v="RICESTAR                       500ML"/>
    <n v="0"/>
    <n v="500"/>
    <n v="100"/>
    <n v="0"/>
    <n v="600"/>
    <n v="335"/>
    <n v="240"/>
    <n v="0"/>
    <n v="25"/>
    <n v="477.5"/>
    <s v="RICESTAR 500ML-box"/>
    <x v="98"/>
  </r>
  <r>
    <s v="ROUND UP                       1LTR"/>
    <n v="0"/>
    <n v="300"/>
    <n v="0"/>
    <n v="0"/>
    <n v="300"/>
    <n v="300"/>
    <n v="0"/>
    <n v="0"/>
    <n v="0"/>
    <n v="450"/>
    <s v="ROUND UP 1LTR-box"/>
    <x v="99"/>
  </r>
  <r>
    <s v="SECTIN                         100GM"/>
    <n v="59"/>
    <n v="250"/>
    <n v="0"/>
    <n v="1"/>
    <n v="310"/>
    <n v="310"/>
    <n v="0"/>
    <n v="0"/>
    <n v="0"/>
    <n v="465"/>
    <s v="SECTIN 100GM-box"/>
    <x v="100"/>
  </r>
  <r>
    <s v="SECTIN                         600GM"/>
    <n v="4"/>
    <n v="120"/>
    <n v="0"/>
    <n v="0"/>
    <n v="124"/>
    <n v="106"/>
    <n v="0"/>
    <n v="0"/>
    <n v="18"/>
    <n v="141"/>
    <s v="SECTIN 600GM-box"/>
    <x v="101"/>
  </r>
  <r>
    <s v="SENCOR                         100GM"/>
    <n v="423"/>
    <n v="0"/>
    <n v="10"/>
    <n v="0"/>
    <n v="433"/>
    <n v="284"/>
    <n v="0"/>
    <n v="0"/>
    <n v="149"/>
    <n v="277"/>
    <s v="SENCOR 100GM-box"/>
    <x v="102"/>
  </r>
  <r>
    <s v="SENCOR                         500GM"/>
    <n v="179"/>
    <n v="0"/>
    <n v="0"/>
    <n v="0"/>
    <n v="179"/>
    <n v="40"/>
    <n v="60"/>
    <n v="0"/>
    <n v="79"/>
    <s v="   -"/>
    <s v="SENCOR 500GM-box"/>
    <x v="103"/>
  </r>
  <r>
    <s v="SIMBOLA                        100GM"/>
    <n v="0"/>
    <n v="100"/>
    <n v="0"/>
    <n v="0"/>
    <n v="100"/>
    <n v="100"/>
    <n v="0"/>
    <n v="0"/>
    <n v="0"/>
    <n v="150"/>
    <s v="SIMBOLA 100GM-box"/>
    <x v="104"/>
  </r>
  <r>
    <s v="SIMBOLA                        250GM"/>
    <n v="0"/>
    <n v="40"/>
    <n v="0"/>
    <n v="0"/>
    <n v="40"/>
    <n v="32"/>
    <n v="0"/>
    <n v="0"/>
    <n v="8"/>
    <n v="40"/>
    <s v="SIMBOLA 250GM-box"/>
    <x v="105"/>
  </r>
  <r>
    <s v="SIVANTO PRIME                  100ML"/>
    <n v="30"/>
    <n v="0"/>
    <n v="0"/>
    <n v="0"/>
    <n v="30"/>
    <n v="0"/>
    <n v="0"/>
    <n v="0"/>
    <n v="30"/>
    <s v="   -"/>
    <s v="SIVANTO PRIME 100ML-box"/>
    <x v="106"/>
  </r>
  <r>
    <s v="SOLOMON                        100ML"/>
    <n v="50"/>
    <n v="300"/>
    <n v="0"/>
    <n v="0"/>
    <n v="350"/>
    <n v="246"/>
    <n v="50"/>
    <n v="0"/>
    <n v="54"/>
    <n v="315"/>
    <s v="SOLOMON 100ML-box"/>
    <x v="107"/>
  </r>
  <r>
    <s v="SOLOMON                        1LTR"/>
    <n v="0"/>
    <n v="170"/>
    <n v="2"/>
    <n v="0"/>
    <n v="172"/>
    <n v="71"/>
    <n v="80"/>
    <n v="0"/>
    <n v="21"/>
    <n v="85.5"/>
    <s v="SOLOMON 1LTR-box"/>
    <x v="108"/>
  </r>
  <r>
    <s v="SOLOMON                        250ML"/>
    <n v="19"/>
    <n v="400"/>
    <n v="0"/>
    <n v="0"/>
    <n v="419"/>
    <n v="175"/>
    <n v="240"/>
    <n v="0"/>
    <n v="4"/>
    <n v="258.5"/>
    <s v="SOLOMON 250ML-box"/>
    <x v="109"/>
  </r>
  <r>
    <s v="SOLOMON                        500ML"/>
    <n v="0"/>
    <n v="160"/>
    <n v="18"/>
    <n v="0"/>
    <n v="178"/>
    <n v="140"/>
    <n v="0"/>
    <n v="0"/>
    <n v="38"/>
    <n v="172"/>
    <s v="SOLOMON 500ML-box"/>
    <x v="110"/>
  </r>
  <r>
    <s v="SPINTOR                        7ML"/>
    <n v="10"/>
    <n v="0"/>
    <n v="0"/>
    <n v="0"/>
    <n v="10"/>
    <n v="0"/>
    <n v="0"/>
    <n v="0"/>
    <n v="10"/>
    <s v="   -"/>
    <s v="SPINTOR 7ML-box"/>
    <x v="111"/>
  </r>
  <r>
    <s v="SUNRICE                        50GM"/>
    <n v="0"/>
    <n v="300"/>
    <n v="0"/>
    <n v="0"/>
    <n v="300"/>
    <n v="100"/>
    <n v="200"/>
    <n v="0"/>
    <n v="0"/>
    <n v="150"/>
    <s v="SUNRICE 50GM-box"/>
    <x v="112"/>
  </r>
  <r>
    <s v="TOPSTAR                        35GM"/>
    <n v="20"/>
    <n v="0"/>
    <n v="0"/>
    <n v="0"/>
    <n v="20"/>
    <n v="0"/>
    <n v="0"/>
    <n v="0"/>
    <n v="20"/>
    <s v="   -"/>
    <s v="TOPSTAR 35GM-box"/>
    <x v="113"/>
  </r>
  <r>
    <s v="URNOLD                         50ML"/>
    <n v="75"/>
    <n v="0"/>
    <n v="0"/>
    <n v="0"/>
    <n v="75"/>
    <n v="0"/>
    <n v="0"/>
    <n v="0"/>
    <n v="75"/>
    <s v="   -"/>
    <s v="URNOLD 50ML-box"/>
    <x v="32"/>
  </r>
  <r>
    <s v="VELUM PRIME SC                 500ML"/>
    <n v="0"/>
    <n v="20"/>
    <n v="0"/>
    <n v="0"/>
    <n v="20"/>
    <n v="20"/>
    <n v="0"/>
    <n v="0"/>
    <n v="0"/>
    <n v="30"/>
    <s v="VELUM PRIME SC 500ML-box"/>
    <x v="114"/>
  </r>
  <r>
    <s v="WHIP SUPER                     100ML"/>
    <n v="138"/>
    <n v="1600"/>
    <n v="104"/>
    <n v="0"/>
    <n v="1842"/>
    <n v="1218"/>
    <n v="600"/>
    <n v="0"/>
    <n v="24"/>
    <n v="1803"/>
    <s v="WHIP SUPER 100ML-box"/>
    <x v="115"/>
  </r>
  <r>
    <s v="WHIP SUPER                     1LTR"/>
    <n v="2"/>
    <n v="960"/>
    <n v="104"/>
    <n v="0"/>
    <n v="1066"/>
    <n v="826"/>
    <n v="220"/>
    <n v="0"/>
    <n v="20"/>
    <n v="1219"/>
    <s v="WHIP SUPER 1LTR-box"/>
    <x v="116"/>
  </r>
  <r>
    <s v="WHIP SUPER                     250ML"/>
    <n v="52"/>
    <n v="3560"/>
    <n v="284"/>
    <n v="0"/>
    <n v="3896"/>
    <n v="2590"/>
    <n v="1280"/>
    <n v="0"/>
    <n v="26"/>
    <n v="3859"/>
    <s v="WHIP SUPER 250ML-box"/>
    <x v="117"/>
  </r>
  <r>
    <s v="WHIP SUPER                     500ML"/>
    <n v="42"/>
    <n v="1060"/>
    <n v="4"/>
    <n v="0"/>
    <n v="1106"/>
    <n v="1019"/>
    <n v="60"/>
    <n v="0"/>
    <n v="27"/>
    <n v="1501.5"/>
    <s v="WHIP SUPER 500ML-box"/>
    <x v="1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17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O1:V121" firstHeaderRow="0" firstDataRow="1" firstDataCol="1"/>
  <pivotFields count="13">
    <pivotField showAll="0"/>
    <pivotField dataField="1" numFmtId="1" showAll="0"/>
    <pivotField dataField="1" numFmtId="1" showAll="0"/>
    <pivotField dataField="1" numFmtId="1" showAll="0"/>
    <pivotField numFmtId="1" showAll="0"/>
    <pivotField numFmtId="1" showAll="0"/>
    <pivotField dataField="1" numFmtId="1" showAll="0"/>
    <pivotField dataField="1" numFmtId="1" showAll="0"/>
    <pivotField dataField="1" numFmtId="1" showAll="0"/>
    <pivotField dataField="1" showAll="0"/>
    <pivotField showAll="0"/>
    <pivotField showAll="0"/>
    <pivotField axis="axisRow" showAll="0" sortType="ascending">
      <items count="163">
        <item x="1"/>
        <item m="1" x="132"/>
        <item m="1" x="142"/>
        <item x="0"/>
        <item m="1" x="158"/>
        <item x="4"/>
        <item x="3"/>
        <item x="2"/>
        <item x="6"/>
        <item x="5"/>
        <item x="9"/>
        <item x="8"/>
        <item x="7"/>
        <item m="1" x="126"/>
        <item m="1" x="127"/>
        <item x="10"/>
        <item x="11"/>
        <item m="1" x="155"/>
        <item m="1" x="159"/>
        <item x="12"/>
        <item x="13"/>
        <item x="15"/>
        <item x="14"/>
        <item x="17"/>
        <item x="19"/>
        <item x="18"/>
        <item x="16"/>
        <item x="20"/>
        <item m="1" x="143"/>
        <item x="21"/>
        <item x="22"/>
        <item x="23"/>
        <item x="24"/>
        <item x="25"/>
        <item x="27"/>
        <item x="26"/>
        <item x="28"/>
        <item m="1" x="157"/>
        <item m="1" x="161"/>
        <item m="1" x="123"/>
        <item x="29"/>
        <item m="1" x="160"/>
        <item x="30"/>
        <item x="31"/>
        <item m="1" x="141"/>
        <item m="1" x="151"/>
        <item x="33"/>
        <item x="34"/>
        <item x="35"/>
        <item x="36"/>
        <item x="38"/>
        <item x="37"/>
        <item x="40"/>
        <item x="42"/>
        <item x="41"/>
        <item x="39"/>
        <item x="45"/>
        <item x="44"/>
        <item x="43"/>
        <item x="32"/>
        <item m="1" x="156"/>
        <item m="1" x="120"/>
        <item m="1" x="121"/>
        <item x="47"/>
        <item x="46"/>
        <item x="49"/>
        <item m="1" x="138"/>
        <item x="48"/>
        <item x="51"/>
        <item x="50"/>
        <item x="52"/>
        <item x="53"/>
        <item x="55"/>
        <item x="57"/>
        <item x="56"/>
        <item x="54"/>
        <item x="58"/>
        <item m="1" x="128"/>
        <item m="1" x="152"/>
        <item m="1" x="133"/>
        <item m="1" x="129"/>
        <item x="59"/>
        <item x="60"/>
        <item m="1" x="154"/>
        <item x="61"/>
        <item m="1" x="150"/>
        <item x="63"/>
        <item x="64"/>
        <item x="62"/>
        <item x="65"/>
        <item m="1" x="137"/>
        <item x="66"/>
        <item x="67"/>
        <item m="1" x="147"/>
        <item m="1" x="130"/>
        <item x="69"/>
        <item m="1" x="145"/>
        <item x="68"/>
        <item x="72"/>
        <item x="71"/>
        <item x="70"/>
        <item m="1" x="122"/>
        <item x="74"/>
        <item x="75"/>
        <item x="73"/>
        <item m="1" x="144"/>
        <item x="76"/>
        <item x="78"/>
        <item x="77"/>
        <item x="79"/>
        <item x="84"/>
        <item x="81"/>
        <item m="1" x="148"/>
        <item x="83"/>
        <item x="82"/>
        <item x="80"/>
        <item x="86"/>
        <item x="85"/>
        <item x="88"/>
        <item x="87"/>
        <item m="1" x="119"/>
        <item m="1" x="149"/>
        <item m="1" x="153"/>
        <item m="1" x="136"/>
        <item x="89"/>
        <item x="93"/>
        <item x="94"/>
        <item x="95"/>
        <item x="92"/>
        <item x="90"/>
        <item x="91"/>
        <item x="96"/>
        <item m="1" x="146"/>
        <item m="1" x="139"/>
        <item x="98"/>
        <item x="97"/>
        <item x="99"/>
        <item m="1" x="135"/>
        <item x="101"/>
        <item x="100"/>
        <item x="103"/>
        <item x="102"/>
        <item m="1" x="124"/>
        <item m="1" x="134"/>
        <item x="105"/>
        <item x="104"/>
        <item x="106"/>
        <item x="108"/>
        <item x="110"/>
        <item x="109"/>
        <item x="107"/>
        <item x="111"/>
        <item x="112"/>
        <item m="1" x="140"/>
        <item x="113"/>
        <item m="1" x="131"/>
        <item x="114"/>
        <item x="116"/>
        <item x="118"/>
        <item x="117"/>
        <item x="115"/>
        <item m="1" x="125"/>
        <item t="default"/>
      </items>
    </pivotField>
  </pivotFields>
  <rowFields count="1">
    <field x="12"/>
  </rowFields>
  <rowItems count="120">
    <i>
      <x/>
    </i>
    <i>
      <x v="3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5"/>
    </i>
    <i>
      <x v="16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40"/>
    </i>
    <i>
      <x v="42"/>
    </i>
    <i>
      <x v="43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3"/>
    </i>
    <i>
      <x v="64"/>
    </i>
    <i>
      <x v="65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81"/>
    </i>
    <i>
      <x v="82"/>
    </i>
    <i>
      <x v="84"/>
    </i>
    <i>
      <x v="86"/>
    </i>
    <i>
      <x v="87"/>
    </i>
    <i>
      <x v="88"/>
    </i>
    <i>
      <x v="89"/>
    </i>
    <i>
      <x v="91"/>
    </i>
    <i>
      <x v="92"/>
    </i>
    <i>
      <x v="95"/>
    </i>
    <i>
      <x v="97"/>
    </i>
    <i>
      <x v="98"/>
    </i>
    <i>
      <x v="99"/>
    </i>
    <i>
      <x v="100"/>
    </i>
    <i>
      <x v="102"/>
    </i>
    <i>
      <x v="103"/>
    </i>
    <i>
      <x v="104"/>
    </i>
    <i>
      <x v="106"/>
    </i>
    <i>
      <x v="107"/>
    </i>
    <i>
      <x v="108"/>
    </i>
    <i>
      <x v="109"/>
    </i>
    <i>
      <x v="110"/>
    </i>
    <i>
      <x v="111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4"/>
    </i>
    <i>
      <x v="135"/>
    </i>
    <i>
      <x v="136"/>
    </i>
    <i>
      <x v="138"/>
    </i>
    <i>
      <x v="139"/>
    </i>
    <i>
      <x v="140"/>
    </i>
    <i>
      <x v="141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4"/>
    </i>
    <i>
      <x v="156"/>
    </i>
    <i>
      <x v="157"/>
    </i>
    <i>
      <x v="158"/>
    </i>
    <i>
      <x v="159"/>
    </i>
    <i>
      <x v="160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ENING STOCK" fld="1" baseField="0" baseItem="0"/>
    <dataField name="Sum of  PURCHASES" fld="2" baseField="0" baseItem="0"/>
    <dataField name="Sum of PURCHASE RETURN" fld="7" baseField="0" baseItem="0"/>
    <dataField name="Sum of  SALES" fld="6" baseField="0" baseItem="0"/>
    <dataField name="Sum of  SALE RETURN" fld="3" baseField="0" baseItem="0"/>
    <dataField name="Sum of REPL./ OTHERS2" fld="8" baseField="0" baseItem="0"/>
    <dataField name="Sum of CLOSING STOCK" fld="9" baseField="0" baseItem="0"/>
  </dataFields>
  <formats count="10">
    <format dxfId="52">
      <pivotArea type="all" dataOnly="0" outline="0" fieldPosition="0"/>
    </format>
    <format dxfId="51">
      <pivotArea outline="0" collapsedLevelsAreSubtotals="1" fieldPosition="0"/>
    </format>
    <format dxfId="50">
      <pivotArea field="12" type="button" dataOnly="0" labelOnly="1" outline="0" axis="axisRow" fieldPosition="0"/>
    </format>
    <format dxfId="49">
      <pivotArea dataOnly="0" labelOnly="1" fieldPosition="0">
        <references count="1">
          <reference field="12" count="1">
            <x v="130"/>
          </reference>
        </references>
      </pivotArea>
    </format>
    <format dxfId="48">
      <pivotArea dataOnly="0" labelOnly="1" grandRow="1" outline="0" fieldPosition="0"/>
    </format>
    <format dxfId="47">
      <pivotArea type="all" dataOnly="0" outline="0" fieldPosition="0"/>
    </format>
    <format dxfId="46">
      <pivotArea outline="0" collapsedLevelsAreSubtotals="1" fieldPosition="0"/>
    </format>
    <format dxfId="45">
      <pivotArea field="12" type="button" dataOnly="0" labelOnly="1" outline="0" axis="axisRow" fieldPosition="0"/>
    </format>
    <format dxfId="44">
      <pivotArea dataOnly="0" labelOnly="1" fieldPosition="0">
        <references count="1">
          <reference field="12" count="1">
            <x v="130"/>
          </reference>
        </references>
      </pivotArea>
    </format>
    <format dxfId="43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0"/>
  <sheetViews>
    <sheetView workbookViewId="0">
      <selection sqref="A1:K1"/>
    </sheetView>
  </sheetViews>
  <sheetFormatPr defaultRowHeight="14.4" x14ac:dyDescent="0.3"/>
  <cols>
    <col min="1" max="1" width="52.6640625" style="66" bestFit="1" customWidth="1"/>
    <col min="2" max="2" width="14.88671875" style="66" bestFit="1" customWidth="1"/>
    <col min="3" max="3" width="14.6640625" style="66" bestFit="1" customWidth="1"/>
    <col min="4" max="4" width="10.5546875" style="66" bestFit="1" customWidth="1"/>
    <col min="5" max="5" width="11.5546875" style="66" bestFit="1" customWidth="1"/>
    <col min="6" max="6" width="11.6640625" style="66" bestFit="1" customWidth="1"/>
    <col min="7" max="7" width="9" style="66" bestFit="1" customWidth="1"/>
    <col min="8" max="8" width="11.33203125" style="66" bestFit="1" customWidth="1"/>
    <col min="9" max="9" width="8.5546875" style="66" bestFit="1" customWidth="1"/>
    <col min="10" max="10" width="9.44140625" style="66" bestFit="1" customWidth="1"/>
    <col min="11" max="11" width="13.109375" style="66" bestFit="1" customWidth="1"/>
    <col min="12" max="256" width="8.88671875" style="66"/>
    <col min="257" max="257" width="52.6640625" style="66" bestFit="1" customWidth="1"/>
    <col min="258" max="258" width="14.88671875" style="66" bestFit="1" customWidth="1"/>
    <col min="259" max="259" width="14.6640625" style="66" bestFit="1" customWidth="1"/>
    <col min="260" max="260" width="10.5546875" style="66" bestFit="1" customWidth="1"/>
    <col min="261" max="261" width="11.5546875" style="66" bestFit="1" customWidth="1"/>
    <col min="262" max="262" width="11.6640625" style="66" bestFit="1" customWidth="1"/>
    <col min="263" max="263" width="9" style="66" bestFit="1" customWidth="1"/>
    <col min="264" max="264" width="11.33203125" style="66" bestFit="1" customWidth="1"/>
    <col min="265" max="265" width="8.5546875" style="66" bestFit="1" customWidth="1"/>
    <col min="266" max="266" width="9.44140625" style="66" bestFit="1" customWidth="1"/>
    <col min="267" max="267" width="13.109375" style="66" bestFit="1" customWidth="1"/>
    <col min="268" max="512" width="8.88671875" style="66"/>
    <col min="513" max="513" width="52.6640625" style="66" bestFit="1" customWidth="1"/>
    <col min="514" max="514" width="14.88671875" style="66" bestFit="1" customWidth="1"/>
    <col min="515" max="515" width="14.6640625" style="66" bestFit="1" customWidth="1"/>
    <col min="516" max="516" width="10.5546875" style="66" bestFit="1" customWidth="1"/>
    <col min="517" max="517" width="11.5546875" style="66" bestFit="1" customWidth="1"/>
    <col min="518" max="518" width="11.6640625" style="66" bestFit="1" customWidth="1"/>
    <col min="519" max="519" width="9" style="66" bestFit="1" customWidth="1"/>
    <col min="520" max="520" width="11.33203125" style="66" bestFit="1" customWidth="1"/>
    <col min="521" max="521" width="8.5546875" style="66" bestFit="1" customWidth="1"/>
    <col min="522" max="522" width="9.44140625" style="66" bestFit="1" customWidth="1"/>
    <col min="523" max="523" width="13.109375" style="66" bestFit="1" customWidth="1"/>
    <col min="524" max="768" width="8.88671875" style="66"/>
    <col min="769" max="769" width="52.6640625" style="66" bestFit="1" customWidth="1"/>
    <col min="770" max="770" width="14.88671875" style="66" bestFit="1" customWidth="1"/>
    <col min="771" max="771" width="14.6640625" style="66" bestFit="1" customWidth="1"/>
    <col min="772" max="772" width="10.5546875" style="66" bestFit="1" customWidth="1"/>
    <col min="773" max="773" width="11.5546875" style="66" bestFit="1" customWidth="1"/>
    <col min="774" max="774" width="11.6640625" style="66" bestFit="1" customWidth="1"/>
    <col min="775" max="775" width="9" style="66" bestFit="1" customWidth="1"/>
    <col min="776" max="776" width="11.33203125" style="66" bestFit="1" customWidth="1"/>
    <col min="777" max="777" width="8.5546875" style="66" bestFit="1" customWidth="1"/>
    <col min="778" max="778" width="9.44140625" style="66" bestFit="1" customWidth="1"/>
    <col min="779" max="779" width="13.109375" style="66" bestFit="1" customWidth="1"/>
    <col min="780" max="1024" width="8.88671875" style="66"/>
    <col min="1025" max="1025" width="52.6640625" style="66" bestFit="1" customWidth="1"/>
    <col min="1026" max="1026" width="14.88671875" style="66" bestFit="1" customWidth="1"/>
    <col min="1027" max="1027" width="14.6640625" style="66" bestFit="1" customWidth="1"/>
    <col min="1028" max="1028" width="10.5546875" style="66" bestFit="1" customWidth="1"/>
    <col min="1029" max="1029" width="11.5546875" style="66" bestFit="1" customWidth="1"/>
    <col min="1030" max="1030" width="11.6640625" style="66" bestFit="1" customWidth="1"/>
    <col min="1031" max="1031" width="9" style="66" bestFit="1" customWidth="1"/>
    <col min="1032" max="1032" width="11.33203125" style="66" bestFit="1" customWidth="1"/>
    <col min="1033" max="1033" width="8.5546875" style="66" bestFit="1" customWidth="1"/>
    <col min="1034" max="1034" width="9.44140625" style="66" bestFit="1" customWidth="1"/>
    <col min="1035" max="1035" width="13.109375" style="66" bestFit="1" customWidth="1"/>
    <col min="1036" max="1280" width="8.88671875" style="66"/>
    <col min="1281" max="1281" width="52.6640625" style="66" bestFit="1" customWidth="1"/>
    <col min="1282" max="1282" width="14.88671875" style="66" bestFit="1" customWidth="1"/>
    <col min="1283" max="1283" width="14.6640625" style="66" bestFit="1" customWidth="1"/>
    <col min="1284" max="1284" width="10.5546875" style="66" bestFit="1" customWidth="1"/>
    <col min="1285" max="1285" width="11.5546875" style="66" bestFit="1" customWidth="1"/>
    <col min="1286" max="1286" width="11.6640625" style="66" bestFit="1" customWidth="1"/>
    <col min="1287" max="1287" width="9" style="66" bestFit="1" customWidth="1"/>
    <col min="1288" max="1288" width="11.33203125" style="66" bestFit="1" customWidth="1"/>
    <col min="1289" max="1289" width="8.5546875" style="66" bestFit="1" customWidth="1"/>
    <col min="1290" max="1290" width="9.44140625" style="66" bestFit="1" customWidth="1"/>
    <col min="1291" max="1291" width="13.109375" style="66" bestFit="1" customWidth="1"/>
    <col min="1292" max="1536" width="8.88671875" style="66"/>
    <col min="1537" max="1537" width="52.6640625" style="66" bestFit="1" customWidth="1"/>
    <col min="1538" max="1538" width="14.88671875" style="66" bestFit="1" customWidth="1"/>
    <col min="1539" max="1539" width="14.6640625" style="66" bestFit="1" customWidth="1"/>
    <col min="1540" max="1540" width="10.5546875" style="66" bestFit="1" customWidth="1"/>
    <col min="1541" max="1541" width="11.5546875" style="66" bestFit="1" customWidth="1"/>
    <col min="1542" max="1542" width="11.6640625" style="66" bestFit="1" customWidth="1"/>
    <col min="1543" max="1543" width="9" style="66" bestFit="1" customWidth="1"/>
    <col min="1544" max="1544" width="11.33203125" style="66" bestFit="1" customWidth="1"/>
    <col min="1545" max="1545" width="8.5546875" style="66" bestFit="1" customWidth="1"/>
    <col min="1546" max="1546" width="9.44140625" style="66" bestFit="1" customWidth="1"/>
    <col min="1547" max="1547" width="13.109375" style="66" bestFit="1" customWidth="1"/>
    <col min="1548" max="1792" width="8.88671875" style="66"/>
    <col min="1793" max="1793" width="52.6640625" style="66" bestFit="1" customWidth="1"/>
    <col min="1794" max="1794" width="14.88671875" style="66" bestFit="1" customWidth="1"/>
    <col min="1795" max="1795" width="14.6640625" style="66" bestFit="1" customWidth="1"/>
    <col min="1796" max="1796" width="10.5546875" style="66" bestFit="1" customWidth="1"/>
    <col min="1797" max="1797" width="11.5546875" style="66" bestFit="1" customWidth="1"/>
    <col min="1798" max="1798" width="11.6640625" style="66" bestFit="1" customWidth="1"/>
    <col min="1799" max="1799" width="9" style="66" bestFit="1" customWidth="1"/>
    <col min="1800" max="1800" width="11.33203125" style="66" bestFit="1" customWidth="1"/>
    <col min="1801" max="1801" width="8.5546875" style="66" bestFit="1" customWidth="1"/>
    <col min="1802" max="1802" width="9.44140625" style="66" bestFit="1" customWidth="1"/>
    <col min="1803" max="1803" width="13.109375" style="66" bestFit="1" customWidth="1"/>
    <col min="1804" max="2048" width="8.88671875" style="66"/>
    <col min="2049" max="2049" width="52.6640625" style="66" bestFit="1" customWidth="1"/>
    <col min="2050" max="2050" width="14.88671875" style="66" bestFit="1" customWidth="1"/>
    <col min="2051" max="2051" width="14.6640625" style="66" bestFit="1" customWidth="1"/>
    <col min="2052" max="2052" width="10.5546875" style="66" bestFit="1" customWidth="1"/>
    <col min="2053" max="2053" width="11.5546875" style="66" bestFit="1" customWidth="1"/>
    <col min="2054" max="2054" width="11.6640625" style="66" bestFit="1" customWidth="1"/>
    <col min="2055" max="2055" width="9" style="66" bestFit="1" customWidth="1"/>
    <col min="2056" max="2056" width="11.33203125" style="66" bestFit="1" customWidth="1"/>
    <col min="2057" max="2057" width="8.5546875" style="66" bestFit="1" customWidth="1"/>
    <col min="2058" max="2058" width="9.44140625" style="66" bestFit="1" customWidth="1"/>
    <col min="2059" max="2059" width="13.109375" style="66" bestFit="1" customWidth="1"/>
    <col min="2060" max="2304" width="8.88671875" style="66"/>
    <col min="2305" max="2305" width="52.6640625" style="66" bestFit="1" customWidth="1"/>
    <col min="2306" max="2306" width="14.88671875" style="66" bestFit="1" customWidth="1"/>
    <col min="2307" max="2307" width="14.6640625" style="66" bestFit="1" customWidth="1"/>
    <col min="2308" max="2308" width="10.5546875" style="66" bestFit="1" customWidth="1"/>
    <col min="2309" max="2309" width="11.5546875" style="66" bestFit="1" customWidth="1"/>
    <col min="2310" max="2310" width="11.6640625" style="66" bestFit="1" customWidth="1"/>
    <col min="2311" max="2311" width="9" style="66" bestFit="1" customWidth="1"/>
    <col min="2312" max="2312" width="11.33203125" style="66" bestFit="1" customWidth="1"/>
    <col min="2313" max="2313" width="8.5546875" style="66" bestFit="1" customWidth="1"/>
    <col min="2314" max="2314" width="9.44140625" style="66" bestFit="1" customWidth="1"/>
    <col min="2315" max="2315" width="13.109375" style="66" bestFit="1" customWidth="1"/>
    <col min="2316" max="2560" width="8.88671875" style="66"/>
    <col min="2561" max="2561" width="52.6640625" style="66" bestFit="1" customWidth="1"/>
    <col min="2562" max="2562" width="14.88671875" style="66" bestFit="1" customWidth="1"/>
    <col min="2563" max="2563" width="14.6640625" style="66" bestFit="1" customWidth="1"/>
    <col min="2564" max="2564" width="10.5546875" style="66" bestFit="1" customWidth="1"/>
    <col min="2565" max="2565" width="11.5546875" style="66" bestFit="1" customWidth="1"/>
    <col min="2566" max="2566" width="11.6640625" style="66" bestFit="1" customWidth="1"/>
    <col min="2567" max="2567" width="9" style="66" bestFit="1" customWidth="1"/>
    <col min="2568" max="2568" width="11.33203125" style="66" bestFit="1" customWidth="1"/>
    <col min="2569" max="2569" width="8.5546875" style="66" bestFit="1" customWidth="1"/>
    <col min="2570" max="2570" width="9.44140625" style="66" bestFit="1" customWidth="1"/>
    <col min="2571" max="2571" width="13.109375" style="66" bestFit="1" customWidth="1"/>
    <col min="2572" max="2816" width="8.88671875" style="66"/>
    <col min="2817" max="2817" width="52.6640625" style="66" bestFit="1" customWidth="1"/>
    <col min="2818" max="2818" width="14.88671875" style="66" bestFit="1" customWidth="1"/>
    <col min="2819" max="2819" width="14.6640625" style="66" bestFit="1" customWidth="1"/>
    <col min="2820" max="2820" width="10.5546875" style="66" bestFit="1" customWidth="1"/>
    <col min="2821" max="2821" width="11.5546875" style="66" bestFit="1" customWidth="1"/>
    <col min="2822" max="2822" width="11.6640625" style="66" bestFit="1" customWidth="1"/>
    <col min="2823" max="2823" width="9" style="66" bestFit="1" customWidth="1"/>
    <col min="2824" max="2824" width="11.33203125" style="66" bestFit="1" customWidth="1"/>
    <col min="2825" max="2825" width="8.5546875" style="66" bestFit="1" customWidth="1"/>
    <col min="2826" max="2826" width="9.44140625" style="66" bestFit="1" customWidth="1"/>
    <col min="2827" max="2827" width="13.109375" style="66" bestFit="1" customWidth="1"/>
    <col min="2828" max="3072" width="8.88671875" style="66"/>
    <col min="3073" max="3073" width="52.6640625" style="66" bestFit="1" customWidth="1"/>
    <col min="3074" max="3074" width="14.88671875" style="66" bestFit="1" customWidth="1"/>
    <col min="3075" max="3075" width="14.6640625" style="66" bestFit="1" customWidth="1"/>
    <col min="3076" max="3076" width="10.5546875" style="66" bestFit="1" customWidth="1"/>
    <col min="3077" max="3077" width="11.5546875" style="66" bestFit="1" customWidth="1"/>
    <col min="3078" max="3078" width="11.6640625" style="66" bestFit="1" customWidth="1"/>
    <col min="3079" max="3079" width="9" style="66" bestFit="1" customWidth="1"/>
    <col min="3080" max="3080" width="11.33203125" style="66" bestFit="1" customWidth="1"/>
    <col min="3081" max="3081" width="8.5546875" style="66" bestFit="1" customWidth="1"/>
    <col min="3082" max="3082" width="9.44140625" style="66" bestFit="1" customWidth="1"/>
    <col min="3083" max="3083" width="13.109375" style="66" bestFit="1" customWidth="1"/>
    <col min="3084" max="3328" width="8.88671875" style="66"/>
    <col min="3329" max="3329" width="52.6640625" style="66" bestFit="1" customWidth="1"/>
    <col min="3330" max="3330" width="14.88671875" style="66" bestFit="1" customWidth="1"/>
    <col min="3331" max="3331" width="14.6640625" style="66" bestFit="1" customWidth="1"/>
    <col min="3332" max="3332" width="10.5546875" style="66" bestFit="1" customWidth="1"/>
    <col min="3333" max="3333" width="11.5546875" style="66" bestFit="1" customWidth="1"/>
    <col min="3334" max="3334" width="11.6640625" style="66" bestFit="1" customWidth="1"/>
    <col min="3335" max="3335" width="9" style="66" bestFit="1" customWidth="1"/>
    <col min="3336" max="3336" width="11.33203125" style="66" bestFit="1" customWidth="1"/>
    <col min="3337" max="3337" width="8.5546875" style="66" bestFit="1" customWidth="1"/>
    <col min="3338" max="3338" width="9.44140625" style="66" bestFit="1" customWidth="1"/>
    <col min="3339" max="3339" width="13.109375" style="66" bestFit="1" customWidth="1"/>
    <col min="3340" max="3584" width="8.88671875" style="66"/>
    <col min="3585" max="3585" width="52.6640625" style="66" bestFit="1" customWidth="1"/>
    <col min="3586" max="3586" width="14.88671875" style="66" bestFit="1" customWidth="1"/>
    <col min="3587" max="3587" width="14.6640625" style="66" bestFit="1" customWidth="1"/>
    <col min="3588" max="3588" width="10.5546875" style="66" bestFit="1" customWidth="1"/>
    <col min="3589" max="3589" width="11.5546875" style="66" bestFit="1" customWidth="1"/>
    <col min="3590" max="3590" width="11.6640625" style="66" bestFit="1" customWidth="1"/>
    <col min="3591" max="3591" width="9" style="66" bestFit="1" customWidth="1"/>
    <col min="3592" max="3592" width="11.33203125" style="66" bestFit="1" customWidth="1"/>
    <col min="3593" max="3593" width="8.5546875" style="66" bestFit="1" customWidth="1"/>
    <col min="3594" max="3594" width="9.44140625" style="66" bestFit="1" customWidth="1"/>
    <col min="3595" max="3595" width="13.109375" style="66" bestFit="1" customWidth="1"/>
    <col min="3596" max="3840" width="8.88671875" style="66"/>
    <col min="3841" max="3841" width="52.6640625" style="66" bestFit="1" customWidth="1"/>
    <col min="3842" max="3842" width="14.88671875" style="66" bestFit="1" customWidth="1"/>
    <col min="3843" max="3843" width="14.6640625" style="66" bestFit="1" customWidth="1"/>
    <col min="3844" max="3844" width="10.5546875" style="66" bestFit="1" customWidth="1"/>
    <col min="3845" max="3845" width="11.5546875" style="66" bestFit="1" customWidth="1"/>
    <col min="3846" max="3846" width="11.6640625" style="66" bestFit="1" customWidth="1"/>
    <col min="3847" max="3847" width="9" style="66" bestFit="1" customWidth="1"/>
    <col min="3848" max="3848" width="11.33203125" style="66" bestFit="1" customWidth="1"/>
    <col min="3849" max="3849" width="8.5546875" style="66" bestFit="1" customWidth="1"/>
    <col min="3850" max="3850" width="9.44140625" style="66" bestFit="1" customWidth="1"/>
    <col min="3851" max="3851" width="13.109375" style="66" bestFit="1" customWidth="1"/>
    <col min="3852" max="4096" width="8.88671875" style="66"/>
    <col min="4097" max="4097" width="52.6640625" style="66" bestFit="1" customWidth="1"/>
    <col min="4098" max="4098" width="14.88671875" style="66" bestFit="1" customWidth="1"/>
    <col min="4099" max="4099" width="14.6640625" style="66" bestFit="1" customWidth="1"/>
    <col min="4100" max="4100" width="10.5546875" style="66" bestFit="1" customWidth="1"/>
    <col min="4101" max="4101" width="11.5546875" style="66" bestFit="1" customWidth="1"/>
    <col min="4102" max="4102" width="11.6640625" style="66" bestFit="1" customWidth="1"/>
    <col min="4103" max="4103" width="9" style="66" bestFit="1" customWidth="1"/>
    <col min="4104" max="4104" width="11.33203125" style="66" bestFit="1" customWidth="1"/>
    <col min="4105" max="4105" width="8.5546875" style="66" bestFit="1" customWidth="1"/>
    <col min="4106" max="4106" width="9.44140625" style="66" bestFit="1" customWidth="1"/>
    <col min="4107" max="4107" width="13.109375" style="66" bestFit="1" customWidth="1"/>
    <col min="4108" max="4352" width="8.88671875" style="66"/>
    <col min="4353" max="4353" width="52.6640625" style="66" bestFit="1" customWidth="1"/>
    <col min="4354" max="4354" width="14.88671875" style="66" bestFit="1" customWidth="1"/>
    <col min="4355" max="4355" width="14.6640625" style="66" bestFit="1" customWidth="1"/>
    <col min="4356" max="4356" width="10.5546875" style="66" bestFit="1" customWidth="1"/>
    <col min="4357" max="4357" width="11.5546875" style="66" bestFit="1" customWidth="1"/>
    <col min="4358" max="4358" width="11.6640625" style="66" bestFit="1" customWidth="1"/>
    <col min="4359" max="4359" width="9" style="66" bestFit="1" customWidth="1"/>
    <col min="4360" max="4360" width="11.33203125" style="66" bestFit="1" customWidth="1"/>
    <col min="4361" max="4361" width="8.5546875" style="66" bestFit="1" customWidth="1"/>
    <col min="4362" max="4362" width="9.44140625" style="66" bestFit="1" customWidth="1"/>
    <col min="4363" max="4363" width="13.109375" style="66" bestFit="1" customWidth="1"/>
    <col min="4364" max="4608" width="8.88671875" style="66"/>
    <col min="4609" max="4609" width="52.6640625" style="66" bestFit="1" customWidth="1"/>
    <col min="4610" max="4610" width="14.88671875" style="66" bestFit="1" customWidth="1"/>
    <col min="4611" max="4611" width="14.6640625" style="66" bestFit="1" customWidth="1"/>
    <col min="4612" max="4612" width="10.5546875" style="66" bestFit="1" customWidth="1"/>
    <col min="4613" max="4613" width="11.5546875" style="66" bestFit="1" customWidth="1"/>
    <col min="4614" max="4614" width="11.6640625" style="66" bestFit="1" customWidth="1"/>
    <col min="4615" max="4615" width="9" style="66" bestFit="1" customWidth="1"/>
    <col min="4616" max="4616" width="11.33203125" style="66" bestFit="1" customWidth="1"/>
    <col min="4617" max="4617" width="8.5546875" style="66" bestFit="1" customWidth="1"/>
    <col min="4618" max="4618" width="9.44140625" style="66" bestFit="1" customWidth="1"/>
    <col min="4619" max="4619" width="13.109375" style="66" bestFit="1" customWidth="1"/>
    <col min="4620" max="4864" width="8.88671875" style="66"/>
    <col min="4865" max="4865" width="52.6640625" style="66" bestFit="1" customWidth="1"/>
    <col min="4866" max="4866" width="14.88671875" style="66" bestFit="1" customWidth="1"/>
    <col min="4867" max="4867" width="14.6640625" style="66" bestFit="1" customWidth="1"/>
    <col min="4868" max="4868" width="10.5546875" style="66" bestFit="1" customWidth="1"/>
    <col min="4869" max="4869" width="11.5546875" style="66" bestFit="1" customWidth="1"/>
    <col min="4870" max="4870" width="11.6640625" style="66" bestFit="1" customWidth="1"/>
    <col min="4871" max="4871" width="9" style="66" bestFit="1" customWidth="1"/>
    <col min="4872" max="4872" width="11.33203125" style="66" bestFit="1" customWidth="1"/>
    <col min="4873" max="4873" width="8.5546875" style="66" bestFit="1" customWidth="1"/>
    <col min="4874" max="4874" width="9.44140625" style="66" bestFit="1" customWidth="1"/>
    <col min="4875" max="4875" width="13.109375" style="66" bestFit="1" customWidth="1"/>
    <col min="4876" max="5120" width="8.88671875" style="66"/>
    <col min="5121" max="5121" width="52.6640625" style="66" bestFit="1" customWidth="1"/>
    <col min="5122" max="5122" width="14.88671875" style="66" bestFit="1" customWidth="1"/>
    <col min="5123" max="5123" width="14.6640625" style="66" bestFit="1" customWidth="1"/>
    <col min="5124" max="5124" width="10.5546875" style="66" bestFit="1" customWidth="1"/>
    <col min="5125" max="5125" width="11.5546875" style="66" bestFit="1" customWidth="1"/>
    <col min="5126" max="5126" width="11.6640625" style="66" bestFit="1" customWidth="1"/>
    <col min="5127" max="5127" width="9" style="66" bestFit="1" customWidth="1"/>
    <col min="5128" max="5128" width="11.33203125" style="66" bestFit="1" customWidth="1"/>
    <col min="5129" max="5129" width="8.5546875" style="66" bestFit="1" customWidth="1"/>
    <col min="5130" max="5130" width="9.44140625" style="66" bestFit="1" customWidth="1"/>
    <col min="5131" max="5131" width="13.109375" style="66" bestFit="1" customWidth="1"/>
    <col min="5132" max="5376" width="8.88671875" style="66"/>
    <col min="5377" max="5377" width="52.6640625" style="66" bestFit="1" customWidth="1"/>
    <col min="5378" max="5378" width="14.88671875" style="66" bestFit="1" customWidth="1"/>
    <col min="5379" max="5379" width="14.6640625" style="66" bestFit="1" customWidth="1"/>
    <col min="5380" max="5380" width="10.5546875" style="66" bestFit="1" customWidth="1"/>
    <col min="5381" max="5381" width="11.5546875" style="66" bestFit="1" customWidth="1"/>
    <col min="5382" max="5382" width="11.6640625" style="66" bestFit="1" customWidth="1"/>
    <col min="5383" max="5383" width="9" style="66" bestFit="1" customWidth="1"/>
    <col min="5384" max="5384" width="11.33203125" style="66" bestFit="1" customWidth="1"/>
    <col min="5385" max="5385" width="8.5546875" style="66" bestFit="1" customWidth="1"/>
    <col min="5386" max="5386" width="9.44140625" style="66" bestFit="1" customWidth="1"/>
    <col min="5387" max="5387" width="13.109375" style="66" bestFit="1" customWidth="1"/>
    <col min="5388" max="5632" width="8.88671875" style="66"/>
    <col min="5633" max="5633" width="52.6640625" style="66" bestFit="1" customWidth="1"/>
    <col min="5634" max="5634" width="14.88671875" style="66" bestFit="1" customWidth="1"/>
    <col min="5635" max="5635" width="14.6640625" style="66" bestFit="1" customWidth="1"/>
    <col min="5636" max="5636" width="10.5546875" style="66" bestFit="1" customWidth="1"/>
    <col min="5637" max="5637" width="11.5546875" style="66" bestFit="1" customWidth="1"/>
    <col min="5638" max="5638" width="11.6640625" style="66" bestFit="1" customWidth="1"/>
    <col min="5639" max="5639" width="9" style="66" bestFit="1" customWidth="1"/>
    <col min="5640" max="5640" width="11.33203125" style="66" bestFit="1" customWidth="1"/>
    <col min="5641" max="5641" width="8.5546875" style="66" bestFit="1" customWidth="1"/>
    <col min="5642" max="5642" width="9.44140625" style="66" bestFit="1" customWidth="1"/>
    <col min="5643" max="5643" width="13.109375" style="66" bestFit="1" customWidth="1"/>
    <col min="5644" max="5888" width="8.88671875" style="66"/>
    <col min="5889" max="5889" width="52.6640625" style="66" bestFit="1" customWidth="1"/>
    <col min="5890" max="5890" width="14.88671875" style="66" bestFit="1" customWidth="1"/>
    <col min="5891" max="5891" width="14.6640625" style="66" bestFit="1" customWidth="1"/>
    <col min="5892" max="5892" width="10.5546875" style="66" bestFit="1" customWidth="1"/>
    <col min="5893" max="5893" width="11.5546875" style="66" bestFit="1" customWidth="1"/>
    <col min="5894" max="5894" width="11.6640625" style="66" bestFit="1" customWidth="1"/>
    <col min="5895" max="5895" width="9" style="66" bestFit="1" customWidth="1"/>
    <col min="5896" max="5896" width="11.33203125" style="66" bestFit="1" customWidth="1"/>
    <col min="5897" max="5897" width="8.5546875" style="66" bestFit="1" customWidth="1"/>
    <col min="5898" max="5898" width="9.44140625" style="66" bestFit="1" customWidth="1"/>
    <col min="5899" max="5899" width="13.109375" style="66" bestFit="1" customWidth="1"/>
    <col min="5900" max="6144" width="8.88671875" style="66"/>
    <col min="6145" max="6145" width="52.6640625" style="66" bestFit="1" customWidth="1"/>
    <col min="6146" max="6146" width="14.88671875" style="66" bestFit="1" customWidth="1"/>
    <col min="6147" max="6147" width="14.6640625" style="66" bestFit="1" customWidth="1"/>
    <col min="6148" max="6148" width="10.5546875" style="66" bestFit="1" customWidth="1"/>
    <col min="6149" max="6149" width="11.5546875" style="66" bestFit="1" customWidth="1"/>
    <col min="6150" max="6150" width="11.6640625" style="66" bestFit="1" customWidth="1"/>
    <col min="6151" max="6151" width="9" style="66" bestFit="1" customWidth="1"/>
    <col min="6152" max="6152" width="11.33203125" style="66" bestFit="1" customWidth="1"/>
    <col min="6153" max="6153" width="8.5546875" style="66" bestFit="1" customWidth="1"/>
    <col min="6154" max="6154" width="9.44140625" style="66" bestFit="1" customWidth="1"/>
    <col min="6155" max="6155" width="13.109375" style="66" bestFit="1" customWidth="1"/>
    <col min="6156" max="6400" width="8.88671875" style="66"/>
    <col min="6401" max="6401" width="52.6640625" style="66" bestFit="1" customWidth="1"/>
    <col min="6402" max="6402" width="14.88671875" style="66" bestFit="1" customWidth="1"/>
    <col min="6403" max="6403" width="14.6640625" style="66" bestFit="1" customWidth="1"/>
    <col min="6404" max="6404" width="10.5546875" style="66" bestFit="1" customWidth="1"/>
    <col min="6405" max="6405" width="11.5546875" style="66" bestFit="1" customWidth="1"/>
    <col min="6406" max="6406" width="11.6640625" style="66" bestFit="1" customWidth="1"/>
    <col min="6407" max="6407" width="9" style="66" bestFit="1" customWidth="1"/>
    <col min="6408" max="6408" width="11.33203125" style="66" bestFit="1" customWidth="1"/>
    <col min="6409" max="6409" width="8.5546875" style="66" bestFit="1" customWidth="1"/>
    <col min="6410" max="6410" width="9.44140625" style="66" bestFit="1" customWidth="1"/>
    <col min="6411" max="6411" width="13.109375" style="66" bestFit="1" customWidth="1"/>
    <col min="6412" max="6656" width="8.88671875" style="66"/>
    <col min="6657" max="6657" width="52.6640625" style="66" bestFit="1" customWidth="1"/>
    <col min="6658" max="6658" width="14.88671875" style="66" bestFit="1" customWidth="1"/>
    <col min="6659" max="6659" width="14.6640625" style="66" bestFit="1" customWidth="1"/>
    <col min="6660" max="6660" width="10.5546875" style="66" bestFit="1" customWidth="1"/>
    <col min="6661" max="6661" width="11.5546875" style="66" bestFit="1" customWidth="1"/>
    <col min="6662" max="6662" width="11.6640625" style="66" bestFit="1" customWidth="1"/>
    <col min="6663" max="6663" width="9" style="66" bestFit="1" customWidth="1"/>
    <col min="6664" max="6664" width="11.33203125" style="66" bestFit="1" customWidth="1"/>
    <col min="6665" max="6665" width="8.5546875" style="66" bestFit="1" customWidth="1"/>
    <col min="6666" max="6666" width="9.44140625" style="66" bestFit="1" customWidth="1"/>
    <col min="6667" max="6667" width="13.109375" style="66" bestFit="1" customWidth="1"/>
    <col min="6668" max="6912" width="8.88671875" style="66"/>
    <col min="6913" max="6913" width="52.6640625" style="66" bestFit="1" customWidth="1"/>
    <col min="6914" max="6914" width="14.88671875" style="66" bestFit="1" customWidth="1"/>
    <col min="6915" max="6915" width="14.6640625" style="66" bestFit="1" customWidth="1"/>
    <col min="6916" max="6916" width="10.5546875" style="66" bestFit="1" customWidth="1"/>
    <col min="6917" max="6917" width="11.5546875" style="66" bestFit="1" customWidth="1"/>
    <col min="6918" max="6918" width="11.6640625" style="66" bestFit="1" customWidth="1"/>
    <col min="6919" max="6919" width="9" style="66" bestFit="1" customWidth="1"/>
    <col min="6920" max="6920" width="11.33203125" style="66" bestFit="1" customWidth="1"/>
    <col min="6921" max="6921" width="8.5546875" style="66" bestFit="1" customWidth="1"/>
    <col min="6922" max="6922" width="9.44140625" style="66" bestFit="1" customWidth="1"/>
    <col min="6923" max="6923" width="13.109375" style="66" bestFit="1" customWidth="1"/>
    <col min="6924" max="7168" width="8.88671875" style="66"/>
    <col min="7169" max="7169" width="52.6640625" style="66" bestFit="1" customWidth="1"/>
    <col min="7170" max="7170" width="14.88671875" style="66" bestFit="1" customWidth="1"/>
    <col min="7171" max="7171" width="14.6640625" style="66" bestFit="1" customWidth="1"/>
    <col min="7172" max="7172" width="10.5546875" style="66" bestFit="1" customWidth="1"/>
    <col min="7173" max="7173" width="11.5546875" style="66" bestFit="1" customWidth="1"/>
    <col min="7174" max="7174" width="11.6640625" style="66" bestFit="1" customWidth="1"/>
    <col min="7175" max="7175" width="9" style="66" bestFit="1" customWidth="1"/>
    <col min="7176" max="7176" width="11.33203125" style="66" bestFit="1" customWidth="1"/>
    <col min="7177" max="7177" width="8.5546875" style="66" bestFit="1" customWidth="1"/>
    <col min="7178" max="7178" width="9.44140625" style="66" bestFit="1" customWidth="1"/>
    <col min="7179" max="7179" width="13.109375" style="66" bestFit="1" customWidth="1"/>
    <col min="7180" max="7424" width="8.88671875" style="66"/>
    <col min="7425" max="7425" width="52.6640625" style="66" bestFit="1" customWidth="1"/>
    <col min="7426" max="7426" width="14.88671875" style="66" bestFit="1" customWidth="1"/>
    <col min="7427" max="7427" width="14.6640625" style="66" bestFit="1" customWidth="1"/>
    <col min="7428" max="7428" width="10.5546875" style="66" bestFit="1" customWidth="1"/>
    <col min="7429" max="7429" width="11.5546875" style="66" bestFit="1" customWidth="1"/>
    <col min="7430" max="7430" width="11.6640625" style="66" bestFit="1" customWidth="1"/>
    <col min="7431" max="7431" width="9" style="66" bestFit="1" customWidth="1"/>
    <col min="7432" max="7432" width="11.33203125" style="66" bestFit="1" customWidth="1"/>
    <col min="7433" max="7433" width="8.5546875" style="66" bestFit="1" customWidth="1"/>
    <col min="7434" max="7434" width="9.44140625" style="66" bestFit="1" customWidth="1"/>
    <col min="7435" max="7435" width="13.109375" style="66" bestFit="1" customWidth="1"/>
    <col min="7436" max="7680" width="8.88671875" style="66"/>
    <col min="7681" max="7681" width="52.6640625" style="66" bestFit="1" customWidth="1"/>
    <col min="7682" max="7682" width="14.88671875" style="66" bestFit="1" customWidth="1"/>
    <col min="7683" max="7683" width="14.6640625" style="66" bestFit="1" customWidth="1"/>
    <col min="7684" max="7684" width="10.5546875" style="66" bestFit="1" customWidth="1"/>
    <col min="7685" max="7685" width="11.5546875" style="66" bestFit="1" customWidth="1"/>
    <col min="7686" max="7686" width="11.6640625" style="66" bestFit="1" customWidth="1"/>
    <col min="7687" max="7687" width="9" style="66" bestFit="1" customWidth="1"/>
    <col min="7688" max="7688" width="11.33203125" style="66" bestFit="1" customWidth="1"/>
    <col min="7689" max="7689" width="8.5546875" style="66" bestFit="1" customWidth="1"/>
    <col min="7690" max="7690" width="9.44140625" style="66" bestFit="1" customWidth="1"/>
    <col min="7691" max="7691" width="13.109375" style="66" bestFit="1" customWidth="1"/>
    <col min="7692" max="7936" width="8.88671875" style="66"/>
    <col min="7937" max="7937" width="52.6640625" style="66" bestFit="1" customWidth="1"/>
    <col min="7938" max="7938" width="14.88671875" style="66" bestFit="1" customWidth="1"/>
    <col min="7939" max="7939" width="14.6640625" style="66" bestFit="1" customWidth="1"/>
    <col min="7940" max="7940" width="10.5546875" style="66" bestFit="1" customWidth="1"/>
    <col min="7941" max="7941" width="11.5546875" style="66" bestFit="1" customWidth="1"/>
    <col min="7942" max="7942" width="11.6640625" style="66" bestFit="1" customWidth="1"/>
    <col min="7943" max="7943" width="9" style="66" bestFit="1" customWidth="1"/>
    <col min="7944" max="7944" width="11.33203125" style="66" bestFit="1" customWidth="1"/>
    <col min="7945" max="7945" width="8.5546875" style="66" bestFit="1" customWidth="1"/>
    <col min="7946" max="7946" width="9.44140625" style="66" bestFit="1" customWidth="1"/>
    <col min="7947" max="7947" width="13.109375" style="66" bestFit="1" customWidth="1"/>
    <col min="7948" max="8192" width="8.88671875" style="66"/>
    <col min="8193" max="8193" width="52.6640625" style="66" bestFit="1" customWidth="1"/>
    <col min="8194" max="8194" width="14.88671875" style="66" bestFit="1" customWidth="1"/>
    <col min="8195" max="8195" width="14.6640625" style="66" bestFit="1" customWidth="1"/>
    <col min="8196" max="8196" width="10.5546875" style="66" bestFit="1" customWidth="1"/>
    <col min="8197" max="8197" width="11.5546875" style="66" bestFit="1" customWidth="1"/>
    <col min="8198" max="8198" width="11.6640625" style="66" bestFit="1" customWidth="1"/>
    <col min="8199" max="8199" width="9" style="66" bestFit="1" customWidth="1"/>
    <col min="8200" max="8200" width="11.33203125" style="66" bestFit="1" customWidth="1"/>
    <col min="8201" max="8201" width="8.5546875" style="66" bestFit="1" customWidth="1"/>
    <col min="8202" max="8202" width="9.44140625" style="66" bestFit="1" customWidth="1"/>
    <col min="8203" max="8203" width="13.109375" style="66" bestFit="1" customWidth="1"/>
    <col min="8204" max="8448" width="8.88671875" style="66"/>
    <col min="8449" max="8449" width="52.6640625" style="66" bestFit="1" customWidth="1"/>
    <col min="8450" max="8450" width="14.88671875" style="66" bestFit="1" customWidth="1"/>
    <col min="8451" max="8451" width="14.6640625" style="66" bestFit="1" customWidth="1"/>
    <col min="8452" max="8452" width="10.5546875" style="66" bestFit="1" customWidth="1"/>
    <col min="8453" max="8453" width="11.5546875" style="66" bestFit="1" customWidth="1"/>
    <col min="8454" max="8454" width="11.6640625" style="66" bestFit="1" customWidth="1"/>
    <col min="8455" max="8455" width="9" style="66" bestFit="1" customWidth="1"/>
    <col min="8456" max="8456" width="11.33203125" style="66" bestFit="1" customWidth="1"/>
    <col min="8457" max="8457" width="8.5546875" style="66" bestFit="1" customWidth="1"/>
    <col min="8458" max="8458" width="9.44140625" style="66" bestFit="1" customWidth="1"/>
    <col min="8459" max="8459" width="13.109375" style="66" bestFit="1" customWidth="1"/>
    <col min="8460" max="8704" width="8.88671875" style="66"/>
    <col min="8705" max="8705" width="52.6640625" style="66" bestFit="1" customWidth="1"/>
    <col min="8706" max="8706" width="14.88671875" style="66" bestFit="1" customWidth="1"/>
    <col min="8707" max="8707" width="14.6640625" style="66" bestFit="1" customWidth="1"/>
    <col min="8708" max="8708" width="10.5546875" style="66" bestFit="1" customWidth="1"/>
    <col min="8709" max="8709" width="11.5546875" style="66" bestFit="1" customWidth="1"/>
    <col min="8710" max="8710" width="11.6640625" style="66" bestFit="1" customWidth="1"/>
    <col min="8711" max="8711" width="9" style="66" bestFit="1" customWidth="1"/>
    <col min="8712" max="8712" width="11.33203125" style="66" bestFit="1" customWidth="1"/>
    <col min="8713" max="8713" width="8.5546875" style="66" bestFit="1" customWidth="1"/>
    <col min="8714" max="8714" width="9.44140625" style="66" bestFit="1" customWidth="1"/>
    <col min="8715" max="8715" width="13.109375" style="66" bestFit="1" customWidth="1"/>
    <col min="8716" max="8960" width="8.88671875" style="66"/>
    <col min="8961" max="8961" width="52.6640625" style="66" bestFit="1" customWidth="1"/>
    <col min="8962" max="8962" width="14.88671875" style="66" bestFit="1" customWidth="1"/>
    <col min="8963" max="8963" width="14.6640625" style="66" bestFit="1" customWidth="1"/>
    <col min="8964" max="8964" width="10.5546875" style="66" bestFit="1" customWidth="1"/>
    <col min="8965" max="8965" width="11.5546875" style="66" bestFit="1" customWidth="1"/>
    <col min="8966" max="8966" width="11.6640625" style="66" bestFit="1" customWidth="1"/>
    <col min="8967" max="8967" width="9" style="66" bestFit="1" customWidth="1"/>
    <col min="8968" max="8968" width="11.33203125" style="66" bestFit="1" customWidth="1"/>
    <col min="8969" max="8969" width="8.5546875" style="66" bestFit="1" customWidth="1"/>
    <col min="8970" max="8970" width="9.44140625" style="66" bestFit="1" customWidth="1"/>
    <col min="8971" max="8971" width="13.109375" style="66" bestFit="1" customWidth="1"/>
    <col min="8972" max="9216" width="8.88671875" style="66"/>
    <col min="9217" max="9217" width="52.6640625" style="66" bestFit="1" customWidth="1"/>
    <col min="9218" max="9218" width="14.88671875" style="66" bestFit="1" customWidth="1"/>
    <col min="9219" max="9219" width="14.6640625" style="66" bestFit="1" customWidth="1"/>
    <col min="9220" max="9220" width="10.5546875" style="66" bestFit="1" customWidth="1"/>
    <col min="9221" max="9221" width="11.5546875" style="66" bestFit="1" customWidth="1"/>
    <col min="9222" max="9222" width="11.6640625" style="66" bestFit="1" customWidth="1"/>
    <col min="9223" max="9223" width="9" style="66" bestFit="1" customWidth="1"/>
    <col min="9224" max="9224" width="11.33203125" style="66" bestFit="1" customWidth="1"/>
    <col min="9225" max="9225" width="8.5546875" style="66" bestFit="1" customWidth="1"/>
    <col min="9226" max="9226" width="9.44140625" style="66" bestFit="1" customWidth="1"/>
    <col min="9227" max="9227" width="13.109375" style="66" bestFit="1" customWidth="1"/>
    <col min="9228" max="9472" width="8.88671875" style="66"/>
    <col min="9473" max="9473" width="52.6640625" style="66" bestFit="1" customWidth="1"/>
    <col min="9474" max="9474" width="14.88671875" style="66" bestFit="1" customWidth="1"/>
    <col min="9475" max="9475" width="14.6640625" style="66" bestFit="1" customWidth="1"/>
    <col min="9476" max="9476" width="10.5546875" style="66" bestFit="1" customWidth="1"/>
    <col min="9477" max="9477" width="11.5546875" style="66" bestFit="1" customWidth="1"/>
    <col min="9478" max="9478" width="11.6640625" style="66" bestFit="1" customWidth="1"/>
    <col min="9479" max="9479" width="9" style="66" bestFit="1" customWidth="1"/>
    <col min="9480" max="9480" width="11.33203125" style="66" bestFit="1" customWidth="1"/>
    <col min="9481" max="9481" width="8.5546875" style="66" bestFit="1" customWidth="1"/>
    <col min="9482" max="9482" width="9.44140625" style="66" bestFit="1" customWidth="1"/>
    <col min="9483" max="9483" width="13.109375" style="66" bestFit="1" customWidth="1"/>
    <col min="9484" max="9728" width="8.88671875" style="66"/>
    <col min="9729" max="9729" width="52.6640625" style="66" bestFit="1" customWidth="1"/>
    <col min="9730" max="9730" width="14.88671875" style="66" bestFit="1" customWidth="1"/>
    <col min="9731" max="9731" width="14.6640625" style="66" bestFit="1" customWidth="1"/>
    <col min="9732" max="9732" width="10.5546875" style="66" bestFit="1" customWidth="1"/>
    <col min="9733" max="9733" width="11.5546875" style="66" bestFit="1" customWidth="1"/>
    <col min="9734" max="9734" width="11.6640625" style="66" bestFit="1" customWidth="1"/>
    <col min="9735" max="9735" width="9" style="66" bestFit="1" customWidth="1"/>
    <col min="9736" max="9736" width="11.33203125" style="66" bestFit="1" customWidth="1"/>
    <col min="9737" max="9737" width="8.5546875" style="66" bestFit="1" customWidth="1"/>
    <col min="9738" max="9738" width="9.44140625" style="66" bestFit="1" customWidth="1"/>
    <col min="9739" max="9739" width="13.109375" style="66" bestFit="1" customWidth="1"/>
    <col min="9740" max="9984" width="8.88671875" style="66"/>
    <col min="9985" max="9985" width="52.6640625" style="66" bestFit="1" customWidth="1"/>
    <col min="9986" max="9986" width="14.88671875" style="66" bestFit="1" customWidth="1"/>
    <col min="9987" max="9987" width="14.6640625" style="66" bestFit="1" customWidth="1"/>
    <col min="9988" max="9988" width="10.5546875" style="66" bestFit="1" customWidth="1"/>
    <col min="9989" max="9989" width="11.5546875" style="66" bestFit="1" customWidth="1"/>
    <col min="9990" max="9990" width="11.6640625" style="66" bestFit="1" customWidth="1"/>
    <col min="9991" max="9991" width="9" style="66" bestFit="1" customWidth="1"/>
    <col min="9992" max="9992" width="11.33203125" style="66" bestFit="1" customWidth="1"/>
    <col min="9993" max="9993" width="8.5546875" style="66" bestFit="1" customWidth="1"/>
    <col min="9994" max="9994" width="9.44140625" style="66" bestFit="1" customWidth="1"/>
    <col min="9995" max="9995" width="13.109375" style="66" bestFit="1" customWidth="1"/>
    <col min="9996" max="10240" width="8.88671875" style="66"/>
    <col min="10241" max="10241" width="52.6640625" style="66" bestFit="1" customWidth="1"/>
    <col min="10242" max="10242" width="14.88671875" style="66" bestFit="1" customWidth="1"/>
    <col min="10243" max="10243" width="14.6640625" style="66" bestFit="1" customWidth="1"/>
    <col min="10244" max="10244" width="10.5546875" style="66" bestFit="1" customWidth="1"/>
    <col min="10245" max="10245" width="11.5546875" style="66" bestFit="1" customWidth="1"/>
    <col min="10246" max="10246" width="11.6640625" style="66" bestFit="1" customWidth="1"/>
    <col min="10247" max="10247" width="9" style="66" bestFit="1" customWidth="1"/>
    <col min="10248" max="10248" width="11.33203125" style="66" bestFit="1" customWidth="1"/>
    <col min="10249" max="10249" width="8.5546875" style="66" bestFit="1" customWidth="1"/>
    <col min="10250" max="10250" width="9.44140625" style="66" bestFit="1" customWidth="1"/>
    <col min="10251" max="10251" width="13.109375" style="66" bestFit="1" customWidth="1"/>
    <col min="10252" max="10496" width="8.88671875" style="66"/>
    <col min="10497" max="10497" width="52.6640625" style="66" bestFit="1" customWidth="1"/>
    <col min="10498" max="10498" width="14.88671875" style="66" bestFit="1" customWidth="1"/>
    <col min="10499" max="10499" width="14.6640625" style="66" bestFit="1" customWidth="1"/>
    <col min="10500" max="10500" width="10.5546875" style="66" bestFit="1" customWidth="1"/>
    <col min="10501" max="10501" width="11.5546875" style="66" bestFit="1" customWidth="1"/>
    <col min="10502" max="10502" width="11.6640625" style="66" bestFit="1" customWidth="1"/>
    <col min="10503" max="10503" width="9" style="66" bestFit="1" customWidth="1"/>
    <col min="10504" max="10504" width="11.33203125" style="66" bestFit="1" customWidth="1"/>
    <col min="10505" max="10505" width="8.5546875" style="66" bestFit="1" customWidth="1"/>
    <col min="10506" max="10506" width="9.44140625" style="66" bestFit="1" customWidth="1"/>
    <col min="10507" max="10507" width="13.109375" style="66" bestFit="1" customWidth="1"/>
    <col min="10508" max="10752" width="8.88671875" style="66"/>
    <col min="10753" max="10753" width="52.6640625" style="66" bestFit="1" customWidth="1"/>
    <col min="10754" max="10754" width="14.88671875" style="66" bestFit="1" customWidth="1"/>
    <col min="10755" max="10755" width="14.6640625" style="66" bestFit="1" customWidth="1"/>
    <col min="10756" max="10756" width="10.5546875" style="66" bestFit="1" customWidth="1"/>
    <col min="10757" max="10757" width="11.5546875" style="66" bestFit="1" customWidth="1"/>
    <col min="10758" max="10758" width="11.6640625" style="66" bestFit="1" customWidth="1"/>
    <col min="10759" max="10759" width="9" style="66" bestFit="1" customWidth="1"/>
    <col min="10760" max="10760" width="11.33203125" style="66" bestFit="1" customWidth="1"/>
    <col min="10761" max="10761" width="8.5546875" style="66" bestFit="1" customWidth="1"/>
    <col min="10762" max="10762" width="9.44140625" style="66" bestFit="1" customWidth="1"/>
    <col min="10763" max="10763" width="13.109375" style="66" bestFit="1" customWidth="1"/>
    <col min="10764" max="11008" width="8.88671875" style="66"/>
    <col min="11009" max="11009" width="52.6640625" style="66" bestFit="1" customWidth="1"/>
    <col min="11010" max="11010" width="14.88671875" style="66" bestFit="1" customWidth="1"/>
    <col min="11011" max="11011" width="14.6640625" style="66" bestFit="1" customWidth="1"/>
    <col min="11012" max="11012" width="10.5546875" style="66" bestFit="1" customWidth="1"/>
    <col min="11013" max="11013" width="11.5546875" style="66" bestFit="1" customWidth="1"/>
    <col min="11014" max="11014" width="11.6640625" style="66" bestFit="1" customWidth="1"/>
    <col min="11015" max="11015" width="9" style="66" bestFit="1" customWidth="1"/>
    <col min="11016" max="11016" width="11.33203125" style="66" bestFit="1" customWidth="1"/>
    <col min="11017" max="11017" width="8.5546875" style="66" bestFit="1" customWidth="1"/>
    <col min="11018" max="11018" width="9.44140625" style="66" bestFit="1" customWidth="1"/>
    <col min="11019" max="11019" width="13.109375" style="66" bestFit="1" customWidth="1"/>
    <col min="11020" max="11264" width="8.88671875" style="66"/>
    <col min="11265" max="11265" width="52.6640625" style="66" bestFit="1" customWidth="1"/>
    <col min="11266" max="11266" width="14.88671875" style="66" bestFit="1" customWidth="1"/>
    <col min="11267" max="11267" width="14.6640625" style="66" bestFit="1" customWidth="1"/>
    <col min="11268" max="11268" width="10.5546875" style="66" bestFit="1" customWidth="1"/>
    <col min="11269" max="11269" width="11.5546875" style="66" bestFit="1" customWidth="1"/>
    <col min="11270" max="11270" width="11.6640625" style="66" bestFit="1" customWidth="1"/>
    <col min="11271" max="11271" width="9" style="66" bestFit="1" customWidth="1"/>
    <col min="11272" max="11272" width="11.33203125" style="66" bestFit="1" customWidth="1"/>
    <col min="11273" max="11273" width="8.5546875" style="66" bestFit="1" customWidth="1"/>
    <col min="11274" max="11274" width="9.44140625" style="66" bestFit="1" customWidth="1"/>
    <col min="11275" max="11275" width="13.109375" style="66" bestFit="1" customWidth="1"/>
    <col min="11276" max="11520" width="8.88671875" style="66"/>
    <col min="11521" max="11521" width="52.6640625" style="66" bestFit="1" customWidth="1"/>
    <col min="11522" max="11522" width="14.88671875" style="66" bestFit="1" customWidth="1"/>
    <col min="11523" max="11523" width="14.6640625" style="66" bestFit="1" customWidth="1"/>
    <col min="11524" max="11524" width="10.5546875" style="66" bestFit="1" customWidth="1"/>
    <col min="11525" max="11525" width="11.5546875" style="66" bestFit="1" customWidth="1"/>
    <col min="11526" max="11526" width="11.6640625" style="66" bestFit="1" customWidth="1"/>
    <col min="11527" max="11527" width="9" style="66" bestFit="1" customWidth="1"/>
    <col min="11528" max="11528" width="11.33203125" style="66" bestFit="1" customWidth="1"/>
    <col min="11529" max="11529" width="8.5546875" style="66" bestFit="1" customWidth="1"/>
    <col min="11530" max="11530" width="9.44140625" style="66" bestFit="1" customWidth="1"/>
    <col min="11531" max="11531" width="13.109375" style="66" bestFit="1" customWidth="1"/>
    <col min="11532" max="11776" width="8.88671875" style="66"/>
    <col min="11777" max="11777" width="52.6640625" style="66" bestFit="1" customWidth="1"/>
    <col min="11778" max="11778" width="14.88671875" style="66" bestFit="1" customWidth="1"/>
    <col min="11779" max="11779" width="14.6640625" style="66" bestFit="1" customWidth="1"/>
    <col min="11780" max="11780" width="10.5546875" style="66" bestFit="1" customWidth="1"/>
    <col min="11781" max="11781" width="11.5546875" style="66" bestFit="1" customWidth="1"/>
    <col min="11782" max="11782" width="11.6640625" style="66" bestFit="1" customWidth="1"/>
    <col min="11783" max="11783" width="9" style="66" bestFit="1" customWidth="1"/>
    <col min="11784" max="11784" width="11.33203125" style="66" bestFit="1" customWidth="1"/>
    <col min="11785" max="11785" width="8.5546875" style="66" bestFit="1" customWidth="1"/>
    <col min="11786" max="11786" width="9.44140625" style="66" bestFit="1" customWidth="1"/>
    <col min="11787" max="11787" width="13.109375" style="66" bestFit="1" customWidth="1"/>
    <col min="11788" max="12032" width="8.88671875" style="66"/>
    <col min="12033" max="12033" width="52.6640625" style="66" bestFit="1" customWidth="1"/>
    <col min="12034" max="12034" width="14.88671875" style="66" bestFit="1" customWidth="1"/>
    <col min="12035" max="12035" width="14.6640625" style="66" bestFit="1" customWidth="1"/>
    <col min="12036" max="12036" width="10.5546875" style="66" bestFit="1" customWidth="1"/>
    <col min="12037" max="12037" width="11.5546875" style="66" bestFit="1" customWidth="1"/>
    <col min="12038" max="12038" width="11.6640625" style="66" bestFit="1" customWidth="1"/>
    <col min="12039" max="12039" width="9" style="66" bestFit="1" customWidth="1"/>
    <col min="12040" max="12040" width="11.33203125" style="66" bestFit="1" customWidth="1"/>
    <col min="12041" max="12041" width="8.5546875" style="66" bestFit="1" customWidth="1"/>
    <col min="12042" max="12042" width="9.44140625" style="66" bestFit="1" customWidth="1"/>
    <col min="12043" max="12043" width="13.109375" style="66" bestFit="1" customWidth="1"/>
    <col min="12044" max="12288" width="8.88671875" style="66"/>
    <col min="12289" max="12289" width="52.6640625" style="66" bestFit="1" customWidth="1"/>
    <col min="12290" max="12290" width="14.88671875" style="66" bestFit="1" customWidth="1"/>
    <col min="12291" max="12291" width="14.6640625" style="66" bestFit="1" customWidth="1"/>
    <col min="12292" max="12292" width="10.5546875" style="66" bestFit="1" customWidth="1"/>
    <col min="12293" max="12293" width="11.5546875" style="66" bestFit="1" customWidth="1"/>
    <col min="12294" max="12294" width="11.6640625" style="66" bestFit="1" customWidth="1"/>
    <col min="12295" max="12295" width="9" style="66" bestFit="1" customWidth="1"/>
    <col min="12296" max="12296" width="11.33203125" style="66" bestFit="1" customWidth="1"/>
    <col min="12297" max="12297" width="8.5546875" style="66" bestFit="1" customWidth="1"/>
    <col min="12298" max="12298" width="9.44140625" style="66" bestFit="1" customWidth="1"/>
    <col min="12299" max="12299" width="13.109375" style="66" bestFit="1" customWidth="1"/>
    <col min="12300" max="12544" width="8.88671875" style="66"/>
    <col min="12545" max="12545" width="52.6640625" style="66" bestFit="1" customWidth="1"/>
    <col min="12546" max="12546" width="14.88671875" style="66" bestFit="1" customWidth="1"/>
    <col min="12547" max="12547" width="14.6640625" style="66" bestFit="1" customWidth="1"/>
    <col min="12548" max="12548" width="10.5546875" style="66" bestFit="1" customWidth="1"/>
    <col min="12549" max="12549" width="11.5546875" style="66" bestFit="1" customWidth="1"/>
    <col min="12550" max="12550" width="11.6640625" style="66" bestFit="1" customWidth="1"/>
    <col min="12551" max="12551" width="9" style="66" bestFit="1" customWidth="1"/>
    <col min="12552" max="12552" width="11.33203125" style="66" bestFit="1" customWidth="1"/>
    <col min="12553" max="12553" width="8.5546875" style="66" bestFit="1" customWidth="1"/>
    <col min="12554" max="12554" width="9.44140625" style="66" bestFit="1" customWidth="1"/>
    <col min="12555" max="12555" width="13.109375" style="66" bestFit="1" customWidth="1"/>
    <col min="12556" max="12800" width="8.88671875" style="66"/>
    <col min="12801" max="12801" width="52.6640625" style="66" bestFit="1" customWidth="1"/>
    <col min="12802" max="12802" width="14.88671875" style="66" bestFit="1" customWidth="1"/>
    <col min="12803" max="12803" width="14.6640625" style="66" bestFit="1" customWidth="1"/>
    <col min="12804" max="12804" width="10.5546875" style="66" bestFit="1" customWidth="1"/>
    <col min="12805" max="12805" width="11.5546875" style="66" bestFit="1" customWidth="1"/>
    <col min="12806" max="12806" width="11.6640625" style="66" bestFit="1" customWidth="1"/>
    <col min="12807" max="12807" width="9" style="66" bestFit="1" customWidth="1"/>
    <col min="12808" max="12808" width="11.33203125" style="66" bestFit="1" customWidth="1"/>
    <col min="12809" max="12809" width="8.5546875" style="66" bestFit="1" customWidth="1"/>
    <col min="12810" max="12810" width="9.44140625" style="66" bestFit="1" customWidth="1"/>
    <col min="12811" max="12811" width="13.109375" style="66" bestFit="1" customWidth="1"/>
    <col min="12812" max="13056" width="8.88671875" style="66"/>
    <col min="13057" max="13057" width="52.6640625" style="66" bestFit="1" customWidth="1"/>
    <col min="13058" max="13058" width="14.88671875" style="66" bestFit="1" customWidth="1"/>
    <col min="13059" max="13059" width="14.6640625" style="66" bestFit="1" customWidth="1"/>
    <col min="13060" max="13060" width="10.5546875" style="66" bestFit="1" customWidth="1"/>
    <col min="13061" max="13061" width="11.5546875" style="66" bestFit="1" customWidth="1"/>
    <col min="13062" max="13062" width="11.6640625" style="66" bestFit="1" customWidth="1"/>
    <col min="13063" max="13063" width="9" style="66" bestFit="1" customWidth="1"/>
    <col min="13064" max="13064" width="11.33203125" style="66" bestFit="1" customWidth="1"/>
    <col min="13065" max="13065" width="8.5546875" style="66" bestFit="1" customWidth="1"/>
    <col min="13066" max="13066" width="9.44140625" style="66" bestFit="1" customWidth="1"/>
    <col min="13067" max="13067" width="13.109375" style="66" bestFit="1" customWidth="1"/>
    <col min="13068" max="13312" width="8.88671875" style="66"/>
    <col min="13313" max="13313" width="52.6640625" style="66" bestFit="1" customWidth="1"/>
    <col min="13314" max="13314" width="14.88671875" style="66" bestFit="1" customWidth="1"/>
    <col min="13315" max="13315" width="14.6640625" style="66" bestFit="1" customWidth="1"/>
    <col min="13316" max="13316" width="10.5546875" style="66" bestFit="1" customWidth="1"/>
    <col min="13317" max="13317" width="11.5546875" style="66" bestFit="1" customWidth="1"/>
    <col min="13318" max="13318" width="11.6640625" style="66" bestFit="1" customWidth="1"/>
    <col min="13319" max="13319" width="9" style="66" bestFit="1" customWidth="1"/>
    <col min="13320" max="13320" width="11.33203125" style="66" bestFit="1" customWidth="1"/>
    <col min="13321" max="13321" width="8.5546875" style="66" bestFit="1" customWidth="1"/>
    <col min="13322" max="13322" width="9.44140625" style="66" bestFit="1" customWidth="1"/>
    <col min="13323" max="13323" width="13.109375" style="66" bestFit="1" customWidth="1"/>
    <col min="13324" max="13568" width="8.88671875" style="66"/>
    <col min="13569" max="13569" width="52.6640625" style="66" bestFit="1" customWidth="1"/>
    <col min="13570" max="13570" width="14.88671875" style="66" bestFit="1" customWidth="1"/>
    <col min="13571" max="13571" width="14.6640625" style="66" bestFit="1" customWidth="1"/>
    <col min="13572" max="13572" width="10.5546875" style="66" bestFit="1" customWidth="1"/>
    <col min="13573" max="13573" width="11.5546875" style="66" bestFit="1" customWidth="1"/>
    <col min="13574" max="13574" width="11.6640625" style="66" bestFit="1" customWidth="1"/>
    <col min="13575" max="13575" width="9" style="66" bestFit="1" customWidth="1"/>
    <col min="13576" max="13576" width="11.33203125" style="66" bestFit="1" customWidth="1"/>
    <col min="13577" max="13577" width="8.5546875" style="66" bestFit="1" customWidth="1"/>
    <col min="13578" max="13578" width="9.44140625" style="66" bestFit="1" customWidth="1"/>
    <col min="13579" max="13579" width="13.109375" style="66" bestFit="1" customWidth="1"/>
    <col min="13580" max="13824" width="8.88671875" style="66"/>
    <col min="13825" max="13825" width="52.6640625" style="66" bestFit="1" customWidth="1"/>
    <col min="13826" max="13826" width="14.88671875" style="66" bestFit="1" customWidth="1"/>
    <col min="13827" max="13827" width="14.6640625" style="66" bestFit="1" customWidth="1"/>
    <col min="13828" max="13828" width="10.5546875" style="66" bestFit="1" customWidth="1"/>
    <col min="13829" max="13829" width="11.5546875" style="66" bestFit="1" customWidth="1"/>
    <col min="13830" max="13830" width="11.6640625" style="66" bestFit="1" customWidth="1"/>
    <col min="13831" max="13831" width="9" style="66" bestFit="1" customWidth="1"/>
    <col min="13832" max="13832" width="11.33203125" style="66" bestFit="1" customWidth="1"/>
    <col min="13833" max="13833" width="8.5546875" style="66" bestFit="1" customWidth="1"/>
    <col min="13834" max="13834" width="9.44140625" style="66" bestFit="1" customWidth="1"/>
    <col min="13835" max="13835" width="13.109375" style="66" bestFit="1" customWidth="1"/>
    <col min="13836" max="14080" width="8.88671875" style="66"/>
    <col min="14081" max="14081" width="52.6640625" style="66" bestFit="1" customWidth="1"/>
    <col min="14082" max="14082" width="14.88671875" style="66" bestFit="1" customWidth="1"/>
    <col min="14083" max="14083" width="14.6640625" style="66" bestFit="1" customWidth="1"/>
    <col min="14084" max="14084" width="10.5546875" style="66" bestFit="1" customWidth="1"/>
    <col min="14085" max="14085" width="11.5546875" style="66" bestFit="1" customWidth="1"/>
    <col min="14086" max="14086" width="11.6640625" style="66" bestFit="1" customWidth="1"/>
    <col min="14087" max="14087" width="9" style="66" bestFit="1" customWidth="1"/>
    <col min="14088" max="14088" width="11.33203125" style="66" bestFit="1" customWidth="1"/>
    <col min="14089" max="14089" width="8.5546875" style="66" bestFit="1" customWidth="1"/>
    <col min="14090" max="14090" width="9.44140625" style="66" bestFit="1" customWidth="1"/>
    <col min="14091" max="14091" width="13.109375" style="66" bestFit="1" customWidth="1"/>
    <col min="14092" max="14336" width="8.88671875" style="66"/>
    <col min="14337" max="14337" width="52.6640625" style="66" bestFit="1" customWidth="1"/>
    <col min="14338" max="14338" width="14.88671875" style="66" bestFit="1" customWidth="1"/>
    <col min="14339" max="14339" width="14.6640625" style="66" bestFit="1" customWidth="1"/>
    <col min="14340" max="14340" width="10.5546875" style="66" bestFit="1" customWidth="1"/>
    <col min="14341" max="14341" width="11.5546875" style="66" bestFit="1" customWidth="1"/>
    <col min="14342" max="14342" width="11.6640625" style="66" bestFit="1" customWidth="1"/>
    <col min="14343" max="14343" width="9" style="66" bestFit="1" customWidth="1"/>
    <col min="14344" max="14344" width="11.33203125" style="66" bestFit="1" customWidth="1"/>
    <col min="14345" max="14345" width="8.5546875" style="66" bestFit="1" customWidth="1"/>
    <col min="14346" max="14346" width="9.44140625" style="66" bestFit="1" customWidth="1"/>
    <col min="14347" max="14347" width="13.109375" style="66" bestFit="1" customWidth="1"/>
    <col min="14348" max="14592" width="8.88671875" style="66"/>
    <col min="14593" max="14593" width="52.6640625" style="66" bestFit="1" customWidth="1"/>
    <col min="14594" max="14594" width="14.88671875" style="66" bestFit="1" customWidth="1"/>
    <col min="14595" max="14595" width="14.6640625" style="66" bestFit="1" customWidth="1"/>
    <col min="14596" max="14596" width="10.5546875" style="66" bestFit="1" customWidth="1"/>
    <col min="14597" max="14597" width="11.5546875" style="66" bestFit="1" customWidth="1"/>
    <col min="14598" max="14598" width="11.6640625" style="66" bestFit="1" customWidth="1"/>
    <col min="14599" max="14599" width="9" style="66" bestFit="1" customWidth="1"/>
    <col min="14600" max="14600" width="11.33203125" style="66" bestFit="1" customWidth="1"/>
    <col min="14601" max="14601" width="8.5546875" style="66" bestFit="1" customWidth="1"/>
    <col min="14602" max="14602" width="9.44140625" style="66" bestFit="1" customWidth="1"/>
    <col min="14603" max="14603" width="13.109375" style="66" bestFit="1" customWidth="1"/>
    <col min="14604" max="14848" width="8.88671875" style="66"/>
    <col min="14849" max="14849" width="52.6640625" style="66" bestFit="1" customWidth="1"/>
    <col min="14850" max="14850" width="14.88671875" style="66" bestFit="1" customWidth="1"/>
    <col min="14851" max="14851" width="14.6640625" style="66" bestFit="1" customWidth="1"/>
    <col min="14852" max="14852" width="10.5546875" style="66" bestFit="1" customWidth="1"/>
    <col min="14853" max="14853" width="11.5546875" style="66" bestFit="1" customWidth="1"/>
    <col min="14854" max="14854" width="11.6640625" style="66" bestFit="1" customWidth="1"/>
    <col min="14855" max="14855" width="9" style="66" bestFit="1" customWidth="1"/>
    <col min="14856" max="14856" width="11.33203125" style="66" bestFit="1" customWidth="1"/>
    <col min="14857" max="14857" width="8.5546875" style="66" bestFit="1" customWidth="1"/>
    <col min="14858" max="14858" width="9.44140625" style="66" bestFit="1" customWidth="1"/>
    <col min="14859" max="14859" width="13.109375" style="66" bestFit="1" customWidth="1"/>
    <col min="14860" max="15104" width="8.88671875" style="66"/>
    <col min="15105" max="15105" width="52.6640625" style="66" bestFit="1" customWidth="1"/>
    <col min="15106" max="15106" width="14.88671875" style="66" bestFit="1" customWidth="1"/>
    <col min="15107" max="15107" width="14.6640625" style="66" bestFit="1" customWidth="1"/>
    <col min="15108" max="15108" width="10.5546875" style="66" bestFit="1" customWidth="1"/>
    <col min="15109" max="15109" width="11.5546875" style="66" bestFit="1" customWidth="1"/>
    <col min="15110" max="15110" width="11.6640625" style="66" bestFit="1" customWidth="1"/>
    <col min="15111" max="15111" width="9" style="66" bestFit="1" customWidth="1"/>
    <col min="15112" max="15112" width="11.33203125" style="66" bestFit="1" customWidth="1"/>
    <col min="15113" max="15113" width="8.5546875" style="66" bestFit="1" customWidth="1"/>
    <col min="15114" max="15114" width="9.44140625" style="66" bestFit="1" customWidth="1"/>
    <col min="15115" max="15115" width="13.109375" style="66" bestFit="1" customWidth="1"/>
    <col min="15116" max="15360" width="8.88671875" style="66"/>
    <col min="15361" max="15361" width="52.6640625" style="66" bestFit="1" customWidth="1"/>
    <col min="15362" max="15362" width="14.88671875" style="66" bestFit="1" customWidth="1"/>
    <col min="15363" max="15363" width="14.6640625" style="66" bestFit="1" customWidth="1"/>
    <col min="15364" max="15364" width="10.5546875" style="66" bestFit="1" customWidth="1"/>
    <col min="15365" max="15365" width="11.5546875" style="66" bestFit="1" customWidth="1"/>
    <col min="15366" max="15366" width="11.6640625" style="66" bestFit="1" customWidth="1"/>
    <col min="15367" max="15367" width="9" style="66" bestFit="1" customWidth="1"/>
    <col min="15368" max="15368" width="11.33203125" style="66" bestFit="1" customWidth="1"/>
    <col min="15369" max="15369" width="8.5546875" style="66" bestFit="1" customWidth="1"/>
    <col min="15370" max="15370" width="9.44140625" style="66" bestFit="1" customWidth="1"/>
    <col min="15371" max="15371" width="13.109375" style="66" bestFit="1" customWidth="1"/>
    <col min="15372" max="15616" width="8.88671875" style="66"/>
    <col min="15617" max="15617" width="52.6640625" style="66" bestFit="1" customWidth="1"/>
    <col min="15618" max="15618" width="14.88671875" style="66" bestFit="1" customWidth="1"/>
    <col min="15619" max="15619" width="14.6640625" style="66" bestFit="1" customWidth="1"/>
    <col min="15620" max="15620" width="10.5546875" style="66" bestFit="1" customWidth="1"/>
    <col min="15621" max="15621" width="11.5546875" style="66" bestFit="1" customWidth="1"/>
    <col min="15622" max="15622" width="11.6640625" style="66" bestFit="1" customWidth="1"/>
    <col min="15623" max="15623" width="9" style="66" bestFit="1" customWidth="1"/>
    <col min="15624" max="15624" width="11.33203125" style="66" bestFit="1" customWidth="1"/>
    <col min="15625" max="15625" width="8.5546875" style="66" bestFit="1" customWidth="1"/>
    <col min="15626" max="15626" width="9.44140625" style="66" bestFit="1" customWidth="1"/>
    <col min="15627" max="15627" width="13.109375" style="66" bestFit="1" customWidth="1"/>
    <col min="15628" max="15872" width="8.88671875" style="66"/>
    <col min="15873" max="15873" width="52.6640625" style="66" bestFit="1" customWidth="1"/>
    <col min="15874" max="15874" width="14.88671875" style="66" bestFit="1" customWidth="1"/>
    <col min="15875" max="15875" width="14.6640625" style="66" bestFit="1" customWidth="1"/>
    <col min="15876" max="15876" width="10.5546875" style="66" bestFit="1" customWidth="1"/>
    <col min="15877" max="15877" width="11.5546875" style="66" bestFit="1" customWidth="1"/>
    <col min="15878" max="15878" width="11.6640625" style="66" bestFit="1" customWidth="1"/>
    <col min="15879" max="15879" width="9" style="66" bestFit="1" customWidth="1"/>
    <col min="15880" max="15880" width="11.33203125" style="66" bestFit="1" customWidth="1"/>
    <col min="15881" max="15881" width="8.5546875" style="66" bestFit="1" customWidth="1"/>
    <col min="15882" max="15882" width="9.44140625" style="66" bestFit="1" customWidth="1"/>
    <col min="15883" max="15883" width="13.109375" style="66" bestFit="1" customWidth="1"/>
    <col min="15884" max="16128" width="8.88671875" style="66"/>
    <col min="16129" max="16129" width="52.6640625" style="66" bestFit="1" customWidth="1"/>
    <col min="16130" max="16130" width="14.88671875" style="66" bestFit="1" customWidth="1"/>
    <col min="16131" max="16131" width="14.6640625" style="66" bestFit="1" customWidth="1"/>
    <col min="16132" max="16132" width="10.5546875" style="66" bestFit="1" customWidth="1"/>
    <col min="16133" max="16133" width="11.5546875" style="66" bestFit="1" customWidth="1"/>
    <col min="16134" max="16134" width="11.6640625" style="66" bestFit="1" customWidth="1"/>
    <col min="16135" max="16135" width="9" style="66" bestFit="1" customWidth="1"/>
    <col min="16136" max="16136" width="11.33203125" style="66" bestFit="1" customWidth="1"/>
    <col min="16137" max="16137" width="8.5546875" style="66" bestFit="1" customWidth="1"/>
    <col min="16138" max="16138" width="9.44140625" style="66" bestFit="1" customWidth="1"/>
    <col min="16139" max="16139" width="13.109375" style="66" bestFit="1" customWidth="1"/>
    <col min="16140" max="16384" width="8.88671875" style="66"/>
  </cols>
  <sheetData>
    <row r="1" spans="1:11" ht="15.6" x14ac:dyDescent="0.3">
      <c r="A1" s="60" t="s">
        <v>58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x14ac:dyDescent="0.3">
      <c r="A2" s="58" t="s">
        <v>59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x14ac:dyDescent="0.3">
      <c r="A3" s="58" t="s">
        <v>60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x14ac:dyDescent="0.3">
      <c r="A4" s="59" t="s">
        <v>61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1" x14ac:dyDescent="0.3">
      <c r="A5" s="52" t="s">
        <v>26</v>
      </c>
      <c r="B5" s="52" t="s">
        <v>27</v>
      </c>
      <c r="C5" s="52" t="s">
        <v>33</v>
      </c>
      <c r="D5" s="52" t="s">
        <v>34</v>
      </c>
      <c r="E5" s="52" t="s">
        <v>35</v>
      </c>
      <c r="F5" s="52" t="s">
        <v>19</v>
      </c>
      <c r="G5" s="52" t="s">
        <v>33</v>
      </c>
      <c r="H5" s="52" t="s">
        <v>29</v>
      </c>
      <c r="I5" s="52" t="s">
        <v>35</v>
      </c>
      <c r="J5" s="52" t="s">
        <v>32</v>
      </c>
      <c r="K5" s="52" t="s">
        <v>62</v>
      </c>
    </row>
    <row r="6" spans="1:11" x14ac:dyDescent="0.3">
      <c r="A6" s="53"/>
      <c r="B6" s="52" t="s">
        <v>28</v>
      </c>
      <c r="C6" s="52" t="s">
        <v>36</v>
      </c>
      <c r="D6" s="52" t="s">
        <v>31</v>
      </c>
      <c r="E6" s="52" t="s">
        <v>37</v>
      </c>
      <c r="F6" s="52" t="s">
        <v>28</v>
      </c>
      <c r="G6" s="52" t="s">
        <v>30</v>
      </c>
      <c r="H6" s="52" t="s">
        <v>31</v>
      </c>
      <c r="I6" s="52" t="s">
        <v>37</v>
      </c>
      <c r="J6" s="52" t="s">
        <v>28</v>
      </c>
      <c r="K6" s="52" t="s">
        <v>63</v>
      </c>
    </row>
    <row r="7" spans="1:11" x14ac:dyDescent="0.3">
      <c r="A7" s="54" t="s">
        <v>65</v>
      </c>
      <c r="B7" s="55">
        <v>698</v>
      </c>
      <c r="C7" s="55">
        <v>5000</v>
      </c>
      <c r="D7" s="55">
        <v>0</v>
      </c>
      <c r="E7" s="55">
        <v>0</v>
      </c>
      <c r="F7" s="55">
        <v>5698</v>
      </c>
      <c r="G7" s="55">
        <v>4179</v>
      </c>
      <c r="H7" s="55">
        <v>0</v>
      </c>
      <c r="I7" s="55">
        <v>0</v>
      </c>
      <c r="J7" s="55">
        <v>1519</v>
      </c>
      <c r="K7" s="57">
        <v>4749.5</v>
      </c>
    </row>
    <row r="8" spans="1:11" x14ac:dyDescent="0.3">
      <c r="A8" s="54" t="s">
        <v>66</v>
      </c>
      <c r="B8" s="55">
        <v>60</v>
      </c>
      <c r="C8" s="55">
        <v>0</v>
      </c>
      <c r="D8" s="55">
        <v>0</v>
      </c>
      <c r="E8" s="55">
        <v>0</v>
      </c>
      <c r="F8" s="55">
        <v>60</v>
      </c>
      <c r="G8" s="55">
        <v>0</v>
      </c>
      <c r="H8" s="55">
        <v>0</v>
      </c>
      <c r="I8" s="55">
        <v>0</v>
      </c>
      <c r="J8" s="55">
        <v>60</v>
      </c>
      <c r="K8" s="56" t="s">
        <v>67</v>
      </c>
    </row>
    <row r="9" spans="1:11" x14ac:dyDescent="0.3">
      <c r="A9" s="54" t="s">
        <v>68</v>
      </c>
      <c r="B9" s="55">
        <v>52</v>
      </c>
      <c r="C9" s="55">
        <v>1000</v>
      </c>
      <c r="D9" s="55">
        <v>220</v>
      </c>
      <c r="E9" s="55">
        <v>0</v>
      </c>
      <c r="F9" s="55">
        <v>1272</v>
      </c>
      <c r="G9" s="55">
        <v>770</v>
      </c>
      <c r="H9" s="55">
        <v>450</v>
      </c>
      <c r="I9" s="55">
        <v>0</v>
      </c>
      <c r="J9" s="55">
        <v>52</v>
      </c>
      <c r="K9" s="55">
        <v>1103</v>
      </c>
    </row>
    <row r="10" spans="1:11" x14ac:dyDescent="0.3">
      <c r="A10" s="54" t="s">
        <v>69</v>
      </c>
      <c r="B10" s="55">
        <v>56</v>
      </c>
      <c r="C10" s="55">
        <v>0</v>
      </c>
      <c r="D10" s="55">
        <v>0</v>
      </c>
      <c r="E10" s="55">
        <v>0</v>
      </c>
      <c r="F10" s="55">
        <v>56</v>
      </c>
      <c r="G10" s="55">
        <v>5</v>
      </c>
      <c r="H10" s="55">
        <v>0</v>
      </c>
      <c r="I10" s="55">
        <v>0</v>
      </c>
      <c r="J10" s="55">
        <v>51</v>
      </c>
      <c r="K10" s="56" t="s">
        <v>67</v>
      </c>
    </row>
    <row r="11" spans="1:11" x14ac:dyDescent="0.3">
      <c r="A11" s="54" t="s">
        <v>70</v>
      </c>
      <c r="B11" s="55">
        <v>4</v>
      </c>
      <c r="C11" s="55">
        <v>160</v>
      </c>
      <c r="D11" s="55">
        <v>28</v>
      </c>
      <c r="E11" s="55">
        <v>0</v>
      </c>
      <c r="F11" s="55">
        <v>192</v>
      </c>
      <c r="G11" s="55">
        <v>91</v>
      </c>
      <c r="H11" s="55">
        <v>92</v>
      </c>
      <c r="I11" s="55">
        <v>0</v>
      </c>
      <c r="J11" s="55">
        <v>9</v>
      </c>
      <c r="K11" s="57">
        <v>127.5</v>
      </c>
    </row>
    <row r="12" spans="1:11" x14ac:dyDescent="0.3">
      <c r="A12" s="54" t="s">
        <v>71</v>
      </c>
      <c r="B12" s="55">
        <v>12</v>
      </c>
      <c r="C12" s="55">
        <v>900</v>
      </c>
      <c r="D12" s="55">
        <v>102</v>
      </c>
      <c r="E12" s="55">
        <v>0</v>
      </c>
      <c r="F12" s="55">
        <v>1014</v>
      </c>
      <c r="G12" s="55">
        <v>454</v>
      </c>
      <c r="H12" s="55">
        <v>540</v>
      </c>
      <c r="I12" s="55">
        <v>0</v>
      </c>
      <c r="J12" s="55">
        <v>20</v>
      </c>
      <c r="K12" s="55">
        <v>661</v>
      </c>
    </row>
    <row r="13" spans="1:11" x14ac:dyDescent="0.3">
      <c r="A13" s="54" t="s">
        <v>72</v>
      </c>
      <c r="B13" s="55">
        <v>10</v>
      </c>
      <c r="C13" s="55">
        <v>360</v>
      </c>
      <c r="D13" s="55">
        <v>23</v>
      </c>
      <c r="E13" s="55">
        <v>0</v>
      </c>
      <c r="F13" s="55">
        <v>393</v>
      </c>
      <c r="G13" s="55">
        <v>204</v>
      </c>
      <c r="H13" s="55">
        <v>176</v>
      </c>
      <c r="I13" s="55">
        <v>0</v>
      </c>
      <c r="J13" s="55">
        <v>13</v>
      </c>
      <c r="K13" s="55">
        <v>293</v>
      </c>
    </row>
    <row r="14" spans="1:11" x14ac:dyDescent="0.3">
      <c r="A14" s="54" t="s">
        <v>73</v>
      </c>
      <c r="B14" s="55">
        <v>13</v>
      </c>
      <c r="C14" s="55">
        <v>300</v>
      </c>
      <c r="D14" s="55">
        <v>50</v>
      </c>
      <c r="E14" s="55">
        <v>0</v>
      </c>
      <c r="F14" s="55">
        <v>363</v>
      </c>
      <c r="G14" s="55">
        <v>263</v>
      </c>
      <c r="H14" s="55">
        <v>100</v>
      </c>
      <c r="I14" s="55">
        <v>0</v>
      </c>
      <c r="J14" s="55">
        <v>0</v>
      </c>
      <c r="K14" s="57">
        <v>394.5</v>
      </c>
    </row>
    <row r="15" spans="1:11" x14ac:dyDescent="0.3">
      <c r="A15" s="54" t="s">
        <v>74</v>
      </c>
      <c r="B15" s="55">
        <v>0</v>
      </c>
      <c r="C15" s="55">
        <v>270</v>
      </c>
      <c r="D15" s="55">
        <v>12</v>
      </c>
      <c r="E15" s="55">
        <v>0</v>
      </c>
      <c r="F15" s="55">
        <v>282</v>
      </c>
      <c r="G15" s="55">
        <v>270</v>
      </c>
      <c r="H15" s="55">
        <v>12</v>
      </c>
      <c r="I15" s="55">
        <v>0</v>
      </c>
      <c r="J15" s="55">
        <v>0</v>
      </c>
      <c r="K15" s="55">
        <v>405</v>
      </c>
    </row>
    <row r="16" spans="1:11" x14ac:dyDescent="0.3">
      <c r="A16" s="54" t="s">
        <v>75</v>
      </c>
      <c r="B16" s="55">
        <v>0</v>
      </c>
      <c r="C16" s="55">
        <v>60</v>
      </c>
      <c r="D16" s="55">
        <v>2</v>
      </c>
      <c r="E16" s="55">
        <v>0</v>
      </c>
      <c r="F16" s="55">
        <v>62</v>
      </c>
      <c r="G16" s="55">
        <v>62</v>
      </c>
      <c r="H16" s="55">
        <v>0</v>
      </c>
      <c r="I16" s="55">
        <v>0</v>
      </c>
      <c r="J16" s="55">
        <v>0</v>
      </c>
      <c r="K16" s="55">
        <v>93</v>
      </c>
    </row>
    <row r="17" spans="1:11" x14ac:dyDescent="0.3">
      <c r="A17" s="54" t="s">
        <v>76</v>
      </c>
      <c r="B17" s="55">
        <v>10</v>
      </c>
      <c r="C17" s="55">
        <v>975</v>
      </c>
      <c r="D17" s="55">
        <v>15</v>
      </c>
      <c r="E17" s="55">
        <v>0</v>
      </c>
      <c r="F17" s="55">
        <v>1000</v>
      </c>
      <c r="G17" s="55">
        <v>1000</v>
      </c>
      <c r="H17" s="55">
        <v>0</v>
      </c>
      <c r="I17" s="55">
        <v>0</v>
      </c>
      <c r="J17" s="55">
        <v>0</v>
      </c>
      <c r="K17" s="55">
        <v>1500</v>
      </c>
    </row>
    <row r="18" spans="1:11" x14ac:dyDescent="0.3">
      <c r="A18" s="54" t="s">
        <v>77</v>
      </c>
      <c r="B18" s="55">
        <v>0</v>
      </c>
      <c r="C18" s="55">
        <v>10</v>
      </c>
      <c r="D18" s="55">
        <v>0</v>
      </c>
      <c r="E18" s="55">
        <v>0</v>
      </c>
      <c r="F18" s="55">
        <v>10</v>
      </c>
      <c r="G18" s="55">
        <v>10</v>
      </c>
      <c r="H18" s="55">
        <v>0</v>
      </c>
      <c r="I18" s="55">
        <v>0</v>
      </c>
      <c r="J18" s="55">
        <v>0</v>
      </c>
      <c r="K18" s="55">
        <v>15</v>
      </c>
    </row>
    <row r="19" spans="1:11" x14ac:dyDescent="0.3">
      <c r="A19" s="54" t="s">
        <v>78</v>
      </c>
      <c r="B19" s="55">
        <v>0</v>
      </c>
      <c r="C19" s="55">
        <v>40</v>
      </c>
      <c r="D19" s="55">
        <v>0</v>
      </c>
      <c r="E19" s="55">
        <v>0</v>
      </c>
      <c r="F19" s="55">
        <v>40</v>
      </c>
      <c r="G19" s="55">
        <v>0</v>
      </c>
      <c r="H19" s="55">
        <v>40</v>
      </c>
      <c r="I19" s="55">
        <v>0</v>
      </c>
      <c r="J19" s="55">
        <v>0</v>
      </c>
      <c r="K19" s="56" t="s">
        <v>67</v>
      </c>
    </row>
    <row r="20" spans="1:11" x14ac:dyDescent="0.3">
      <c r="A20" s="54" t="s">
        <v>79</v>
      </c>
      <c r="B20" s="55">
        <v>0</v>
      </c>
      <c r="C20" s="55">
        <v>40</v>
      </c>
      <c r="D20" s="55">
        <v>0</v>
      </c>
      <c r="E20" s="55">
        <v>0</v>
      </c>
      <c r="F20" s="55">
        <v>40</v>
      </c>
      <c r="G20" s="55">
        <v>13</v>
      </c>
      <c r="H20" s="55">
        <v>0</v>
      </c>
      <c r="I20" s="55">
        <v>0</v>
      </c>
      <c r="J20" s="55">
        <v>27</v>
      </c>
      <c r="K20" s="56" t="s">
        <v>67</v>
      </c>
    </row>
    <row r="21" spans="1:11" x14ac:dyDescent="0.3">
      <c r="A21" s="54" t="s">
        <v>80</v>
      </c>
      <c r="B21" s="55">
        <v>102</v>
      </c>
      <c r="C21" s="55">
        <v>200</v>
      </c>
      <c r="D21" s="55">
        <v>0</v>
      </c>
      <c r="E21" s="55">
        <v>0</v>
      </c>
      <c r="F21" s="55">
        <v>302</v>
      </c>
      <c r="G21" s="55">
        <v>235</v>
      </c>
      <c r="H21" s="55">
        <v>0</v>
      </c>
      <c r="I21" s="55">
        <v>0</v>
      </c>
      <c r="J21" s="55">
        <v>67</v>
      </c>
      <c r="K21" s="57">
        <v>285.5</v>
      </c>
    </row>
    <row r="22" spans="1:11" x14ac:dyDescent="0.3">
      <c r="A22" s="54" t="s">
        <v>81</v>
      </c>
      <c r="B22" s="55">
        <v>307</v>
      </c>
      <c r="C22" s="55">
        <v>400</v>
      </c>
      <c r="D22" s="55">
        <v>0</v>
      </c>
      <c r="E22" s="55">
        <v>0</v>
      </c>
      <c r="F22" s="55">
        <v>707</v>
      </c>
      <c r="G22" s="55">
        <v>577</v>
      </c>
      <c r="H22" s="55">
        <v>0</v>
      </c>
      <c r="I22" s="55">
        <v>0</v>
      </c>
      <c r="J22" s="55">
        <v>130</v>
      </c>
      <c r="K22" s="57">
        <v>735.5</v>
      </c>
    </row>
    <row r="23" spans="1:11" x14ac:dyDescent="0.3">
      <c r="A23" s="54" t="s">
        <v>82</v>
      </c>
      <c r="B23" s="55">
        <v>300</v>
      </c>
      <c r="C23" s="55">
        <v>200</v>
      </c>
      <c r="D23" s="55">
        <v>0</v>
      </c>
      <c r="E23" s="55">
        <v>0</v>
      </c>
      <c r="F23" s="55">
        <v>500</v>
      </c>
      <c r="G23" s="55">
        <v>455</v>
      </c>
      <c r="H23" s="55">
        <v>0</v>
      </c>
      <c r="I23" s="55">
        <v>0</v>
      </c>
      <c r="J23" s="55">
        <v>45</v>
      </c>
      <c r="K23" s="57">
        <v>637.5</v>
      </c>
    </row>
    <row r="24" spans="1:11" x14ac:dyDescent="0.3">
      <c r="A24" s="54" t="s">
        <v>83</v>
      </c>
      <c r="B24" s="55">
        <v>199</v>
      </c>
      <c r="C24" s="55">
        <v>3750</v>
      </c>
      <c r="D24" s="55">
        <v>0</v>
      </c>
      <c r="E24" s="55">
        <v>0</v>
      </c>
      <c r="F24" s="55">
        <v>3949</v>
      </c>
      <c r="G24" s="55">
        <v>3346</v>
      </c>
      <c r="H24" s="55">
        <v>0</v>
      </c>
      <c r="I24" s="55">
        <v>0</v>
      </c>
      <c r="J24" s="55">
        <v>603</v>
      </c>
      <c r="K24" s="55">
        <v>4416</v>
      </c>
    </row>
    <row r="25" spans="1:11" x14ac:dyDescent="0.3">
      <c r="A25" s="54" t="s">
        <v>84</v>
      </c>
      <c r="B25" s="55">
        <v>18</v>
      </c>
      <c r="C25" s="55">
        <v>690</v>
      </c>
      <c r="D25" s="55">
        <v>0</v>
      </c>
      <c r="E25" s="55">
        <v>0</v>
      </c>
      <c r="F25" s="55">
        <v>708</v>
      </c>
      <c r="G25" s="55">
        <v>697</v>
      </c>
      <c r="H25" s="55">
        <v>0</v>
      </c>
      <c r="I25" s="55">
        <v>0</v>
      </c>
      <c r="J25" s="55">
        <v>11</v>
      </c>
      <c r="K25" s="57">
        <v>1034.5</v>
      </c>
    </row>
    <row r="26" spans="1:11" x14ac:dyDescent="0.3">
      <c r="A26" s="54" t="s">
        <v>85</v>
      </c>
      <c r="B26" s="55">
        <v>100</v>
      </c>
      <c r="C26" s="55">
        <v>3520</v>
      </c>
      <c r="D26" s="55">
        <v>0</v>
      </c>
      <c r="E26" s="55">
        <v>0</v>
      </c>
      <c r="F26" s="55">
        <v>3620</v>
      </c>
      <c r="G26" s="55">
        <v>3609</v>
      </c>
      <c r="H26" s="55">
        <v>0</v>
      </c>
      <c r="I26" s="55">
        <v>0</v>
      </c>
      <c r="J26" s="55">
        <v>11</v>
      </c>
      <c r="K26" s="57">
        <v>5402.5</v>
      </c>
    </row>
    <row r="27" spans="1:11" x14ac:dyDescent="0.3">
      <c r="A27" s="54" t="s">
        <v>86</v>
      </c>
      <c r="B27" s="55">
        <v>27</v>
      </c>
      <c r="C27" s="55">
        <v>1540</v>
      </c>
      <c r="D27" s="55">
        <v>0</v>
      </c>
      <c r="E27" s="55">
        <v>0</v>
      </c>
      <c r="F27" s="55">
        <v>1567</v>
      </c>
      <c r="G27" s="55">
        <v>1547</v>
      </c>
      <c r="H27" s="55">
        <v>0</v>
      </c>
      <c r="I27" s="55">
        <v>0</v>
      </c>
      <c r="J27" s="55">
        <v>20</v>
      </c>
      <c r="K27" s="57">
        <v>2300.5</v>
      </c>
    </row>
    <row r="28" spans="1:11" x14ac:dyDescent="0.3">
      <c r="A28" s="54" t="s">
        <v>87</v>
      </c>
      <c r="B28" s="55">
        <v>0</v>
      </c>
      <c r="C28" s="55">
        <v>8570</v>
      </c>
      <c r="D28" s="55">
        <v>495</v>
      </c>
      <c r="E28" s="55">
        <v>0</v>
      </c>
      <c r="F28" s="55">
        <v>9065</v>
      </c>
      <c r="G28" s="55">
        <v>8765</v>
      </c>
      <c r="H28" s="55">
        <v>300</v>
      </c>
      <c r="I28" s="55">
        <v>0</v>
      </c>
      <c r="J28" s="55">
        <v>0</v>
      </c>
      <c r="K28" s="57">
        <v>13147.5</v>
      </c>
    </row>
    <row r="29" spans="1:11" x14ac:dyDescent="0.3">
      <c r="A29" s="54" t="s">
        <v>88</v>
      </c>
      <c r="B29" s="55">
        <v>0</v>
      </c>
      <c r="C29" s="55">
        <v>7230</v>
      </c>
      <c r="D29" s="55">
        <v>875</v>
      </c>
      <c r="E29" s="55">
        <v>0</v>
      </c>
      <c r="F29" s="55">
        <v>8105</v>
      </c>
      <c r="G29" s="55">
        <v>7427</v>
      </c>
      <c r="H29" s="55">
        <v>678</v>
      </c>
      <c r="I29" s="55">
        <v>0</v>
      </c>
      <c r="J29" s="55">
        <v>0</v>
      </c>
      <c r="K29" s="57">
        <v>11140.5</v>
      </c>
    </row>
    <row r="30" spans="1:11" x14ac:dyDescent="0.3">
      <c r="A30" s="54" t="s">
        <v>89</v>
      </c>
      <c r="B30" s="55">
        <v>0</v>
      </c>
      <c r="C30" s="55">
        <v>300</v>
      </c>
      <c r="D30" s="55">
        <v>12</v>
      </c>
      <c r="E30" s="55">
        <v>0</v>
      </c>
      <c r="F30" s="55">
        <v>312</v>
      </c>
      <c r="G30" s="55">
        <v>204</v>
      </c>
      <c r="H30" s="55">
        <v>108</v>
      </c>
      <c r="I30" s="55">
        <v>0</v>
      </c>
      <c r="J30" s="55">
        <v>0</v>
      </c>
      <c r="K30" s="55">
        <v>306</v>
      </c>
    </row>
    <row r="31" spans="1:11" x14ac:dyDescent="0.3">
      <c r="A31" s="54" t="s">
        <v>90</v>
      </c>
      <c r="B31" s="55">
        <v>0</v>
      </c>
      <c r="C31" s="55">
        <v>17460</v>
      </c>
      <c r="D31" s="55">
        <v>1374</v>
      </c>
      <c r="E31" s="55">
        <v>0</v>
      </c>
      <c r="F31" s="55">
        <v>18834</v>
      </c>
      <c r="G31" s="55">
        <v>17944</v>
      </c>
      <c r="H31" s="55">
        <v>890</v>
      </c>
      <c r="I31" s="55">
        <v>0</v>
      </c>
      <c r="J31" s="55">
        <v>0</v>
      </c>
      <c r="K31" s="55">
        <v>26916</v>
      </c>
    </row>
    <row r="32" spans="1:11" x14ac:dyDescent="0.3">
      <c r="A32" s="54" t="s">
        <v>91</v>
      </c>
      <c r="B32" s="55">
        <v>0</v>
      </c>
      <c r="C32" s="55">
        <v>400</v>
      </c>
      <c r="D32" s="55">
        <v>51</v>
      </c>
      <c r="E32" s="55">
        <v>0</v>
      </c>
      <c r="F32" s="55">
        <v>451</v>
      </c>
      <c r="G32" s="55">
        <v>441</v>
      </c>
      <c r="H32" s="55">
        <v>10</v>
      </c>
      <c r="I32" s="55">
        <v>0</v>
      </c>
      <c r="J32" s="55">
        <v>0</v>
      </c>
      <c r="K32" s="57">
        <v>661.5</v>
      </c>
    </row>
    <row r="33" spans="1:11" x14ac:dyDescent="0.3">
      <c r="A33" s="54" t="s">
        <v>92</v>
      </c>
      <c r="B33" s="55">
        <v>0</v>
      </c>
      <c r="C33" s="55">
        <v>4250</v>
      </c>
      <c r="D33" s="55">
        <v>711</v>
      </c>
      <c r="E33" s="55">
        <v>0</v>
      </c>
      <c r="F33" s="55">
        <v>4961</v>
      </c>
      <c r="G33" s="55">
        <v>3391</v>
      </c>
      <c r="H33" s="55">
        <v>1570</v>
      </c>
      <c r="I33" s="55">
        <v>0</v>
      </c>
      <c r="J33" s="55">
        <v>0</v>
      </c>
      <c r="K33" s="57">
        <v>5086.5</v>
      </c>
    </row>
    <row r="34" spans="1:11" x14ac:dyDescent="0.3">
      <c r="A34" s="54" t="s">
        <v>93</v>
      </c>
      <c r="B34" s="55">
        <v>0</v>
      </c>
      <c r="C34" s="55">
        <v>1200</v>
      </c>
      <c r="D34" s="55">
        <v>199</v>
      </c>
      <c r="E34" s="55">
        <v>0</v>
      </c>
      <c r="F34" s="55">
        <v>1399</v>
      </c>
      <c r="G34" s="55">
        <v>613</v>
      </c>
      <c r="H34" s="55">
        <v>786</v>
      </c>
      <c r="I34" s="55">
        <v>0</v>
      </c>
      <c r="J34" s="55">
        <v>0</v>
      </c>
      <c r="K34" s="57">
        <v>919.5</v>
      </c>
    </row>
    <row r="35" spans="1:11" x14ac:dyDescent="0.3">
      <c r="A35" s="54" t="s">
        <v>94</v>
      </c>
      <c r="B35" s="55">
        <v>0</v>
      </c>
      <c r="C35" s="55">
        <v>1260</v>
      </c>
      <c r="D35" s="55">
        <v>266</v>
      </c>
      <c r="E35" s="55">
        <v>0</v>
      </c>
      <c r="F35" s="55">
        <v>1526</v>
      </c>
      <c r="G35" s="55">
        <v>1526</v>
      </c>
      <c r="H35" s="55">
        <v>0</v>
      </c>
      <c r="I35" s="55">
        <v>0</v>
      </c>
      <c r="J35" s="55">
        <v>0</v>
      </c>
      <c r="K35" s="55">
        <v>2289</v>
      </c>
    </row>
    <row r="36" spans="1:11" x14ac:dyDescent="0.3">
      <c r="A36" s="54" t="s">
        <v>95</v>
      </c>
      <c r="B36" s="55">
        <v>0</v>
      </c>
      <c r="C36" s="55">
        <v>2100</v>
      </c>
      <c r="D36" s="55">
        <v>530</v>
      </c>
      <c r="E36" s="55">
        <v>0</v>
      </c>
      <c r="F36" s="55">
        <v>2630</v>
      </c>
      <c r="G36" s="55">
        <v>2630</v>
      </c>
      <c r="H36" s="55">
        <v>0</v>
      </c>
      <c r="I36" s="55">
        <v>0</v>
      </c>
      <c r="J36" s="55">
        <v>0</v>
      </c>
      <c r="K36" s="55">
        <v>3945</v>
      </c>
    </row>
    <row r="37" spans="1:11" x14ac:dyDescent="0.3">
      <c r="A37" s="54" t="s">
        <v>96</v>
      </c>
      <c r="B37" s="55">
        <v>0</v>
      </c>
      <c r="C37" s="55">
        <v>400</v>
      </c>
      <c r="D37" s="55">
        <v>37</v>
      </c>
      <c r="E37" s="55">
        <v>0</v>
      </c>
      <c r="F37" s="55">
        <v>437</v>
      </c>
      <c r="G37" s="55">
        <v>367</v>
      </c>
      <c r="H37" s="55">
        <v>70</v>
      </c>
      <c r="I37" s="55">
        <v>0</v>
      </c>
      <c r="J37" s="55">
        <v>0</v>
      </c>
      <c r="K37" s="57">
        <v>550.5</v>
      </c>
    </row>
    <row r="38" spans="1:11" x14ac:dyDescent="0.3">
      <c r="A38" s="54" t="s">
        <v>97</v>
      </c>
      <c r="B38" s="55">
        <v>0</v>
      </c>
      <c r="C38" s="55">
        <v>25</v>
      </c>
      <c r="D38" s="55">
        <v>0</v>
      </c>
      <c r="E38" s="55">
        <v>0</v>
      </c>
      <c r="F38" s="55">
        <v>25</v>
      </c>
      <c r="G38" s="55">
        <v>25</v>
      </c>
      <c r="H38" s="55">
        <v>0</v>
      </c>
      <c r="I38" s="55">
        <v>0</v>
      </c>
      <c r="J38" s="55">
        <v>0</v>
      </c>
      <c r="K38" s="57">
        <v>37.5</v>
      </c>
    </row>
    <row r="39" spans="1:11" x14ac:dyDescent="0.3">
      <c r="A39" s="54" t="s">
        <v>98</v>
      </c>
      <c r="B39" s="55">
        <v>0</v>
      </c>
      <c r="C39" s="55">
        <v>8</v>
      </c>
      <c r="D39" s="55">
        <v>0</v>
      </c>
      <c r="E39" s="55">
        <v>0</v>
      </c>
      <c r="F39" s="55">
        <v>8</v>
      </c>
      <c r="G39" s="55">
        <v>8</v>
      </c>
      <c r="H39" s="55">
        <v>0</v>
      </c>
      <c r="I39" s="55">
        <v>0</v>
      </c>
      <c r="J39" s="55">
        <v>0</v>
      </c>
      <c r="K39" s="55">
        <v>12</v>
      </c>
    </row>
    <row r="40" spans="1:11" x14ac:dyDescent="0.3">
      <c r="A40" s="54" t="s">
        <v>99</v>
      </c>
      <c r="B40" s="55">
        <v>0</v>
      </c>
      <c r="C40" s="55">
        <v>40</v>
      </c>
      <c r="D40" s="55">
        <v>0</v>
      </c>
      <c r="E40" s="55">
        <v>0</v>
      </c>
      <c r="F40" s="55">
        <v>40</v>
      </c>
      <c r="G40" s="55">
        <v>10</v>
      </c>
      <c r="H40" s="55">
        <v>0</v>
      </c>
      <c r="I40" s="55">
        <v>0</v>
      </c>
      <c r="J40" s="55">
        <v>30</v>
      </c>
      <c r="K40" s="56" t="s">
        <v>67</v>
      </c>
    </row>
    <row r="41" spans="1:11" x14ac:dyDescent="0.3">
      <c r="A41" s="54" t="s">
        <v>100</v>
      </c>
      <c r="B41" s="55">
        <v>0</v>
      </c>
      <c r="C41" s="55">
        <v>60</v>
      </c>
      <c r="D41" s="55">
        <v>0</v>
      </c>
      <c r="E41" s="55">
        <v>0</v>
      </c>
      <c r="F41" s="55">
        <v>60</v>
      </c>
      <c r="G41" s="55">
        <v>12</v>
      </c>
      <c r="H41" s="55">
        <v>0</v>
      </c>
      <c r="I41" s="55">
        <v>0</v>
      </c>
      <c r="J41" s="55">
        <v>48</v>
      </c>
      <c r="K41" s="56" t="s">
        <v>67</v>
      </c>
    </row>
    <row r="42" spans="1:11" x14ac:dyDescent="0.3">
      <c r="A42" s="54" t="s">
        <v>101</v>
      </c>
      <c r="B42" s="55">
        <v>0</v>
      </c>
      <c r="C42" s="55">
        <v>20</v>
      </c>
      <c r="D42" s="55">
        <v>0</v>
      </c>
      <c r="E42" s="55">
        <v>0</v>
      </c>
      <c r="F42" s="55">
        <v>20</v>
      </c>
      <c r="G42" s="55">
        <v>10</v>
      </c>
      <c r="H42" s="55">
        <v>0</v>
      </c>
      <c r="I42" s="55">
        <v>0</v>
      </c>
      <c r="J42" s="55">
        <v>10</v>
      </c>
      <c r="K42" s="55">
        <v>5</v>
      </c>
    </row>
    <row r="43" spans="1:11" x14ac:dyDescent="0.3">
      <c r="A43" s="54" t="s">
        <v>102</v>
      </c>
      <c r="B43" s="55">
        <v>13</v>
      </c>
      <c r="C43" s="55">
        <v>80</v>
      </c>
      <c r="D43" s="55">
        <v>0</v>
      </c>
      <c r="E43" s="55">
        <v>0</v>
      </c>
      <c r="F43" s="55">
        <v>93</v>
      </c>
      <c r="G43" s="55">
        <v>20</v>
      </c>
      <c r="H43" s="55">
        <v>40</v>
      </c>
      <c r="I43" s="55">
        <v>0</v>
      </c>
      <c r="J43" s="55">
        <v>33</v>
      </c>
      <c r="K43" s="56" t="s">
        <v>67</v>
      </c>
    </row>
    <row r="44" spans="1:11" x14ac:dyDescent="0.3">
      <c r="A44" s="54" t="s">
        <v>103</v>
      </c>
      <c r="B44" s="55">
        <v>20</v>
      </c>
      <c r="C44" s="55">
        <v>40</v>
      </c>
      <c r="D44" s="55">
        <v>0</v>
      </c>
      <c r="E44" s="55">
        <v>0</v>
      </c>
      <c r="F44" s="55">
        <v>60</v>
      </c>
      <c r="G44" s="55">
        <v>19</v>
      </c>
      <c r="H44" s="55">
        <v>40</v>
      </c>
      <c r="I44" s="55">
        <v>0</v>
      </c>
      <c r="J44" s="55">
        <v>1</v>
      </c>
      <c r="K44" s="57">
        <v>27.5</v>
      </c>
    </row>
    <row r="45" spans="1:11" x14ac:dyDescent="0.3">
      <c r="A45" s="54" t="s">
        <v>104</v>
      </c>
      <c r="B45" s="55">
        <v>0</v>
      </c>
      <c r="C45" s="55">
        <v>100</v>
      </c>
      <c r="D45" s="55">
        <v>0</v>
      </c>
      <c r="E45" s="55">
        <v>0</v>
      </c>
      <c r="F45" s="55">
        <v>100</v>
      </c>
      <c r="G45" s="55">
        <v>49</v>
      </c>
      <c r="H45" s="55">
        <v>50</v>
      </c>
      <c r="I45" s="55">
        <v>0</v>
      </c>
      <c r="J45" s="55">
        <v>1</v>
      </c>
      <c r="K45" s="57">
        <v>72.5</v>
      </c>
    </row>
    <row r="46" spans="1:11" x14ac:dyDescent="0.3">
      <c r="A46" s="54" t="s">
        <v>105</v>
      </c>
      <c r="B46" s="55">
        <v>10</v>
      </c>
      <c r="C46" s="55">
        <v>160</v>
      </c>
      <c r="D46" s="55">
        <v>28</v>
      </c>
      <c r="E46" s="55">
        <v>0</v>
      </c>
      <c r="F46" s="55">
        <v>198</v>
      </c>
      <c r="G46" s="55">
        <v>28</v>
      </c>
      <c r="H46" s="55">
        <v>80</v>
      </c>
      <c r="I46" s="55">
        <v>0</v>
      </c>
      <c r="J46" s="55">
        <v>90</v>
      </c>
      <c r="K46" s="56" t="s">
        <v>67</v>
      </c>
    </row>
    <row r="47" spans="1:11" x14ac:dyDescent="0.3">
      <c r="A47" s="54" t="s">
        <v>106</v>
      </c>
      <c r="B47" s="55">
        <v>34</v>
      </c>
      <c r="C47" s="55">
        <v>300</v>
      </c>
      <c r="D47" s="55">
        <v>10</v>
      </c>
      <c r="E47" s="55">
        <v>0</v>
      </c>
      <c r="F47" s="55">
        <v>344</v>
      </c>
      <c r="G47" s="55">
        <v>25</v>
      </c>
      <c r="H47" s="55">
        <v>300</v>
      </c>
      <c r="I47" s="55">
        <v>0</v>
      </c>
      <c r="J47" s="55">
        <v>19</v>
      </c>
      <c r="K47" s="57">
        <v>18.5</v>
      </c>
    </row>
    <row r="48" spans="1:11" x14ac:dyDescent="0.3">
      <c r="A48" s="54" t="s">
        <v>107</v>
      </c>
      <c r="B48" s="55">
        <v>67</v>
      </c>
      <c r="C48" s="55">
        <v>0</v>
      </c>
      <c r="D48" s="55">
        <v>0</v>
      </c>
      <c r="E48" s="55">
        <v>0</v>
      </c>
      <c r="F48" s="55">
        <v>67</v>
      </c>
      <c r="G48" s="55">
        <v>0</v>
      </c>
      <c r="H48" s="55">
        <v>0</v>
      </c>
      <c r="I48" s="55">
        <v>0</v>
      </c>
      <c r="J48" s="55">
        <v>67</v>
      </c>
      <c r="K48" s="56" t="s">
        <v>67</v>
      </c>
    </row>
    <row r="49" spans="1:11" x14ac:dyDescent="0.3">
      <c r="A49" s="54" t="s">
        <v>108</v>
      </c>
      <c r="B49" s="55">
        <v>18</v>
      </c>
      <c r="C49" s="55">
        <v>0</v>
      </c>
      <c r="D49" s="55">
        <v>0</v>
      </c>
      <c r="E49" s="55">
        <v>0</v>
      </c>
      <c r="F49" s="55">
        <v>18</v>
      </c>
      <c r="G49" s="55">
        <v>14</v>
      </c>
      <c r="H49" s="55">
        <v>0</v>
      </c>
      <c r="I49" s="55">
        <v>0</v>
      </c>
      <c r="J49" s="55">
        <v>4</v>
      </c>
      <c r="K49" s="55">
        <v>17</v>
      </c>
    </row>
    <row r="50" spans="1:11" x14ac:dyDescent="0.3">
      <c r="A50" s="54" t="s">
        <v>109</v>
      </c>
      <c r="B50" s="55">
        <v>60</v>
      </c>
      <c r="C50" s="55">
        <v>0</v>
      </c>
      <c r="D50" s="55">
        <v>0</v>
      </c>
      <c r="E50" s="55">
        <v>0</v>
      </c>
      <c r="F50" s="55">
        <v>60</v>
      </c>
      <c r="G50" s="55">
        <v>10</v>
      </c>
      <c r="H50" s="55">
        <v>0</v>
      </c>
      <c r="I50" s="55">
        <v>0</v>
      </c>
      <c r="J50" s="55">
        <v>50</v>
      </c>
      <c r="K50" s="56" t="s">
        <v>67</v>
      </c>
    </row>
    <row r="51" spans="1:11" x14ac:dyDescent="0.3">
      <c r="A51" s="54" t="s">
        <v>110</v>
      </c>
      <c r="B51" s="55">
        <v>48</v>
      </c>
      <c r="C51" s="55">
        <v>0</v>
      </c>
      <c r="D51" s="55">
        <v>0</v>
      </c>
      <c r="E51" s="55">
        <v>0</v>
      </c>
      <c r="F51" s="55">
        <v>48</v>
      </c>
      <c r="G51" s="55">
        <v>20</v>
      </c>
      <c r="H51" s="55">
        <v>0</v>
      </c>
      <c r="I51" s="55">
        <v>0</v>
      </c>
      <c r="J51" s="55">
        <v>28</v>
      </c>
      <c r="K51" s="55">
        <v>2</v>
      </c>
    </row>
    <row r="52" spans="1:11" x14ac:dyDescent="0.3">
      <c r="A52" s="54" t="s">
        <v>111</v>
      </c>
      <c r="B52" s="55">
        <v>56</v>
      </c>
      <c r="C52" s="55">
        <v>650</v>
      </c>
      <c r="D52" s="55">
        <v>10</v>
      </c>
      <c r="E52" s="55">
        <v>0</v>
      </c>
      <c r="F52" s="55">
        <v>716</v>
      </c>
      <c r="G52" s="55">
        <v>659</v>
      </c>
      <c r="H52" s="55">
        <v>0</v>
      </c>
      <c r="I52" s="55">
        <v>0</v>
      </c>
      <c r="J52" s="55">
        <v>57</v>
      </c>
      <c r="K52" s="57">
        <v>931.5</v>
      </c>
    </row>
    <row r="53" spans="1:11" x14ac:dyDescent="0.3">
      <c r="A53" s="54" t="s">
        <v>112</v>
      </c>
      <c r="B53" s="55">
        <v>6</v>
      </c>
      <c r="C53" s="55">
        <v>60</v>
      </c>
      <c r="D53" s="55">
        <v>0</v>
      </c>
      <c r="E53" s="55">
        <v>0</v>
      </c>
      <c r="F53" s="55">
        <v>66</v>
      </c>
      <c r="G53" s="55">
        <v>52</v>
      </c>
      <c r="H53" s="55">
        <v>0</v>
      </c>
      <c r="I53" s="55">
        <v>0</v>
      </c>
      <c r="J53" s="55">
        <v>14</v>
      </c>
      <c r="K53" s="55">
        <v>64</v>
      </c>
    </row>
    <row r="54" spans="1:11" x14ac:dyDescent="0.3">
      <c r="A54" s="54" t="s">
        <v>113</v>
      </c>
      <c r="B54" s="55">
        <v>7</v>
      </c>
      <c r="C54" s="55">
        <v>320</v>
      </c>
      <c r="D54" s="55">
        <v>3</v>
      </c>
      <c r="E54" s="55">
        <v>0</v>
      </c>
      <c r="F54" s="55">
        <v>330</v>
      </c>
      <c r="G54" s="55">
        <v>295</v>
      </c>
      <c r="H54" s="55">
        <v>0</v>
      </c>
      <c r="I54" s="55">
        <v>0</v>
      </c>
      <c r="J54" s="55">
        <v>35</v>
      </c>
      <c r="K54" s="57">
        <v>407.5</v>
      </c>
    </row>
    <row r="55" spans="1:11" x14ac:dyDescent="0.3">
      <c r="A55" s="54" t="s">
        <v>114</v>
      </c>
      <c r="B55" s="55">
        <v>40</v>
      </c>
      <c r="C55" s="55">
        <v>0</v>
      </c>
      <c r="D55" s="55">
        <v>5</v>
      </c>
      <c r="E55" s="55">
        <v>0</v>
      </c>
      <c r="F55" s="55">
        <v>45</v>
      </c>
      <c r="G55" s="55">
        <v>5</v>
      </c>
      <c r="H55" s="55">
        <v>0</v>
      </c>
      <c r="I55" s="55">
        <v>0</v>
      </c>
      <c r="J55" s="55">
        <v>40</v>
      </c>
      <c r="K55" s="56" t="s">
        <v>67</v>
      </c>
    </row>
    <row r="56" spans="1:11" x14ac:dyDescent="0.3">
      <c r="A56" s="54" t="s">
        <v>115</v>
      </c>
      <c r="B56" s="55">
        <v>8</v>
      </c>
      <c r="C56" s="55">
        <v>240</v>
      </c>
      <c r="D56" s="55">
        <v>0</v>
      </c>
      <c r="E56" s="55">
        <v>0</v>
      </c>
      <c r="F56" s="55">
        <v>248</v>
      </c>
      <c r="G56" s="55">
        <v>92</v>
      </c>
      <c r="H56" s="55">
        <v>160</v>
      </c>
      <c r="I56" s="55">
        <v>0</v>
      </c>
      <c r="J56" s="56" t="s">
        <v>116</v>
      </c>
      <c r="K56" s="55">
        <v>142</v>
      </c>
    </row>
    <row r="57" spans="1:11" x14ac:dyDescent="0.3">
      <c r="A57" s="54" t="s">
        <v>117</v>
      </c>
      <c r="B57" s="55">
        <v>172</v>
      </c>
      <c r="C57" s="55">
        <v>800</v>
      </c>
      <c r="D57" s="55">
        <v>0</v>
      </c>
      <c r="E57" s="55">
        <v>0</v>
      </c>
      <c r="F57" s="55">
        <v>972</v>
      </c>
      <c r="G57" s="55">
        <v>534</v>
      </c>
      <c r="H57" s="55">
        <v>0</v>
      </c>
      <c r="I57" s="55">
        <v>0</v>
      </c>
      <c r="J57" s="55">
        <v>438</v>
      </c>
      <c r="K57" s="55">
        <v>363</v>
      </c>
    </row>
    <row r="58" spans="1:11" x14ac:dyDescent="0.3">
      <c r="A58" s="54" t="s">
        <v>118</v>
      </c>
      <c r="B58" s="55">
        <v>0</v>
      </c>
      <c r="C58" s="55">
        <v>24</v>
      </c>
      <c r="D58" s="55">
        <v>0</v>
      </c>
      <c r="E58" s="55">
        <v>0</v>
      </c>
      <c r="F58" s="55">
        <v>24</v>
      </c>
      <c r="G58" s="55">
        <v>15</v>
      </c>
      <c r="H58" s="55">
        <v>8</v>
      </c>
      <c r="I58" s="55">
        <v>0</v>
      </c>
      <c r="J58" s="55">
        <v>1</v>
      </c>
      <c r="K58" s="57">
        <v>21.5</v>
      </c>
    </row>
    <row r="59" spans="1:11" x14ac:dyDescent="0.3">
      <c r="A59" s="54" t="s">
        <v>119</v>
      </c>
      <c r="B59" s="55">
        <v>0</v>
      </c>
      <c r="C59" s="55">
        <v>240</v>
      </c>
      <c r="D59" s="55">
        <v>0</v>
      </c>
      <c r="E59" s="55">
        <v>0</v>
      </c>
      <c r="F59" s="55">
        <v>240</v>
      </c>
      <c r="G59" s="55">
        <v>143</v>
      </c>
      <c r="H59" s="55">
        <v>40</v>
      </c>
      <c r="I59" s="55">
        <v>0</v>
      </c>
      <c r="J59" s="55">
        <v>57</v>
      </c>
      <c r="K59" s="57">
        <v>157.5</v>
      </c>
    </row>
    <row r="60" spans="1:11" x14ac:dyDescent="0.3">
      <c r="A60" s="54" t="s">
        <v>120</v>
      </c>
      <c r="B60" s="55">
        <v>0</v>
      </c>
      <c r="C60" s="55">
        <v>200</v>
      </c>
      <c r="D60" s="55">
        <v>0</v>
      </c>
      <c r="E60" s="55">
        <v>0</v>
      </c>
      <c r="F60" s="55">
        <v>200</v>
      </c>
      <c r="G60" s="55">
        <v>150</v>
      </c>
      <c r="H60" s="55">
        <v>0</v>
      </c>
      <c r="I60" s="55">
        <v>0</v>
      </c>
      <c r="J60" s="55">
        <v>50</v>
      </c>
      <c r="K60" s="55">
        <v>175</v>
      </c>
    </row>
    <row r="61" spans="1:11" x14ac:dyDescent="0.3">
      <c r="A61" s="54" t="s">
        <v>121</v>
      </c>
      <c r="B61" s="55">
        <v>0</v>
      </c>
      <c r="C61" s="55">
        <v>40</v>
      </c>
      <c r="D61" s="55">
        <v>0</v>
      </c>
      <c r="E61" s="55">
        <v>0</v>
      </c>
      <c r="F61" s="55">
        <v>40</v>
      </c>
      <c r="G61" s="55">
        <v>10</v>
      </c>
      <c r="H61" s="55">
        <v>0</v>
      </c>
      <c r="I61" s="55">
        <v>0</v>
      </c>
      <c r="J61" s="55">
        <v>30</v>
      </c>
      <c r="K61" s="56" t="s">
        <v>67</v>
      </c>
    </row>
    <row r="62" spans="1:11" x14ac:dyDescent="0.3">
      <c r="A62" s="54" t="s">
        <v>122</v>
      </c>
      <c r="B62" s="55">
        <v>24</v>
      </c>
      <c r="C62" s="55">
        <v>0</v>
      </c>
      <c r="D62" s="55">
        <v>0</v>
      </c>
      <c r="E62" s="55">
        <v>0</v>
      </c>
      <c r="F62" s="55">
        <v>24</v>
      </c>
      <c r="G62" s="55">
        <v>0</v>
      </c>
      <c r="H62" s="55">
        <v>0</v>
      </c>
      <c r="I62" s="55">
        <v>0</v>
      </c>
      <c r="J62" s="55">
        <v>24</v>
      </c>
      <c r="K62" s="56" t="s">
        <v>67</v>
      </c>
    </row>
    <row r="63" spans="1:11" x14ac:dyDescent="0.3">
      <c r="A63" s="54" t="s">
        <v>123</v>
      </c>
      <c r="B63" s="55">
        <v>56</v>
      </c>
      <c r="C63" s="55">
        <v>0</v>
      </c>
      <c r="D63" s="55">
        <v>0</v>
      </c>
      <c r="E63" s="55">
        <v>0</v>
      </c>
      <c r="F63" s="55">
        <v>56</v>
      </c>
      <c r="G63" s="55">
        <v>0</v>
      </c>
      <c r="H63" s="55">
        <v>0</v>
      </c>
      <c r="I63" s="55">
        <v>0</v>
      </c>
      <c r="J63" s="55">
        <v>56</v>
      </c>
      <c r="K63" s="56" t="s">
        <v>67</v>
      </c>
    </row>
    <row r="64" spans="1:11" x14ac:dyDescent="0.3">
      <c r="A64" s="54" t="s">
        <v>124</v>
      </c>
      <c r="B64" s="55">
        <v>11</v>
      </c>
      <c r="C64" s="55">
        <v>300</v>
      </c>
      <c r="D64" s="55">
        <v>0</v>
      </c>
      <c r="E64" s="55">
        <v>0</v>
      </c>
      <c r="F64" s="55">
        <v>311</v>
      </c>
      <c r="G64" s="55">
        <v>196</v>
      </c>
      <c r="H64" s="55">
        <v>100</v>
      </c>
      <c r="I64" s="55">
        <v>0</v>
      </c>
      <c r="J64" s="55">
        <v>15</v>
      </c>
      <c r="K64" s="55">
        <v>279</v>
      </c>
    </row>
    <row r="65" spans="1:11" x14ac:dyDescent="0.3">
      <c r="A65" s="54" t="s">
        <v>125</v>
      </c>
      <c r="B65" s="55">
        <v>0</v>
      </c>
      <c r="C65" s="55">
        <v>70</v>
      </c>
      <c r="D65" s="55">
        <v>0</v>
      </c>
      <c r="E65" s="55">
        <v>0</v>
      </c>
      <c r="F65" s="55">
        <v>70</v>
      </c>
      <c r="G65" s="55">
        <v>75</v>
      </c>
      <c r="H65" s="55">
        <v>0</v>
      </c>
      <c r="I65" s="55">
        <v>0</v>
      </c>
      <c r="J65" s="56" t="s">
        <v>126</v>
      </c>
      <c r="K65" s="57">
        <v>117.5</v>
      </c>
    </row>
    <row r="66" spans="1:11" x14ac:dyDescent="0.3">
      <c r="A66" s="54" t="s">
        <v>127</v>
      </c>
      <c r="B66" s="55">
        <v>35</v>
      </c>
      <c r="C66" s="55">
        <v>280</v>
      </c>
      <c r="D66" s="55">
        <v>0</v>
      </c>
      <c r="E66" s="55">
        <v>0</v>
      </c>
      <c r="F66" s="55">
        <v>315</v>
      </c>
      <c r="G66" s="55">
        <v>287</v>
      </c>
      <c r="H66" s="55">
        <v>40</v>
      </c>
      <c r="I66" s="55">
        <v>0</v>
      </c>
      <c r="J66" s="56" t="s">
        <v>128</v>
      </c>
      <c r="K66" s="57">
        <v>442.5</v>
      </c>
    </row>
    <row r="67" spans="1:11" x14ac:dyDescent="0.3">
      <c r="A67" s="54" t="s">
        <v>245</v>
      </c>
      <c r="B67" s="55">
        <v>6</v>
      </c>
      <c r="C67" s="55">
        <v>60</v>
      </c>
      <c r="D67" s="55">
        <v>0</v>
      </c>
      <c r="E67" s="55">
        <v>0</v>
      </c>
      <c r="F67" s="55">
        <v>66</v>
      </c>
      <c r="G67" s="55">
        <v>83</v>
      </c>
      <c r="H67" s="55">
        <v>0</v>
      </c>
      <c r="I67" s="55">
        <v>0</v>
      </c>
      <c r="J67" s="56" t="s">
        <v>246</v>
      </c>
      <c r="K67" s="57">
        <v>141.5</v>
      </c>
    </row>
    <row r="68" spans="1:11" x14ac:dyDescent="0.3">
      <c r="A68" s="54" t="s">
        <v>247</v>
      </c>
      <c r="B68" s="55">
        <v>72</v>
      </c>
      <c r="C68" s="55">
        <v>0</v>
      </c>
      <c r="D68" s="55">
        <v>0</v>
      </c>
      <c r="E68" s="55">
        <v>0</v>
      </c>
      <c r="F68" s="55">
        <v>72</v>
      </c>
      <c r="G68" s="55">
        <v>34</v>
      </c>
      <c r="H68" s="55">
        <v>0</v>
      </c>
      <c r="I68" s="55">
        <v>0</v>
      </c>
      <c r="J68" s="55">
        <v>38</v>
      </c>
      <c r="K68" s="55">
        <v>13</v>
      </c>
    </row>
    <row r="69" spans="1:11" x14ac:dyDescent="0.3">
      <c r="A69" s="54" t="s">
        <v>248</v>
      </c>
      <c r="B69" s="55">
        <v>3</v>
      </c>
      <c r="C69" s="55">
        <v>250</v>
      </c>
      <c r="D69" s="55">
        <v>0</v>
      </c>
      <c r="E69" s="55">
        <v>52</v>
      </c>
      <c r="F69" s="55">
        <v>305</v>
      </c>
      <c r="G69" s="55">
        <v>305</v>
      </c>
      <c r="H69" s="55">
        <v>0</v>
      </c>
      <c r="I69" s="55">
        <v>0</v>
      </c>
      <c r="J69" s="55">
        <v>0</v>
      </c>
      <c r="K69" s="57">
        <v>457.5</v>
      </c>
    </row>
    <row r="70" spans="1:11" x14ac:dyDescent="0.3">
      <c r="A70" s="54" t="s">
        <v>249</v>
      </c>
      <c r="B70" s="55">
        <v>0</v>
      </c>
      <c r="C70" s="55">
        <v>1100</v>
      </c>
      <c r="D70" s="55">
        <v>5</v>
      </c>
      <c r="E70" s="55">
        <v>0</v>
      </c>
      <c r="F70" s="55">
        <v>1105</v>
      </c>
      <c r="G70" s="55">
        <v>998</v>
      </c>
      <c r="H70" s="55">
        <v>0</v>
      </c>
      <c r="I70" s="55">
        <v>0</v>
      </c>
      <c r="J70" s="55">
        <v>107</v>
      </c>
      <c r="K70" s="55">
        <v>1390</v>
      </c>
    </row>
    <row r="71" spans="1:11" x14ac:dyDescent="0.3">
      <c r="A71" s="54" t="s">
        <v>250</v>
      </c>
      <c r="B71" s="55">
        <v>5423</v>
      </c>
      <c r="C71" s="55">
        <v>300</v>
      </c>
      <c r="D71" s="55">
        <v>0</v>
      </c>
      <c r="E71" s="55">
        <v>0</v>
      </c>
      <c r="F71" s="55">
        <v>5723</v>
      </c>
      <c r="G71" s="55">
        <v>420</v>
      </c>
      <c r="H71" s="55">
        <v>0</v>
      </c>
      <c r="I71" s="55">
        <v>0</v>
      </c>
      <c r="J71" s="55">
        <v>5303</v>
      </c>
      <c r="K71" s="56" t="s">
        <v>67</v>
      </c>
    </row>
    <row r="72" spans="1:11" x14ac:dyDescent="0.3">
      <c r="A72" s="54" t="s">
        <v>251</v>
      </c>
      <c r="B72" s="55">
        <v>11</v>
      </c>
      <c r="C72" s="55">
        <v>400</v>
      </c>
      <c r="D72" s="55">
        <v>40</v>
      </c>
      <c r="E72" s="55">
        <v>0</v>
      </c>
      <c r="F72" s="55">
        <v>451</v>
      </c>
      <c r="G72" s="55">
        <v>372</v>
      </c>
      <c r="H72" s="55">
        <v>60</v>
      </c>
      <c r="I72" s="55">
        <v>0</v>
      </c>
      <c r="J72" s="55">
        <v>19</v>
      </c>
      <c r="K72" s="55">
        <v>539</v>
      </c>
    </row>
    <row r="73" spans="1:11" x14ac:dyDescent="0.3">
      <c r="A73" s="54" t="s">
        <v>252</v>
      </c>
      <c r="B73" s="55">
        <v>3</v>
      </c>
      <c r="C73" s="55">
        <v>0</v>
      </c>
      <c r="D73" s="55">
        <v>0</v>
      </c>
      <c r="E73" s="55">
        <v>0</v>
      </c>
      <c r="F73" s="55">
        <v>3</v>
      </c>
      <c r="G73" s="55">
        <v>0</v>
      </c>
      <c r="H73" s="55">
        <v>0</v>
      </c>
      <c r="I73" s="55">
        <v>0</v>
      </c>
      <c r="J73" s="55">
        <v>3</v>
      </c>
      <c r="K73" s="56" t="s">
        <v>67</v>
      </c>
    </row>
    <row r="74" spans="1:11" x14ac:dyDescent="0.3">
      <c r="A74" s="54" t="s">
        <v>253</v>
      </c>
      <c r="B74" s="55">
        <v>27</v>
      </c>
      <c r="C74" s="55">
        <v>1200</v>
      </c>
      <c r="D74" s="55">
        <v>40</v>
      </c>
      <c r="E74" s="55">
        <v>0</v>
      </c>
      <c r="F74" s="55">
        <v>1267</v>
      </c>
      <c r="G74" s="55">
        <v>430</v>
      </c>
      <c r="H74" s="55">
        <v>800</v>
      </c>
      <c r="I74" s="55">
        <v>0</v>
      </c>
      <c r="J74" s="55">
        <v>37</v>
      </c>
      <c r="K74" s="55">
        <v>608</v>
      </c>
    </row>
    <row r="75" spans="1:11" x14ac:dyDescent="0.3">
      <c r="A75" s="54" t="s">
        <v>254</v>
      </c>
      <c r="B75" s="55">
        <v>211</v>
      </c>
      <c r="C75" s="55">
        <v>0</v>
      </c>
      <c r="D75" s="55">
        <v>0</v>
      </c>
      <c r="E75" s="55">
        <v>0</v>
      </c>
      <c r="F75" s="55">
        <v>211</v>
      </c>
      <c r="G75" s="55">
        <v>0</v>
      </c>
      <c r="H75" s="55">
        <v>0</v>
      </c>
      <c r="I75" s="55">
        <v>0</v>
      </c>
      <c r="J75" s="55">
        <v>211</v>
      </c>
      <c r="K75" s="56" t="s">
        <v>67</v>
      </c>
    </row>
    <row r="76" spans="1:11" x14ac:dyDescent="0.3">
      <c r="A76" s="54" t="s">
        <v>255</v>
      </c>
      <c r="B76" s="55">
        <v>0</v>
      </c>
      <c r="C76" s="55">
        <v>50</v>
      </c>
      <c r="D76" s="55">
        <v>0</v>
      </c>
      <c r="E76" s="55">
        <v>0</v>
      </c>
      <c r="F76" s="55">
        <v>50</v>
      </c>
      <c r="G76" s="55">
        <v>0</v>
      </c>
      <c r="H76" s="55">
        <v>0</v>
      </c>
      <c r="I76" s="55">
        <v>0</v>
      </c>
      <c r="J76" s="55">
        <v>50</v>
      </c>
      <c r="K76" s="56" t="s">
        <v>67</v>
      </c>
    </row>
    <row r="77" spans="1:11" x14ac:dyDescent="0.3">
      <c r="A77" s="54" t="s">
        <v>256</v>
      </c>
      <c r="B77" s="55">
        <v>0</v>
      </c>
      <c r="C77" s="55">
        <v>60</v>
      </c>
      <c r="D77" s="55">
        <v>0</v>
      </c>
      <c r="E77" s="55">
        <v>0</v>
      </c>
      <c r="F77" s="55">
        <v>60</v>
      </c>
      <c r="G77" s="55">
        <v>20</v>
      </c>
      <c r="H77" s="55">
        <v>0</v>
      </c>
      <c r="I77" s="55">
        <v>0</v>
      </c>
      <c r="J77" s="55">
        <v>40</v>
      </c>
      <c r="K77" s="56" t="s">
        <v>67</v>
      </c>
    </row>
    <row r="78" spans="1:11" x14ac:dyDescent="0.3">
      <c r="A78" s="54" t="s">
        <v>257</v>
      </c>
      <c r="B78" s="55">
        <v>0</v>
      </c>
      <c r="C78" s="55">
        <v>560</v>
      </c>
      <c r="D78" s="55">
        <v>0</v>
      </c>
      <c r="E78" s="55">
        <v>0</v>
      </c>
      <c r="F78" s="55">
        <v>560</v>
      </c>
      <c r="G78" s="55">
        <v>250</v>
      </c>
      <c r="H78" s="55">
        <v>0</v>
      </c>
      <c r="I78" s="55">
        <v>0</v>
      </c>
      <c r="J78" s="55">
        <v>310</v>
      </c>
      <c r="K78" s="55">
        <v>65</v>
      </c>
    </row>
    <row r="79" spans="1:11" x14ac:dyDescent="0.3">
      <c r="A79" s="54" t="s">
        <v>258</v>
      </c>
      <c r="B79" s="55">
        <v>60</v>
      </c>
      <c r="C79" s="55">
        <v>80</v>
      </c>
      <c r="D79" s="55">
        <v>0</v>
      </c>
      <c r="E79" s="55">
        <v>0</v>
      </c>
      <c r="F79" s="55">
        <v>140</v>
      </c>
      <c r="G79" s="55">
        <v>107</v>
      </c>
      <c r="H79" s="55">
        <v>0</v>
      </c>
      <c r="I79" s="55">
        <v>0</v>
      </c>
      <c r="J79" s="55">
        <v>33</v>
      </c>
      <c r="K79" s="57">
        <v>127.5</v>
      </c>
    </row>
    <row r="80" spans="1:11" x14ac:dyDescent="0.3">
      <c r="A80" s="54" t="s">
        <v>259</v>
      </c>
      <c r="B80" s="55">
        <v>1</v>
      </c>
      <c r="C80" s="55">
        <v>100</v>
      </c>
      <c r="D80" s="55">
        <v>0</v>
      </c>
      <c r="E80" s="55">
        <v>0</v>
      </c>
      <c r="F80" s="55">
        <v>101</v>
      </c>
      <c r="G80" s="55">
        <v>39</v>
      </c>
      <c r="H80" s="55">
        <v>0</v>
      </c>
      <c r="I80" s="55">
        <v>0</v>
      </c>
      <c r="J80" s="55">
        <v>62</v>
      </c>
      <c r="K80" s="56" t="s">
        <v>67</v>
      </c>
    </row>
    <row r="81" spans="1:11" x14ac:dyDescent="0.3">
      <c r="A81" s="54" t="s">
        <v>260</v>
      </c>
      <c r="B81" s="55">
        <v>56</v>
      </c>
      <c r="C81" s="55">
        <v>40</v>
      </c>
      <c r="D81" s="55">
        <v>0</v>
      </c>
      <c r="E81" s="55">
        <v>0</v>
      </c>
      <c r="F81" s="55">
        <v>96</v>
      </c>
      <c r="G81" s="55">
        <v>32</v>
      </c>
      <c r="H81" s="55">
        <v>48</v>
      </c>
      <c r="I81" s="55">
        <v>0</v>
      </c>
      <c r="J81" s="55">
        <v>16</v>
      </c>
      <c r="K81" s="55">
        <v>32</v>
      </c>
    </row>
    <row r="82" spans="1:11" x14ac:dyDescent="0.3">
      <c r="A82" s="54" t="s">
        <v>261</v>
      </c>
      <c r="B82" s="55">
        <v>8</v>
      </c>
      <c r="C82" s="55">
        <v>0</v>
      </c>
      <c r="D82" s="55">
        <v>0</v>
      </c>
      <c r="E82" s="55">
        <v>0</v>
      </c>
      <c r="F82" s="55">
        <v>8</v>
      </c>
      <c r="G82" s="55">
        <v>0</v>
      </c>
      <c r="H82" s="55">
        <v>0</v>
      </c>
      <c r="I82" s="55">
        <v>0</v>
      </c>
      <c r="J82" s="55">
        <v>8</v>
      </c>
      <c r="K82" s="56" t="s">
        <v>67</v>
      </c>
    </row>
    <row r="83" spans="1:11" x14ac:dyDescent="0.3">
      <c r="A83" s="54" t="s">
        <v>262</v>
      </c>
      <c r="B83" s="55">
        <v>30</v>
      </c>
      <c r="C83" s="55">
        <v>20</v>
      </c>
      <c r="D83" s="55">
        <v>0</v>
      </c>
      <c r="E83" s="55">
        <v>0</v>
      </c>
      <c r="F83" s="55">
        <v>50</v>
      </c>
      <c r="G83" s="55">
        <v>13</v>
      </c>
      <c r="H83" s="55">
        <v>20</v>
      </c>
      <c r="I83" s="55">
        <v>0</v>
      </c>
      <c r="J83" s="55">
        <v>17</v>
      </c>
      <c r="K83" s="57">
        <v>2.5</v>
      </c>
    </row>
    <row r="84" spans="1:11" x14ac:dyDescent="0.3">
      <c r="A84" s="54" t="s">
        <v>263</v>
      </c>
      <c r="B84" s="55">
        <v>94</v>
      </c>
      <c r="C84" s="55">
        <v>0</v>
      </c>
      <c r="D84" s="55">
        <v>0</v>
      </c>
      <c r="E84" s="55">
        <v>0</v>
      </c>
      <c r="F84" s="55">
        <v>94</v>
      </c>
      <c r="G84" s="55">
        <v>44</v>
      </c>
      <c r="H84" s="55">
        <v>0</v>
      </c>
      <c r="I84" s="55">
        <v>0</v>
      </c>
      <c r="J84" s="55">
        <v>50</v>
      </c>
      <c r="K84" s="55">
        <v>16</v>
      </c>
    </row>
    <row r="85" spans="1:11" x14ac:dyDescent="0.3">
      <c r="A85" s="54" t="s">
        <v>264</v>
      </c>
      <c r="B85" s="55">
        <v>22</v>
      </c>
      <c r="C85" s="55">
        <v>90</v>
      </c>
      <c r="D85" s="55">
        <v>0</v>
      </c>
      <c r="E85" s="55">
        <v>0</v>
      </c>
      <c r="F85" s="55">
        <v>112</v>
      </c>
      <c r="G85" s="55">
        <v>82</v>
      </c>
      <c r="H85" s="55">
        <v>0</v>
      </c>
      <c r="I85" s="55">
        <v>0</v>
      </c>
      <c r="J85" s="55">
        <v>30</v>
      </c>
      <c r="K85" s="55">
        <v>93</v>
      </c>
    </row>
    <row r="86" spans="1:11" x14ac:dyDescent="0.3">
      <c r="A86" s="54" t="s">
        <v>265</v>
      </c>
      <c r="B86" s="55">
        <v>23</v>
      </c>
      <c r="C86" s="55">
        <v>0</v>
      </c>
      <c r="D86" s="55">
        <v>0</v>
      </c>
      <c r="E86" s="55">
        <v>0</v>
      </c>
      <c r="F86" s="55">
        <v>23</v>
      </c>
      <c r="G86" s="55">
        <v>0</v>
      </c>
      <c r="H86" s="55">
        <v>0</v>
      </c>
      <c r="I86" s="55">
        <v>0</v>
      </c>
      <c r="J86" s="55">
        <v>23</v>
      </c>
      <c r="K86" s="56" t="s">
        <v>67</v>
      </c>
    </row>
    <row r="87" spans="1:11" x14ac:dyDescent="0.3">
      <c r="A87" s="54" t="s">
        <v>266</v>
      </c>
      <c r="B87" s="55">
        <v>5</v>
      </c>
      <c r="C87" s="55">
        <v>50</v>
      </c>
      <c r="D87" s="55">
        <v>0</v>
      </c>
      <c r="E87" s="55">
        <v>0</v>
      </c>
      <c r="F87" s="55">
        <v>55</v>
      </c>
      <c r="G87" s="55">
        <v>25</v>
      </c>
      <c r="H87" s="55">
        <v>0</v>
      </c>
      <c r="I87" s="55">
        <v>0</v>
      </c>
      <c r="J87" s="55">
        <v>30</v>
      </c>
      <c r="K87" s="57">
        <v>7.5</v>
      </c>
    </row>
    <row r="88" spans="1:11" x14ac:dyDescent="0.3">
      <c r="A88" s="54" t="s">
        <v>267</v>
      </c>
      <c r="B88" s="55">
        <v>0</v>
      </c>
      <c r="C88" s="55">
        <v>160</v>
      </c>
      <c r="D88" s="55">
        <v>0</v>
      </c>
      <c r="E88" s="55">
        <v>0</v>
      </c>
      <c r="F88" s="55">
        <v>160</v>
      </c>
      <c r="G88" s="55">
        <v>55</v>
      </c>
      <c r="H88" s="55">
        <v>0</v>
      </c>
      <c r="I88" s="55">
        <v>0</v>
      </c>
      <c r="J88" s="55">
        <v>105</v>
      </c>
      <c r="K88" s="56" t="s">
        <v>67</v>
      </c>
    </row>
    <row r="89" spans="1:11" x14ac:dyDescent="0.3">
      <c r="A89" s="54" t="s">
        <v>268</v>
      </c>
      <c r="B89" s="55">
        <v>20</v>
      </c>
      <c r="C89" s="55">
        <v>60</v>
      </c>
      <c r="D89" s="55">
        <v>0</v>
      </c>
      <c r="E89" s="55">
        <v>0</v>
      </c>
      <c r="F89" s="55">
        <v>80</v>
      </c>
      <c r="G89" s="55">
        <v>24</v>
      </c>
      <c r="H89" s="55">
        <v>0</v>
      </c>
      <c r="I89" s="55">
        <v>0</v>
      </c>
      <c r="J89" s="55">
        <v>56</v>
      </c>
      <c r="K89" s="56" t="s">
        <v>67</v>
      </c>
    </row>
    <row r="90" spans="1:11" x14ac:dyDescent="0.3">
      <c r="A90" s="54" t="s">
        <v>269</v>
      </c>
      <c r="B90" s="55">
        <v>0</v>
      </c>
      <c r="C90" s="55">
        <v>50</v>
      </c>
      <c r="D90" s="55">
        <v>0</v>
      </c>
      <c r="E90" s="55">
        <v>0</v>
      </c>
      <c r="F90" s="55">
        <v>50</v>
      </c>
      <c r="G90" s="55">
        <v>5</v>
      </c>
      <c r="H90" s="55">
        <v>0</v>
      </c>
      <c r="I90" s="55">
        <v>0</v>
      </c>
      <c r="J90" s="55">
        <v>45</v>
      </c>
      <c r="K90" s="56" t="s">
        <v>67</v>
      </c>
    </row>
    <row r="91" spans="1:11" x14ac:dyDescent="0.3">
      <c r="A91" s="54" t="s">
        <v>270</v>
      </c>
      <c r="B91" s="55">
        <v>39</v>
      </c>
      <c r="C91" s="55">
        <v>1150</v>
      </c>
      <c r="D91" s="55">
        <v>0</v>
      </c>
      <c r="E91" s="55">
        <v>0</v>
      </c>
      <c r="F91" s="55">
        <v>1189</v>
      </c>
      <c r="G91" s="55">
        <v>996</v>
      </c>
      <c r="H91" s="55">
        <v>150</v>
      </c>
      <c r="I91" s="55">
        <v>0</v>
      </c>
      <c r="J91" s="55">
        <v>43</v>
      </c>
      <c r="K91" s="55">
        <v>1451</v>
      </c>
    </row>
    <row r="92" spans="1:11" x14ac:dyDescent="0.3">
      <c r="A92" s="54" t="s">
        <v>271</v>
      </c>
      <c r="B92" s="55">
        <v>10</v>
      </c>
      <c r="C92" s="55">
        <v>980</v>
      </c>
      <c r="D92" s="55">
        <v>5</v>
      </c>
      <c r="E92" s="55">
        <v>0</v>
      </c>
      <c r="F92" s="55">
        <v>995</v>
      </c>
      <c r="G92" s="55">
        <v>807</v>
      </c>
      <c r="H92" s="55">
        <v>170</v>
      </c>
      <c r="I92" s="55">
        <v>0</v>
      </c>
      <c r="J92" s="55">
        <v>18</v>
      </c>
      <c r="K92" s="57">
        <v>1192.5</v>
      </c>
    </row>
    <row r="93" spans="1:11" x14ac:dyDescent="0.3">
      <c r="A93" s="54" t="s">
        <v>272</v>
      </c>
      <c r="B93" s="55">
        <v>43</v>
      </c>
      <c r="C93" s="55">
        <v>120</v>
      </c>
      <c r="D93" s="55">
        <v>0</v>
      </c>
      <c r="E93" s="55">
        <v>0</v>
      </c>
      <c r="F93" s="55">
        <v>163</v>
      </c>
      <c r="G93" s="55">
        <v>152</v>
      </c>
      <c r="H93" s="55">
        <v>0</v>
      </c>
      <c r="I93" s="55">
        <v>0</v>
      </c>
      <c r="J93" s="55">
        <v>11</v>
      </c>
      <c r="K93" s="55">
        <v>217</v>
      </c>
    </row>
    <row r="94" spans="1:11" x14ac:dyDescent="0.3">
      <c r="A94" s="54" t="s">
        <v>273</v>
      </c>
      <c r="B94" s="55">
        <v>124</v>
      </c>
      <c r="C94" s="55">
        <v>320</v>
      </c>
      <c r="D94" s="55">
        <v>1</v>
      </c>
      <c r="E94" s="55">
        <v>0</v>
      </c>
      <c r="F94" s="55">
        <v>445</v>
      </c>
      <c r="G94" s="55">
        <v>225</v>
      </c>
      <c r="H94" s="55">
        <v>220</v>
      </c>
      <c r="I94" s="55">
        <v>0</v>
      </c>
      <c r="J94" s="55">
        <v>0</v>
      </c>
      <c r="K94" s="57">
        <v>337.5</v>
      </c>
    </row>
    <row r="95" spans="1:11" x14ac:dyDescent="0.3">
      <c r="A95" s="54" t="s">
        <v>274</v>
      </c>
      <c r="B95" s="55">
        <v>50</v>
      </c>
      <c r="C95" s="55">
        <v>500</v>
      </c>
      <c r="D95" s="55">
        <v>0</v>
      </c>
      <c r="E95" s="55">
        <v>0</v>
      </c>
      <c r="F95" s="55">
        <v>550</v>
      </c>
      <c r="G95" s="55">
        <v>550</v>
      </c>
      <c r="H95" s="55">
        <v>0</v>
      </c>
      <c r="I95" s="55">
        <v>0</v>
      </c>
      <c r="J95" s="55">
        <v>0</v>
      </c>
      <c r="K95" s="55">
        <v>825</v>
      </c>
    </row>
    <row r="96" spans="1:11" x14ac:dyDescent="0.3">
      <c r="A96" s="54" t="s">
        <v>275</v>
      </c>
      <c r="B96" s="55">
        <v>50</v>
      </c>
      <c r="C96" s="55">
        <v>50</v>
      </c>
      <c r="D96" s="55">
        <v>0</v>
      </c>
      <c r="E96" s="55">
        <v>0</v>
      </c>
      <c r="F96" s="55">
        <v>100</v>
      </c>
      <c r="G96" s="55">
        <v>71</v>
      </c>
      <c r="H96" s="55">
        <v>0</v>
      </c>
      <c r="I96" s="55">
        <v>0</v>
      </c>
      <c r="J96" s="55">
        <v>29</v>
      </c>
      <c r="K96" s="57">
        <v>77.5</v>
      </c>
    </row>
    <row r="97" spans="1:11" x14ac:dyDescent="0.3">
      <c r="A97" s="54" t="s">
        <v>276</v>
      </c>
      <c r="B97" s="55">
        <v>0</v>
      </c>
      <c r="C97" s="55">
        <v>10</v>
      </c>
      <c r="D97" s="55">
        <v>0</v>
      </c>
      <c r="E97" s="55">
        <v>0</v>
      </c>
      <c r="F97" s="55">
        <v>10</v>
      </c>
      <c r="G97" s="55">
        <v>10</v>
      </c>
      <c r="H97" s="55">
        <v>0</v>
      </c>
      <c r="I97" s="55">
        <v>0</v>
      </c>
      <c r="J97" s="55">
        <v>0</v>
      </c>
      <c r="K97" s="55">
        <v>15</v>
      </c>
    </row>
    <row r="98" spans="1:11" x14ac:dyDescent="0.3">
      <c r="A98" s="54" t="s">
        <v>277</v>
      </c>
      <c r="B98" s="55">
        <v>50</v>
      </c>
      <c r="C98" s="55">
        <v>1050</v>
      </c>
      <c r="D98" s="55">
        <v>0</v>
      </c>
      <c r="E98" s="55">
        <v>0</v>
      </c>
      <c r="F98" s="55">
        <v>1100</v>
      </c>
      <c r="G98" s="55">
        <v>930</v>
      </c>
      <c r="H98" s="55">
        <v>0</v>
      </c>
      <c r="I98" s="55">
        <v>0</v>
      </c>
      <c r="J98" s="55">
        <v>170</v>
      </c>
      <c r="K98" s="55">
        <v>1225</v>
      </c>
    </row>
    <row r="99" spans="1:11" x14ac:dyDescent="0.3">
      <c r="A99" s="54" t="s">
        <v>278</v>
      </c>
      <c r="B99" s="55">
        <v>0</v>
      </c>
      <c r="C99" s="55">
        <v>120</v>
      </c>
      <c r="D99" s="55">
        <v>0</v>
      </c>
      <c r="E99" s="55">
        <v>0</v>
      </c>
      <c r="F99" s="55">
        <v>120</v>
      </c>
      <c r="G99" s="55">
        <v>2</v>
      </c>
      <c r="H99" s="55">
        <v>0</v>
      </c>
      <c r="I99" s="55">
        <v>0</v>
      </c>
      <c r="J99" s="55">
        <v>118</v>
      </c>
      <c r="K99" s="56" t="s">
        <v>67</v>
      </c>
    </row>
    <row r="100" spans="1:11" x14ac:dyDescent="0.3">
      <c r="A100" s="54" t="s">
        <v>279</v>
      </c>
      <c r="B100" s="55">
        <v>50</v>
      </c>
      <c r="C100" s="55">
        <v>400</v>
      </c>
      <c r="D100" s="55">
        <v>0</v>
      </c>
      <c r="E100" s="55">
        <v>0</v>
      </c>
      <c r="F100" s="55">
        <v>450</v>
      </c>
      <c r="G100" s="55">
        <v>200</v>
      </c>
      <c r="H100" s="55">
        <v>0</v>
      </c>
      <c r="I100" s="55">
        <v>0</v>
      </c>
      <c r="J100" s="55">
        <v>250</v>
      </c>
      <c r="K100" s="55">
        <v>50</v>
      </c>
    </row>
    <row r="101" spans="1:11" x14ac:dyDescent="0.3">
      <c r="A101" s="54" t="s">
        <v>280</v>
      </c>
      <c r="B101" s="55">
        <v>10</v>
      </c>
      <c r="C101" s="55">
        <v>50</v>
      </c>
      <c r="D101" s="55">
        <v>0</v>
      </c>
      <c r="E101" s="55">
        <v>0</v>
      </c>
      <c r="F101" s="55">
        <v>60</v>
      </c>
      <c r="G101" s="55">
        <v>31</v>
      </c>
      <c r="H101" s="55">
        <v>0</v>
      </c>
      <c r="I101" s="55">
        <v>0</v>
      </c>
      <c r="J101" s="55">
        <v>29</v>
      </c>
      <c r="K101" s="57">
        <v>17.5</v>
      </c>
    </row>
    <row r="102" spans="1:11" x14ac:dyDescent="0.3">
      <c r="A102" s="54" t="s">
        <v>281</v>
      </c>
      <c r="B102" s="55">
        <v>127</v>
      </c>
      <c r="C102" s="55">
        <v>1300</v>
      </c>
      <c r="D102" s="55">
        <v>0</v>
      </c>
      <c r="E102" s="55">
        <v>0</v>
      </c>
      <c r="F102" s="55">
        <v>1427</v>
      </c>
      <c r="G102" s="55">
        <v>1166</v>
      </c>
      <c r="H102" s="55">
        <v>0</v>
      </c>
      <c r="I102" s="55">
        <v>0</v>
      </c>
      <c r="J102" s="55">
        <v>261</v>
      </c>
      <c r="K102" s="55">
        <v>1488</v>
      </c>
    </row>
    <row r="103" spans="1:11" x14ac:dyDescent="0.3">
      <c r="A103" s="54" t="s">
        <v>282</v>
      </c>
      <c r="B103" s="55">
        <v>25</v>
      </c>
      <c r="C103" s="55">
        <v>350</v>
      </c>
      <c r="D103" s="55">
        <v>0</v>
      </c>
      <c r="E103" s="55">
        <v>0</v>
      </c>
      <c r="F103" s="55">
        <v>375</v>
      </c>
      <c r="G103" s="55">
        <v>178</v>
      </c>
      <c r="H103" s="55">
        <v>100</v>
      </c>
      <c r="I103" s="55">
        <v>0</v>
      </c>
      <c r="J103" s="55">
        <v>97</v>
      </c>
      <c r="K103" s="55">
        <v>170</v>
      </c>
    </row>
    <row r="104" spans="1:11" x14ac:dyDescent="0.3">
      <c r="A104" s="54" t="s">
        <v>283</v>
      </c>
      <c r="B104" s="55">
        <v>14</v>
      </c>
      <c r="C104" s="55">
        <v>110</v>
      </c>
      <c r="D104" s="55">
        <v>0</v>
      </c>
      <c r="E104" s="55">
        <v>0</v>
      </c>
      <c r="F104" s="55">
        <v>124</v>
      </c>
      <c r="G104" s="55">
        <v>114</v>
      </c>
      <c r="H104" s="55">
        <v>0</v>
      </c>
      <c r="I104" s="55">
        <v>0</v>
      </c>
      <c r="J104" s="55">
        <v>10</v>
      </c>
      <c r="K104" s="55">
        <v>161</v>
      </c>
    </row>
    <row r="105" spans="1:11" x14ac:dyDescent="0.3">
      <c r="A105" s="54" t="s">
        <v>284</v>
      </c>
      <c r="B105" s="55">
        <v>0</v>
      </c>
      <c r="C105" s="55">
        <v>240</v>
      </c>
      <c r="D105" s="55">
        <v>0</v>
      </c>
      <c r="E105" s="55">
        <v>0</v>
      </c>
      <c r="F105" s="55">
        <v>240</v>
      </c>
      <c r="G105" s="55">
        <v>147</v>
      </c>
      <c r="H105" s="55">
        <v>60</v>
      </c>
      <c r="I105" s="55">
        <v>0</v>
      </c>
      <c r="J105" s="55">
        <v>33</v>
      </c>
      <c r="K105" s="57">
        <v>187.5</v>
      </c>
    </row>
    <row r="106" spans="1:11" x14ac:dyDescent="0.3">
      <c r="A106" s="54" t="s">
        <v>285</v>
      </c>
      <c r="B106" s="55">
        <v>27</v>
      </c>
      <c r="C106" s="55">
        <v>140</v>
      </c>
      <c r="D106" s="55">
        <v>0</v>
      </c>
      <c r="E106" s="55">
        <v>0</v>
      </c>
      <c r="F106" s="55">
        <v>167</v>
      </c>
      <c r="G106" s="55">
        <v>70</v>
      </c>
      <c r="H106" s="55">
        <v>40</v>
      </c>
      <c r="I106" s="55">
        <v>0</v>
      </c>
      <c r="J106" s="55">
        <v>57</v>
      </c>
      <c r="K106" s="55">
        <v>48</v>
      </c>
    </row>
    <row r="107" spans="1:11" x14ac:dyDescent="0.3">
      <c r="A107" s="54" t="s">
        <v>286</v>
      </c>
      <c r="B107" s="55">
        <v>371</v>
      </c>
      <c r="C107" s="55">
        <v>700</v>
      </c>
      <c r="D107" s="55">
        <v>0</v>
      </c>
      <c r="E107" s="55">
        <v>0</v>
      </c>
      <c r="F107" s="55">
        <v>1071</v>
      </c>
      <c r="G107" s="55">
        <v>730</v>
      </c>
      <c r="H107" s="55">
        <v>0</v>
      </c>
      <c r="I107" s="55">
        <v>0</v>
      </c>
      <c r="J107" s="55">
        <v>341</v>
      </c>
      <c r="K107" s="55">
        <v>754</v>
      </c>
    </row>
    <row r="108" spans="1:11" x14ac:dyDescent="0.3">
      <c r="A108" s="54" t="s">
        <v>287</v>
      </c>
      <c r="B108" s="55">
        <v>8</v>
      </c>
      <c r="C108" s="55">
        <v>0</v>
      </c>
      <c r="D108" s="55">
        <v>0</v>
      </c>
      <c r="E108" s="55">
        <v>0</v>
      </c>
      <c r="F108" s="55">
        <v>8</v>
      </c>
      <c r="G108" s="55">
        <v>8</v>
      </c>
      <c r="H108" s="55">
        <v>0</v>
      </c>
      <c r="I108" s="55">
        <v>0</v>
      </c>
      <c r="J108" s="55">
        <v>0</v>
      </c>
      <c r="K108" s="55">
        <v>12</v>
      </c>
    </row>
    <row r="109" spans="1:11" x14ac:dyDescent="0.3">
      <c r="A109" s="54" t="s">
        <v>288</v>
      </c>
      <c r="B109" s="55">
        <v>0</v>
      </c>
      <c r="C109" s="55">
        <v>500</v>
      </c>
      <c r="D109" s="55">
        <v>100</v>
      </c>
      <c r="E109" s="55">
        <v>0</v>
      </c>
      <c r="F109" s="55">
        <v>600</v>
      </c>
      <c r="G109" s="55">
        <v>335</v>
      </c>
      <c r="H109" s="55">
        <v>240</v>
      </c>
      <c r="I109" s="55">
        <v>0</v>
      </c>
      <c r="J109" s="55">
        <v>25</v>
      </c>
      <c r="K109" s="57">
        <v>477.5</v>
      </c>
    </row>
    <row r="110" spans="1:11" x14ac:dyDescent="0.3">
      <c r="A110" s="54" t="s">
        <v>289</v>
      </c>
      <c r="B110" s="55">
        <v>0</v>
      </c>
      <c r="C110" s="55">
        <v>300</v>
      </c>
      <c r="D110" s="55">
        <v>0</v>
      </c>
      <c r="E110" s="55">
        <v>0</v>
      </c>
      <c r="F110" s="55">
        <v>300</v>
      </c>
      <c r="G110" s="55">
        <v>300</v>
      </c>
      <c r="H110" s="55">
        <v>0</v>
      </c>
      <c r="I110" s="55">
        <v>0</v>
      </c>
      <c r="J110" s="55">
        <v>0</v>
      </c>
      <c r="K110" s="55">
        <v>450</v>
      </c>
    </row>
    <row r="111" spans="1:11" x14ac:dyDescent="0.3">
      <c r="A111" s="54" t="s">
        <v>290</v>
      </c>
      <c r="B111" s="55">
        <v>59</v>
      </c>
      <c r="C111" s="55">
        <v>250</v>
      </c>
      <c r="D111" s="55">
        <v>0</v>
      </c>
      <c r="E111" s="55">
        <v>1</v>
      </c>
      <c r="F111" s="55">
        <v>310</v>
      </c>
      <c r="G111" s="55">
        <v>310</v>
      </c>
      <c r="H111" s="55">
        <v>0</v>
      </c>
      <c r="I111" s="55">
        <v>0</v>
      </c>
      <c r="J111" s="55">
        <v>0</v>
      </c>
      <c r="K111" s="55">
        <v>465</v>
      </c>
    </row>
    <row r="112" spans="1:11" x14ac:dyDescent="0.3">
      <c r="A112" s="54" t="s">
        <v>291</v>
      </c>
      <c r="B112" s="55">
        <v>4</v>
      </c>
      <c r="C112" s="55">
        <v>120</v>
      </c>
      <c r="D112" s="55">
        <v>0</v>
      </c>
      <c r="E112" s="55">
        <v>0</v>
      </c>
      <c r="F112" s="55">
        <v>124</v>
      </c>
      <c r="G112" s="55">
        <v>106</v>
      </c>
      <c r="H112" s="55">
        <v>0</v>
      </c>
      <c r="I112" s="55">
        <v>0</v>
      </c>
      <c r="J112" s="55">
        <v>18</v>
      </c>
      <c r="K112" s="55">
        <v>141</v>
      </c>
    </row>
    <row r="113" spans="1:11" x14ac:dyDescent="0.3">
      <c r="A113" s="54" t="s">
        <v>292</v>
      </c>
      <c r="B113" s="55">
        <v>423</v>
      </c>
      <c r="C113" s="55">
        <v>0</v>
      </c>
      <c r="D113" s="55">
        <v>10</v>
      </c>
      <c r="E113" s="55">
        <v>0</v>
      </c>
      <c r="F113" s="55">
        <v>433</v>
      </c>
      <c r="G113" s="55">
        <v>284</v>
      </c>
      <c r="H113" s="55">
        <v>0</v>
      </c>
      <c r="I113" s="55">
        <v>0</v>
      </c>
      <c r="J113" s="55">
        <v>149</v>
      </c>
      <c r="K113" s="55">
        <v>277</v>
      </c>
    </row>
    <row r="114" spans="1:11" x14ac:dyDescent="0.3">
      <c r="A114" s="54" t="s">
        <v>293</v>
      </c>
      <c r="B114" s="55">
        <v>179</v>
      </c>
      <c r="C114" s="55">
        <v>0</v>
      </c>
      <c r="D114" s="55">
        <v>0</v>
      </c>
      <c r="E114" s="55">
        <v>0</v>
      </c>
      <c r="F114" s="55">
        <v>179</v>
      </c>
      <c r="G114" s="55">
        <v>40</v>
      </c>
      <c r="H114" s="55">
        <v>60</v>
      </c>
      <c r="I114" s="55">
        <v>0</v>
      </c>
      <c r="J114" s="55">
        <v>79</v>
      </c>
      <c r="K114" s="56" t="s">
        <v>67</v>
      </c>
    </row>
    <row r="115" spans="1:11" x14ac:dyDescent="0.3">
      <c r="A115" s="54" t="s">
        <v>294</v>
      </c>
      <c r="B115" s="55">
        <v>0</v>
      </c>
      <c r="C115" s="55">
        <v>100</v>
      </c>
      <c r="D115" s="55">
        <v>0</v>
      </c>
      <c r="E115" s="55">
        <v>0</v>
      </c>
      <c r="F115" s="55">
        <v>100</v>
      </c>
      <c r="G115" s="55">
        <v>100</v>
      </c>
      <c r="H115" s="55">
        <v>0</v>
      </c>
      <c r="I115" s="55">
        <v>0</v>
      </c>
      <c r="J115" s="55">
        <v>0</v>
      </c>
      <c r="K115" s="55">
        <v>150</v>
      </c>
    </row>
    <row r="116" spans="1:11" x14ac:dyDescent="0.3">
      <c r="A116" s="54" t="s">
        <v>295</v>
      </c>
      <c r="B116" s="55">
        <v>0</v>
      </c>
      <c r="C116" s="55">
        <v>40</v>
      </c>
      <c r="D116" s="55">
        <v>0</v>
      </c>
      <c r="E116" s="55">
        <v>0</v>
      </c>
      <c r="F116" s="55">
        <v>40</v>
      </c>
      <c r="G116" s="55">
        <v>32</v>
      </c>
      <c r="H116" s="55">
        <v>0</v>
      </c>
      <c r="I116" s="55">
        <v>0</v>
      </c>
      <c r="J116" s="55">
        <v>8</v>
      </c>
      <c r="K116" s="55">
        <v>40</v>
      </c>
    </row>
    <row r="117" spans="1:11" x14ac:dyDescent="0.3">
      <c r="A117" s="54" t="s">
        <v>296</v>
      </c>
      <c r="B117" s="55">
        <v>30</v>
      </c>
      <c r="C117" s="55">
        <v>0</v>
      </c>
      <c r="D117" s="55">
        <v>0</v>
      </c>
      <c r="E117" s="55">
        <v>0</v>
      </c>
      <c r="F117" s="55">
        <v>30</v>
      </c>
      <c r="G117" s="55">
        <v>0</v>
      </c>
      <c r="H117" s="55">
        <v>0</v>
      </c>
      <c r="I117" s="55">
        <v>0</v>
      </c>
      <c r="J117" s="55">
        <v>30</v>
      </c>
      <c r="K117" s="56" t="s">
        <v>67</v>
      </c>
    </row>
    <row r="118" spans="1:11" x14ac:dyDescent="0.3">
      <c r="A118" s="54" t="s">
        <v>297</v>
      </c>
      <c r="B118" s="55">
        <v>50</v>
      </c>
      <c r="C118" s="55">
        <v>300</v>
      </c>
      <c r="D118" s="55">
        <v>0</v>
      </c>
      <c r="E118" s="55">
        <v>0</v>
      </c>
      <c r="F118" s="55">
        <v>350</v>
      </c>
      <c r="G118" s="55">
        <v>246</v>
      </c>
      <c r="H118" s="55">
        <v>50</v>
      </c>
      <c r="I118" s="55">
        <v>0</v>
      </c>
      <c r="J118" s="55">
        <v>54</v>
      </c>
      <c r="K118" s="55">
        <v>315</v>
      </c>
    </row>
    <row r="119" spans="1:11" x14ac:dyDescent="0.3">
      <c r="A119" s="54" t="s">
        <v>298</v>
      </c>
      <c r="B119" s="55">
        <v>0</v>
      </c>
      <c r="C119" s="55">
        <v>170</v>
      </c>
      <c r="D119" s="55">
        <v>2</v>
      </c>
      <c r="E119" s="55">
        <v>0</v>
      </c>
      <c r="F119" s="55">
        <v>172</v>
      </c>
      <c r="G119" s="55">
        <v>71</v>
      </c>
      <c r="H119" s="55">
        <v>80</v>
      </c>
      <c r="I119" s="55">
        <v>0</v>
      </c>
      <c r="J119" s="55">
        <v>21</v>
      </c>
      <c r="K119" s="57">
        <v>85.5</v>
      </c>
    </row>
    <row r="120" spans="1:11" x14ac:dyDescent="0.3">
      <c r="A120" s="54" t="s">
        <v>299</v>
      </c>
      <c r="B120" s="55">
        <v>19</v>
      </c>
      <c r="C120" s="55">
        <v>400</v>
      </c>
      <c r="D120" s="55">
        <v>0</v>
      </c>
      <c r="E120" s="55">
        <v>0</v>
      </c>
      <c r="F120" s="55">
        <v>419</v>
      </c>
      <c r="G120" s="55">
        <v>175</v>
      </c>
      <c r="H120" s="55">
        <v>240</v>
      </c>
      <c r="I120" s="55">
        <v>0</v>
      </c>
      <c r="J120" s="55">
        <v>4</v>
      </c>
      <c r="K120" s="57">
        <v>258.5</v>
      </c>
    </row>
    <row r="121" spans="1:11" x14ac:dyDescent="0.3">
      <c r="A121" s="54" t="s">
        <v>300</v>
      </c>
      <c r="B121" s="55">
        <v>0</v>
      </c>
      <c r="C121" s="55">
        <v>160</v>
      </c>
      <c r="D121" s="55">
        <v>18</v>
      </c>
      <c r="E121" s="55">
        <v>0</v>
      </c>
      <c r="F121" s="55">
        <v>178</v>
      </c>
      <c r="G121" s="55">
        <v>140</v>
      </c>
      <c r="H121" s="55">
        <v>0</v>
      </c>
      <c r="I121" s="55">
        <v>0</v>
      </c>
      <c r="J121" s="55">
        <v>38</v>
      </c>
      <c r="K121" s="55">
        <v>172</v>
      </c>
    </row>
    <row r="122" spans="1:11" x14ac:dyDescent="0.3">
      <c r="A122" s="54" t="s">
        <v>301</v>
      </c>
      <c r="B122" s="55">
        <v>10</v>
      </c>
      <c r="C122" s="55">
        <v>0</v>
      </c>
      <c r="D122" s="55">
        <v>0</v>
      </c>
      <c r="E122" s="55">
        <v>0</v>
      </c>
      <c r="F122" s="55">
        <v>10</v>
      </c>
      <c r="G122" s="55">
        <v>0</v>
      </c>
      <c r="H122" s="55">
        <v>0</v>
      </c>
      <c r="I122" s="55">
        <v>0</v>
      </c>
      <c r="J122" s="55">
        <v>10</v>
      </c>
      <c r="K122" s="56" t="s">
        <v>67</v>
      </c>
    </row>
    <row r="123" spans="1:11" x14ac:dyDescent="0.3">
      <c r="A123" s="54" t="s">
        <v>302</v>
      </c>
      <c r="B123" s="55">
        <v>0</v>
      </c>
      <c r="C123" s="55">
        <v>300</v>
      </c>
      <c r="D123" s="55">
        <v>0</v>
      </c>
      <c r="E123" s="55">
        <v>0</v>
      </c>
      <c r="F123" s="55">
        <v>300</v>
      </c>
      <c r="G123" s="55">
        <v>100</v>
      </c>
      <c r="H123" s="55">
        <v>200</v>
      </c>
      <c r="I123" s="55">
        <v>0</v>
      </c>
      <c r="J123" s="55">
        <v>0</v>
      </c>
      <c r="K123" s="55">
        <v>150</v>
      </c>
    </row>
    <row r="124" spans="1:11" x14ac:dyDescent="0.3">
      <c r="A124" s="54" t="s">
        <v>303</v>
      </c>
      <c r="B124" s="55">
        <v>20</v>
      </c>
      <c r="C124" s="55">
        <v>0</v>
      </c>
      <c r="D124" s="55">
        <v>0</v>
      </c>
      <c r="E124" s="55">
        <v>0</v>
      </c>
      <c r="F124" s="55">
        <v>20</v>
      </c>
      <c r="G124" s="55">
        <v>0</v>
      </c>
      <c r="H124" s="55">
        <v>0</v>
      </c>
      <c r="I124" s="55">
        <v>0</v>
      </c>
      <c r="J124" s="55">
        <v>20</v>
      </c>
      <c r="K124" s="56" t="s">
        <v>67</v>
      </c>
    </row>
    <row r="125" spans="1:11" x14ac:dyDescent="0.3">
      <c r="A125" s="54" t="s">
        <v>304</v>
      </c>
      <c r="B125" s="55">
        <v>75</v>
      </c>
      <c r="C125" s="55">
        <v>0</v>
      </c>
      <c r="D125" s="55">
        <v>0</v>
      </c>
      <c r="E125" s="55">
        <v>0</v>
      </c>
      <c r="F125" s="55">
        <v>75</v>
      </c>
      <c r="G125" s="55">
        <v>0</v>
      </c>
      <c r="H125" s="55">
        <v>0</v>
      </c>
      <c r="I125" s="55">
        <v>0</v>
      </c>
      <c r="J125" s="55">
        <v>75</v>
      </c>
      <c r="K125" s="56" t="s">
        <v>67</v>
      </c>
    </row>
    <row r="126" spans="1:11" x14ac:dyDescent="0.3">
      <c r="A126" s="54" t="s">
        <v>305</v>
      </c>
      <c r="B126" s="55">
        <v>0</v>
      </c>
      <c r="C126" s="55">
        <v>20</v>
      </c>
      <c r="D126" s="55">
        <v>0</v>
      </c>
      <c r="E126" s="55">
        <v>0</v>
      </c>
      <c r="F126" s="55">
        <v>20</v>
      </c>
      <c r="G126" s="55">
        <v>20</v>
      </c>
      <c r="H126" s="55">
        <v>0</v>
      </c>
      <c r="I126" s="55">
        <v>0</v>
      </c>
      <c r="J126" s="55">
        <v>0</v>
      </c>
      <c r="K126" s="55">
        <v>30</v>
      </c>
    </row>
    <row r="127" spans="1:11" x14ac:dyDescent="0.3">
      <c r="A127" s="54" t="s">
        <v>306</v>
      </c>
      <c r="B127" s="55">
        <v>138</v>
      </c>
      <c r="C127" s="55">
        <v>1600</v>
      </c>
      <c r="D127" s="55">
        <v>104</v>
      </c>
      <c r="E127" s="55">
        <v>0</v>
      </c>
      <c r="F127" s="55">
        <v>1842</v>
      </c>
      <c r="G127" s="55">
        <v>1218</v>
      </c>
      <c r="H127" s="55">
        <v>600</v>
      </c>
      <c r="I127" s="55">
        <v>0</v>
      </c>
      <c r="J127" s="55">
        <v>24</v>
      </c>
      <c r="K127" s="55">
        <v>1803</v>
      </c>
    </row>
    <row r="128" spans="1:11" x14ac:dyDescent="0.3">
      <c r="A128" s="54" t="s">
        <v>307</v>
      </c>
      <c r="B128" s="55">
        <v>2</v>
      </c>
      <c r="C128" s="55">
        <v>960</v>
      </c>
      <c r="D128" s="55">
        <v>104</v>
      </c>
      <c r="E128" s="55">
        <v>0</v>
      </c>
      <c r="F128" s="55">
        <v>1066</v>
      </c>
      <c r="G128" s="55">
        <v>826</v>
      </c>
      <c r="H128" s="55">
        <v>220</v>
      </c>
      <c r="I128" s="55">
        <v>0</v>
      </c>
      <c r="J128" s="55">
        <v>20</v>
      </c>
      <c r="K128" s="55">
        <v>1219</v>
      </c>
    </row>
    <row r="129" spans="1:11" x14ac:dyDescent="0.3">
      <c r="A129" s="54" t="s">
        <v>308</v>
      </c>
      <c r="B129" s="55">
        <v>52</v>
      </c>
      <c r="C129" s="55">
        <v>3560</v>
      </c>
      <c r="D129" s="55">
        <v>284</v>
      </c>
      <c r="E129" s="55">
        <v>0</v>
      </c>
      <c r="F129" s="55">
        <v>3896</v>
      </c>
      <c r="G129" s="55">
        <v>2590</v>
      </c>
      <c r="H129" s="55">
        <v>1280</v>
      </c>
      <c r="I129" s="55">
        <v>0</v>
      </c>
      <c r="J129" s="55">
        <v>26</v>
      </c>
      <c r="K129" s="55">
        <v>3859</v>
      </c>
    </row>
    <row r="130" spans="1:11" x14ac:dyDescent="0.3">
      <c r="A130" s="54" t="s">
        <v>309</v>
      </c>
      <c r="B130" s="55">
        <v>42</v>
      </c>
      <c r="C130" s="55">
        <v>1060</v>
      </c>
      <c r="D130" s="55">
        <v>4</v>
      </c>
      <c r="E130" s="55">
        <v>0</v>
      </c>
      <c r="F130" s="55">
        <v>1106</v>
      </c>
      <c r="G130" s="55">
        <v>1019</v>
      </c>
      <c r="H130" s="55">
        <v>60</v>
      </c>
      <c r="I130" s="55">
        <v>0</v>
      </c>
      <c r="J130" s="55">
        <v>27</v>
      </c>
      <c r="K130" s="57">
        <v>1501.5</v>
      </c>
    </row>
  </sheetData>
  <mergeCells count="4">
    <mergeCell ref="A3:K3"/>
    <mergeCell ref="A4:K4"/>
    <mergeCell ref="A1:K1"/>
    <mergeCell ref="A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V125"/>
  <sheetViews>
    <sheetView topLeftCell="N93" workbookViewId="0">
      <selection activeCell="O2" sqref="O2:O120"/>
    </sheetView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21.6640625" style="29" customWidth="1"/>
    <col min="9" max="9" width="18.6640625" style="29" customWidth="1"/>
    <col min="10" max="10" width="19.33203125" style="29" customWidth="1"/>
    <col min="11" max="11" width="14" style="29" customWidth="1"/>
    <col min="12" max="12" width="32.77734375" style="30" bestFit="1" customWidth="1"/>
    <col min="13" max="13" width="35.33203125" style="30" bestFit="1" customWidth="1"/>
    <col min="14" max="14" width="32.6640625" style="30" bestFit="1" customWidth="1"/>
    <col min="15" max="15" width="39.6640625" style="50" bestFit="1" customWidth="1"/>
    <col min="16" max="16" width="21.6640625" style="50" bestFit="1" customWidth="1"/>
    <col min="17" max="17" width="18.21875" style="50" bestFit="1" customWidth="1"/>
    <col min="18" max="18" width="24.21875" style="50" bestFit="1" customWidth="1"/>
    <col min="19" max="19" width="13.109375" style="50" bestFit="1" customWidth="1"/>
    <col min="20" max="20" width="19.5546875" style="50" bestFit="1" customWidth="1"/>
    <col min="21" max="21" width="21.44140625" style="50" bestFit="1" customWidth="1"/>
    <col min="22" max="22" width="21.109375" style="50" bestFit="1" customWidth="1"/>
    <col min="23" max="16384" width="8.88671875" style="50"/>
  </cols>
  <sheetData>
    <row r="1" spans="1:22" x14ac:dyDescent="0.3">
      <c r="A1" s="47" t="s">
        <v>26</v>
      </c>
      <c r="B1" s="47" t="s">
        <v>38</v>
      </c>
      <c r="C1" s="47" t="s">
        <v>39</v>
      </c>
      <c r="D1" s="47" t="s">
        <v>40</v>
      </c>
      <c r="E1" s="47" t="s">
        <v>41</v>
      </c>
      <c r="F1" s="47" t="s">
        <v>42</v>
      </c>
      <c r="G1" s="47" t="s">
        <v>43</v>
      </c>
      <c r="H1" s="47" t="s">
        <v>44</v>
      </c>
      <c r="I1" s="47" t="s">
        <v>41</v>
      </c>
      <c r="J1" s="47" t="s">
        <v>45</v>
      </c>
      <c r="K1" s="47" t="s">
        <v>46</v>
      </c>
      <c r="L1" s="48" t="s">
        <v>22</v>
      </c>
      <c r="M1" s="30" t="s">
        <v>21</v>
      </c>
      <c r="O1" s="49" t="s">
        <v>23</v>
      </c>
      <c r="P1" s="50" t="s">
        <v>48</v>
      </c>
      <c r="Q1" s="50" t="s">
        <v>49</v>
      </c>
      <c r="R1" s="50" t="s">
        <v>50</v>
      </c>
      <c r="S1" s="50" t="s">
        <v>51</v>
      </c>
      <c r="T1" s="50" t="s">
        <v>52</v>
      </c>
      <c r="U1" s="50" t="s">
        <v>53</v>
      </c>
      <c r="V1" s="50" t="s">
        <v>54</v>
      </c>
    </row>
    <row r="2" spans="1:22" x14ac:dyDescent="0.3">
      <c r="A2" s="54" t="s">
        <v>65</v>
      </c>
      <c r="B2" s="55">
        <v>698</v>
      </c>
      <c r="C2" s="55">
        <v>5000</v>
      </c>
      <c r="D2" s="55">
        <v>0</v>
      </c>
      <c r="E2" s="55">
        <v>0</v>
      </c>
      <c r="F2" s="55">
        <v>5698</v>
      </c>
      <c r="G2" s="55">
        <v>4179</v>
      </c>
      <c r="H2" s="55">
        <v>0</v>
      </c>
      <c r="I2" s="55">
        <v>0</v>
      </c>
      <c r="J2" s="55">
        <v>1519</v>
      </c>
      <c r="K2" s="57">
        <v>4749.5</v>
      </c>
      <c r="L2" s="44" t="str">
        <f>TRIM(A2&amp;"-box")</f>
        <v>ADMIRE 2GM-box</v>
      </c>
      <c r="M2" s="46" t="s">
        <v>24</v>
      </c>
      <c r="O2" s="45" t="s">
        <v>129</v>
      </c>
      <c r="P2" s="51">
        <v>60</v>
      </c>
      <c r="Q2" s="51">
        <v>0</v>
      </c>
      <c r="R2" s="51">
        <v>0</v>
      </c>
      <c r="S2" s="51">
        <v>0</v>
      </c>
      <c r="T2" s="51">
        <v>0</v>
      </c>
      <c r="U2" s="51">
        <v>0</v>
      </c>
      <c r="V2" s="51">
        <v>60</v>
      </c>
    </row>
    <row r="3" spans="1:22" x14ac:dyDescent="0.3">
      <c r="A3" s="54" t="s">
        <v>66</v>
      </c>
      <c r="B3" s="55">
        <v>60</v>
      </c>
      <c r="C3" s="55">
        <v>0</v>
      </c>
      <c r="D3" s="55">
        <v>0</v>
      </c>
      <c r="E3" s="55">
        <v>0</v>
      </c>
      <c r="F3" s="55">
        <v>60</v>
      </c>
      <c r="G3" s="55">
        <v>0</v>
      </c>
      <c r="H3" s="55">
        <v>0</v>
      </c>
      <c r="I3" s="55">
        <v>0</v>
      </c>
      <c r="J3" s="55">
        <v>60</v>
      </c>
      <c r="K3" s="56" t="s">
        <v>67</v>
      </c>
      <c r="L3" s="44" t="str">
        <f t="shared" ref="L3:L61" si="0">TRIM(A3&amp;"-box")</f>
        <v>ADMIRE 30GM-box</v>
      </c>
      <c r="M3" s="67" t="s">
        <v>129</v>
      </c>
      <c r="O3" s="45" t="s">
        <v>24</v>
      </c>
      <c r="P3" s="51">
        <v>698</v>
      </c>
      <c r="Q3" s="51">
        <v>5000</v>
      </c>
      <c r="R3" s="51">
        <v>0</v>
      </c>
      <c r="S3" s="51">
        <v>4179</v>
      </c>
      <c r="T3" s="51">
        <v>0</v>
      </c>
      <c r="U3" s="51">
        <v>0</v>
      </c>
      <c r="V3" s="51">
        <v>1519</v>
      </c>
    </row>
    <row r="4" spans="1:22" x14ac:dyDescent="0.3">
      <c r="A4" s="54" t="s">
        <v>68</v>
      </c>
      <c r="B4" s="55">
        <v>52</v>
      </c>
      <c r="C4" s="55">
        <v>1000</v>
      </c>
      <c r="D4" s="55">
        <v>220</v>
      </c>
      <c r="E4" s="55">
        <v>0</v>
      </c>
      <c r="F4" s="55">
        <v>1272</v>
      </c>
      <c r="G4" s="55">
        <v>770</v>
      </c>
      <c r="H4" s="55">
        <v>450</v>
      </c>
      <c r="I4" s="55">
        <v>0</v>
      </c>
      <c r="J4" s="55">
        <v>52</v>
      </c>
      <c r="K4" s="55">
        <v>1103</v>
      </c>
      <c r="L4" s="44" t="str">
        <f t="shared" si="0"/>
        <v>ADORA 100ML-box</v>
      </c>
      <c r="M4" s="67" t="s">
        <v>56</v>
      </c>
      <c r="O4" s="45" t="s">
        <v>47</v>
      </c>
      <c r="P4" s="51">
        <v>12</v>
      </c>
      <c r="Q4" s="51">
        <v>900</v>
      </c>
      <c r="R4" s="51">
        <v>540</v>
      </c>
      <c r="S4" s="51">
        <v>454</v>
      </c>
      <c r="T4" s="51">
        <v>102</v>
      </c>
      <c r="U4" s="51">
        <v>0</v>
      </c>
      <c r="V4" s="51">
        <v>20</v>
      </c>
    </row>
    <row r="5" spans="1:22" x14ac:dyDescent="0.3">
      <c r="A5" s="54" t="s">
        <v>69</v>
      </c>
      <c r="B5" s="55">
        <v>56</v>
      </c>
      <c r="C5" s="55">
        <v>0</v>
      </c>
      <c r="D5" s="55">
        <v>0</v>
      </c>
      <c r="E5" s="55">
        <v>0</v>
      </c>
      <c r="F5" s="55">
        <v>56</v>
      </c>
      <c r="G5" s="55">
        <v>5</v>
      </c>
      <c r="H5" s="55">
        <v>0</v>
      </c>
      <c r="I5" s="55">
        <v>0</v>
      </c>
      <c r="J5" s="55">
        <v>51</v>
      </c>
      <c r="K5" s="56" t="s">
        <v>67</v>
      </c>
      <c r="L5" s="44" t="str">
        <f t="shared" si="0"/>
        <v>ADORA 10ML-box</v>
      </c>
      <c r="M5" s="67" t="s">
        <v>56</v>
      </c>
      <c r="O5" s="45" t="s">
        <v>55</v>
      </c>
      <c r="P5" s="51">
        <v>4</v>
      </c>
      <c r="Q5" s="51">
        <v>160</v>
      </c>
      <c r="R5" s="51">
        <v>92</v>
      </c>
      <c r="S5" s="51">
        <v>91</v>
      </c>
      <c r="T5" s="51">
        <v>28</v>
      </c>
      <c r="U5" s="51">
        <v>0</v>
      </c>
      <c r="V5" s="51">
        <v>9</v>
      </c>
    </row>
    <row r="6" spans="1:22" x14ac:dyDescent="0.3">
      <c r="A6" s="54" t="s">
        <v>70</v>
      </c>
      <c r="B6" s="55">
        <v>4</v>
      </c>
      <c r="C6" s="55">
        <v>160</v>
      </c>
      <c r="D6" s="55">
        <v>28</v>
      </c>
      <c r="E6" s="55">
        <v>0</v>
      </c>
      <c r="F6" s="55">
        <v>192</v>
      </c>
      <c r="G6" s="55">
        <v>91</v>
      </c>
      <c r="H6" s="55">
        <v>92</v>
      </c>
      <c r="I6" s="55">
        <v>0</v>
      </c>
      <c r="J6" s="55">
        <v>9</v>
      </c>
      <c r="K6" s="57">
        <v>127.5</v>
      </c>
      <c r="L6" s="44" t="str">
        <f t="shared" si="0"/>
        <v>ADORA 1LTR-box</v>
      </c>
      <c r="M6" s="67" t="s">
        <v>55</v>
      </c>
      <c r="O6" s="45" t="s">
        <v>56</v>
      </c>
      <c r="P6" s="51">
        <v>108</v>
      </c>
      <c r="Q6" s="51">
        <v>1000</v>
      </c>
      <c r="R6" s="51">
        <v>450</v>
      </c>
      <c r="S6" s="51">
        <v>775</v>
      </c>
      <c r="T6" s="51">
        <v>220</v>
      </c>
      <c r="U6" s="51">
        <v>0</v>
      </c>
      <c r="V6" s="51">
        <v>103</v>
      </c>
    </row>
    <row r="7" spans="1:22" x14ac:dyDescent="0.3">
      <c r="A7" s="54" t="s">
        <v>71</v>
      </c>
      <c r="B7" s="55">
        <v>12</v>
      </c>
      <c r="C7" s="55">
        <v>900</v>
      </c>
      <c r="D7" s="55">
        <v>102</v>
      </c>
      <c r="E7" s="55">
        <v>0</v>
      </c>
      <c r="F7" s="55">
        <v>1014</v>
      </c>
      <c r="G7" s="55">
        <v>454</v>
      </c>
      <c r="H7" s="55">
        <v>540</v>
      </c>
      <c r="I7" s="55">
        <v>0</v>
      </c>
      <c r="J7" s="55">
        <v>20</v>
      </c>
      <c r="K7" s="55">
        <v>661</v>
      </c>
      <c r="L7" s="44" t="str">
        <f t="shared" si="0"/>
        <v>ADORA 200ML-box</v>
      </c>
      <c r="M7" s="67" t="s">
        <v>47</v>
      </c>
      <c r="O7" s="45" t="s">
        <v>133</v>
      </c>
      <c r="P7" s="51">
        <v>13</v>
      </c>
      <c r="Q7" s="51">
        <v>300</v>
      </c>
      <c r="R7" s="51">
        <v>100</v>
      </c>
      <c r="S7" s="51">
        <v>263</v>
      </c>
      <c r="T7" s="51">
        <v>50</v>
      </c>
      <c r="U7" s="51">
        <v>0</v>
      </c>
      <c r="V7" s="51">
        <v>0</v>
      </c>
    </row>
    <row r="8" spans="1:22" x14ac:dyDescent="0.3">
      <c r="A8" s="54" t="s">
        <v>72</v>
      </c>
      <c r="B8" s="55">
        <v>10</v>
      </c>
      <c r="C8" s="55">
        <v>360</v>
      </c>
      <c r="D8" s="55">
        <v>23</v>
      </c>
      <c r="E8" s="55">
        <v>0</v>
      </c>
      <c r="F8" s="55">
        <v>393</v>
      </c>
      <c r="G8" s="55">
        <v>204</v>
      </c>
      <c r="H8" s="55">
        <v>176</v>
      </c>
      <c r="I8" s="55">
        <v>0</v>
      </c>
      <c r="J8" s="55">
        <v>13</v>
      </c>
      <c r="K8" s="55">
        <v>293</v>
      </c>
      <c r="L8" s="44" t="str">
        <f t="shared" ref="L8:L71" si="1">TRIM(A8&amp;"-box")</f>
        <v>ADORA 500ML-box</v>
      </c>
      <c r="M8" s="67" t="s">
        <v>57</v>
      </c>
      <c r="O8" s="45" t="s">
        <v>57</v>
      </c>
      <c r="P8" s="51">
        <v>10</v>
      </c>
      <c r="Q8" s="51">
        <v>360</v>
      </c>
      <c r="R8" s="51">
        <v>176</v>
      </c>
      <c r="S8" s="51">
        <v>204</v>
      </c>
      <c r="T8" s="51">
        <v>23</v>
      </c>
      <c r="U8" s="51">
        <v>0</v>
      </c>
      <c r="V8" s="51">
        <v>13</v>
      </c>
    </row>
    <row r="9" spans="1:22" x14ac:dyDescent="0.3">
      <c r="A9" s="54" t="s">
        <v>73</v>
      </c>
      <c r="B9" s="55">
        <v>13</v>
      </c>
      <c r="C9" s="55">
        <v>300</v>
      </c>
      <c r="D9" s="55">
        <v>50</v>
      </c>
      <c r="E9" s="55">
        <v>0</v>
      </c>
      <c r="F9" s="55">
        <v>363</v>
      </c>
      <c r="G9" s="55">
        <v>263</v>
      </c>
      <c r="H9" s="55">
        <v>100</v>
      </c>
      <c r="I9" s="55">
        <v>0</v>
      </c>
      <c r="J9" s="55">
        <v>0</v>
      </c>
      <c r="K9" s="57">
        <v>394.5</v>
      </c>
      <c r="L9" s="44" t="str">
        <f t="shared" si="1"/>
        <v>ADORA 50ML-box</v>
      </c>
      <c r="M9" s="67" t="s">
        <v>133</v>
      </c>
      <c r="O9" s="45" t="s">
        <v>136</v>
      </c>
      <c r="P9" s="51">
        <v>10</v>
      </c>
      <c r="Q9" s="51">
        <v>975</v>
      </c>
      <c r="R9" s="51">
        <v>0</v>
      </c>
      <c r="S9" s="51">
        <v>1000</v>
      </c>
      <c r="T9" s="51">
        <v>15</v>
      </c>
      <c r="U9" s="51">
        <v>0</v>
      </c>
      <c r="V9" s="51">
        <v>0</v>
      </c>
    </row>
    <row r="10" spans="1:22" x14ac:dyDescent="0.3">
      <c r="A10" s="54" t="s">
        <v>74</v>
      </c>
      <c r="B10" s="55">
        <v>0</v>
      </c>
      <c r="C10" s="55">
        <v>270</v>
      </c>
      <c r="D10" s="55">
        <v>12</v>
      </c>
      <c r="E10" s="55">
        <v>0</v>
      </c>
      <c r="F10" s="55">
        <v>282</v>
      </c>
      <c r="G10" s="55">
        <v>270</v>
      </c>
      <c r="H10" s="55">
        <v>12</v>
      </c>
      <c r="I10" s="55">
        <v>0</v>
      </c>
      <c r="J10" s="55">
        <v>0</v>
      </c>
      <c r="K10" s="55">
        <v>405</v>
      </c>
      <c r="L10" s="44" t="str">
        <f t="shared" si="1"/>
        <v>ADUE 100GM-box</v>
      </c>
      <c r="M10" s="67" t="s">
        <v>134</v>
      </c>
      <c r="O10" s="45" t="s">
        <v>135</v>
      </c>
      <c r="P10" s="51">
        <v>0</v>
      </c>
      <c r="Q10" s="51">
        <v>60</v>
      </c>
      <c r="R10" s="51">
        <v>0</v>
      </c>
      <c r="S10" s="51">
        <v>62</v>
      </c>
      <c r="T10" s="51">
        <v>2</v>
      </c>
      <c r="U10" s="51">
        <v>0</v>
      </c>
      <c r="V10" s="51">
        <v>0</v>
      </c>
    </row>
    <row r="11" spans="1:22" x14ac:dyDescent="0.3">
      <c r="A11" s="54" t="s">
        <v>75</v>
      </c>
      <c r="B11" s="55">
        <v>0</v>
      </c>
      <c r="C11" s="55">
        <v>60</v>
      </c>
      <c r="D11" s="55">
        <v>2</v>
      </c>
      <c r="E11" s="55">
        <v>0</v>
      </c>
      <c r="F11" s="55">
        <v>62</v>
      </c>
      <c r="G11" s="55">
        <v>62</v>
      </c>
      <c r="H11" s="55">
        <v>0</v>
      </c>
      <c r="I11" s="55">
        <v>0</v>
      </c>
      <c r="J11" s="55">
        <v>0</v>
      </c>
      <c r="K11" s="55">
        <v>93</v>
      </c>
      <c r="L11" s="44" t="str">
        <f t="shared" si="1"/>
        <v>ADUE 200GM-box</v>
      </c>
      <c r="M11" s="67" t="s">
        <v>135</v>
      </c>
      <c r="O11" s="45" t="s">
        <v>134</v>
      </c>
      <c r="P11" s="51">
        <v>0</v>
      </c>
      <c r="Q11" s="51">
        <v>270</v>
      </c>
      <c r="R11" s="51">
        <v>12</v>
      </c>
      <c r="S11" s="51">
        <v>270</v>
      </c>
      <c r="T11" s="51">
        <v>12</v>
      </c>
      <c r="U11" s="51">
        <v>0</v>
      </c>
      <c r="V11" s="51">
        <v>0</v>
      </c>
    </row>
    <row r="12" spans="1:22" x14ac:dyDescent="0.3">
      <c r="A12" s="54" t="s">
        <v>76</v>
      </c>
      <c r="B12" s="55">
        <v>10</v>
      </c>
      <c r="C12" s="55">
        <v>975</v>
      </c>
      <c r="D12" s="55">
        <v>15</v>
      </c>
      <c r="E12" s="55">
        <v>0</v>
      </c>
      <c r="F12" s="55">
        <v>1000</v>
      </c>
      <c r="G12" s="55">
        <v>1000</v>
      </c>
      <c r="H12" s="55">
        <v>0</v>
      </c>
      <c r="I12" s="55">
        <v>0</v>
      </c>
      <c r="J12" s="55">
        <v>0</v>
      </c>
      <c r="K12" s="55">
        <v>1500</v>
      </c>
      <c r="L12" s="44" t="str">
        <f t="shared" si="1"/>
        <v>ADUE 40GM-box</v>
      </c>
      <c r="M12" s="67" t="s">
        <v>136</v>
      </c>
      <c r="O12" s="45" t="s">
        <v>137</v>
      </c>
      <c r="P12" s="51">
        <v>0</v>
      </c>
      <c r="Q12" s="51">
        <v>10</v>
      </c>
      <c r="R12" s="51">
        <v>0</v>
      </c>
      <c r="S12" s="51">
        <v>10</v>
      </c>
      <c r="T12" s="51">
        <v>0</v>
      </c>
      <c r="U12" s="51">
        <v>0</v>
      </c>
      <c r="V12" s="51">
        <v>0</v>
      </c>
    </row>
    <row r="13" spans="1:22" x14ac:dyDescent="0.3">
      <c r="A13" s="54" t="s">
        <v>77</v>
      </c>
      <c r="B13" s="55">
        <v>0</v>
      </c>
      <c r="C13" s="55">
        <v>10</v>
      </c>
      <c r="D13" s="55">
        <v>0</v>
      </c>
      <c r="E13" s="55">
        <v>0</v>
      </c>
      <c r="F13" s="55">
        <v>10</v>
      </c>
      <c r="G13" s="55">
        <v>10</v>
      </c>
      <c r="H13" s="55">
        <v>0</v>
      </c>
      <c r="I13" s="55">
        <v>0</v>
      </c>
      <c r="J13" s="55">
        <v>0</v>
      </c>
      <c r="K13" s="55">
        <v>15</v>
      </c>
      <c r="L13" s="44" t="str">
        <f t="shared" si="1"/>
        <v>ALANTO 1LTR-box</v>
      </c>
      <c r="M13" s="67" t="s">
        <v>137</v>
      </c>
      <c r="O13" s="45" t="s">
        <v>138</v>
      </c>
      <c r="P13" s="51">
        <v>0</v>
      </c>
      <c r="Q13" s="51">
        <v>40</v>
      </c>
      <c r="R13" s="51">
        <v>40</v>
      </c>
      <c r="S13" s="51">
        <v>0</v>
      </c>
      <c r="T13" s="51">
        <v>0</v>
      </c>
      <c r="U13" s="51">
        <v>0</v>
      </c>
      <c r="V13" s="51">
        <v>0</v>
      </c>
    </row>
    <row r="14" spans="1:22" x14ac:dyDescent="0.3">
      <c r="A14" s="54" t="s">
        <v>78</v>
      </c>
      <c r="B14" s="55">
        <v>0</v>
      </c>
      <c r="C14" s="55">
        <v>40</v>
      </c>
      <c r="D14" s="55">
        <v>0</v>
      </c>
      <c r="E14" s="55">
        <v>0</v>
      </c>
      <c r="F14" s="55">
        <v>40</v>
      </c>
      <c r="G14" s="55">
        <v>0</v>
      </c>
      <c r="H14" s="55">
        <v>40</v>
      </c>
      <c r="I14" s="55">
        <v>0</v>
      </c>
      <c r="J14" s="55">
        <v>0</v>
      </c>
      <c r="K14" s="56" t="s">
        <v>67</v>
      </c>
      <c r="L14" s="44" t="str">
        <f t="shared" si="1"/>
        <v>ALANTO 250ML-box</v>
      </c>
      <c r="M14" s="67" t="s">
        <v>138</v>
      </c>
      <c r="O14" s="45" t="s">
        <v>139</v>
      </c>
      <c r="P14" s="51">
        <v>0</v>
      </c>
      <c r="Q14" s="51">
        <v>40</v>
      </c>
      <c r="R14" s="51">
        <v>0</v>
      </c>
      <c r="S14" s="51">
        <v>13</v>
      </c>
      <c r="T14" s="51">
        <v>0</v>
      </c>
      <c r="U14" s="51">
        <v>0</v>
      </c>
      <c r="V14" s="51">
        <v>27</v>
      </c>
    </row>
    <row r="15" spans="1:22" x14ac:dyDescent="0.3">
      <c r="A15" s="54" t="s">
        <v>79</v>
      </c>
      <c r="B15" s="55">
        <v>0</v>
      </c>
      <c r="C15" s="55">
        <v>40</v>
      </c>
      <c r="D15" s="55">
        <v>0</v>
      </c>
      <c r="E15" s="55">
        <v>0</v>
      </c>
      <c r="F15" s="55">
        <v>40</v>
      </c>
      <c r="G15" s="55">
        <v>13</v>
      </c>
      <c r="H15" s="55">
        <v>0</v>
      </c>
      <c r="I15" s="55">
        <v>0</v>
      </c>
      <c r="J15" s="55">
        <v>27</v>
      </c>
      <c r="K15" s="56" t="s">
        <v>67</v>
      </c>
      <c r="L15" s="44" t="str">
        <f t="shared" si="1"/>
        <v>ALIETTE 100GM-box</v>
      </c>
      <c r="M15" s="67" t="s">
        <v>139</v>
      </c>
      <c r="O15" s="45" t="s">
        <v>140</v>
      </c>
      <c r="P15" s="51">
        <v>102</v>
      </c>
      <c r="Q15" s="51">
        <v>200</v>
      </c>
      <c r="R15" s="51">
        <v>0</v>
      </c>
      <c r="S15" s="51">
        <v>235</v>
      </c>
      <c r="T15" s="51">
        <v>0</v>
      </c>
      <c r="U15" s="51">
        <v>0</v>
      </c>
      <c r="V15" s="51">
        <v>67</v>
      </c>
    </row>
    <row r="16" spans="1:22" x14ac:dyDescent="0.3">
      <c r="A16" s="54" t="s">
        <v>80</v>
      </c>
      <c r="B16" s="55">
        <v>102</v>
      </c>
      <c r="C16" s="55">
        <v>200</v>
      </c>
      <c r="D16" s="55">
        <v>0</v>
      </c>
      <c r="E16" s="55">
        <v>0</v>
      </c>
      <c r="F16" s="55">
        <v>302</v>
      </c>
      <c r="G16" s="55">
        <v>235</v>
      </c>
      <c r="H16" s="55">
        <v>0</v>
      </c>
      <c r="I16" s="55">
        <v>0</v>
      </c>
      <c r="J16" s="55">
        <v>67</v>
      </c>
      <c r="K16" s="57">
        <v>285.5</v>
      </c>
      <c r="L16" s="44" t="str">
        <f t="shared" si="1"/>
        <v>AMBITION 1LTR-box</v>
      </c>
      <c r="M16" s="67" t="s">
        <v>140</v>
      </c>
      <c r="O16" s="45" t="s">
        <v>142</v>
      </c>
      <c r="P16" s="51">
        <v>300</v>
      </c>
      <c r="Q16" s="51">
        <v>200</v>
      </c>
      <c r="R16" s="51">
        <v>0</v>
      </c>
      <c r="S16" s="51">
        <v>455</v>
      </c>
      <c r="T16" s="51">
        <v>0</v>
      </c>
      <c r="U16" s="51">
        <v>0</v>
      </c>
      <c r="V16" s="51">
        <v>45</v>
      </c>
    </row>
    <row r="17" spans="1:22" x14ac:dyDescent="0.3">
      <c r="A17" s="54" t="s">
        <v>81</v>
      </c>
      <c r="B17" s="55">
        <v>307</v>
      </c>
      <c r="C17" s="55">
        <v>400</v>
      </c>
      <c r="D17" s="55">
        <v>0</v>
      </c>
      <c r="E17" s="55">
        <v>0</v>
      </c>
      <c r="F17" s="55">
        <v>707</v>
      </c>
      <c r="G17" s="55">
        <v>577</v>
      </c>
      <c r="H17" s="55">
        <v>0</v>
      </c>
      <c r="I17" s="55">
        <v>0</v>
      </c>
      <c r="J17" s="55">
        <v>130</v>
      </c>
      <c r="K17" s="57">
        <v>735.5</v>
      </c>
      <c r="L17" s="44" t="str">
        <f t="shared" si="1"/>
        <v>AMBITION 250ML-box</v>
      </c>
      <c r="M17" s="67" t="s">
        <v>141</v>
      </c>
      <c r="O17" s="45" t="s">
        <v>141</v>
      </c>
      <c r="P17" s="51">
        <v>307</v>
      </c>
      <c r="Q17" s="51">
        <v>400</v>
      </c>
      <c r="R17" s="51">
        <v>0</v>
      </c>
      <c r="S17" s="51">
        <v>577</v>
      </c>
      <c r="T17" s="51">
        <v>0</v>
      </c>
      <c r="U17" s="51">
        <v>0</v>
      </c>
      <c r="V17" s="51">
        <v>130</v>
      </c>
    </row>
    <row r="18" spans="1:22" x14ac:dyDescent="0.3">
      <c r="A18" s="54" t="s">
        <v>82</v>
      </c>
      <c r="B18" s="55">
        <v>300</v>
      </c>
      <c r="C18" s="55">
        <v>200</v>
      </c>
      <c r="D18" s="55">
        <v>0</v>
      </c>
      <c r="E18" s="55">
        <v>0</v>
      </c>
      <c r="F18" s="55">
        <v>500</v>
      </c>
      <c r="G18" s="55">
        <v>455</v>
      </c>
      <c r="H18" s="55">
        <v>0</v>
      </c>
      <c r="I18" s="55">
        <v>0</v>
      </c>
      <c r="J18" s="55">
        <v>45</v>
      </c>
      <c r="K18" s="57">
        <v>637.5</v>
      </c>
      <c r="L18" s="44" t="str">
        <f t="shared" si="1"/>
        <v>AMBITION 500ML-box</v>
      </c>
      <c r="M18" s="67" t="s">
        <v>142</v>
      </c>
      <c r="O18" s="45" t="s">
        <v>144</v>
      </c>
      <c r="P18" s="51">
        <v>18</v>
      </c>
      <c r="Q18" s="51">
        <v>690</v>
      </c>
      <c r="R18" s="51">
        <v>0</v>
      </c>
      <c r="S18" s="51">
        <v>697</v>
      </c>
      <c r="T18" s="51">
        <v>0</v>
      </c>
      <c r="U18" s="51">
        <v>0</v>
      </c>
      <c r="V18" s="51">
        <v>11</v>
      </c>
    </row>
    <row r="19" spans="1:22" x14ac:dyDescent="0.3">
      <c r="A19" s="54" t="s">
        <v>83</v>
      </c>
      <c r="B19" s="55">
        <v>199</v>
      </c>
      <c r="C19" s="55">
        <v>3750</v>
      </c>
      <c r="D19" s="55">
        <v>0</v>
      </c>
      <c r="E19" s="55">
        <v>0</v>
      </c>
      <c r="F19" s="55">
        <v>3949</v>
      </c>
      <c r="G19" s="55">
        <v>3346</v>
      </c>
      <c r="H19" s="55">
        <v>0</v>
      </c>
      <c r="I19" s="55">
        <v>0</v>
      </c>
      <c r="J19" s="55">
        <v>603</v>
      </c>
      <c r="K19" s="55">
        <v>4416</v>
      </c>
      <c r="L19" s="44" t="str">
        <f t="shared" si="1"/>
        <v>ANTRACOL 100GM-box</v>
      </c>
      <c r="M19" s="67" t="s">
        <v>143</v>
      </c>
      <c r="O19" s="45" t="s">
        <v>146</v>
      </c>
      <c r="P19" s="51">
        <v>27</v>
      </c>
      <c r="Q19" s="51">
        <v>1540</v>
      </c>
      <c r="R19" s="51">
        <v>0</v>
      </c>
      <c r="S19" s="51">
        <v>1547</v>
      </c>
      <c r="T19" s="51">
        <v>0</v>
      </c>
      <c r="U19" s="51">
        <v>0</v>
      </c>
      <c r="V19" s="51">
        <v>20</v>
      </c>
    </row>
    <row r="20" spans="1:22" x14ac:dyDescent="0.3">
      <c r="A20" s="54" t="s">
        <v>84</v>
      </c>
      <c r="B20" s="55">
        <v>18</v>
      </c>
      <c r="C20" s="55">
        <v>690</v>
      </c>
      <c r="D20" s="55">
        <v>0</v>
      </c>
      <c r="E20" s="55">
        <v>0</v>
      </c>
      <c r="F20" s="55">
        <v>708</v>
      </c>
      <c r="G20" s="55">
        <v>697</v>
      </c>
      <c r="H20" s="55">
        <v>0</v>
      </c>
      <c r="I20" s="55">
        <v>0</v>
      </c>
      <c r="J20" s="55">
        <v>11</v>
      </c>
      <c r="K20" s="57">
        <v>1034.5</v>
      </c>
      <c r="L20" s="44" t="str">
        <f t="shared" si="1"/>
        <v>ANTRACOL 1KG-box</v>
      </c>
      <c r="M20" s="67" t="s">
        <v>144</v>
      </c>
      <c r="O20" s="45" t="s">
        <v>145</v>
      </c>
      <c r="P20" s="51">
        <v>100</v>
      </c>
      <c r="Q20" s="51">
        <v>3520</v>
      </c>
      <c r="R20" s="51">
        <v>0</v>
      </c>
      <c r="S20" s="51">
        <v>3609</v>
      </c>
      <c r="T20" s="51">
        <v>0</v>
      </c>
      <c r="U20" s="51">
        <v>0</v>
      </c>
      <c r="V20" s="51">
        <v>11</v>
      </c>
    </row>
    <row r="21" spans="1:22" x14ac:dyDescent="0.3">
      <c r="A21" s="54" t="s">
        <v>85</v>
      </c>
      <c r="B21" s="55">
        <v>100</v>
      </c>
      <c r="C21" s="55">
        <v>3520</v>
      </c>
      <c r="D21" s="55">
        <v>0</v>
      </c>
      <c r="E21" s="55">
        <v>0</v>
      </c>
      <c r="F21" s="55">
        <v>3620</v>
      </c>
      <c r="G21" s="55">
        <v>3609</v>
      </c>
      <c r="H21" s="55">
        <v>0</v>
      </c>
      <c r="I21" s="55">
        <v>0</v>
      </c>
      <c r="J21" s="55">
        <v>11</v>
      </c>
      <c r="K21" s="57">
        <v>5402.5</v>
      </c>
      <c r="L21" s="44" t="str">
        <f t="shared" si="1"/>
        <v>ANTRACOL 250GM-box</v>
      </c>
      <c r="M21" s="67" t="s">
        <v>145</v>
      </c>
      <c r="O21" s="45" t="s">
        <v>143</v>
      </c>
      <c r="P21" s="51">
        <v>199</v>
      </c>
      <c r="Q21" s="51">
        <v>3750</v>
      </c>
      <c r="R21" s="51">
        <v>0</v>
      </c>
      <c r="S21" s="51">
        <v>3346</v>
      </c>
      <c r="T21" s="51">
        <v>0</v>
      </c>
      <c r="U21" s="51">
        <v>0</v>
      </c>
      <c r="V21" s="51">
        <v>603</v>
      </c>
    </row>
    <row r="22" spans="1:22" x14ac:dyDescent="0.3">
      <c r="A22" s="54" t="s">
        <v>86</v>
      </c>
      <c r="B22" s="55">
        <v>27</v>
      </c>
      <c r="C22" s="55">
        <v>1540</v>
      </c>
      <c r="D22" s="55">
        <v>0</v>
      </c>
      <c r="E22" s="55">
        <v>0</v>
      </c>
      <c r="F22" s="55">
        <v>1567</v>
      </c>
      <c r="G22" s="55">
        <v>1547</v>
      </c>
      <c r="H22" s="55">
        <v>0</v>
      </c>
      <c r="I22" s="55">
        <v>0</v>
      </c>
      <c r="J22" s="55">
        <v>20</v>
      </c>
      <c r="K22" s="57">
        <v>2300.5</v>
      </c>
      <c r="L22" s="44" t="str">
        <f t="shared" si="1"/>
        <v>ANTRACOL 500GM-box</v>
      </c>
      <c r="M22" s="67" t="s">
        <v>146</v>
      </c>
      <c r="O22" s="45" t="s">
        <v>147</v>
      </c>
      <c r="P22" s="51">
        <v>0</v>
      </c>
      <c r="Q22" s="51">
        <v>15800</v>
      </c>
      <c r="R22" s="51">
        <v>978</v>
      </c>
      <c r="S22" s="51">
        <v>16192</v>
      </c>
      <c r="T22" s="51">
        <v>1370</v>
      </c>
      <c r="U22" s="51">
        <v>0</v>
      </c>
      <c r="V22" s="51">
        <v>0</v>
      </c>
    </row>
    <row r="23" spans="1:22" x14ac:dyDescent="0.3">
      <c r="A23" s="54" t="s">
        <v>87</v>
      </c>
      <c r="B23" s="55">
        <v>0</v>
      </c>
      <c r="C23" s="55">
        <v>8570</v>
      </c>
      <c r="D23" s="55">
        <v>495</v>
      </c>
      <c r="E23" s="55">
        <v>0</v>
      </c>
      <c r="F23" s="55">
        <v>9065</v>
      </c>
      <c r="G23" s="55">
        <v>8765</v>
      </c>
      <c r="H23" s="55">
        <v>300</v>
      </c>
      <c r="I23" s="55">
        <v>0</v>
      </c>
      <c r="J23" s="55">
        <v>0</v>
      </c>
      <c r="K23" s="57">
        <v>13147.5</v>
      </c>
      <c r="L23" s="44" t="str">
        <f t="shared" si="1"/>
        <v>ARIZE 6444 GOLD 3KG-box</v>
      </c>
      <c r="M23" s="67" t="s">
        <v>147</v>
      </c>
      <c r="O23" s="45" t="s">
        <v>149</v>
      </c>
      <c r="P23" s="51">
        <v>0</v>
      </c>
      <c r="Q23" s="51">
        <v>300</v>
      </c>
      <c r="R23" s="51">
        <v>108</v>
      </c>
      <c r="S23" s="51">
        <v>204</v>
      </c>
      <c r="T23" s="51">
        <v>12</v>
      </c>
      <c r="U23" s="51">
        <v>0</v>
      </c>
      <c r="V23" s="51">
        <v>0</v>
      </c>
    </row>
    <row r="24" spans="1:22" x14ac:dyDescent="0.3">
      <c r="A24" s="54" t="s">
        <v>88</v>
      </c>
      <c r="B24" s="55">
        <v>0</v>
      </c>
      <c r="C24" s="55">
        <v>7230</v>
      </c>
      <c r="D24" s="55">
        <v>875</v>
      </c>
      <c r="E24" s="55">
        <v>0</v>
      </c>
      <c r="F24" s="55">
        <v>8105</v>
      </c>
      <c r="G24" s="55">
        <v>7427</v>
      </c>
      <c r="H24" s="55">
        <v>678</v>
      </c>
      <c r="I24" s="55">
        <v>0</v>
      </c>
      <c r="J24" s="55">
        <v>0</v>
      </c>
      <c r="K24" s="57">
        <v>11140.5</v>
      </c>
      <c r="L24" s="44" t="str">
        <f t="shared" si="1"/>
        <v>ARIZE 6444 GOLD 5KG-box</v>
      </c>
      <c r="M24" s="67" t="s">
        <v>147</v>
      </c>
      <c r="O24" s="45" t="s">
        <v>150</v>
      </c>
      <c r="P24" s="51">
        <v>0</v>
      </c>
      <c r="Q24" s="51">
        <v>17460</v>
      </c>
      <c r="R24" s="51">
        <v>890</v>
      </c>
      <c r="S24" s="51">
        <v>17944</v>
      </c>
      <c r="T24" s="51">
        <v>1374</v>
      </c>
      <c r="U24" s="51">
        <v>0</v>
      </c>
      <c r="V24" s="51">
        <v>0</v>
      </c>
    </row>
    <row r="25" spans="1:22" x14ac:dyDescent="0.3">
      <c r="A25" s="54" t="s">
        <v>89</v>
      </c>
      <c r="B25" s="55">
        <v>0</v>
      </c>
      <c r="C25" s="55">
        <v>300</v>
      </c>
      <c r="D25" s="55">
        <v>12</v>
      </c>
      <c r="E25" s="55">
        <v>0</v>
      </c>
      <c r="F25" s="55">
        <v>312</v>
      </c>
      <c r="G25" s="55">
        <v>204</v>
      </c>
      <c r="H25" s="55">
        <v>108</v>
      </c>
      <c r="I25" s="55">
        <v>0</v>
      </c>
      <c r="J25" s="55">
        <v>0</v>
      </c>
      <c r="K25" s="55">
        <v>306</v>
      </c>
      <c r="L25" s="44" t="str">
        <f t="shared" si="1"/>
        <v>ARIZE 6633 3KG-box</v>
      </c>
      <c r="M25" s="67" t="s">
        <v>149</v>
      </c>
      <c r="O25" s="45" t="s">
        <v>151</v>
      </c>
      <c r="P25" s="51">
        <v>0</v>
      </c>
      <c r="Q25" s="51">
        <v>400</v>
      </c>
      <c r="R25" s="51">
        <v>10</v>
      </c>
      <c r="S25" s="51">
        <v>441</v>
      </c>
      <c r="T25" s="51">
        <v>51</v>
      </c>
      <c r="U25" s="51">
        <v>0</v>
      </c>
      <c r="V25" s="51">
        <v>0</v>
      </c>
    </row>
    <row r="26" spans="1:22" x14ac:dyDescent="0.3">
      <c r="A26" s="54" t="s">
        <v>90</v>
      </c>
      <c r="B26" s="55">
        <v>0</v>
      </c>
      <c r="C26" s="55">
        <v>17460</v>
      </c>
      <c r="D26" s="55">
        <v>1374</v>
      </c>
      <c r="E26" s="55">
        <v>0</v>
      </c>
      <c r="F26" s="55">
        <v>18834</v>
      </c>
      <c r="G26" s="55">
        <v>17944</v>
      </c>
      <c r="H26" s="55">
        <v>890</v>
      </c>
      <c r="I26" s="55">
        <v>0</v>
      </c>
      <c r="J26" s="55">
        <v>0</v>
      </c>
      <c r="K26" s="55">
        <v>26916</v>
      </c>
      <c r="L26" s="44" t="str">
        <f t="shared" si="1"/>
        <v>ARIZE 8433 DT 3KG-box</v>
      </c>
      <c r="M26" s="67" t="s">
        <v>150</v>
      </c>
      <c r="O26" s="45" t="s">
        <v>152</v>
      </c>
      <c r="P26" s="51">
        <v>0</v>
      </c>
      <c r="Q26" s="51">
        <v>4250</v>
      </c>
      <c r="R26" s="51">
        <v>1570</v>
      </c>
      <c r="S26" s="51">
        <v>3391</v>
      </c>
      <c r="T26" s="51">
        <v>711</v>
      </c>
      <c r="U26" s="51">
        <v>0</v>
      </c>
      <c r="V26" s="51">
        <v>0</v>
      </c>
    </row>
    <row r="27" spans="1:22" x14ac:dyDescent="0.3">
      <c r="A27" s="54" t="s">
        <v>91</v>
      </c>
      <c r="B27" s="55">
        <v>0</v>
      </c>
      <c r="C27" s="55">
        <v>400</v>
      </c>
      <c r="D27" s="55">
        <v>51</v>
      </c>
      <c r="E27" s="55">
        <v>0</v>
      </c>
      <c r="F27" s="55">
        <v>451</v>
      </c>
      <c r="G27" s="55">
        <v>441</v>
      </c>
      <c r="H27" s="55">
        <v>10</v>
      </c>
      <c r="I27" s="55">
        <v>0</v>
      </c>
      <c r="J27" s="55">
        <v>0</v>
      </c>
      <c r="K27" s="57">
        <v>661.5</v>
      </c>
      <c r="L27" s="44" t="str">
        <f t="shared" si="1"/>
        <v>ARIZE BOLD 3KG-box</v>
      </c>
      <c r="M27" s="67" t="s">
        <v>151</v>
      </c>
      <c r="O27" s="45" t="s">
        <v>153</v>
      </c>
      <c r="P27" s="51">
        <v>0</v>
      </c>
      <c r="Q27" s="51">
        <v>1200</v>
      </c>
      <c r="R27" s="51">
        <v>786</v>
      </c>
      <c r="S27" s="51">
        <v>613</v>
      </c>
      <c r="T27" s="51">
        <v>199</v>
      </c>
      <c r="U27" s="51">
        <v>0</v>
      </c>
      <c r="V27" s="51">
        <v>0</v>
      </c>
    </row>
    <row r="28" spans="1:22" x14ac:dyDescent="0.3">
      <c r="A28" s="54" t="s">
        <v>92</v>
      </c>
      <c r="B28" s="55">
        <v>0</v>
      </c>
      <c r="C28" s="55">
        <v>4250</v>
      </c>
      <c r="D28" s="55">
        <v>711</v>
      </c>
      <c r="E28" s="55">
        <v>0</v>
      </c>
      <c r="F28" s="55">
        <v>4961</v>
      </c>
      <c r="G28" s="55">
        <v>3391</v>
      </c>
      <c r="H28" s="55">
        <v>1570</v>
      </c>
      <c r="I28" s="55">
        <v>0</v>
      </c>
      <c r="J28" s="55">
        <v>0</v>
      </c>
      <c r="K28" s="57">
        <v>5086.5</v>
      </c>
      <c r="L28" s="44" t="str">
        <f t="shared" si="1"/>
        <v>ARIZE DHANI 3KG-box</v>
      </c>
      <c r="M28" s="67" t="s">
        <v>152</v>
      </c>
      <c r="O28" s="45" t="s">
        <v>155</v>
      </c>
      <c r="P28" s="51">
        <v>0</v>
      </c>
      <c r="Q28" s="51">
        <v>2100</v>
      </c>
      <c r="R28" s="51">
        <v>0</v>
      </c>
      <c r="S28" s="51">
        <v>2630</v>
      </c>
      <c r="T28" s="51">
        <v>530</v>
      </c>
      <c r="U28" s="51">
        <v>0</v>
      </c>
      <c r="V28" s="51">
        <v>0</v>
      </c>
    </row>
    <row r="29" spans="1:22" x14ac:dyDescent="0.3">
      <c r="A29" s="54" t="s">
        <v>93</v>
      </c>
      <c r="B29" s="55">
        <v>0</v>
      </c>
      <c r="C29" s="55">
        <v>1200</v>
      </c>
      <c r="D29" s="55">
        <v>199</v>
      </c>
      <c r="E29" s="55">
        <v>0</v>
      </c>
      <c r="F29" s="55">
        <v>1399</v>
      </c>
      <c r="G29" s="55">
        <v>613</v>
      </c>
      <c r="H29" s="55">
        <v>786</v>
      </c>
      <c r="I29" s="55">
        <v>0</v>
      </c>
      <c r="J29" s="55">
        <v>0</v>
      </c>
      <c r="K29" s="57">
        <v>919.5</v>
      </c>
      <c r="L29" s="44" t="str">
        <f t="shared" si="1"/>
        <v>ARIZE DHANI 5KG-box</v>
      </c>
      <c r="M29" s="67" t="s">
        <v>153</v>
      </c>
      <c r="O29" s="45" t="s">
        <v>154</v>
      </c>
      <c r="P29" s="51">
        <v>0</v>
      </c>
      <c r="Q29" s="51">
        <v>1260</v>
      </c>
      <c r="R29" s="51">
        <v>0</v>
      </c>
      <c r="S29" s="51">
        <v>1526</v>
      </c>
      <c r="T29" s="51">
        <v>266</v>
      </c>
      <c r="U29" s="51">
        <v>0</v>
      </c>
      <c r="V29" s="51">
        <v>0</v>
      </c>
    </row>
    <row r="30" spans="1:22" x14ac:dyDescent="0.3">
      <c r="A30" s="54" t="s">
        <v>94</v>
      </c>
      <c r="B30" s="55">
        <v>0</v>
      </c>
      <c r="C30" s="55">
        <v>1260</v>
      </c>
      <c r="D30" s="55">
        <v>266</v>
      </c>
      <c r="E30" s="55">
        <v>0</v>
      </c>
      <c r="F30" s="55">
        <v>1526</v>
      </c>
      <c r="G30" s="55">
        <v>1526</v>
      </c>
      <c r="H30" s="55">
        <v>0</v>
      </c>
      <c r="I30" s="55">
        <v>0</v>
      </c>
      <c r="J30" s="55">
        <v>0</v>
      </c>
      <c r="K30" s="55">
        <v>2289</v>
      </c>
      <c r="L30" s="44" t="str">
        <f t="shared" si="1"/>
        <v>ARIZE TEJ GOLD 1KG-box</v>
      </c>
      <c r="M30" s="67" t="s">
        <v>154</v>
      </c>
      <c r="O30" s="45" t="s">
        <v>156</v>
      </c>
      <c r="P30" s="51">
        <v>0</v>
      </c>
      <c r="Q30" s="51">
        <v>400</v>
      </c>
      <c r="R30" s="51">
        <v>70</v>
      </c>
      <c r="S30" s="51">
        <v>367</v>
      </c>
      <c r="T30" s="51">
        <v>37</v>
      </c>
      <c r="U30" s="51">
        <v>0</v>
      </c>
      <c r="V30" s="51">
        <v>0</v>
      </c>
    </row>
    <row r="31" spans="1:22" x14ac:dyDescent="0.3">
      <c r="A31" s="54" t="s">
        <v>95</v>
      </c>
      <c r="B31" s="55">
        <v>0</v>
      </c>
      <c r="C31" s="55">
        <v>2100</v>
      </c>
      <c r="D31" s="55">
        <v>530</v>
      </c>
      <c r="E31" s="55">
        <v>0</v>
      </c>
      <c r="F31" s="55">
        <v>2630</v>
      </c>
      <c r="G31" s="55">
        <v>2630</v>
      </c>
      <c r="H31" s="55">
        <v>0</v>
      </c>
      <c r="I31" s="55">
        <v>0</v>
      </c>
      <c r="J31" s="55">
        <v>0</v>
      </c>
      <c r="K31" s="55">
        <v>3945</v>
      </c>
      <c r="L31" s="44" t="str">
        <f t="shared" si="1"/>
        <v>ARIZE TEJ GOLD 3KG-box</v>
      </c>
      <c r="M31" s="67" t="s">
        <v>155</v>
      </c>
      <c r="O31" s="45" t="s">
        <v>157</v>
      </c>
      <c r="P31" s="51">
        <v>0</v>
      </c>
      <c r="Q31" s="51">
        <v>25</v>
      </c>
      <c r="R31" s="51">
        <v>0</v>
      </c>
      <c r="S31" s="51">
        <v>25</v>
      </c>
      <c r="T31" s="51">
        <v>0</v>
      </c>
      <c r="U31" s="51">
        <v>0</v>
      </c>
      <c r="V31" s="51">
        <v>0</v>
      </c>
    </row>
    <row r="32" spans="1:22" x14ac:dyDescent="0.3">
      <c r="A32" s="54" t="s">
        <v>96</v>
      </c>
      <c r="B32" s="55">
        <v>0</v>
      </c>
      <c r="C32" s="55">
        <v>400</v>
      </c>
      <c r="D32" s="55">
        <v>37</v>
      </c>
      <c r="E32" s="55">
        <v>0</v>
      </c>
      <c r="F32" s="55">
        <v>437</v>
      </c>
      <c r="G32" s="55">
        <v>367</v>
      </c>
      <c r="H32" s="55">
        <v>70</v>
      </c>
      <c r="I32" s="55">
        <v>0</v>
      </c>
      <c r="J32" s="55">
        <v>0</v>
      </c>
      <c r="K32" s="57">
        <v>550.5</v>
      </c>
      <c r="L32" s="44" t="str">
        <f t="shared" si="1"/>
        <v>ARIZE XPRESS 3KG-box</v>
      </c>
      <c r="M32" s="67" t="s">
        <v>156</v>
      </c>
      <c r="O32" s="45" t="s">
        <v>158</v>
      </c>
      <c r="P32" s="51">
        <v>0</v>
      </c>
      <c r="Q32" s="51">
        <v>8</v>
      </c>
      <c r="R32" s="51">
        <v>0</v>
      </c>
      <c r="S32" s="51">
        <v>8</v>
      </c>
      <c r="T32" s="51">
        <v>0</v>
      </c>
      <c r="U32" s="51">
        <v>0</v>
      </c>
      <c r="V32" s="51">
        <v>0</v>
      </c>
    </row>
    <row r="33" spans="1:22" x14ac:dyDescent="0.3">
      <c r="A33" s="54" t="s">
        <v>97</v>
      </c>
      <c r="B33" s="55">
        <v>0</v>
      </c>
      <c r="C33" s="55">
        <v>25</v>
      </c>
      <c r="D33" s="55">
        <v>0</v>
      </c>
      <c r="E33" s="55">
        <v>0</v>
      </c>
      <c r="F33" s="55">
        <v>25</v>
      </c>
      <c r="G33" s="55">
        <v>25</v>
      </c>
      <c r="H33" s="55">
        <v>0</v>
      </c>
      <c r="I33" s="55">
        <v>0</v>
      </c>
      <c r="J33" s="55">
        <v>0</v>
      </c>
      <c r="K33" s="57">
        <v>37.5</v>
      </c>
      <c r="L33" s="44" t="str">
        <f t="shared" si="1"/>
        <v>BERDERA 120GM-box</v>
      </c>
      <c r="M33" s="67" t="s">
        <v>157</v>
      </c>
      <c r="O33" s="45" t="s">
        <v>159</v>
      </c>
      <c r="P33" s="51">
        <v>0</v>
      </c>
      <c r="Q33" s="51">
        <v>40</v>
      </c>
      <c r="R33" s="51">
        <v>0</v>
      </c>
      <c r="S33" s="51">
        <v>10</v>
      </c>
      <c r="T33" s="51">
        <v>0</v>
      </c>
      <c r="U33" s="51">
        <v>0</v>
      </c>
      <c r="V33" s="51">
        <v>30</v>
      </c>
    </row>
    <row r="34" spans="1:22" x14ac:dyDescent="0.3">
      <c r="A34" s="54" t="s">
        <v>98</v>
      </c>
      <c r="B34" s="55">
        <v>0</v>
      </c>
      <c r="C34" s="55">
        <v>8</v>
      </c>
      <c r="D34" s="55">
        <v>0</v>
      </c>
      <c r="E34" s="55">
        <v>0</v>
      </c>
      <c r="F34" s="55">
        <v>8</v>
      </c>
      <c r="G34" s="55">
        <v>8</v>
      </c>
      <c r="H34" s="55">
        <v>0</v>
      </c>
      <c r="I34" s="55">
        <v>0</v>
      </c>
      <c r="J34" s="55">
        <v>0</v>
      </c>
      <c r="K34" s="55">
        <v>12</v>
      </c>
      <c r="L34" s="44" t="str">
        <f t="shared" si="1"/>
        <v>BERDERA 500GM-box</v>
      </c>
      <c r="M34" s="67" t="s">
        <v>158</v>
      </c>
      <c r="O34" s="45" t="s">
        <v>160</v>
      </c>
      <c r="P34" s="51">
        <v>0</v>
      </c>
      <c r="Q34" s="51">
        <v>20</v>
      </c>
      <c r="R34" s="51">
        <v>0</v>
      </c>
      <c r="S34" s="51">
        <v>10</v>
      </c>
      <c r="T34" s="51">
        <v>0</v>
      </c>
      <c r="U34" s="51">
        <v>0</v>
      </c>
      <c r="V34" s="51">
        <v>10</v>
      </c>
    </row>
    <row r="35" spans="1:22" x14ac:dyDescent="0.3">
      <c r="A35" s="54" t="s">
        <v>99</v>
      </c>
      <c r="B35" s="55">
        <v>0</v>
      </c>
      <c r="C35" s="55">
        <v>40</v>
      </c>
      <c r="D35" s="55">
        <v>0</v>
      </c>
      <c r="E35" s="55">
        <v>0</v>
      </c>
      <c r="F35" s="55">
        <v>40</v>
      </c>
      <c r="G35" s="55">
        <v>10</v>
      </c>
      <c r="H35" s="55">
        <v>0</v>
      </c>
      <c r="I35" s="55">
        <v>0</v>
      </c>
      <c r="J35" s="55">
        <v>30</v>
      </c>
      <c r="K35" s="56" t="s">
        <v>67</v>
      </c>
      <c r="L35" s="44" t="str">
        <f t="shared" si="1"/>
        <v>BUONOS SC 250ML-box</v>
      </c>
      <c r="M35" s="67" t="s">
        <v>159</v>
      </c>
      <c r="O35" s="45" t="s">
        <v>161</v>
      </c>
      <c r="P35" s="51">
        <v>13</v>
      </c>
      <c r="Q35" s="51">
        <v>80</v>
      </c>
      <c r="R35" s="51">
        <v>40</v>
      </c>
      <c r="S35" s="51">
        <v>20</v>
      </c>
      <c r="T35" s="51">
        <v>0</v>
      </c>
      <c r="U35" s="51">
        <v>0</v>
      </c>
      <c r="V35" s="51">
        <v>33</v>
      </c>
    </row>
    <row r="36" spans="1:22" x14ac:dyDescent="0.3">
      <c r="A36" s="54" t="s">
        <v>100</v>
      </c>
      <c r="B36" s="55">
        <v>0</v>
      </c>
      <c r="C36" s="55">
        <v>60</v>
      </c>
      <c r="D36" s="55">
        <v>0</v>
      </c>
      <c r="E36" s="55">
        <v>0</v>
      </c>
      <c r="F36" s="55">
        <v>60</v>
      </c>
      <c r="G36" s="55">
        <v>12</v>
      </c>
      <c r="H36" s="55">
        <v>0</v>
      </c>
      <c r="I36" s="55">
        <v>0</v>
      </c>
      <c r="J36" s="55">
        <v>48</v>
      </c>
      <c r="K36" s="56" t="s">
        <v>67</v>
      </c>
      <c r="L36" s="44" t="str">
        <f t="shared" si="1"/>
        <v>CIPEL GR 4KG-box</v>
      </c>
      <c r="M36" s="67" t="s">
        <v>310</v>
      </c>
      <c r="O36" s="45" t="s">
        <v>162</v>
      </c>
      <c r="P36" s="51">
        <v>20</v>
      </c>
      <c r="Q36" s="51">
        <v>40</v>
      </c>
      <c r="R36" s="51">
        <v>40</v>
      </c>
      <c r="S36" s="51">
        <v>19</v>
      </c>
      <c r="T36" s="51">
        <v>0</v>
      </c>
      <c r="U36" s="51">
        <v>0</v>
      </c>
      <c r="V36" s="51">
        <v>1</v>
      </c>
    </row>
    <row r="37" spans="1:22" x14ac:dyDescent="0.3">
      <c r="A37" s="54" t="s">
        <v>101</v>
      </c>
      <c r="B37" s="55">
        <v>0</v>
      </c>
      <c r="C37" s="55">
        <v>20</v>
      </c>
      <c r="D37" s="55">
        <v>0</v>
      </c>
      <c r="E37" s="55">
        <v>0</v>
      </c>
      <c r="F37" s="55">
        <v>20</v>
      </c>
      <c r="G37" s="55">
        <v>10</v>
      </c>
      <c r="H37" s="55">
        <v>0</v>
      </c>
      <c r="I37" s="55">
        <v>0</v>
      </c>
      <c r="J37" s="55">
        <v>10</v>
      </c>
      <c r="K37" s="55">
        <v>5</v>
      </c>
      <c r="L37" s="44" t="str">
        <f t="shared" si="1"/>
        <v>CONFIDOR 1LTR-box</v>
      </c>
      <c r="M37" s="67" t="s">
        <v>160</v>
      </c>
      <c r="O37" s="45" t="s">
        <v>163</v>
      </c>
      <c r="P37" s="51">
        <v>0</v>
      </c>
      <c r="Q37" s="51">
        <v>100</v>
      </c>
      <c r="R37" s="51">
        <v>50</v>
      </c>
      <c r="S37" s="51">
        <v>49</v>
      </c>
      <c r="T37" s="51">
        <v>0</v>
      </c>
      <c r="U37" s="51">
        <v>0</v>
      </c>
      <c r="V37" s="51">
        <v>1</v>
      </c>
    </row>
    <row r="38" spans="1:22" x14ac:dyDescent="0.3">
      <c r="A38" s="54" t="s">
        <v>102</v>
      </c>
      <c r="B38" s="55">
        <v>13</v>
      </c>
      <c r="C38" s="55">
        <v>80</v>
      </c>
      <c r="D38" s="55">
        <v>0</v>
      </c>
      <c r="E38" s="55">
        <v>0</v>
      </c>
      <c r="F38" s="55">
        <v>93</v>
      </c>
      <c r="G38" s="55">
        <v>20</v>
      </c>
      <c r="H38" s="55">
        <v>40</v>
      </c>
      <c r="I38" s="55">
        <v>0</v>
      </c>
      <c r="J38" s="55">
        <v>33</v>
      </c>
      <c r="K38" s="56" t="s">
        <v>67</v>
      </c>
      <c r="L38" s="44" t="str">
        <f t="shared" si="1"/>
        <v>CONFIDOR 250ML-box</v>
      </c>
      <c r="M38" s="67" t="s">
        <v>161</v>
      </c>
      <c r="O38" s="45" t="s">
        <v>165</v>
      </c>
      <c r="P38" s="51">
        <v>34</v>
      </c>
      <c r="Q38" s="51">
        <v>300</v>
      </c>
      <c r="R38" s="51">
        <v>300</v>
      </c>
      <c r="S38" s="51">
        <v>25</v>
      </c>
      <c r="T38" s="51">
        <v>10</v>
      </c>
      <c r="U38" s="51">
        <v>0</v>
      </c>
      <c r="V38" s="51">
        <v>19</v>
      </c>
    </row>
    <row r="39" spans="1:22" x14ac:dyDescent="0.3">
      <c r="A39" s="54" t="s">
        <v>103</v>
      </c>
      <c r="B39" s="55">
        <v>20</v>
      </c>
      <c r="C39" s="55">
        <v>40</v>
      </c>
      <c r="D39" s="55">
        <v>0</v>
      </c>
      <c r="E39" s="55">
        <v>0</v>
      </c>
      <c r="F39" s="55">
        <v>60</v>
      </c>
      <c r="G39" s="55">
        <v>19</v>
      </c>
      <c r="H39" s="55">
        <v>40</v>
      </c>
      <c r="I39" s="55">
        <v>0</v>
      </c>
      <c r="J39" s="55">
        <v>1</v>
      </c>
      <c r="K39" s="57">
        <v>27.5</v>
      </c>
      <c r="L39" s="44" t="str">
        <f t="shared" si="1"/>
        <v>CONFIDOR SUPER 250ML-box</v>
      </c>
      <c r="M39" s="67" t="s">
        <v>162</v>
      </c>
      <c r="O39" s="45" t="s">
        <v>164</v>
      </c>
      <c r="P39" s="51">
        <v>10</v>
      </c>
      <c r="Q39" s="51">
        <v>160</v>
      </c>
      <c r="R39" s="51">
        <v>80</v>
      </c>
      <c r="S39" s="51">
        <v>28</v>
      </c>
      <c r="T39" s="51">
        <v>28</v>
      </c>
      <c r="U39" s="51">
        <v>0</v>
      </c>
      <c r="V39" s="51">
        <v>90</v>
      </c>
    </row>
    <row r="40" spans="1:22" x14ac:dyDescent="0.3">
      <c r="A40" s="54" t="s">
        <v>104</v>
      </c>
      <c r="B40" s="55">
        <v>0</v>
      </c>
      <c r="C40" s="55">
        <v>100</v>
      </c>
      <c r="D40" s="55">
        <v>0</v>
      </c>
      <c r="E40" s="55">
        <v>0</v>
      </c>
      <c r="F40" s="55">
        <v>100</v>
      </c>
      <c r="G40" s="55">
        <v>49</v>
      </c>
      <c r="H40" s="55">
        <v>50</v>
      </c>
      <c r="I40" s="55">
        <v>0</v>
      </c>
      <c r="J40" s="55">
        <v>1</v>
      </c>
      <c r="K40" s="57">
        <v>72.5</v>
      </c>
      <c r="L40" s="44" t="str">
        <f t="shared" si="1"/>
        <v>CONFIDOR SUPER 50ML-box</v>
      </c>
      <c r="M40" s="67" t="s">
        <v>163</v>
      </c>
      <c r="O40" s="45" t="s">
        <v>166</v>
      </c>
      <c r="P40" s="51">
        <v>24</v>
      </c>
      <c r="Q40" s="51">
        <v>60</v>
      </c>
      <c r="R40" s="51">
        <v>0</v>
      </c>
      <c r="S40" s="51">
        <v>66</v>
      </c>
      <c r="T40" s="51">
        <v>0</v>
      </c>
      <c r="U40" s="51">
        <v>0</v>
      </c>
      <c r="V40" s="51">
        <v>18</v>
      </c>
    </row>
    <row r="41" spans="1:22" x14ac:dyDescent="0.3">
      <c r="A41" s="54" t="s">
        <v>105</v>
      </c>
      <c r="B41" s="55">
        <v>10</v>
      </c>
      <c r="C41" s="55">
        <v>160</v>
      </c>
      <c r="D41" s="55">
        <v>28</v>
      </c>
      <c r="E41" s="55">
        <v>0</v>
      </c>
      <c r="F41" s="55">
        <v>198</v>
      </c>
      <c r="G41" s="55">
        <v>28</v>
      </c>
      <c r="H41" s="55">
        <v>80</v>
      </c>
      <c r="I41" s="55">
        <v>0</v>
      </c>
      <c r="J41" s="55">
        <v>90</v>
      </c>
      <c r="K41" s="56" t="s">
        <v>67</v>
      </c>
      <c r="L41" s="44" t="str">
        <f t="shared" si="1"/>
        <v>COUNCIL ACTIVE 45GM-box</v>
      </c>
      <c r="M41" s="67" t="s">
        <v>164</v>
      </c>
      <c r="O41" s="45" t="s">
        <v>168</v>
      </c>
      <c r="P41" s="51">
        <v>48</v>
      </c>
      <c r="Q41" s="51">
        <v>0</v>
      </c>
      <c r="R41" s="51">
        <v>0</v>
      </c>
      <c r="S41" s="51">
        <v>20</v>
      </c>
      <c r="T41" s="51">
        <v>0</v>
      </c>
      <c r="U41" s="51">
        <v>0</v>
      </c>
      <c r="V41" s="51">
        <v>28</v>
      </c>
    </row>
    <row r="42" spans="1:22" x14ac:dyDescent="0.3">
      <c r="A42" s="54" t="s">
        <v>106</v>
      </c>
      <c r="B42" s="55">
        <v>34</v>
      </c>
      <c r="C42" s="55">
        <v>300</v>
      </c>
      <c r="D42" s="55">
        <v>10</v>
      </c>
      <c r="E42" s="55">
        <v>0</v>
      </c>
      <c r="F42" s="55">
        <v>344</v>
      </c>
      <c r="G42" s="55">
        <v>25</v>
      </c>
      <c r="H42" s="55">
        <v>300</v>
      </c>
      <c r="I42" s="55">
        <v>0</v>
      </c>
      <c r="J42" s="55">
        <v>19</v>
      </c>
      <c r="K42" s="57">
        <v>18.5</v>
      </c>
      <c r="L42" s="44" t="str">
        <f t="shared" si="1"/>
        <v>COUNCIL ACTIVE 90GM-box</v>
      </c>
      <c r="M42" s="67" t="s">
        <v>165</v>
      </c>
      <c r="O42" s="45" t="s">
        <v>167</v>
      </c>
      <c r="P42" s="51">
        <v>60</v>
      </c>
      <c r="Q42" s="51">
        <v>0</v>
      </c>
      <c r="R42" s="51">
        <v>0</v>
      </c>
      <c r="S42" s="51">
        <v>10</v>
      </c>
      <c r="T42" s="51">
        <v>0</v>
      </c>
      <c r="U42" s="51">
        <v>0</v>
      </c>
      <c r="V42" s="51">
        <v>50</v>
      </c>
    </row>
    <row r="43" spans="1:22" x14ac:dyDescent="0.3">
      <c r="A43" s="54" t="s">
        <v>107</v>
      </c>
      <c r="B43" s="55">
        <v>67</v>
      </c>
      <c r="C43" s="55">
        <v>0</v>
      </c>
      <c r="D43" s="55">
        <v>0</v>
      </c>
      <c r="E43" s="55">
        <v>0</v>
      </c>
      <c r="F43" s="55">
        <v>67</v>
      </c>
      <c r="G43" s="55">
        <v>0</v>
      </c>
      <c r="H43" s="55">
        <v>0</v>
      </c>
      <c r="I43" s="55">
        <v>0</v>
      </c>
      <c r="J43" s="55">
        <v>67</v>
      </c>
      <c r="K43" s="56" t="s">
        <v>67</v>
      </c>
      <c r="L43" s="44" t="str">
        <f t="shared" si="1"/>
        <v>DECIS 2.8% EC 100ML-box</v>
      </c>
      <c r="M43" s="67" t="s">
        <v>130</v>
      </c>
      <c r="O43" s="45" t="s">
        <v>130</v>
      </c>
      <c r="P43" s="51">
        <v>67</v>
      </c>
      <c r="Q43" s="51">
        <v>0</v>
      </c>
      <c r="R43" s="51">
        <v>0</v>
      </c>
      <c r="S43" s="51">
        <v>0</v>
      </c>
      <c r="T43" s="51">
        <v>0</v>
      </c>
      <c r="U43" s="51">
        <v>0</v>
      </c>
      <c r="V43" s="51">
        <v>67</v>
      </c>
    </row>
    <row r="44" spans="1:22" x14ac:dyDescent="0.3">
      <c r="A44" s="54" t="s">
        <v>108</v>
      </c>
      <c r="B44" s="55">
        <v>18</v>
      </c>
      <c r="C44" s="55">
        <v>0</v>
      </c>
      <c r="D44" s="55">
        <v>0</v>
      </c>
      <c r="E44" s="55">
        <v>0</v>
      </c>
      <c r="F44" s="55">
        <v>18</v>
      </c>
      <c r="G44" s="55">
        <v>14</v>
      </c>
      <c r="H44" s="55">
        <v>0</v>
      </c>
      <c r="I44" s="55">
        <v>0</v>
      </c>
      <c r="J44" s="55">
        <v>4</v>
      </c>
      <c r="K44" s="55">
        <v>17</v>
      </c>
      <c r="L44" s="44" t="str">
        <f t="shared" si="1"/>
        <v>DECIS 2.8% EC 1LTR-box</v>
      </c>
      <c r="M44" s="67" t="s">
        <v>166</v>
      </c>
      <c r="O44" s="45" t="s">
        <v>171</v>
      </c>
      <c r="P44" s="51">
        <v>40</v>
      </c>
      <c r="Q44" s="51">
        <v>0</v>
      </c>
      <c r="R44" s="51">
        <v>0</v>
      </c>
      <c r="S44" s="51">
        <v>5</v>
      </c>
      <c r="T44" s="51">
        <v>5</v>
      </c>
      <c r="U44" s="51">
        <v>0</v>
      </c>
      <c r="V44" s="51">
        <v>40</v>
      </c>
    </row>
    <row r="45" spans="1:22" x14ac:dyDescent="0.3">
      <c r="A45" s="54" t="s">
        <v>109</v>
      </c>
      <c r="B45" s="55">
        <v>60</v>
      </c>
      <c r="C45" s="55">
        <v>0</v>
      </c>
      <c r="D45" s="55">
        <v>0</v>
      </c>
      <c r="E45" s="55">
        <v>0</v>
      </c>
      <c r="F45" s="55">
        <v>60</v>
      </c>
      <c r="G45" s="55">
        <v>10</v>
      </c>
      <c r="H45" s="55">
        <v>0</v>
      </c>
      <c r="I45" s="55">
        <v>0</v>
      </c>
      <c r="J45" s="55">
        <v>50</v>
      </c>
      <c r="K45" s="56" t="s">
        <v>67</v>
      </c>
      <c r="L45" s="44" t="str">
        <f t="shared" si="1"/>
        <v>DECIS 2.8% EC 250ML-box</v>
      </c>
      <c r="M45" s="67" t="s">
        <v>167</v>
      </c>
      <c r="O45" s="45" t="s">
        <v>170</v>
      </c>
      <c r="P45" s="51">
        <v>7</v>
      </c>
      <c r="Q45" s="51">
        <v>320</v>
      </c>
      <c r="R45" s="51">
        <v>0</v>
      </c>
      <c r="S45" s="51">
        <v>295</v>
      </c>
      <c r="T45" s="51">
        <v>3</v>
      </c>
      <c r="U45" s="51">
        <v>0</v>
      </c>
      <c r="V45" s="51">
        <v>35</v>
      </c>
    </row>
    <row r="46" spans="1:22" x14ac:dyDescent="0.3">
      <c r="A46" s="54" t="s">
        <v>110</v>
      </c>
      <c r="B46" s="55">
        <v>48</v>
      </c>
      <c r="C46" s="55">
        <v>0</v>
      </c>
      <c r="D46" s="55">
        <v>0</v>
      </c>
      <c r="E46" s="55">
        <v>0</v>
      </c>
      <c r="F46" s="55">
        <v>48</v>
      </c>
      <c r="G46" s="55">
        <v>20</v>
      </c>
      <c r="H46" s="55">
        <v>0</v>
      </c>
      <c r="I46" s="55">
        <v>0</v>
      </c>
      <c r="J46" s="55">
        <v>28</v>
      </c>
      <c r="K46" s="55">
        <v>2</v>
      </c>
      <c r="L46" s="44" t="str">
        <f t="shared" si="1"/>
        <v>DECIS 2.8% EC 500ML-box</v>
      </c>
      <c r="M46" s="67" t="s">
        <v>168</v>
      </c>
      <c r="O46" s="45" t="s">
        <v>169</v>
      </c>
      <c r="P46" s="51">
        <v>56</v>
      </c>
      <c r="Q46" s="51">
        <v>650</v>
      </c>
      <c r="R46" s="51">
        <v>0</v>
      </c>
      <c r="S46" s="51">
        <v>659</v>
      </c>
      <c r="T46" s="51">
        <v>10</v>
      </c>
      <c r="U46" s="51">
        <v>0</v>
      </c>
      <c r="V46" s="51">
        <v>57</v>
      </c>
    </row>
    <row r="47" spans="1:22" x14ac:dyDescent="0.3">
      <c r="A47" s="54" t="s">
        <v>111</v>
      </c>
      <c r="B47" s="55">
        <v>56</v>
      </c>
      <c r="C47" s="55">
        <v>650</v>
      </c>
      <c r="D47" s="55">
        <v>10</v>
      </c>
      <c r="E47" s="55">
        <v>0</v>
      </c>
      <c r="F47" s="55">
        <v>716</v>
      </c>
      <c r="G47" s="55">
        <v>659</v>
      </c>
      <c r="H47" s="55">
        <v>0</v>
      </c>
      <c r="I47" s="55">
        <v>0</v>
      </c>
      <c r="J47" s="55">
        <v>57</v>
      </c>
      <c r="K47" s="57">
        <v>931.5</v>
      </c>
      <c r="L47" s="44" t="str">
        <f t="shared" si="1"/>
        <v>DECIS-100 100ML-box</v>
      </c>
      <c r="M47" s="67" t="s">
        <v>169</v>
      </c>
      <c r="O47" s="45" t="s">
        <v>310</v>
      </c>
      <c r="P47" s="51">
        <v>75</v>
      </c>
      <c r="Q47" s="51">
        <v>1160</v>
      </c>
      <c r="R47" s="51">
        <v>0</v>
      </c>
      <c r="S47" s="51">
        <v>1010</v>
      </c>
      <c r="T47" s="51">
        <v>5</v>
      </c>
      <c r="U47" s="51">
        <v>0</v>
      </c>
      <c r="V47" s="51">
        <v>230</v>
      </c>
    </row>
    <row r="48" spans="1:22" x14ac:dyDescent="0.3">
      <c r="A48" s="54" t="s">
        <v>112</v>
      </c>
      <c r="B48" s="55">
        <v>6</v>
      </c>
      <c r="C48" s="55">
        <v>60</v>
      </c>
      <c r="D48" s="55">
        <v>0</v>
      </c>
      <c r="E48" s="55">
        <v>0</v>
      </c>
      <c r="F48" s="55">
        <v>66</v>
      </c>
      <c r="G48" s="55">
        <v>52</v>
      </c>
      <c r="H48" s="55">
        <v>0</v>
      </c>
      <c r="I48" s="55">
        <v>0</v>
      </c>
      <c r="J48" s="55">
        <v>14</v>
      </c>
      <c r="K48" s="55">
        <v>64</v>
      </c>
      <c r="L48" s="44" t="str">
        <f t="shared" si="1"/>
        <v>DECIS-100 1LTR-box</v>
      </c>
      <c r="M48" s="67" t="s">
        <v>166</v>
      </c>
      <c r="O48" s="45" t="s">
        <v>173</v>
      </c>
      <c r="P48" s="51">
        <v>172</v>
      </c>
      <c r="Q48" s="51">
        <v>800</v>
      </c>
      <c r="R48" s="51">
        <v>0</v>
      </c>
      <c r="S48" s="51">
        <v>534</v>
      </c>
      <c r="T48" s="51">
        <v>0</v>
      </c>
      <c r="U48" s="51">
        <v>0</v>
      </c>
      <c r="V48" s="51">
        <v>438</v>
      </c>
    </row>
    <row r="49" spans="1:22" x14ac:dyDescent="0.3">
      <c r="A49" s="54" t="s">
        <v>113</v>
      </c>
      <c r="B49" s="55">
        <v>7</v>
      </c>
      <c r="C49" s="55">
        <v>320</v>
      </c>
      <c r="D49" s="55">
        <v>3</v>
      </c>
      <c r="E49" s="55">
        <v>0</v>
      </c>
      <c r="F49" s="55">
        <v>330</v>
      </c>
      <c r="G49" s="55">
        <v>295</v>
      </c>
      <c r="H49" s="55">
        <v>0</v>
      </c>
      <c r="I49" s="55">
        <v>0</v>
      </c>
      <c r="J49" s="55">
        <v>35</v>
      </c>
      <c r="K49" s="57">
        <v>407.5</v>
      </c>
      <c r="L49" s="44" t="str">
        <f t="shared" si="1"/>
        <v>DECIS-100 250ML-box</v>
      </c>
      <c r="M49" s="67" t="s">
        <v>170</v>
      </c>
      <c r="O49" s="45" t="s">
        <v>172</v>
      </c>
      <c r="P49" s="51">
        <v>8</v>
      </c>
      <c r="Q49" s="51">
        <v>240</v>
      </c>
      <c r="R49" s="51">
        <v>160</v>
      </c>
      <c r="S49" s="51">
        <v>92</v>
      </c>
      <c r="T49" s="51">
        <v>0</v>
      </c>
      <c r="U49" s="51">
        <v>0</v>
      </c>
      <c r="V49" s="51">
        <v>0</v>
      </c>
    </row>
    <row r="50" spans="1:22" x14ac:dyDescent="0.3">
      <c r="A50" s="54" t="s">
        <v>114</v>
      </c>
      <c r="B50" s="55">
        <v>40</v>
      </c>
      <c r="C50" s="55">
        <v>0</v>
      </c>
      <c r="D50" s="55">
        <v>5</v>
      </c>
      <c r="E50" s="55">
        <v>0</v>
      </c>
      <c r="F50" s="55">
        <v>45</v>
      </c>
      <c r="G50" s="55">
        <v>5</v>
      </c>
      <c r="H50" s="55">
        <v>0</v>
      </c>
      <c r="I50" s="55">
        <v>0</v>
      </c>
      <c r="J50" s="55">
        <v>40</v>
      </c>
      <c r="K50" s="56" t="s">
        <v>67</v>
      </c>
      <c r="L50" s="44" t="str">
        <f t="shared" si="1"/>
        <v>DECIS-100 50ML-box</v>
      </c>
      <c r="M50" s="67" t="s">
        <v>171</v>
      </c>
      <c r="O50" s="45" t="s">
        <v>175</v>
      </c>
      <c r="P50" s="51">
        <v>0</v>
      </c>
      <c r="Q50" s="51">
        <v>240</v>
      </c>
      <c r="R50" s="51">
        <v>40</v>
      </c>
      <c r="S50" s="51">
        <v>143</v>
      </c>
      <c r="T50" s="51">
        <v>0</v>
      </c>
      <c r="U50" s="51">
        <v>0</v>
      </c>
      <c r="V50" s="51">
        <v>57</v>
      </c>
    </row>
    <row r="51" spans="1:22" x14ac:dyDescent="0.3">
      <c r="A51" s="54" t="s">
        <v>115</v>
      </c>
      <c r="B51" s="55">
        <v>8</v>
      </c>
      <c r="C51" s="55">
        <v>240</v>
      </c>
      <c r="D51" s="55">
        <v>0</v>
      </c>
      <c r="E51" s="55">
        <v>0</v>
      </c>
      <c r="F51" s="55">
        <v>248</v>
      </c>
      <c r="G51" s="55">
        <v>92</v>
      </c>
      <c r="H51" s="55">
        <v>160</v>
      </c>
      <c r="I51" s="55">
        <v>0</v>
      </c>
      <c r="J51" s="56" t="s">
        <v>116</v>
      </c>
      <c r="K51" s="55">
        <v>142</v>
      </c>
      <c r="L51" s="44" t="str">
        <f t="shared" si="1"/>
        <v>FAME 100ML-box</v>
      </c>
      <c r="M51" s="67" t="s">
        <v>172</v>
      </c>
      <c r="O51" s="45" t="s">
        <v>174</v>
      </c>
      <c r="P51" s="51">
        <v>0</v>
      </c>
      <c r="Q51" s="51">
        <v>24</v>
      </c>
      <c r="R51" s="51">
        <v>8</v>
      </c>
      <c r="S51" s="51">
        <v>15</v>
      </c>
      <c r="T51" s="51">
        <v>0</v>
      </c>
      <c r="U51" s="51">
        <v>0</v>
      </c>
      <c r="V51" s="51">
        <v>1</v>
      </c>
    </row>
    <row r="52" spans="1:22" x14ac:dyDescent="0.3">
      <c r="A52" s="54" t="s">
        <v>117</v>
      </c>
      <c r="B52" s="55">
        <v>172</v>
      </c>
      <c r="C52" s="55">
        <v>800</v>
      </c>
      <c r="D52" s="55">
        <v>0</v>
      </c>
      <c r="E52" s="55">
        <v>0</v>
      </c>
      <c r="F52" s="55">
        <v>972</v>
      </c>
      <c r="G52" s="55">
        <v>534</v>
      </c>
      <c r="H52" s="55">
        <v>0</v>
      </c>
      <c r="I52" s="55">
        <v>0</v>
      </c>
      <c r="J52" s="55">
        <v>438</v>
      </c>
      <c r="K52" s="55">
        <v>363</v>
      </c>
      <c r="L52" s="44" t="str">
        <f t="shared" si="1"/>
        <v>FAME 10ML-box</v>
      </c>
      <c r="M52" s="67" t="s">
        <v>173</v>
      </c>
      <c r="O52" s="45" t="s">
        <v>177</v>
      </c>
      <c r="P52" s="51">
        <v>0</v>
      </c>
      <c r="Q52" s="51">
        <v>40</v>
      </c>
      <c r="R52" s="51">
        <v>0</v>
      </c>
      <c r="S52" s="51">
        <v>10</v>
      </c>
      <c r="T52" s="51">
        <v>0</v>
      </c>
      <c r="U52" s="51">
        <v>0</v>
      </c>
      <c r="V52" s="51">
        <v>30</v>
      </c>
    </row>
    <row r="53" spans="1:22" x14ac:dyDescent="0.3">
      <c r="A53" s="54" t="s">
        <v>118</v>
      </c>
      <c r="B53" s="55">
        <v>0</v>
      </c>
      <c r="C53" s="55">
        <v>24</v>
      </c>
      <c r="D53" s="55">
        <v>0</v>
      </c>
      <c r="E53" s="55">
        <v>0</v>
      </c>
      <c r="F53" s="55">
        <v>24</v>
      </c>
      <c r="G53" s="55">
        <v>15</v>
      </c>
      <c r="H53" s="55">
        <v>8</v>
      </c>
      <c r="I53" s="55">
        <v>0</v>
      </c>
      <c r="J53" s="55">
        <v>1</v>
      </c>
      <c r="K53" s="57">
        <v>21.5</v>
      </c>
      <c r="L53" s="44" t="str">
        <f t="shared" si="1"/>
        <v>FAME 250ML-box</v>
      </c>
      <c r="M53" s="67" t="s">
        <v>174</v>
      </c>
      <c r="O53" s="45" t="s">
        <v>176</v>
      </c>
      <c r="P53" s="51">
        <v>0</v>
      </c>
      <c r="Q53" s="51">
        <v>200</v>
      </c>
      <c r="R53" s="51">
        <v>0</v>
      </c>
      <c r="S53" s="51">
        <v>150</v>
      </c>
      <c r="T53" s="51">
        <v>0</v>
      </c>
      <c r="U53" s="51">
        <v>0</v>
      </c>
      <c r="V53" s="51">
        <v>50</v>
      </c>
    </row>
    <row r="54" spans="1:22" x14ac:dyDescent="0.3">
      <c r="A54" s="54" t="s">
        <v>119</v>
      </c>
      <c r="B54" s="55">
        <v>0</v>
      </c>
      <c r="C54" s="55">
        <v>240</v>
      </c>
      <c r="D54" s="55">
        <v>0</v>
      </c>
      <c r="E54" s="55">
        <v>0</v>
      </c>
      <c r="F54" s="55">
        <v>240</v>
      </c>
      <c r="G54" s="55">
        <v>143</v>
      </c>
      <c r="H54" s="55">
        <v>40</v>
      </c>
      <c r="I54" s="55">
        <v>0</v>
      </c>
      <c r="J54" s="55">
        <v>57</v>
      </c>
      <c r="K54" s="57">
        <v>157.5</v>
      </c>
      <c r="L54" s="44" t="str">
        <f t="shared" si="1"/>
        <v>FAME 50ML-box</v>
      </c>
      <c r="M54" s="67" t="s">
        <v>175</v>
      </c>
      <c r="O54" s="45" t="s">
        <v>131</v>
      </c>
      <c r="P54" s="51">
        <v>24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24</v>
      </c>
    </row>
    <row r="55" spans="1:22" x14ac:dyDescent="0.3">
      <c r="A55" s="54" t="s">
        <v>120</v>
      </c>
      <c r="B55" s="55">
        <v>0</v>
      </c>
      <c r="C55" s="55">
        <v>200</v>
      </c>
      <c r="D55" s="55">
        <v>0</v>
      </c>
      <c r="E55" s="55">
        <v>0</v>
      </c>
      <c r="F55" s="55">
        <v>200</v>
      </c>
      <c r="G55" s="55">
        <v>150</v>
      </c>
      <c r="H55" s="55">
        <v>0</v>
      </c>
      <c r="I55" s="55">
        <v>0</v>
      </c>
      <c r="J55" s="55">
        <v>50</v>
      </c>
      <c r="K55" s="55">
        <v>175</v>
      </c>
      <c r="L55" s="44" t="str">
        <f t="shared" si="1"/>
        <v>FENOS QUICK SC 100ML-box</v>
      </c>
      <c r="M55" s="67" t="s">
        <v>176</v>
      </c>
      <c r="O55" s="45" t="s">
        <v>132</v>
      </c>
      <c r="P55" s="51">
        <v>56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56</v>
      </c>
    </row>
    <row r="56" spans="1:22" x14ac:dyDescent="0.3">
      <c r="A56" s="54" t="s">
        <v>121</v>
      </c>
      <c r="B56" s="55">
        <v>0</v>
      </c>
      <c r="C56" s="55">
        <v>40</v>
      </c>
      <c r="D56" s="55">
        <v>0</v>
      </c>
      <c r="E56" s="55">
        <v>0</v>
      </c>
      <c r="F56" s="55">
        <v>40</v>
      </c>
      <c r="G56" s="55">
        <v>10</v>
      </c>
      <c r="H56" s="55">
        <v>0</v>
      </c>
      <c r="I56" s="55">
        <v>0</v>
      </c>
      <c r="J56" s="55">
        <v>30</v>
      </c>
      <c r="K56" s="56" t="s">
        <v>67</v>
      </c>
      <c r="L56" s="44" t="str">
        <f t="shared" si="1"/>
        <v>FENOS QUICK SC 250ML-box</v>
      </c>
      <c r="M56" s="67" t="s">
        <v>177</v>
      </c>
      <c r="O56" s="45" t="s">
        <v>179</v>
      </c>
      <c r="P56" s="51">
        <v>0</v>
      </c>
      <c r="Q56" s="51">
        <v>70</v>
      </c>
      <c r="R56" s="51">
        <v>0</v>
      </c>
      <c r="S56" s="51">
        <v>75</v>
      </c>
      <c r="T56" s="51">
        <v>0</v>
      </c>
      <c r="U56" s="51">
        <v>0</v>
      </c>
      <c r="V56" s="51">
        <v>0</v>
      </c>
    </row>
    <row r="57" spans="1:22" x14ac:dyDescent="0.3">
      <c r="A57" s="54" t="s">
        <v>122</v>
      </c>
      <c r="B57" s="55">
        <v>24</v>
      </c>
      <c r="C57" s="55">
        <v>0</v>
      </c>
      <c r="D57" s="55">
        <v>0</v>
      </c>
      <c r="E57" s="55">
        <v>0</v>
      </c>
      <c r="F57" s="55">
        <v>24</v>
      </c>
      <c r="G57" s="55">
        <v>0</v>
      </c>
      <c r="H57" s="55">
        <v>0</v>
      </c>
      <c r="I57" s="55">
        <v>0</v>
      </c>
      <c r="J57" s="55">
        <v>24</v>
      </c>
      <c r="K57" s="56" t="s">
        <v>67</v>
      </c>
      <c r="L57" s="44" t="str">
        <f t="shared" si="1"/>
        <v>FITREST 100GM-box</v>
      </c>
      <c r="M57" s="67" t="s">
        <v>131</v>
      </c>
      <c r="O57" s="45" t="s">
        <v>188</v>
      </c>
      <c r="P57" s="51">
        <v>6</v>
      </c>
      <c r="Q57" s="51">
        <v>60</v>
      </c>
      <c r="R57" s="51">
        <v>0</v>
      </c>
      <c r="S57" s="51">
        <v>83</v>
      </c>
      <c r="T57" s="51">
        <v>0</v>
      </c>
      <c r="U57" s="51">
        <v>0</v>
      </c>
      <c r="V57" s="51">
        <v>0</v>
      </c>
    </row>
    <row r="58" spans="1:22" x14ac:dyDescent="0.3">
      <c r="A58" s="54" t="s">
        <v>123</v>
      </c>
      <c r="B58" s="55">
        <v>56</v>
      </c>
      <c r="C58" s="55">
        <v>0</v>
      </c>
      <c r="D58" s="55">
        <v>0</v>
      </c>
      <c r="E58" s="55">
        <v>0</v>
      </c>
      <c r="F58" s="55">
        <v>56</v>
      </c>
      <c r="G58" s="55">
        <v>0</v>
      </c>
      <c r="H58" s="55">
        <v>0</v>
      </c>
      <c r="I58" s="55">
        <v>0</v>
      </c>
      <c r="J58" s="55">
        <v>56</v>
      </c>
      <c r="K58" s="56" t="s">
        <v>67</v>
      </c>
      <c r="L58" s="44" t="str">
        <f t="shared" si="1"/>
        <v>FITREST 50GM-box</v>
      </c>
      <c r="M58" s="67" t="s">
        <v>132</v>
      </c>
      <c r="O58" s="45" t="s">
        <v>180</v>
      </c>
      <c r="P58" s="51">
        <v>35</v>
      </c>
      <c r="Q58" s="51">
        <v>280</v>
      </c>
      <c r="R58" s="51">
        <v>40</v>
      </c>
      <c r="S58" s="51">
        <v>287</v>
      </c>
      <c r="T58" s="51">
        <v>0</v>
      </c>
      <c r="U58" s="51">
        <v>0</v>
      </c>
      <c r="V58" s="51">
        <v>0</v>
      </c>
    </row>
    <row r="59" spans="1:22" x14ac:dyDescent="0.3">
      <c r="A59" s="54" t="s">
        <v>124</v>
      </c>
      <c r="B59" s="55">
        <v>11</v>
      </c>
      <c r="C59" s="55">
        <v>300</v>
      </c>
      <c r="D59" s="55">
        <v>0</v>
      </c>
      <c r="E59" s="55">
        <v>0</v>
      </c>
      <c r="F59" s="55">
        <v>311</v>
      </c>
      <c r="G59" s="55">
        <v>196</v>
      </c>
      <c r="H59" s="55">
        <v>100</v>
      </c>
      <c r="I59" s="55">
        <v>0</v>
      </c>
      <c r="J59" s="55">
        <v>15</v>
      </c>
      <c r="K59" s="55">
        <v>279</v>
      </c>
      <c r="L59" s="44" t="str">
        <f t="shared" si="1"/>
        <v>FOLICUR 100ML-box</v>
      </c>
      <c r="M59" s="67" t="s">
        <v>178</v>
      </c>
      <c r="O59" s="45" t="s">
        <v>178</v>
      </c>
      <c r="P59" s="51">
        <v>11</v>
      </c>
      <c r="Q59" s="51">
        <v>300</v>
      </c>
      <c r="R59" s="51">
        <v>100</v>
      </c>
      <c r="S59" s="51">
        <v>196</v>
      </c>
      <c r="T59" s="51">
        <v>0</v>
      </c>
      <c r="U59" s="51">
        <v>0</v>
      </c>
      <c r="V59" s="51">
        <v>15</v>
      </c>
    </row>
    <row r="60" spans="1:22" x14ac:dyDescent="0.3">
      <c r="A60" s="54" t="s">
        <v>125</v>
      </c>
      <c r="B60" s="55">
        <v>0</v>
      </c>
      <c r="C60" s="55">
        <v>70</v>
      </c>
      <c r="D60" s="55">
        <v>0</v>
      </c>
      <c r="E60" s="55">
        <v>0</v>
      </c>
      <c r="F60" s="55">
        <v>70</v>
      </c>
      <c r="G60" s="55">
        <v>75</v>
      </c>
      <c r="H60" s="55">
        <v>0</v>
      </c>
      <c r="I60" s="55">
        <v>0</v>
      </c>
      <c r="J60" s="56" t="s">
        <v>126</v>
      </c>
      <c r="K60" s="57">
        <v>117.5</v>
      </c>
      <c r="L60" s="44" t="str">
        <f t="shared" si="1"/>
        <v>FOLICUR 1LTR-box</v>
      </c>
      <c r="M60" s="67" t="s">
        <v>179</v>
      </c>
      <c r="O60" s="45" t="s">
        <v>189</v>
      </c>
      <c r="P60" s="51">
        <v>72</v>
      </c>
      <c r="Q60" s="51">
        <v>0</v>
      </c>
      <c r="R60" s="51">
        <v>0</v>
      </c>
      <c r="S60" s="51">
        <v>34</v>
      </c>
      <c r="T60" s="51">
        <v>0</v>
      </c>
      <c r="U60" s="51">
        <v>0</v>
      </c>
      <c r="V60" s="51">
        <v>38</v>
      </c>
    </row>
    <row r="61" spans="1:22" x14ac:dyDescent="0.3">
      <c r="A61" s="54" t="s">
        <v>127</v>
      </c>
      <c r="B61" s="55">
        <v>35</v>
      </c>
      <c r="C61" s="55">
        <v>280</v>
      </c>
      <c r="D61" s="55">
        <v>0</v>
      </c>
      <c r="E61" s="55">
        <v>0</v>
      </c>
      <c r="F61" s="55">
        <v>315</v>
      </c>
      <c r="G61" s="55">
        <v>287</v>
      </c>
      <c r="H61" s="55">
        <v>40</v>
      </c>
      <c r="I61" s="55">
        <v>0</v>
      </c>
      <c r="J61" s="56" t="s">
        <v>128</v>
      </c>
      <c r="K61" s="57">
        <v>442.5</v>
      </c>
      <c r="L61" s="44" t="str">
        <f t="shared" si="1"/>
        <v>FOLICUR 250ML-box</v>
      </c>
      <c r="M61" s="67" t="s">
        <v>180</v>
      </c>
      <c r="O61" s="45" t="s">
        <v>190</v>
      </c>
      <c r="P61" s="51">
        <v>3</v>
      </c>
      <c r="Q61" s="51">
        <v>250</v>
      </c>
      <c r="R61" s="51">
        <v>0</v>
      </c>
      <c r="S61" s="51">
        <v>305</v>
      </c>
      <c r="T61" s="51">
        <v>0</v>
      </c>
      <c r="U61" s="51">
        <v>0</v>
      </c>
      <c r="V61" s="51">
        <v>0</v>
      </c>
    </row>
    <row r="62" spans="1:22" x14ac:dyDescent="0.3">
      <c r="A62" s="54" t="s">
        <v>245</v>
      </c>
      <c r="B62" s="55">
        <v>6</v>
      </c>
      <c r="C62" s="55">
        <v>60</v>
      </c>
      <c r="D62" s="55">
        <v>0</v>
      </c>
      <c r="E62" s="55">
        <v>0</v>
      </c>
      <c r="F62" s="55">
        <v>66</v>
      </c>
      <c r="G62" s="55">
        <v>83</v>
      </c>
      <c r="H62" s="55">
        <v>0</v>
      </c>
      <c r="I62" s="55">
        <v>0</v>
      </c>
      <c r="J62" s="56" t="s">
        <v>246</v>
      </c>
      <c r="K62" s="57">
        <v>141.5</v>
      </c>
      <c r="L62" s="44" t="str">
        <f t="shared" si="1"/>
        <v>FOLICUR 500ML-box</v>
      </c>
      <c r="M62" s="67" t="s">
        <v>188</v>
      </c>
      <c r="O62" s="45" t="s">
        <v>191</v>
      </c>
      <c r="P62" s="51">
        <v>5423</v>
      </c>
      <c r="Q62" s="51">
        <v>300</v>
      </c>
      <c r="R62" s="51">
        <v>0</v>
      </c>
      <c r="S62" s="51">
        <v>420</v>
      </c>
      <c r="T62" s="51">
        <v>0</v>
      </c>
      <c r="U62" s="51">
        <v>0</v>
      </c>
      <c r="V62" s="51">
        <v>5303</v>
      </c>
    </row>
    <row r="63" spans="1:22" x14ac:dyDescent="0.3">
      <c r="A63" s="54" t="s">
        <v>247</v>
      </c>
      <c r="B63" s="55">
        <v>72</v>
      </c>
      <c r="C63" s="55">
        <v>0</v>
      </c>
      <c r="D63" s="55">
        <v>0</v>
      </c>
      <c r="E63" s="55">
        <v>0</v>
      </c>
      <c r="F63" s="55">
        <v>72</v>
      </c>
      <c r="G63" s="55">
        <v>34</v>
      </c>
      <c r="H63" s="55">
        <v>0</v>
      </c>
      <c r="I63" s="55">
        <v>0</v>
      </c>
      <c r="J63" s="55">
        <v>38</v>
      </c>
      <c r="K63" s="55">
        <v>13</v>
      </c>
      <c r="L63" s="44" t="str">
        <f t="shared" si="1"/>
        <v>FOOST 500GM-box</v>
      </c>
      <c r="M63" s="67" t="s">
        <v>189</v>
      </c>
      <c r="O63" s="45" t="s">
        <v>192</v>
      </c>
      <c r="P63" s="51">
        <v>11</v>
      </c>
      <c r="Q63" s="51">
        <v>400</v>
      </c>
      <c r="R63" s="51">
        <v>60</v>
      </c>
      <c r="S63" s="51">
        <v>372</v>
      </c>
      <c r="T63" s="51">
        <v>40</v>
      </c>
      <c r="U63" s="51">
        <v>0</v>
      </c>
      <c r="V63" s="51">
        <v>19</v>
      </c>
    </row>
    <row r="64" spans="1:22" x14ac:dyDescent="0.3">
      <c r="A64" s="54" t="s">
        <v>248</v>
      </c>
      <c r="B64" s="55">
        <v>3</v>
      </c>
      <c r="C64" s="55">
        <v>250</v>
      </c>
      <c r="D64" s="55">
        <v>0</v>
      </c>
      <c r="E64" s="55">
        <v>52</v>
      </c>
      <c r="F64" s="55">
        <v>305</v>
      </c>
      <c r="G64" s="55">
        <v>305</v>
      </c>
      <c r="H64" s="55">
        <v>0</v>
      </c>
      <c r="I64" s="55">
        <v>0</v>
      </c>
      <c r="J64" s="55">
        <v>0</v>
      </c>
      <c r="K64" s="57">
        <v>457.5</v>
      </c>
      <c r="L64" s="44" t="str">
        <f t="shared" si="1"/>
        <v>GAUCHO 100ML-box</v>
      </c>
      <c r="M64" s="67" t="s">
        <v>190</v>
      </c>
      <c r="O64" s="45" t="s">
        <v>193</v>
      </c>
      <c r="P64" s="51">
        <v>27</v>
      </c>
      <c r="Q64" s="51">
        <v>1200</v>
      </c>
      <c r="R64" s="51">
        <v>800</v>
      </c>
      <c r="S64" s="51">
        <v>430</v>
      </c>
      <c r="T64" s="51">
        <v>40</v>
      </c>
      <c r="U64" s="51">
        <v>0</v>
      </c>
      <c r="V64" s="51">
        <v>37</v>
      </c>
    </row>
    <row r="65" spans="1:22" x14ac:dyDescent="0.3">
      <c r="A65" s="54" t="s">
        <v>249</v>
      </c>
      <c r="B65" s="55">
        <v>0</v>
      </c>
      <c r="C65" s="55">
        <v>1100</v>
      </c>
      <c r="D65" s="55">
        <v>5</v>
      </c>
      <c r="E65" s="55">
        <v>0</v>
      </c>
      <c r="F65" s="55">
        <v>1105</v>
      </c>
      <c r="G65" s="55">
        <v>998</v>
      </c>
      <c r="H65" s="55">
        <v>0</v>
      </c>
      <c r="I65" s="55">
        <v>0</v>
      </c>
      <c r="J65" s="55">
        <v>107</v>
      </c>
      <c r="K65" s="55">
        <v>1390</v>
      </c>
      <c r="L65" s="44" t="str">
        <f t="shared" si="1"/>
        <v>GAUCHO 50ML-box</v>
      </c>
      <c r="M65" s="67" t="s">
        <v>310</v>
      </c>
      <c r="O65" s="45" t="s">
        <v>316</v>
      </c>
      <c r="P65" s="51">
        <v>211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211</v>
      </c>
    </row>
    <row r="66" spans="1:22" x14ac:dyDescent="0.3">
      <c r="A66" s="54" t="s">
        <v>250</v>
      </c>
      <c r="B66" s="55">
        <v>5423</v>
      </c>
      <c r="C66" s="55">
        <v>300</v>
      </c>
      <c r="D66" s="55">
        <v>0</v>
      </c>
      <c r="E66" s="55">
        <v>0</v>
      </c>
      <c r="F66" s="55">
        <v>5723</v>
      </c>
      <c r="G66" s="55">
        <v>420</v>
      </c>
      <c r="H66" s="55">
        <v>0</v>
      </c>
      <c r="I66" s="55">
        <v>0</v>
      </c>
      <c r="J66" s="55">
        <v>5303</v>
      </c>
      <c r="K66" s="56" t="s">
        <v>67</v>
      </c>
      <c r="L66" s="44" t="str">
        <f t="shared" si="1"/>
        <v>GAUCHO 9ML-box</v>
      </c>
      <c r="M66" s="67" t="s">
        <v>191</v>
      </c>
      <c r="O66" s="45" t="s">
        <v>317</v>
      </c>
      <c r="P66" s="51">
        <v>3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3</v>
      </c>
    </row>
    <row r="67" spans="1:22" x14ac:dyDescent="0.3">
      <c r="A67" s="54" t="s">
        <v>251</v>
      </c>
      <c r="B67" s="55">
        <v>11</v>
      </c>
      <c r="C67" s="55">
        <v>400</v>
      </c>
      <c r="D67" s="55">
        <v>40</v>
      </c>
      <c r="E67" s="55">
        <v>0</v>
      </c>
      <c r="F67" s="55">
        <v>451</v>
      </c>
      <c r="G67" s="55">
        <v>372</v>
      </c>
      <c r="H67" s="55">
        <v>60</v>
      </c>
      <c r="I67" s="55">
        <v>0</v>
      </c>
      <c r="J67" s="55">
        <v>19</v>
      </c>
      <c r="K67" s="55">
        <v>539</v>
      </c>
      <c r="L67" s="44" t="str">
        <f t="shared" si="1"/>
        <v>GLAMORE 100GM-box</v>
      </c>
      <c r="M67" s="67" t="s">
        <v>192</v>
      </c>
      <c r="O67" s="45" t="s">
        <v>194</v>
      </c>
      <c r="P67" s="51">
        <v>0</v>
      </c>
      <c r="Q67" s="51">
        <v>50</v>
      </c>
      <c r="R67" s="51">
        <v>0</v>
      </c>
      <c r="S67" s="51">
        <v>0</v>
      </c>
      <c r="T67" s="51">
        <v>0</v>
      </c>
      <c r="U67" s="51">
        <v>0</v>
      </c>
      <c r="V67" s="51">
        <v>50</v>
      </c>
    </row>
    <row r="68" spans="1:22" x14ac:dyDescent="0.3">
      <c r="A68" s="54" t="s">
        <v>252</v>
      </c>
      <c r="B68" s="55">
        <v>3</v>
      </c>
      <c r="C68" s="55">
        <v>0</v>
      </c>
      <c r="D68" s="55">
        <v>0</v>
      </c>
      <c r="E68" s="55">
        <v>0</v>
      </c>
      <c r="F68" s="55">
        <v>3</v>
      </c>
      <c r="G68" s="55">
        <v>0</v>
      </c>
      <c r="H68" s="55">
        <v>0</v>
      </c>
      <c r="I68" s="55">
        <v>0</v>
      </c>
      <c r="J68" s="55">
        <v>3</v>
      </c>
      <c r="K68" s="56" t="s">
        <v>67</v>
      </c>
      <c r="L68" s="44" t="str">
        <f t="shared" si="1"/>
        <v>GLAMORE 250GM-box</v>
      </c>
      <c r="M68" s="67" t="s">
        <v>317</v>
      </c>
      <c r="O68" s="45" t="s">
        <v>195</v>
      </c>
      <c r="P68" s="51">
        <v>0</v>
      </c>
      <c r="Q68" s="51">
        <v>60</v>
      </c>
      <c r="R68" s="51">
        <v>0</v>
      </c>
      <c r="S68" s="51">
        <v>20</v>
      </c>
      <c r="T68" s="51">
        <v>0</v>
      </c>
      <c r="U68" s="51">
        <v>0</v>
      </c>
      <c r="V68" s="51">
        <v>40</v>
      </c>
    </row>
    <row r="69" spans="1:22" x14ac:dyDescent="0.3">
      <c r="A69" s="54" t="s">
        <v>253</v>
      </c>
      <c r="B69" s="55">
        <v>27</v>
      </c>
      <c r="C69" s="55">
        <v>1200</v>
      </c>
      <c r="D69" s="55">
        <v>40</v>
      </c>
      <c r="E69" s="55">
        <v>0</v>
      </c>
      <c r="F69" s="55">
        <v>1267</v>
      </c>
      <c r="G69" s="55">
        <v>430</v>
      </c>
      <c r="H69" s="55">
        <v>800</v>
      </c>
      <c r="I69" s="55">
        <v>0</v>
      </c>
      <c r="J69" s="55">
        <v>37</v>
      </c>
      <c r="K69" s="55">
        <v>608</v>
      </c>
      <c r="L69" s="44" t="str">
        <f t="shared" si="1"/>
        <v>GLAMORE 50GM-box</v>
      </c>
      <c r="M69" s="67" t="s">
        <v>193</v>
      </c>
      <c r="O69" s="45" t="s">
        <v>196</v>
      </c>
      <c r="P69" s="51">
        <v>0</v>
      </c>
      <c r="Q69" s="51">
        <v>560</v>
      </c>
      <c r="R69" s="51">
        <v>0</v>
      </c>
      <c r="S69" s="51">
        <v>250</v>
      </c>
      <c r="T69" s="51">
        <v>0</v>
      </c>
      <c r="U69" s="51">
        <v>0</v>
      </c>
      <c r="V69" s="51">
        <v>310</v>
      </c>
    </row>
    <row r="70" spans="1:22" x14ac:dyDescent="0.3">
      <c r="A70" s="54" t="s">
        <v>254</v>
      </c>
      <c r="B70" s="55">
        <v>211</v>
      </c>
      <c r="C70" s="55">
        <v>0</v>
      </c>
      <c r="D70" s="55">
        <v>0</v>
      </c>
      <c r="E70" s="55">
        <v>0</v>
      </c>
      <c r="F70" s="55">
        <v>211</v>
      </c>
      <c r="G70" s="55">
        <v>0</v>
      </c>
      <c r="H70" s="55">
        <v>0</v>
      </c>
      <c r="I70" s="55">
        <v>0</v>
      </c>
      <c r="J70" s="55">
        <v>211</v>
      </c>
      <c r="K70" s="56" t="s">
        <v>67</v>
      </c>
      <c r="L70" s="44" t="str">
        <f t="shared" si="1"/>
        <v>GLAMORE 5GM-box</v>
      </c>
      <c r="M70" s="67" t="s">
        <v>316</v>
      </c>
      <c r="O70" s="45" t="s">
        <v>197</v>
      </c>
      <c r="P70" s="51">
        <v>1</v>
      </c>
      <c r="Q70" s="51">
        <v>100</v>
      </c>
      <c r="R70" s="51">
        <v>0</v>
      </c>
      <c r="S70" s="51">
        <v>39</v>
      </c>
      <c r="T70" s="51">
        <v>0</v>
      </c>
      <c r="U70" s="51">
        <v>0</v>
      </c>
      <c r="V70" s="51">
        <v>62</v>
      </c>
    </row>
    <row r="71" spans="1:22" x14ac:dyDescent="0.3">
      <c r="A71" s="54" t="s">
        <v>255</v>
      </c>
      <c r="B71" s="55">
        <v>0</v>
      </c>
      <c r="C71" s="55">
        <v>50</v>
      </c>
      <c r="D71" s="55">
        <v>0</v>
      </c>
      <c r="E71" s="55">
        <v>0</v>
      </c>
      <c r="F71" s="55">
        <v>50</v>
      </c>
      <c r="G71" s="55">
        <v>0</v>
      </c>
      <c r="H71" s="55">
        <v>0</v>
      </c>
      <c r="I71" s="55">
        <v>0</v>
      </c>
      <c r="J71" s="55">
        <v>50</v>
      </c>
      <c r="K71" s="56" t="s">
        <v>67</v>
      </c>
      <c r="L71" s="44" t="str">
        <f t="shared" si="1"/>
        <v>INFINITO SC 100ML-box</v>
      </c>
      <c r="M71" s="67" t="s">
        <v>194</v>
      </c>
      <c r="O71" s="45" t="s">
        <v>198</v>
      </c>
      <c r="P71" s="51">
        <v>60</v>
      </c>
      <c r="Q71" s="51">
        <v>80</v>
      </c>
      <c r="R71" s="51">
        <v>0</v>
      </c>
      <c r="S71" s="51">
        <v>107</v>
      </c>
      <c r="T71" s="51">
        <v>0</v>
      </c>
      <c r="U71" s="51">
        <v>0</v>
      </c>
      <c r="V71" s="51">
        <v>33</v>
      </c>
    </row>
    <row r="72" spans="1:22" x14ac:dyDescent="0.3">
      <c r="A72" s="54" t="s">
        <v>256</v>
      </c>
      <c r="B72" s="55">
        <v>0</v>
      </c>
      <c r="C72" s="55">
        <v>60</v>
      </c>
      <c r="D72" s="55">
        <v>0</v>
      </c>
      <c r="E72" s="55">
        <v>0</v>
      </c>
      <c r="F72" s="55">
        <v>60</v>
      </c>
      <c r="G72" s="55">
        <v>20</v>
      </c>
      <c r="H72" s="55">
        <v>0</v>
      </c>
      <c r="I72" s="55">
        <v>0</v>
      </c>
      <c r="J72" s="55">
        <v>40</v>
      </c>
      <c r="K72" s="56" t="s">
        <v>67</v>
      </c>
      <c r="L72" s="44" t="str">
        <f t="shared" ref="L72:L125" si="2">TRIM(A72&amp;"-box")</f>
        <v>JUMP 100GM-box</v>
      </c>
      <c r="M72" s="67" t="s">
        <v>195</v>
      </c>
      <c r="O72" s="45" t="s">
        <v>199</v>
      </c>
      <c r="P72" s="51">
        <v>30</v>
      </c>
      <c r="Q72" s="51">
        <v>20</v>
      </c>
      <c r="R72" s="51">
        <v>20</v>
      </c>
      <c r="S72" s="51">
        <v>13</v>
      </c>
      <c r="T72" s="51">
        <v>0</v>
      </c>
      <c r="U72" s="51">
        <v>0</v>
      </c>
      <c r="V72" s="51">
        <v>17</v>
      </c>
    </row>
    <row r="73" spans="1:22" x14ac:dyDescent="0.3">
      <c r="A73" s="54" t="s">
        <v>257</v>
      </c>
      <c r="B73" s="55">
        <v>0</v>
      </c>
      <c r="C73" s="55">
        <v>560</v>
      </c>
      <c r="D73" s="55">
        <v>0</v>
      </c>
      <c r="E73" s="55">
        <v>0</v>
      </c>
      <c r="F73" s="55">
        <v>560</v>
      </c>
      <c r="G73" s="55">
        <v>250</v>
      </c>
      <c r="H73" s="55">
        <v>0</v>
      </c>
      <c r="I73" s="55">
        <v>0</v>
      </c>
      <c r="J73" s="55">
        <v>310</v>
      </c>
      <c r="K73" s="55">
        <v>65</v>
      </c>
      <c r="L73" s="44" t="str">
        <f t="shared" si="2"/>
        <v>JUMP 40GM-box</v>
      </c>
      <c r="M73" s="67" t="s">
        <v>196</v>
      </c>
      <c r="O73" s="45" t="s">
        <v>315</v>
      </c>
      <c r="P73" s="51">
        <v>8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8</v>
      </c>
    </row>
    <row r="74" spans="1:22" x14ac:dyDescent="0.3">
      <c r="A74" s="54" t="s">
        <v>258</v>
      </c>
      <c r="B74" s="55">
        <v>60</v>
      </c>
      <c r="C74" s="55">
        <v>80</v>
      </c>
      <c r="D74" s="55">
        <v>0</v>
      </c>
      <c r="E74" s="55">
        <v>0</v>
      </c>
      <c r="F74" s="55">
        <v>140</v>
      </c>
      <c r="G74" s="55">
        <v>107</v>
      </c>
      <c r="H74" s="55">
        <v>0</v>
      </c>
      <c r="I74" s="55">
        <v>0</v>
      </c>
      <c r="J74" s="55">
        <v>33</v>
      </c>
      <c r="K74" s="57">
        <v>127.5</v>
      </c>
      <c r="L74" s="44" t="str">
        <f t="shared" si="2"/>
        <v>LARVIN 100GM-box</v>
      </c>
      <c r="M74" s="67" t="s">
        <v>198</v>
      </c>
      <c r="O74" s="45" t="s">
        <v>200</v>
      </c>
      <c r="P74" s="51">
        <v>56</v>
      </c>
      <c r="Q74" s="51">
        <v>40</v>
      </c>
      <c r="R74" s="51">
        <v>48</v>
      </c>
      <c r="S74" s="51">
        <v>32</v>
      </c>
      <c r="T74" s="51">
        <v>0</v>
      </c>
      <c r="U74" s="51">
        <v>0</v>
      </c>
      <c r="V74" s="51">
        <v>16</v>
      </c>
    </row>
    <row r="75" spans="1:22" x14ac:dyDescent="0.3">
      <c r="A75" s="54" t="s">
        <v>259</v>
      </c>
      <c r="B75" s="55">
        <v>1</v>
      </c>
      <c r="C75" s="55">
        <v>100</v>
      </c>
      <c r="D75" s="55">
        <v>0</v>
      </c>
      <c r="E75" s="55">
        <v>0</v>
      </c>
      <c r="F75" s="55">
        <v>101</v>
      </c>
      <c r="G75" s="55">
        <v>39</v>
      </c>
      <c r="H75" s="55">
        <v>0</v>
      </c>
      <c r="I75" s="55">
        <v>0</v>
      </c>
      <c r="J75" s="55">
        <v>62</v>
      </c>
      <c r="K75" s="56" t="s">
        <v>67</v>
      </c>
      <c r="L75" s="44" t="str">
        <f t="shared" si="2"/>
        <v>LARVIN 250GM-box</v>
      </c>
      <c r="M75" s="67" t="s">
        <v>197</v>
      </c>
      <c r="O75" s="45" t="s">
        <v>201</v>
      </c>
      <c r="P75" s="51">
        <v>22</v>
      </c>
      <c r="Q75" s="51">
        <v>90</v>
      </c>
      <c r="R75" s="51">
        <v>0</v>
      </c>
      <c r="S75" s="51">
        <v>82</v>
      </c>
      <c r="T75" s="51">
        <v>0</v>
      </c>
      <c r="U75" s="51">
        <v>0</v>
      </c>
      <c r="V75" s="51">
        <v>30</v>
      </c>
    </row>
    <row r="76" spans="1:22" x14ac:dyDescent="0.3">
      <c r="A76" s="54" t="s">
        <v>260</v>
      </c>
      <c r="B76" s="55">
        <v>56</v>
      </c>
      <c r="C76" s="55">
        <v>40</v>
      </c>
      <c r="D76" s="55">
        <v>0</v>
      </c>
      <c r="E76" s="55">
        <v>0</v>
      </c>
      <c r="F76" s="55">
        <v>96</v>
      </c>
      <c r="G76" s="55">
        <v>32</v>
      </c>
      <c r="H76" s="55">
        <v>48</v>
      </c>
      <c r="I76" s="55">
        <v>0</v>
      </c>
      <c r="J76" s="55">
        <v>16</v>
      </c>
      <c r="K76" s="55">
        <v>32</v>
      </c>
      <c r="L76" s="44" t="str">
        <f t="shared" si="2"/>
        <v>LAUDIS 115ML-box</v>
      </c>
      <c r="M76" s="67" t="s">
        <v>200</v>
      </c>
      <c r="O76" s="45" t="s">
        <v>314</v>
      </c>
      <c r="P76" s="51">
        <v>23</v>
      </c>
      <c r="Q76" s="51">
        <v>0</v>
      </c>
      <c r="R76" s="51">
        <v>0</v>
      </c>
      <c r="S76" s="51">
        <v>0</v>
      </c>
      <c r="T76" s="51">
        <v>0</v>
      </c>
      <c r="U76" s="51">
        <v>0</v>
      </c>
      <c r="V76" s="51">
        <v>23</v>
      </c>
    </row>
    <row r="77" spans="1:22" x14ac:dyDescent="0.3">
      <c r="A77" s="54" t="s">
        <v>261</v>
      </c>
      <c r="B77" s="55">
        <v>8</v>
      </c>
      <c r="C77" s="55">
        <v>0</v>
      </c>
      <c r="D77" s="55">
        <v>0</v>
      </c>
      <c r="E77" s="55">
        <v>0</v>
      </c>
      <c r="F77" s="55">
        <v>8</v>
      </c>
      <c r="G77" s="55">
        <v>0</v>
      </c>
      <c r="H77" s="55">
        <v>0</v>
      </c>
      <c r="I77" s="55">
        <v>0</v>
      </c>
      <c r="J77" s="55">
        <v>8</v>
      </c>
      <c r="K77" s="56" t="s">
        <v>67</v>
      </c>
      <c r="L77" s="44" t="str">
        <f t="shared" si="2"/>
        <v>LAUDIS 230ML-box</v>
      </c>
      <c r="M77" s="67" t="s">
        <v>315</v>
      </c>
      <c r="O77" s="45" t="s">
        <v>202</v>
      </c>
      <c r="P77" s="51">
        <v>94</v>
      </c>
      <c r="Q77" s="51">
        <v>0</v>
      </c>
      <c r="R77" s="51">
        <v>0</v>
      </c>
      <c r="S77" s="51">
        <v>44</v>
      </c>
      <c r="T77" s="51">
        <v>0</v>
      </c>
      <c r="U77" s="51">
        <v>0</v>
      </c>
      <c r="V77" s="51">
        <v>50</v>
      </c>
    </row>
    <row r="78" spans="1:22" x14ac:dyDescent="0.3">
      <c r="A78" s="54" t="s">
        <v>262</v>
      </c>
      <c r="B78" s="55">
        <v>30</v>
      </c>
      <c r="C78" s="55">
        <v>20</v>
      </c>
      <c r="D78" s="55">
        <v>0</v>
      </c>
      <c r="E78" s="55">
        <v>0</v>
      </c>
      <c r="F78" s="55">
        <v>50</v>
      </c>
      <c r="G78" s="55">
        <v>13</v>
      </c>
      <c r="H78" s="55">
        <v>20</v>
      </c>
      <c r="I78" s="55">
        <v>0</v>
      </c>
      <c r="J78" s="55">
        <v>17</v>
      </c>
      <c r="K78" s="57">
        <v>2.5</v>
      </c>
      <c r="L78" s="44" t="str">
        <f t="shared" si="2"/>
        <v>LAUDIS 57.5ML-box</v>
      </c>
      <c r="M78" s="67" t="s">
        <v>199</v>
      </c>
      <c r="O78" s="45" t="s">
        <v>203</v>
      </c>
      <c r="P78" s="51">
        <v>5</v>
      </c>
      <c r="Q78" s="51">
        <v>50</v>
      </c>
      <c r="R78" s="51">
        <v>0</v>
      </c>
      <c r="S78" s="51">
        <v>25</v>
      </c>
      <c r="T78" s="51">
        <v>0</v>
      </c>
      <c r="U78" s="51">
        <v>0</v>
      </c>
      <c r="V78" s="51">
        <v>30</v>
      </c>
    </row>
    <row r="79" spans="1:22" x14ac:dyDescent="0.3">
      <c r="A79" s="54" t="s">
        <v>263</v>
      </c>
      <c r="B79" s="55">
        <v>94</v>
      </c>
      <c r="C79" s="55">
        <v>0</v>
      </c>
      <c r="D79" s="55">
        <v>0</v>
      </c>
      <c r="E79" s="55">
        <v>0</v>
      </c>
      <c r="F79" s="55">
        <v>94</v>
      </c>
      <c r="G79" s="55">
        <v>44</v>
      </c>
      <c r="H79" s="55">
        <v>0</v>
      </c>
      <c r="I79" s="55">
        <v>0</v>
      </c>
      <c r="J79" s="55">
        <v>50</v>
      </c>
      <c r="K79" s="55">
        <v>16</v>
      </c>
      <c r="L79" s="44" t="str">
        <f t="shared" si="2"/>
        <v>MELODY DUE 100GM-box</v>
      </c>
      <c r="M79" s="67" t="s">
        <v>202</v>
      </c>
      <c r="O79" s="45" t="s">
        <v>204</v>
      </c>
      <c r="P79" s="51">
        <v>20</v>
      </c>
      <c r="Q79" s="51">
        <v>60</v>
      </c>
      <c r="R79" s="51">
        <v>0</v>
      </c>
      <c r="S79" s="51">
        <v>24</v>
      </c>
      <c r="T79" s="51">
        <v>0</v>
      </c>
      <c r="U79" s="51">
        <v>0</v>
      </c>
      <c r="V79" s="51">
        <v>56</v>
      </c>
    </row>
    <row r="80" spans="1:22" x14ac:dyDescent="0.3">
      <c r="A80" s="54" t="s">
        <v>264</v>
      </c>
      <c r="B80" s="55">
        <v>22</v>
      </c>
      <c r="C80" s="55">
        <v>90</v>
      </c>
      <c r="D80" s="55">
        <v>0</v>
      </c>
      <c r="E80" s="55">
        <v>0</v>
      </c>
      <c r="F80" s="55">
        <v>112</v>
      </c>
      <c r="G80" s="55">
        <v>82</v>
      </c>
      <c r="H80" s="55">
        <v>0</v>
      </c>
      <c r="I80" s="55">
        <v>0</v>
      </c>
      <c r="J80" s="55">
        <v>30</v>
      </c>
      <c r="K80" s="55">
        <v>93</v>
      </c>
      <c r="L80" s="44" t="str">
        <f t="shared" si="2"/>
        <v>MELODY DUO 400GM-box</v>
      </c>
      <c r="M80" s="67" t="s">
        <v>201</v>
      </c>
      <c r="O80" s="45" t="s">
        <v>205</v>
      </c>
      <c r="P80" s="51">
        <v>0</v>
      </c>
      <c r="Q80" s="51">
        <v>160</v>
      </c>
      <c r="R80" s="51">
        <v>0</v>
      </c>
      <c r="S80" s="51">
        <v>55</v>
      </c>
      <c r="T80" s="51">
        <v>0</v>
      </c>
      <c r="U80" s="51">
        <v>0</v>
      </c>
      <c r="V80" s="51">
        <v>105</v>
      </c>
    </row>
    <row r="81" spans="1:22" x14ac:dyDescent="0.3">
      <c r="A81" s="54" t="s">
        <v>265</v>
      </c>
      <c r="B81" s="55">
        <v>23</v>
      </c>
      <c r="C81" s="55">
        <v>0</v>
      </c>
      <c r="D81" s="55">
        <v>0</v>
      </c>
      <c r="E81" s="55">
        <v>0</v>
      </c>
      <c r="F81" s="55">
        <v>23</v>
      </c>
      <c r="G81" s="55">
        <v>0</v>
      </c>
      <c r="H81" s="55">
        <v>0</v>
      </c>
      <c r="I81" s="55">
        <v>0</v>
      </c>
      <c r="J81" s="55">
        <v>23</v>
      </c>
      <c r="K81" s="56" t="s">
        <v>67</v>
      </c>
      <c r="L81" s="44" t="str">
        <f t="shared" si="2"/>
        <v>MELODY DUO 800GM-box</v>
      </c>
      <c r="M81" s="67" t="s">
        <v>314</v>
      </c>
      <c r="O81" s="45" t="s">
        <v>206</v>
      </c>
      <c r="P81" s="51">
        <v>0</v>
      </c>
      <c r="Q81" s="51">
        <v>50</v>
      </c>
      <c r="R81" s="51">
        <v>0</v>
      </c>
      <c r="S81" s="51">
        <v>5</v>
      </c>
      <c r="T81" s="51">
        <v>0</v>
      </c>
      <c r="U81" s="51">
        <v>0</v>
      </c>
      <c r="V81" s="51">
        <v>45</v>
      </c>
    </row>
    <row r="82" spans="1:22" x14ac:dyDescent="0.3">
      <c r="A82" s="54" t="s">
        <v>266</v>
      </c>
      <c r="B82" s="55">
        <v>5</v>
      </c>
      <c r="C82" s="55">
        <v>50</v>
      </c>
      <c r="D82" s="55">
        <v>0</v>
      </c>
      <c r="E82" s="55">
        <v>0</v>
      </c>
      <c r="F82" s="55">
        <v>55</v>
      </c>
      <c r="G82" s="55">
        <v>25</v>
      </c>
      <c r="H82" s="55">
        <v>0</v>
      </c>
      <c r="I82" s="55">
        <v>0</v>
      </c>
      <c r="J82" s="55">
        <v>30</v>
      </c>
      <c r="K82" s="57">
        <v>7.5</v>
      </c>
      <c r="L82" s="44" t="str">
        <f t="shared" si="2"/>
        <v>MONCEREN 1LTR-box</v>
      </c>
      <c r="M82" s="67" t="s">
        <v>203</v>
      </c>
      <c r="O82" s="45" t="s">
        <v>207</v>
      </c>
      <c r="P82" s="51">
        <v>50</v>
      </c>
      <c r="Q82" s="51">
        <v>500</v>
      </c>
      <c r="R82" s="51">
        <v>0</v>
      </c>
      <c r="S82" s="51">
        <v>550</v>
      </c>
      <c r="T82" s="51">
        <v>0</v>
      </c>
      <c r="U82" s="51">
        <v>0</v>
      </c>
      <c r="V82" s="51">
        <v>0</v>
      </c>
    </row>
    <row r="83" spans="1:22" x14ac:dyDescent="0.3">
      <c r="A83" s="54" t="s">
        <v>267</v>
      </c>
      <c r="B83" s="55">
        <v>0</v>
      </c>
      <c r="C83" s="55">
        <v>160</v>
      </c>
      <c r="D83" s="55">
        <v>0</v>
      </c>
      <c r="E83" s="55">
        <v>0</v>
      </c>
      <c r="F83" s="55">
        <v>160</v>
      </c>
      <c r="G83" s="55">
        <v>55</v>
      </c>
      <c r="H83" s="55">
        <v>0</v>
      </c>
      <c r="I83" s="55">
        <v>0</v>
      </c>
      <c r="J83" s="55">
        <v>105</v>
      </c>
      <c r="K83" s="56" t="s">
        <v>67</v>
      </c>
      <c r="L83" s="44" t="str">
        <f t="shared" si="2"/>
        <v>MONCEREN 250ML-box</v>
      </c>
      <c r="M83" s="67" t="s">
        <v>205</v>
      </c>
      <c r="O83" s="45" t="s">
        <v>208</v>
      </c>
      <c r="P83" s="51">
        <v>10</v>
      </c>
      <c r="Q83" s="51">
        <v>980</v>
      </c>
      <c r="R83" s="51">
        <v>170</v>
      </c>
      <c r="S83" s="51">
        <v>807</v>
      </c>
      <c r="T83" s="51">
        <v>5</v>
      </c>
      <c r="U83" s="51">
        <v>0</v>
      </c>
      <c r="V83" s="51">
        <v>18</v>
      </c>
    </row>
    <row r="84" spans="1:22" x14ac:dyDescent="0.3">
      <c r="A84" s="54" t="s">
        <v>268</v>
      </c>
      <c r="B84" s="55">
        <v>20</v>
      </c>
      <c r="C84" s="55">
        <v>60</v>
      </c>
      <c r="D84" s="55">
        <v>0</v>
      </c>
      <c r="E84" s="55">
        <v>0</v>
      </c>
      <c r="F84" s="55">
        <v>80</v>
      </c>
      <c r="G84" s="55">
        <v>24</v>
      </c>
      <c r="H84" s="55">
        <v>0</v>
      </c>
      <c r="I84" s="55">
        <v>0</v>
      </c>
      <c r="J84" s="55">
        <v>56</v>
      </c>
      <c r="K84" s="56" t="s">
        <v>67</v>
      </c>
      <c r="L84" s="44" t="str">
        <f t="shared" si="2"/>
        <v>MONCEREN 500ML-box</v>
      </c>
      <c r="M84" s="67" t="s">
        <v>204</v>
      </c>
      <c r="O84" s="45" t="s">
        <v>209</v>
      </c>
      <c r="P84" s="51">
        <v>124</v>
      </c>
      <c r="Q84" s="51">
        <v>320</v>
      </c>
      <c r="R84" s="51">
        <v>220</v>
      </c>
      <c r="S84" s="51">
        <v>225</v>
      </c>
      <c r="T84" s="51">
        <v>1</v>
      </c>
      <c r="U84" s="51">
        <v>0</v>
      </c>
      <c r="V84" s="51">
        <v>0</v>
      </c>
    </row>
    <row r="85" spans="1:22" x14ac:dyDescent="0.3">
      <c r="A85" s="54" t="s">
        <v>269</v>
      </c>
      <c r="B85" s="55">
        <v>0</v>
      </c>
      <c r="C85" s="55">
        <v>50</v>
      </c>
      <c r="D85" s="55">
        <v>0</v>
      </c>
      <c r="E85" s="55">
        <v>0</v>
      </c>
      <c r="F85" s="55">
        <v>50</v>
      </c>
      <c r="G85" s="55">
        <v>5</v>
      </c>
      <c r="H85" s="55">
        <v>0</v>
      </c>
      <c r="I85" s="55">
        <v>0</v>
      </c>
      <c r="J85" s="55">
        <v>45</v>
      </c>
      <c r="K85" s="56" t="s">
        <v>67</v>
      </c>
      <c r="L85" s="44" t="str">
        <f t="shared" si="2"/>
        <v>MOVENTO ENERGY 100ML-box</v>
      </c>
      <c r="M85" s="67" t="s">
        <v>206</v>
      </c>
      <c r="O85" s="45" t="s">
        <v>210</v>
      </c>
      <c r="P85" s="51">
        <v>43</v>
      </c>
      <c r="Q85" s="51">
        <v>120</v>
      </c>
      <c r="R85" s="51">
        <v>0</v>
      </c>
      <c r="S85" s="51">
        <v>152</v>
      </c>
      <c r="T85" s="51">
        <v>0</v>
      </c>
      <c r="U85" s="51">
        <v>0</v>
      </c>
      <c r="V85" s="51">
        <v>11</v>
      </c>
    </row>
    <row r="86" spans="1:22" x14ac:dyDescent="0.3">
      <c r="A86" s="54" t="s">
        <v>270</v>
      </c>
      <c r="B86" s="55">
        <v>39</v>
      </c>
      <c r="C86" s="55">
        <v>1150</v>
      </c>
      <c r="D86" s="55">
        <v>0</v>
      </c>
      <c r="E86" s="55">
        <v>0</v>
      </c>
      <c r="F86" s="55">
        <v>1189</v>
      </c>
      <c r="G86" s="55">
        <v>996</v>
      </c>
      <c r="H86" s="55">
        <v>150</v>
      </c>
      <c r="I86" s="55">
        <v>0</v>
      </c>
      <c r="J86" s="55">
        <v>43</v>
      </c>
      <c r="K86" s="55">
        <v>1451</v>
      </c>
      <c r="L86" s="44" t="str">
        <f t="shared" si="2"/>
        <v>NATIVO 100GM-box</v>
      </c>
      <c r="M86" s="67" t="s">
        <v>211</v>
      </c>
      <c r="O86" s="45" t="s">
        <v>211</v>
      </c>
      <c r="P86" s="51">
        <v>39</v>
      </c>
      <c r="Q86" s="51">
        <v>1150</v>
      </c>
      <c r="R86" s="51">
        <v>150</v>
      </c>
      <c r="S86" s="51">
        <v>996</v>
      </c>
      <c r="T86" s="51">
        <v>0</v>
      </c>
      <c r="U86" s="51">
        <v>0</v>
      </c>
      <c r="V86" s="51">
        <v>43</v>
      </c>
    </row>
    <row r="87" spans="1:22" x14ac:dyDescent="0.3">
      <c r="A87" s="54" t="s">
        <v>271</v>
      </c>
      <c r="B87" s="55">
        <v>10</v>
      </c>
      <c r="C87" s="55">
        <v>980</v>
      </c>
      <c r="D87" s="55">
        <v>5</v>
      </c>
      <c r="E87" s="55">
        <v>0</v>
      </c>
      <c r="F87" s="55">
        <v>995</v>
      </c>
      <c r="G87" s="55">
        <v>807</v>
      </c>
      <c r="H87" s="55">
        <v>170</v>
      </c>
      <c r="I87" s="55">
        <v>0</v>
      </c>
      <c r="J87" s="55">
        <v>18</v>
      </c>
      <c r="K87" s="57">
        <v>1192.5</v>
      </c>
      <c r="L87" s="44" t="str">
        <f t="shared" si="2"/>
        <v>NATIVO 1KG-box</v>
      </c>
      <c r="M87" s="67" t="s">
        <v>208</v>
      </c>
      <c r="O87" s="45" t="s">
        <v>212</v>
      </c>
      <c r="P87" s="51">
        <v>0</v>
      </c>
      <c r="Q87" s="51">
        <v>10</v>
      </c>
      <c r="R87" s="51">
        <v>0</v>
      </c>
      <c r="S87" s="51">
        <v>10</v>
      </c>
      <c r="T87" s="51">
        <v>0</v>
      </c>
      <c r="U87" s="51">
        <v>0</v>
      </c>
      <c r="V87" s="51">
        <v>0</v>
      </c>
    </row>
    <row r="88" spans="1:22" x14ac:dyDescent="0.3">
      <c r="A88" s="54" t="s">
        <v>272</v>
      </c>
      <c r="B88" s="55">
        <v>43</v>
      </c>
      <c r="C88" s="55">
        <v>120</v>
      </c>
      <c r="D88" s="55">
        <v>0</v>
      </c>
      <c r="E88" s="55">
        <v>0</v>
      </c>
      <c r="F88" s="55">
        <v>163</v>
      </c>
      <c r="G88" s="55">
        <v>152</v>
      </c>
      <c r="H88" s="55">
        <v>0</v>
      </c>
      <c r="I88" s="55">
        <v>0</v>
      </c>
      <c r="J88" s="55">
        <v>11</v>
      </c>
      <c r="K88" s="55">
        <v>217</v>
      </c>
      <c r="L88" s="44" t="str">
        <f t="shared" si="2"/>
        <v>NATIVO 250GM-box</v>
      </c>
      <c r="M88" s="67" t="s">
        <v>210</v>
      </c>
      <c r="O88" s="45" t="s">
        <v>213</v>
      </c>
      <c r="P88" s="51">
        <v>50</v>
      </c>
      <c r="Q88" s="51">
        <v>50</v>
      </c>
      <c r="R88" s="51">
        <v>0</v>
      </c>
      <c r="S88" s="51">
        <v>71</v>
      </c>
      <c r="T88" s="51">
        <v>0</v>
      </c>
      <c r="U88" s="51">
        <v>0</v>
      </c>
      <c r="V88" s="51">
        <v>29</v>
      </c>
    </row>
    <row r="89" spans="1:22" x14ac:dyDescent="0.3">
      <c r="A89" s="54" t="s">
        <v>273</v>
      </c>
      <c r="B89" s="55">
        <v>124</v>
      </c>
      <c r="C89" s="55">
        <v>320</v>
      </c>
      <c r="D89" s="55">
        <v>1</v>
      </c>
      <c r="E89" s="55">
        <v>0</v>
      </c>
      <c r="F89" s="55">
        <v>445</v>
      </c>
      <c r="G89" s="55">
        <v>225</v>
      </c>
      <c r="H89" s="55">
        <v>220</v>
      </c>
      <c r="I89" s="55">
        <v>0</v>
      </c>
      <c r="J89" s="55">
        <v>0</v>
      </c>
      <c r="K89" s="57">
        <v>337.5</v>
      </c>
      <c r="L89" s="44" t="str">
        <f t="shared" si="2"/>
        <v>NATIVO 500GM-box</v>
      </c>
      <c r="M89" s="67" t="s">
        <v>209</v>
      </c>
      <c r="O89" s="45" t="s">
        <v>214</v>
      </c>
      <c r="P89" s="51">
        <v>0</v>
      </c>
      <c r="Q89" s="51">
        <v>120</v>
      </c>
      <c r="R89" s="51">
        <v>0</v>
      </c>
      <c r="S89" s="51">
        <v>2</v>
      </c>
      <c r="T89" s="51">
        <v>0</v>
      </c>
      <c r="U89" s="51">
        <v>0</v>
      </c>
      <c r="V89" s="51">
        <v>118</v>
      </c>
    </row>
    <row r="90" spans="1:22" x14ac:dyDescent="0.3">
      <c r="A90" s="54" t="s">
        <v>274</v>
      </c>
      <c r="B90" s="55">
        <v>50</v>
      </c>
      <c r="C90" s="55">
        <v>500</v>
      </c>
      <c r="D90" s="55">
        <v>0</v>
      </c>
      <c r="E90" s="55">
        <v>0</v>
      </c>
      <c r="F90" s="55">
        <v>550</v>
      </c>
      <c r="G90" s="55">
        <v>550</v>
      </c>
      <c r="H90" s="55">
        <v>0</v>
      </c>
      <c r="I90" s="55">
        <v>0</v>
      </c>
      <c r="J90" s="55">
        <v>0</v>
      </c>
      <c r="K90" s="55">
        <v>825</v>
      </c>
      <c r="L90" s="44" t="str">
        <f t="shared" si="2"/>
        <v>NATIVO 50GM-box</v>
      </c>
      <c r="M90" s="67" t="s">
        <v>207</v>
      </c>
      <c r="O90" s="45" t="s">
        <v>215</v>
      </c>
      <c r="P90" s="51">
        <v>50</v>
      </c>
      <c r="Q90" s="51">
        <v>1050</v>
      </c>
      <c r="R90" s="51">
        <v>0</v>
      </c>
      <c r="S90" s="51">
        <v>930</v>
      </c>
      <c r="T90" s="51">
        <v>0</v>
      </c>
      <c r="U90" s="51">
        <v>0</v>
      </c>
      <c r="V90" s="51">
        <v>170</v>
      </c>
    </row>
    <row r="91" spans="1:22" x14ac:dyDescent="0.3">
      <c r="A91" s="54" t="s">
        <v>275</v>
      </c>
      <c r="B91" s="55">
        <v>50</v>
      </c>
      <c r="C91" s="55">
        <v>50</v>
      </c>
      <c r="D91" s="55">
        <v>0</v>
      </c>
      <c r="E91" s="55">
        <v>0</v>
      </c>
      <c r="F91" s="55">
        <v>100</v>
      </c>
      <c r="G91" s="55">
        <v>71</v>
      </c>
      <c r="H91" s="55">
        <v>0</v>
      </c>
      <c r="I91" s="55">
        <v>0</v>
      </c>
      <c r="J91" s="55">
        <v>29</v>
      </c>
      <c r="K91" s="57">
        <v>77.5</v>
      </c>
      <c r="L91" s="44" t="str">
        <f t="shared" si="2"/>
        <v>OBERON 100ML-box</v>
      </c>
      <c r="M91" s="67" t="s">
        <v>213</v>
      </c>
      <c r="O91" s="45" t="s">
        <v>240</v>
      </c>
      <c r="P91" s="51">
        <v>50</v>
      </c>
      <c r="Q91" s="51">
        <v>400</v>
      </c>
      <c r="R91" s="51">
        <v>0</v>
      </c>
      <c r="S91" s="51">
        <v>200</v>
      </c>
      <c r="T91" s="51">
        <v>0</v>
      </c>
      <c r="U91" s="51">
        <v>0</v>
      </c>
      <c r="V91" s="51">
        <v>250</v>
      </c>
    </row>
    <row r="92" spans="1:22" x14ac:dyDescent="0.3">
      <c r="A92" s="54" t="s">
        <v>276</v>
      </c>
      <c r="B92" s="55">
        <v>0</v>
      </c>
      <c r="C92" s="55">
        <v>10</v>
      </c>
      <c r="D92" s="55">
        <v>0</v>
      </c>
      <c r="E92" s="55">
        <v>0</v>
      </c>
      <c r="F92" s="55">
        <v>10</v>
      </c>
      <c r="G92" s="55">
        <v>10</v>
      </c>
      <c r="H92" s="55">
        <v>0</v>
      </c>
      <c r="I92" s="55">
        <v>0</v>
      </c>
      <c r="J92" s="55">
        <v>0</v>
      </c>
      <c r="K92" s="55">
        <v>15</v>
      </c>
      <c r="L92" s="44" t="str">
        <f t="shared" si="2"/>
        <v>OBERON 1LTR-box</v>
      </c>
      <c r="M92" s="67" t="s">
        <v>212</v>
      </c>
      <c r="O92" s="45" t="s">
        <v>242</v>
      </c>
      <c r="P92" s="51">
        <v>14</v>
      </c>
      <c r="Q92" s="51">
        <v>110</v>
      </c>
      <c r="R92" s="51">
        <v>0</v>
      </c>
      <c r="S92" s="51">
        <v>114</v>
      </c>
      <c r="T92" s="51">
        <v>0</v>
      </c>
      <c r="U92" s="51">
        <v>0</v>
      </c>
      <c r="V92" s="51">
        <v>10</v>
      </c>
    </row>
    <row r="93" spans="1:22" x14ac:dyDescent="0.3">
      <c r="A93" s="54" t="s">
        <v>277</v>
      </c>
      <c r="B93" s="55">
        <v>50</v>
      </c>
      <c r="C93" s="55">
        <v>1050</v>
      </c>
      <c r="D93" s="55">
        <v>0</v>
      </c>
      <c r="E93" s="55">
        <v>0</v>
      </c>
      <c r="F93" s="55">
        <v>1100</v>
      </c>
      <c r="G93" s="55">
        <v>930</v>
      </c>
      <c r="H93" s="55">
        <v>0</v>
      </c>
      <c r="I93" s="55">
        <v>0</v>
      </c>
      <c r="J93" s="55">
        <v>170</v>
      </c>
      <c r="K93" s="55">
        <v>1225</v>
      </c>
      <c r="L93" s="44" t="str">
        <f t="shared" si="2"/>
        <v>PLANOFIX 100ML-box</v>
      </c>
      <c r="M93" s="67" t="s">
        <v>215</v>
      </c>
      <c r="O93" s="45" t="s">
        <v>216</v>
      </c>
      <c r="P93" s="51">
        <v>0</v>
      </c>
      <c r="Q93" s="51">
        <v>240</v>
      </c>
      <c r="R93" s="51">
        <v>60</v>
      </c>
      <c r="S93" s="51">
        <v>147</v>
      </c>
      <c r="T93" s="51">
        <v>0</v>
      </c>
      <c r="U93" s="51">
        <v>0</v>
      </c>
      <c r="V93" s="51">
        <v>33</v>
      </c>
    </row>
    <row r="94" spans="1:22" x14ac:dyDescent="0.3">
      <c r="A94" s="54" t="s">
        <v>278</v>
      </c>
      <c r="B94" s="55">
        <v>0</v>
      </c>
      <c r="C94" s="55">
        <v>120</v>
      </c>
      <c r="D94" s="55">
        <v>0</v>
      </c>
      <c r="E94" s="55">
        <v>0</v>
      </c>
      <c r="F94" s="55">
        <v>120</v>
      </c>
      <c r="G94" s="55">
        <v>2</v>
      </c>
      <c r="H94" s="55">
        <v>0</v>
      </c>
      <c r="I94" s="55">
        <v>0</v>
      </c>
      <c r="J94" s="55">
        <v>118</v>
      </c>
      <c r="K94" s="56" t="s">
        <v>67</v>
      </c>
      <c r="L94" s="44" t="str">
        <f t="shared" si="2"/>
        <v>PLANOFIX 250ML-box</v>
      </c>
      <c r="M94" s="67" t="s">
        <v>214</v>
      </c>
      <c r="O94" s="45" t="s">
        <v>217</v>
      </c>
      <c r="P94" s="51">
        <v>27</v>
      </c>
      <c r="Q94" s="51">
        <v>140</v>
      </c>
      <c r="R94" s="51">
        <v>40</v>
      </c>
      <c r="S94" s="51">
        <v>70</v>
      </c>
      <c r="T94" s="51">
        <v>0</v>
      </c>
      <c r="U94" s="51">
        <v>0</v>
      </c>
      <c r="V94" s="51">
        <v>57</v>
      </c>
    </row>
    <row r="95" spans="1:22" x14ac:dyDescent="0.3">
      <c r="A95" s="54" t="s">
        <v>279</v>
      </c>
      <c r="B95" s="55">
        <v>50</v>
      </c>
      <c r="C95" s="55">
        <v>400</v>
      </c>
      <c r="D95" s="55">
        <v>0</v>
      </c>
      <c r="E95" s="55">
        <v>0</v>
      </c>
      <c r="F95" s="55">
        <v>450</v>
      </c>
      <c r="G95" s="55">
        <v>200</v>
      </c>
      <c r="H95" s="55">
        <v>0</v>
      </c>
      <c r="I95" s="55">
        <v>0</v>
      </c>
      <c r="J95" s="55">
        <v>250</v>
      </c>
      <c r="K95" s="55">
        <v>50</v>
      </c>
      <c r="L95" s="44" t="str">
        <f t="shared" si="2"/>
        <v>RAXIL EASY 13.4ML-box</v>
      </c>
      <c r="M95" s="67" t="s">
        <v>240</v>
      </c>
      <c r="O95" s="45" t="s">
        <v>218</v>
      </c>
      <c r="P95" s="51">
        <v>25</v>
      </c>
      <c r="Q95" s="51">
        <v>350</v>
      </c>
      <c r="R95" s="51">
        <v>100</v>
      </c>
      <c r="S95" s="51">
        <v>178</v>
      </c>
      <c r="T95" s="51">
        <v>0</v>
      </c>
      <c r="U95" s="51">
        <v>0</v>
      </c>
      <c r="V95" s="51">
        <v>97</v>
      </c>
    </row>
    <row r="96" spans="1:22" x14ac:dyDescent="0.3">
      <c r="A96" s="54" t="s">
        <v>280</v>
      </c>
      <c r="B96" s="55">
        <v>10</v>
      </c>
      <c r="C96" s="55">
        <v>50</v>
      </c>
      <c r="D96" s="55">
        <v>0</v>
      </c>
      <c r="E96" s="55">
        <v>0</v>
      </c>
      <c r="F96" s="55">
        <v>60</v>
      </c>
      <c r="G96" s="55">
        <v>31</v>
      </c>
      <c r="H96" s="55">
        <v>0</v>
      </c>
      <c r="I96" s="55">
        <v>0</v>
      </c>
      <c r="J96" s="55">
        <v>29</v>
      </c>
      <c r="K96" s="57">
        <v>17.5</v>
      </c>
      <c r="L96" s="44" t="str">
        <f t="shared" si="2"/>
        <v>REGENT GR 25KG-box</v>
      </c>
      <c r="M96" s="67" t="s">
        <v>219</v>
      </c>
      <c r="O96" s="45" t="s">
        <v>219</v>
      </c>
      <c r="P96" s="51">
        <v>10</v>
      </c>
      <c r="Q96" s="51">
        <v>50</v>
      </c>
      <c r="R96" s="51">
        <v>0</v>
      </c>
      <c r="S96" s="51">
        <v>31</v>
      </c>
      <c r="T96" s="51">
        <v>0</v>
      </c>
      <c r="U96" s="51">
        <v>0</v>
      </c>
      <c r="V96" s="51">
        <v>29</v>
      </c>
    </row>
    <row r="97" spans="1:22" x14ac:dyDescent="0.3">
      <c r="A97" s="54" t="s">
        <v>281</v>
      </c>
      <c r="B97" s="55">
        <v>127</v>
      </c>
      <c r="C97" s="55">
        <v>1300</v>
      </c>
      <c r="D97" s="55">
        <v>0</v>
      </c>
      <c r="E97" s="55">
        <v>0</v>
      </c>
      <c r="F97" s="55">
        <v>1427</v>
      </c>
      <c r="G97" s="55">
        <v>1166</v>
      </c>
      <c r="H97" s="55">
        <v>0</v>
      </c>
      <c r="I97" s="55">
        <v>0</v>
      </c>
      <c r="J97" s="55">
        <v>261</v>
      </c>
      <c r="K97" s="55">
        <v>1488</v>
      </c>
      <c r="L97" s="44" t="str">
        <f t="shared" si="2"/>
        <v>REGENT GR 5KG-box</v>
      </c>
      <c r="M97" s="67" t="s">
        <v>220</v>
      </c>
      <c r="O97" s="45" t="s">
        <v>220</v>
      </c>
      <c r="P97" s="51">
        <v>127</v>
      </c>
      <c r="Q97" s="51">
        <v>1300</v>
      </c>
      <c r="R97" s="51">
        <v>0</v>
      </c>
      <c r="S97" s="51">
        <v>1166</v>
      </c>
      <c r="T97" s="51">
        <v>0</v>
      </c>
      <c r="U97" s="51">
        <v>0</v>
      </c>
      <c r="V97" s="51">
        <v>261</v>
      </c>
    </row>
    <row r="98" spans="1:22" x14ac:dyDescent="0.3">
      <c r="A98" s="54" t="s">
        <v>282</v>
      </c>
      <c r="B98" s="55">
        <v>25</v>
      </c>
      <c r="C98" s="55">
        <v>350</v>
      </c>
      <c r="D98" s="55">
        <v>0</v>
      </c>
      <c r="E98" s="55">
        <v>0</v>
      </c>
      <c r="F98" s="55">
        <v>375</v>
      </c>
      <c r="G98" s="55">
        <v>178</v>
      </c>
      <c r="H98" s="55">
        <v>100</v>
      </c>
      <c r="I98" s="55">
        <v>0</v>
      </c>
      <c r="J98" s="55">
        <v>97</v>
      </c>
      <c r="K98" s="55">
        <v>170</v>
      </c>
      <c r="L98" s="44" t="str">
        <f t="shared" si="2"/>
        <v>REGENT SC 100ML-box</v>
      </c>
      <c r="M98" s="67" t="s">
        <v>218</v>
      </c>
      <c r="O98" s="45" t="s">
        <v>221</v>
      </c>
      <c r="P98" s="51">
        <v>371</v>
      </c>
      <c r="Q98" s="51">
        <v>700</v>
      </c>
      <c r="R98" s="51">
        <v>0</v>
      </c>
      <c r="S98" s="51">
        <v>730</v>
      </c>
      <c r="T98" s="51">
        <v>0</v>
      </c>
      <c r="U98" s="51">
        <v>0</v>
      </c>
      <c r="V98" s="51">
        <v>341</v>
      </c>
    </row>
    <row r="99" spans="1:22" x14ac:dyDescent="0.3">
      <c r="A99" s="54" t="s">
        <v>283</v>
      </c>
      <c r="B99" s="55">
        <v>14</v>
      </c>
      <c r="C99" s="55">
        <v>110</v>
      </c>
      <c r="D99" s="55">
        <v>0</v>
      </c>
      <c r="E99" s="55">
        <v>0</v>
      </c>
      <c r="F99" s="55">
        <v>124</v>
      </c>
      <c r="G99" s="55">
        <v>114</v>
      </c>
      <c r="H99" s="55">
        <v>0</v>
      </c>
      <c r="I99" s="55">
        <v>0</v>
      </c>
      <c r="J99" s="55">
        <v>10</v>
      </c>
      <c r="K99" s="55">
        <v>161</v>
      </c>
      <c r="L99" s="44" t="str">
        <f t="shared" si="2"/>
        <v>REGENT SC 1LTR-box</v>
      </c>
      <c r="M99" s="67" t="s">
        <v>242</v>
      </c>
      <c r="O99" s="45" t="s">
        <v>222</v>
      </c>
      <c r="P99" s="51">
        <v>0</v>
      </c>
      <c r="Q99" s="51">
        <v>500</v>
      </c>
      <c r="R99" s="51">
        <v>240</v>
      </c>
      <c r="S99" s="51">
        <v>335</v>
      </c>
      <c r="T99" s="51">
        <v>100</v>
      </c>
      <c r="U99" s="51">
        <v>0</v>
      </c>
      <c r="V99" s="51">
        <v>25</v>
      </c>
    </row>
    <row r="100" spans="1:22" x14ac:dyDescent="0.3">
      <c r="A100" s="54" t="s">
        <v>284</v>
      </c>
      <c r="B100" s="55">
        <v>0</v>
      </c>
      <c r="C100" s="55">
        <v>240</v>
      </c>
      <c r="D100" s="55">
        <v>0</v>
      </c>
      <c r="E100" s="55">
        <v>0</v>
      </c>
      <c r="F100" s="55">
        <v>240</v>
      </c>
      <c r="G100" s="55">
        <v>147</v>
      </c>
      <c r="H100" s="55">
        <v>60</v>
      </c>
      <c r="I100" s="55">
        <v>0</v>
      </c>
      <c r="J100" s="55">
        <v>33</v>
      </c>
      <c r="K100" s="57">
        <v>187.5</v>
      </c>
      <c r="L100" s="44" t="str">
        <f t="shared" si="2"/>
        <v>REGENT SC 250ML-box</v>
      </c>
      <c r="M100" s="67" t="s">
        <v>216</v>
      </c>
      <c r="O100" s="45" t="s">
        <v>223</v>
      </c>
      <c r="P100" s="51">
        <v>8</v>
      </c>
      <c r="Q100" s="51">
        <v>0</v>
      </c>
      <c r="R100" s="51">
        <v>0</v>
      </c>
      <c r="S100" s="51">
        <v>8</v>
      </c>
      <c r="T100" s="51">
        <v>0</v>
      </c>
      <c r="U100" s="51">
        <v>0</v>
      </c>
      <c r="V100" s="51">
        <v>0</v>
      </c>
    </row>
    <row r="101" spans="1:22" x14ac:dyDescent="0.3">
      <c r="A101" s="54" t="s">
        <v>285</v>
      </c>
      <c r="B101" s="55">
        <v>27</v>
      </c>
      <c r="C101" s="55">
        <v>140</v>
      </c>
      <c r="D101" s="55">
        <v>0</v>
      </c>
      <c r="E101" s="55">
        <v>0</v>
      </c>
      <c r="F101" s="55">
        <v>167</v>
      </c>
      <c r="G101" s="55">
        <v>70</v>
      </c>
      <c r="H101" s="55">
        <v>40</v>
      </c>
      <c r="I101" s="55">
        <v>0</v>
      </c>
      <c r="J101" s="55">
        <v>57</v>
      </c>
      <c r="K101" s="55">
        <v>48</v>
      </c>
      <c r="L101" s="44" t="str">
        <f t="shared" si="2"/>
        <v>REGENT SC 500ML-box</v>
      </c>
      <c r="M101" s="67" t="s">
        <v>217</v>
      </c>
      <c r="O101" s="45" t="s">
        <v>239</v>
      </c>
      <c r="P101" s="51">
        <v>0</v>
      </c>
      <c r="Q101" s="51">
        <v>300</v>
      </c>
      <c r="R101" s="51">
        <v>0</v>
      </c>
      <c r="S101" s="51">
        <v>300</v>
      </c>
      <c r="T101" s="51">
        <v>0</v>
      </c>
      <c r="U101" s="51">
        <v>0</v>
      </c>
      <c r="V101" s="51">
        <v>0</v>
      </c>
    </row>
    <row r="102" spans="1:22" x14ac:dyDescent="0.3">
      <c r="A102" s="54" t="s">
        <v>286</v>
      </c>
      <c r="B102" s="55">
        <v>371</v>
      </c>
      <c r="C102" s="55">
        <v>700</v>
      </c>
      <c r="D102" s="55">
        <v>0</v>
      </c>
      <c r="E102" s="55">
        <v>0</v>
      </c>
      <c r="F102" s="55">
        <v>1071</v>
      </c>
      <c r="G102" s="55">
        <v>730</v>
      </c>
      <c r="H102" s="55">
        <v>0</v>
      </c>
      <c r="I102" s="55">
        <v>0</v>
      </c>
      <c r="J102" s="55">
        <v>341</v>
      </c>
      <c r="K102" s="55">
        <v>754</v>
      </c>
      <c r="L102" s="44" t="str">
        <f t="shared" si="2"/>
        <v>REGENT ULTRA GR 4KG-box</v>
      </c>
      <c r="M102" s="67" t="s">
        <v>221</v>
      </c>
      <c r="O102" s="45" t="s">
        <v>241</v>
      </c>
      <c r="P102" s="51">
        <v>4</v>
      </c>
      <c r="Q102" s="51">
        <v>120</v>
      </c>
      <c r="R102" s="51">
        <v>0</v>
      </c>
      <c r="S102" s="51">
        <v>106</v>
      </c>
      <c r="T102" s="51">
        <v>0</v>
      </c>
      <c r="U102" s="51">
        <v>0</v>
      </c>
      <c r="V102" s="51">
        <v>18</v>
      </c>
    </row>
    <row r="103" spans="1:22" x14ac:dyDescent="0.3">
      <c r="A103" s="54" t="s">
        <v>287</v>
      </c>
      <c r="B103" s="55">
        <v>8</v>
      </c>
      <c r="C103" s="55">
        <v>0</v>
      </c>
      <c r="D103" s="55">
        <v>0</v>
      </c>
      <c r="E103" s="55">
        <v>0</v>
      </c>
      <c r="F103" s="55">
        <v>8</v>
      </c>
      <c r="G103" s="55">
        <v>8</v>
      </c>
      <c r="H103" s="55">
        <v>0</v>
      </c>
      <c r="I103" s="55">
        <v>0</v>
      </c>
      <c r="J103" s="55">
        <v>0</v>
      </c>
      <c r="K103" s="55">
        <v>12</v>
      </c>
      <c r="L103" s="44" t="str">
        <f t="shared" si="2"/>
        <v>RICESTAR 250ML-box</v>
      </c>
      <c r="M103" s="67" t="s">
        <v>223</v>
      </c>
      <c r="O103" s="45" t="s">
        <v>224</v>
      </c>
      <c r="P103" s="51">
        <v>59</v>
      </c>
      <c r="Q103" s="51">
        <v>250</v>
      </c>
      <c r="R103" s="51">
        <v>0</v>
      </c>
      <c r="S103" s="51">
        <v>310</v>
      </c>
      <c r="T103" s="51">
        <v>0</v>
      </c>
      <c r="U103" s="51">
        <v>0</v>
      </c>
      <c r="V103" s="51">
        <v>0</v>
      </c>
    </row>
    <row r="104" spans="1:22" x14ac:dyDescent="0.3">
      <c r="A104" s="54" t="s">
        <v>288</v>
      </c>
      <c r="B104" s="55">
        <v>0</v>
      </c>
      <c r="C104" s="55">
        <v>500</v>
      </c>
      <c r="D104" s="55">
        <v>100</v>
      </c>
      <c r="E104" s="55">
        <v>0</v>
      </c>
      <c r="F104" s="55">
        <v>600</v>
      </c>
      <c r="G104" s="55">
        <v>335</v>
      </c>
      <c r="H104" s="55">
        <v>240</v>
      </c>
      <c r="I104" s="55">
        <v>0</v>
      </c>
      <c r="J104" s="55">
        <v>25</v>
      </c>
      <c r="K104" s="57">
        <v>477.5</v>
      </c>
      <c r="L104" s="44" t="str">
        <f t="shared" si="2"/>
        <v>RICESTAR 500ML-box</v>
      </c>
      <c r="M104" s="67" t="s">
        <v>222</v>
      </c>
      <c r="O104" s="45" t="s">
        <v>225</v>
      </c>
      <c r="P104" s="51">
        <v>179</v>
      </c>
      <c r="Q104" s="51">
        <v>0</v>
      </c>
      <c r="R104" s="51">
        <v>60</v>
      </c>
      <c r="S104" s="51">
        <v>40</v>
      </c>
      <c r="T104" s="51">
        <v>0</v>
      </c>
      <c r="U104" s="51">
        <v>0</v>
      </c>
      <c r="V104" s="51">
        <v>79</v>
      </c>
    </row>
    <row r="105" spans="1:22" x14ac:dyDescent="0.3">
      <c r="A105" s="54" t="s">
        <v>289</v>
      </c>
      <c r="B105" s="55">
        <v>0</v>
      </c>
      <c r="C105" s="55">
        <v>300</v>
      </c>
      <c r="D105" s="55">
        <v>0</v>
      </c>
      <c r="E105" s="55">
        <v>0</v>
      </c>
      <c r="F105" s="55">
        <v>300</v>
      </c>
      <c r="G105" s="55">
        <v>300</v>
      </c>
      <c r="H105" s="55">
        <v>0</v>
      </c>
      <c r="I105" s="55">
        <v>0</v>
      </c>
      <c r="J105" s="55">
        <v>0</v>
      </c>
      <c r="K105" s="55">
        <v>450</v>
      </c>
      <c r="L105" s="44" t="str">
        <f t="shared" si="2"/>
        <v>ROUND UP 1LTR-box</v>
      </c>
      <c r="M105" s="67" t="s">
        <v>239</v>
      </c>
      <c r="O105" s="45" t="s">
        <v>226</v>
      </c>
      <c r="P105" s="51">
        <v>423</v>
      </c>
      <c r="Q105" s="51">
        <v>0</v>
      </c>
      <c r="R105" s="51">
        <v>0</v>
      </c>
      <c r="S105" s="51">
        <v>284</v>
      </c>
      <c r="T105" s="51">
        <v>10</v>
      </c>
      <c r="U105" s="51">
        <v>0</v>
      </c>
      <c r="V105" s="51">
        <v>149</v>
      </c>
    </row>
    <row r="106" spans="1:22" x14ac:dyDescent="0.3">
      <c r="A106" s="54" t="s">
        <v>290</v>
      </c>
      <c r="B106" s="55">
        <v>59</v>
      </c>
      <c r="C106" s="55">
        <v>250</v>
      </c>
      <c r="D106" s="55">
        <v>0</v>
      </c>
      <c r="E106" s="55">
        <v>1</v>
      </c>
      <c r="F106" s="55">
        <v>310</v>
      </c>
      <c r="G106" s="55">
        <v>310</v>
      </c>
      <c r="H106" s="55">
        <v>0</v>
      </c>
      <c r="I106" s="55">
        <v>0</v>
      </c>
      <c r="J106" s="55">
        <v>0</v>
      </c>
      <c r="K106" s="55">
        <v>465</v>
      </c>
      <c r="L106" s="44" t="str">
        <f t="shared" si="2"/>
        <v>SECTIN 100GM-box</v>
      </c>
      <c r="M106" s="67" t="s">
        <v>224</v>
      </c>
      <c r="O106" s="45" t="s">
        <v>227</v>
      </c>
      <c r="P106" s="51">
        <v>0</v>
      </c>
      <c r="Q106" s="51">
        <v>40</v>
      </c>
      <c r="R106" s="51">
        <v>0</v>
      </c>
      <c r="S106" s="51">
        <v>32</v>
      </c>
      <c r="T106" s="51">
        <v>0</v>
      </c>
      <c r="U106" s="51">
        <v>0</v>
      </c>
      <c r="V106" s="51">
        <v>8</v>
      </c>
    </row>
    <row r="107" spans="1:22" x14ac:dyDescent="0.3">
      <c r="A107" s="54" t="s">
        <v>291</v>
      </c>
      <c r="B107" s="55">
        <v>4</v>
      </c>
      <c r="C107" s="55">
        <v>120</v>
      </c>
      <c r="D107" s="55">
        <v>0</v>
      </c>
      <c r="E107" s="55">
        <v>0</v>
      </c>
      <c r="F107" s="55">
        <v>124</v>
      </c>
      <c r="G107" s="55">
        <v>106</v>
      </c>
      <c r="H107" s="55">
        <v>0</v>
      </c>
      <c r="I107" s="55">
        <v>0</v>
      </c>
      <c r="J107" s="55">
        <v>18</v>
      </c>
      <c r="K107" s="55">
        <v>141</v>
      </c>
      <c r="L107" s="44" t="str">
        <f t="shared" si="2"/>
        <v>SECTIN 600GM-box</v>
      </c>
      <c r="M107" s="67" t="s">
        <v>241</v>
      </c>
      <c r="O107" s="45" t="s">
        <v>228</v>
      </c>
      <c r="P107" s="51">
        <v>0</v>
      </c>
      <c r="Q107" s="51">
        <v>100</v>
      </c>
      <c r="R107" s="51">
        <v>0</v>
      </c>
      <c r="S107" s="51">
        <v>100</v>
      </c>
      <c r="T107" s="51">
        <v>0</v>
      </c>
      <c r="U107" s="51">
        <v>0</v>
      </c>
      <c r="V107" s="51">
        <v>0</v>
      </c>
    </row>
    <row r="108" spans="1:22" x14ac:dyDescent="0.3">
      <c r="A108" s="54" t="s">
        <v>292</v>
      </c>
      <c r="B108" s="55">
        <v>423</v>
      </c>
      <c r="C108" s="55">
        <v>0</v>
      </c>
      <c r="D108" s="55">
        <v>10</v>
      </c>
      <c r="E108" s="55">
        <v>0</v>
      </c>
      <c r="F108" s="55">
        <v>433</v>
      </c>
      <c r="G108" s="55">
        <v>284</v>
      </c>
      <c r="H108" s="55">
        <v>0</v>
      </c>
      <c r="I108" s="55">
        <v>0</v>
      </c>
      <c r="J108" s="55">
        <v>149</v>
      </c>
      <c r="K108" s="55">
        <v>277</v>
      </c>
      <c r="L108" s="44" t="str">
        <f t="shared" si="2"/>
        <v>SENCOR 100GM-box</v>
      </c>
      <c r="M108" s="67" t="s">
        <v>226</v>
      </c>
      <c r="O108" s="45" t="s">
        <v>313</v>
      </c>
      <c r="P108" s="51">
        <v>30</v>
      </c>
      <c r="Q108" s="51">
        <v>0</v>
      </c>
      <c r="R108" s="51">
        <v>0</v>
      </c>
      <c r="S108" s="51">
        <v>0</v>
      </c>
      <c r="T108" s="51">
        <v>0</v>
      </c>
      <c r="U108" s="51">
        <v>0</v>
      </c>
      <c r="V108" s="51">
        <v>30</v>
      </c>
    </row>
    <row r="109" spans="1:22" x14ac:dyDescent="0.3">
      <c r="A109" s="54" t="s">
        <v>293</v>
      </c>
      <c r="B109" s="55">
        <v>179</v>
      </c>
      <c r="C109" s="55">
        <v>0</v>
      </c>
      <c r="D109" s="55">
        <v>0</v>
      </c>
      <c r="E109" s="55">
        <v>0</v>
      </c>
      <c r="F109" s="55">
        <v>179</v>
      </c>
      <c r="G109" s="55">
        <v>40</v>
      </c>
      <c r="H109" s="55">
        <v>60</v>
      </c>
      <c r="I109" s="55">
        <v>0</v>
      </c>
      <c r="J109" s="55">
        <v>79</v>
      </c>
      <c r="K109" s="56" t="s">
        <v>67</v>
      </c>
      <c r="L109" s="44" t="str">
        <f t="shared" si="2"/>
        <v>SENCOR 500GM-box</v>
      </c>
      <c r="M109" s="67" t="s">
        <v>225</v>
      </c>
      <c r="O109" s="45" t="s">
        <v>229</v>
      </c>
      <c r="P109" s="51">
        <v>0</v>
      </c>
      <c r="Q109" s="51">
        <v>170</v>
      </c>
      <c r="R109" s="51">
        <v>80</v>
      </c>
      <c r="S109" s="51">
        <v>71</v>
      </c>
      <c r="T109" s="51">
        <v>2</v>
      </c>
      <c r="U109" s="51">
        <v>0</v>
      </c>
      <c r="V109" s="51">
        <v>21</v>
      </c>
    </row>
    <row r="110" spans="1:22" x14ac:dyDescent="0.3">
      <c r="A110" s="54" t="s">
        <v>294</v>
      </c>
      <c r="B110" s="55">
        <v>0</v>
      </c>
      <c r="C110" s="55">
        <v>100</v>
      </c>
      <c r="D110" s="55">
        <v>0</v>
      </c>
      <c r="E110" s="55">
        <v>0</v>
      </c>
      <c r="F110" s="55">
        <v>100</v>
      </c>
      <c r="G110" s="55">
        <v>100</v>
      </c>
      <c r="H110" s="55">
        <v>0</v>
      </c>
      <c r="I110" s="55">
        <v>0</v>
      </c>
      <c r="J110" s="55">
        <v>0</v>
      </c>
      <c r="K110" s="55">
        <v>150</v>
      </c>
      <c r="L110" s="44" t="str">
        <f t="shared" si="2"/>
        <v>SIMBOLA 100GM-box</v>
      </c>
      <c r="M110" s="67" t="s">
        <v>228</v>
      </c>
      <c r="O110" s="45" t="s">
        <v>230</v>
      </c>
      <c r="P110" s="51">
        <v>0</v>
      </c>
      <c r="Q110" s="51">
        <v>160</v>
      </c>
      <c r="R110" s="51">
        <v>0</v>
      </c>
      <c r="S110" s="51">
        <v>140</v>
      </c>
      <c r="T110" s="51">
        <v>18</v>
      </c>
      <c r="U110" s="51">
        <v>0</v>
      </c>
      <c r="V110" s="51">
        <v>38</v>
      </c>
    </row>
    <row r="111" spans="1:22" x14ac:dyDescent="0.3">
      <c r="A111" s="54" t="s">
        <v>295</v>
      </c>
      <c r="B111" s="55">
        <v>0</v>
      </c>
      <c r="C111" s="55">
        <v>40</v>
      </c>
      <c r="D111" s="55">
        <v>0</v>
      </c>
      <c r="E111" s="55">
        <v>0</v>
      </c>
      <c r="F111" s="55">
        <v>40</v>
      </c>
      <c r="G111" s="55">
        <v>32</v>
      </c>
      <c r="H111" s="55">
        <v>0</v>
      </c>
      <c r="I111" s="55">
        <v>0</v>
      </c>
      <c r="J111" s="55">
        <v>8</v>
      </c>
      <c r="K111" s="55">
        <v>40</v>
      </c>
      <c r="L111" s="44" t="str">
        <f t="shared" si="2"/>
        <v>SIMBOLA 250GM-box</v>
      </c>
      <c r="M111" s="67" t="s">
        <v>227</v>
      </c>
      <c r="O111" s="45" t="s">
        <v>231</v>
      </c>
      <c r="P111" s="51">
        <v>19</v>
      </c>
      <c r="Q111" s="51">
        <v>400</v>
      </c>
      <c r="R111" s="51">
        <v>240</v>
      </c>
      <c r="S111" s="51">
        <v>175</v>
      </c>
      <c r="T111" s="51">
        <v>0</v>
      </c>
      <c r="U111" s="51">
        <v>0</v>
      </c>
      <c r="V111" s="51">
        <v>4</v>
      </c>
    </row>
    <row r="112" spans="1:22" x14ac:dyDescent="0.3">
      <c r="A112" s="54" t="s">
        <v>296</v>
      </c>
      <c r="B112" s="55">
        <v>30</v>
      </c>
      <c r="C112" s="55">
        <v>0</v>
      </c>
      <c r="D112" s="55">
        <v>0</v>
      </c>
      <c r="E112" s="55">
        <v>0</v>
      </c>
      <c r="F112" s="55">
        <v>30</v>
      </c>
      <c r="G112" s="55">
        <v>0</v>
      </c>
      <c r="H112" s="55">
        <v>0</v>
      </c>
      <c r="I112" s="55">
        <v>0</v>
      </c>
      <c r="J112" s="55">
        <v>30</v>
      </c>
      <c r="K112" s="56" t="s">
        <v>67</v>
      </c>
      <c r="L112" s="44" t="str">
        <f t="shared" si="2"/>
        <v>SIVANTO PRIME 100ML-box</v>
      </c>
      <c r="M112" s="67" t="s">
        <v>313</v>
      </c>
      <c r="O112" s="45" t="s">
        <v>232</v>
      </c>
      <c r="P112" s="51">
        <v>50</v>
      </c>
      <c r="Q112" s="51">
        <v>300</v>
      </c>
      <c r="R112" s="51">
        <v>50</v>
      </c>
      <c r="S112" s="51">
        <v>246</v>
      </c>
      <c r="T112" s="51">
        <v>0</v>
      </c>
      <c r="U112" s="51">
        <v>0</v>
      </c>
      <c r="V112" s="51">
        <v>54</v>
      </c>
    </row>
    <row r="113" spans="1:22" x14ac:dyDescent="0.3">
      <c r="A113" s="54" t="s">
        <v>297</v>
      </c>
      <c r="B113" s="55">
        <v>50</v>
      </c>
      <c r="C113" s="55">
        <v>300</v>
      </c>
      <c r="D113" s="55">
        <v>0</v>
      </c>
      <c r="E113" s="55">
        <v>0</v>
      </c>
      <c r="F113" s="55">
        <v>350</v>
      </c>
      <c r="G113" s="55">
        <v>246</v>
      </c>
      <c r="H113" s="55">
        <v>50</v>
      </c>
      <c r="I113" s="55">
        <v>0</v>
      </c>
      <c r="J113" s="55">
        <v>54</v>
      </c>
      <c r="K113" s="55">
        <v>315</v>
      </c>
      <c r="L113" s="44" t="str">
        <f t="shared" si="2"/>
        <v>SOLOMON 100ML-box</v>
      </c>
      <c r="M113" s="67" t="s">
        <v>232</v>
      </c>
      <c r="O113" s="45" t="s">
        <v>312</v>
      </c>
      <c r="P113" s="51">
        <v>10</v>
      </c>
      <c r="Q113" s="51">
        <v>0</v>
      </c>
      <c r="R113" s="51">
        <v>0</v>
      </c>
      <c r="S113" s="51">
        <v>0</v>
      </c>
      <c r="T113" s="51">
        <v>0</v>
      </c>
      <c r="U113" s="51">
        <v>0</v>
      </c>
      <c r="V113" s="51">
        <v>10</v>
      </c>
    </row>
    <row r="114" spans="1:22" x14ac:dyDescent="0.3">
      <c r="A114" s="54" t="s">
        <v>298</v>
      </c>
      <c r="B114" s="55">
        <v>0</v>
      </c>
      <c r="C114" s="55">
        <v>170</v>
      </c>
      <c r="D114" s="55">
        <v>2</v>
      </c>
      <c r="E114" s="55">
        <v>0</v>
      </c>
      <c r="F114" s="55">
        <v>172</v>
      </c>
      <c r="G114" s="55">
        <v>71</v>
      </c>
      <c r="H114" s="55">
        <v>80</v>
      </c>
      <c r="I114" s="55">
        <v>0</v>
      </c>
      <c r="J114" s="55">
        <v>21</v>
      </c>
      <c r="K114" s="57">
        <v>85.5</v>
      </c>
      <c r="L114" s="44" t="str">
        <f t="shared" si="2"/>
        <v>SOLOMON 1LTR-box</v>
      </c>
      <c r="M114" s="67" t="s">
        <v>229</v>
      </c>
      <c r="O114" s="45" t="s">
        <v>233</v>
      </c>
      <c r="P114" s="51">
        <v>0</v>
      </c>
      <c r="Q114" s="51">
        <v>300</v>
      </c>
      <c r="R114" s="51">
        <v>200</v>
      </c>
      <c r="S114" s="51">
        <v>100</v>
      </c>
      <c r="T114" s="51">
        <v>0</v>
      </c>
      <c r="U114" s="51">
        <v>0</v>
      </c>
      <c r="V114" s="51">
        <v>0</v>
      </c>
    </row>
    <row r="115" spans="1:22" x14ac:dyDescent="0.3">
      <c r="A115" s="54" t="s">
        <v>299</v>
      </c>
      <c r="B115" s="55">
        <v>19</v>
      </c>
      <c r="C115" s="55">
        <v>400</v>
      </c>
      <c r="D115" s="55">
        <v>0</v>
      </c>
      <c r="E115" s="55">
        <v>0</v>
      </c>
      <c r="F115" s="55">
        <v>419</v>
      </c>
      <c r="G115" s="55">
        <v>175</v>
      </c>
      <c r="H115" s="55">
        <v>240</v>
      </c>
      <c r="I115" s="55">
        <v>0</v>
      </c>
      <c r="J115" s="55">
        <v>4</v>
      </c>
      <c r="K115" s="57">
        <v>258.5</v>
      </c>
      <c r="L115" s="44" t="str">
        <f t="shared" si="2"/>
        <v>SOLOMON 250ML-box</v>
      </c>
      <c r="M115" s="67" t="s">
        <v>231</v>
      </c>
      <c r="O115" s="45" t="s">
        <v>311</v>
      </c>
      <c r="P115" s="51">
        <v>20</v>
      </c>
      <c r="Q115" s="51">
        <v>0</v>
      </c>
      <c r="R115" s="51">
        <v>0</v>
      </c>
      <c r="S115" s="51">
        <v>0</v>
      </c>
      <c r="T115" s="51">
        <v>0</v>
      </c>
      <c r="U115" s="51">
        <v>0</v>
      </c>
      <c r="V115" s="51">
        <v>20</v>
      </c>
    </row>
    <row r="116" spans="1:22" x14ac:dyDescent="0.3">
      <c r="A116" s="54" t="s">
        <v>300</v>
      </c>
      <c r="B116" s="55">
        <v>0</v>
      </c>
      <c r="C116" s="55">
        <v>160</v>
      </c>
      <c r="D116" s="55">
        <v>18</v>
      </c>
      <c r="E116" s="55">
        <v>0</v>
      </c>
      <c r="F116" s="55">
        <v>178</v>
      </c>
      <c r="G116" s="55">
        <v>140</v>
      </c>
      <c r="H116" s="55">
        <v>0</v>
      </c>
      <c r="I116" s="55">
        <v>0</v>
      </c>
      <c r="J116" s="55">
        <v>38</v>
      </c>
      <c r="K116" s="55">
        <v>172</v>
      </c>
      <c r="L116" s="44" t="str">
        <f t="shared" si="2"/>
        <v>SOLOMON 500ML-box</v>
      </c>
      <c r="M116" s="67" t="s">
        <v>230</v>
      </c>
      <c r="O116" s="45" t="s">
        <v>234</v>
      </c>
      <c r="P116" s="51">
        <v>0</v>
      </c>
      <c r="Q116" s="51">
        <v>20</v>
      </c>
      <c r="R116" s="51">
        <v>0</v>
      </c>
      <c r="S116" s="51">
        <v>20</v>
      </c>
      <c r="T116" s="51">
        <v>0</v>
      </c>
      <c r="U116" s="51">
        <v>0</v>
      </c>
      <c r="V116" s="51">
        <v>0</v>
      </c>
    </row>
    <row r="117" spans="1:22" x14ac:dyDescent="0.3">
      <c r="A117" s="54" t="s">
        <v>301</v>
      </c>
      <c r="B117" s="55">
        <v>10</v>
      </c>
      <c r="C117" s="55">
        <v>0</v>
      </c>
      <c r="D117" s="55">
        <v>0</v>
      </c>
      <c r="E117" s="55">
        <v>0</v>
      </c>
      <c r="F117" s="55">
        <v>10</v>
      </c>
      <c r="G117" s="55">
        <v>0</v>
      </c>
      <c r="H117" s="55">
        <v>0</v>
      </c>
      <c r="I117" s="55">
        <v>0</v>
      </c>
      <c r="J117" s="55">
        <v>10</v>
      </c>
      <c r="K117" s="56" t="s">
        <v>67</v>
      </c>
      <c r="L117" s="44" t="str">
        <f t="shared" si="2"/>
        <v>SPINTOR 7ML-box</v>
      </c>
      <c r="M117" s="67" t="s">
        <v>312</v>
      </c>
      <c r="O117" s="45" t="s">
        <v>235</v>
      </c>
      <c r="P117" s="51">
        <v>2</v>
      </c>
      <c r="Q117" s="51">
        <v>960</v>
      </c>
      <c r="R117" s="51">
        <v>220</v>
      </c>
      <c r="S117" s="51">
        <v>826</v>
      </c>
      <c r="T117" s="51">
        <v>104</v>
      </c>
      <c r="U117" s="51">
        <v>0</v>
      </c>
      <c r="V117" s="51">
        <v>20</v>
      </c>
    </row>
    <row r="118" spans="1:22" x14ac:dyDescent="0.3">
      <c r="A118" s="54" t="s">
        <v>302</v>
      </c>
      <c r="B118" s="55">
        <v>0</v>
      </c>
      <c r="C118" s="55">
        <v>300</v>
      </c>
      <c r="D118" s="55">
        <v>0</v>
      </c>
      <c r="E118" s="55">
        <v>0</v>
      </c>
      <c r="F118" s="55">
        <v>300</v>
      </c>
      <c r="G118" s="55">
        <v>100</v>
      </c>
      <c r="H118" s="55">
        <v>200</v>
      </c>
      <c r="I118" s="55">
        <v>0</v>
      </c>
      <c r="J118" s="55">
        <v>0</v>
      </c>
      <c r="K118" s="55">
        <v>150</v>
      </c>
      <c r="L118" s="44" t="str">
        <f t="shared" si="2"/>
        <v>SUNRICE 50GM-box</v>
      </c>
      <c r="M118" s="67" t="s">
        <v>233</v>
      </c>
      <c r="O118" s="45" t="s">
        <v>236</v>
      </c>
      <c r="P118" s="51">
        <v>42</v>
      </c>
      <c r="Q118" s="51">
        <v>1060</v>
      </c>
      <c r="R118" s="51">
        <v>60</v>
      </c>
      <c r="S118" s="51">
        <v>1019</v>
      </c>
      <c r="T118" s="51">
        <v>4</v>
      </c>
      <c r="U118" s="51">
        <v>0</v>
      </c>
      <c r="V118" s="51">
        <v>27</v>
      </c>
    </row>
    <row r="119" spans="1:22" x14ac:dyDescent="0.3">
      <c r="A119" s="54" t="s">
        <v>303</v>
      </c>
      <c r="B119" s="55">
        <v>20</v>
      </c>
      <c r="C119" s="55">
        <v>0</v>
      </c>
      <c r="D119" s="55">
        <v>0</v>
      </c>
      <c r="E119" s="55">
        <v>0</v>
      </c>
      <c r="F119" s="55">
        <v>20</v>
      </c>
      <c r="G119" s="55">
        <v>0</v>
      </c>
      <c r="H119" s="55">
        <v>0</v>
      </c>
      <c r="I119" s="55">
        <v>0</v>
      </c>
      <c r="J119" s="55">
        <v>20</v>
      </c>
      <c r="K119" s="56" t="s">
        <v>67</v>
      </c>
      <c r="L119" s="44" t="str">
        <f t="shared" si="2"/>
        <v>TOPSTAR 35GM-box</v>
      </c>
      <c r="M119" s="67" t="s">
        <v>311</v>
      </c>
      <c r="O119" s="45" t="s">
        <v>237</v>
      </c>
      <c r="P119" s="51">
        <v>52</v>
      </c>
      <c r="Q119" s="51">
        <v>3560</v>
      </c>
      <c r="R119" s="51">
        <v>1280</v>
      </c>
      <c r="S119" s="51">
        <v>2590</v>
      </c>
      <c r="T119" s="51">
        <v>284</v>
      </c>
      <c r="U119" s="51">
        <v>0</v>
      </c>
      <c r="V119" s="51">
        <v>26</v>
      </c>
    </row>
    <row r="120" spans="1:22" x14ac:dyDescent="0.3">
      <c r="A120" s="54" t="s">
        <v>304</v>
      </c>
      <c r="B120" s="55">
        <v>75</v>
      </c>
      <c r="C120" s="55">
        <v>0</v>
      </c>
      <c r="D120" s="55">
        <v>0</v>
      </c>
      <c r="E120" s="55">
        <v>0</v>
      </c>
      <c r="F120" s="55">
        <v>75</v>
      </c>
      <c r="G120" s="55">
        <v>0</v>
      </c>
      <c r="H120" s="55">
        <v>0</v>
      </c>
      <c r="I120" s="55">
        <v>0</v>
      </c>
      <c r="J120" s="55">
        <v>75</v>
      </c>
      <c r="K120" s="56" t="s">
        <v>67</v>
      </c>
      <c r="L120" s="44" t="str">
        <f t="shared" si="2"/>
        <v>URNOLD 50ML-box</v>
      </c>
      <c r="M120" s="67" t="s">
        <v>310</v>
      </c>
      <c r="O120" s="45" t="s">
        <v>238</v>
      </c>
      <c r="P120" s="51">
        <v>138</v>
      </c>
      <c r="Q120" s="51">
        <v>1600</v>
      </c>
      <c r="R120" s="51">
        <v>600</v>
      </c>
      <c r="S120" s="51">
        <v>1218</v>
      </c>
      <c r="T120" s="51">
        <v>104</v>
      </c>
      <c r="U120" s="51">
        <v>0</v>
      </c>
      <c r="V120" s="51">
        <v>24</v>
      </c>
    </row>
    <row r="121" spans="1:22" x14ac:dyDescent="0.3">
      <c r="A121" s="54" t="s">
        <v>305</v>
      </c>
      <c r="B121" s="55">
        <v>0</v>
      </c>
      <c r="C121" s="55">
        <v>20</v>
      </c>
      <c r="D121" s="55">
        <v>0</v>
      </c>
      <c r="E121" s="55">
        <v>0</v>
      </c>
      <c r="F121" s="55">
        <v>20</v>
      </c>
      <c r="G121" s="55">
        <v>20</v>
      </c>
      <c r="H121" s="55">
        <v>0</v>
      </c>
      <c r="I121" s="55">
        <v>0</v>
      </c>
      <c r="J121" s="55">
        <v>0</v>
      </c>
      <c r="K121" s="55">
        <v>30</v>
      </c>
      <c r="L121" s="44" t="str">
        <f t="shared" si="2"/>
        <v>VELUM PRIME SC 500ML-box</v>
      </c>
      <c r="M121" s="67" t="s">
        <v>234</v>
      </c>
      <c r="O121" s="45" t="s">
        <v>20</v>
      </c>
      <c r="P121" s="51">
        <v>10829</v>
      </c>
      <c r="Q121" s="51">
        <v>88702</v>
      </c>
      <c r="R121" s="51">
        <v>11378</v>
      </c>
      <c r="S121" s="51">
        <v>81495</v>
      </c>
      <c r="T121" s="51">
        <v>5775</v>
      </c>
      <c r="U121" s="51">
        <v>0</v>
      </c>
      <c r="V121" s="51">
        <v>12524</v>
      </c>
    </row>
    <row r="122" spans="1:22" x14ac:dyDescent="0.3">
      <c r="A122" s="54" t="s">
        <v>306</v>
      </c>
      <c r="B122" s="55">
        <v>138</v>
      </c>
      <c r="C122" s="55">
        <v>1600</v>
      </c>
      <c r="D122" s="55">
        <v>104</v>
      </c>
      <c r="E122" s="55">
        <v>0</v>
      </c>
      <c r="F122" s="55">
        <v>1842</v>
      </c>
      <c r="G122" s="55">
        <v>1218</v>
      </c>
      <c r="H122" s="55">
        <v>600</v>
      </c>
      <c r="I122" s="55">
        <v>0</v>
      </c>
      <c r="J122" s="55">
        <v>24</v>
      </c>
      <c r="K122" s="55">
        <v>1803</v>
      </c>
      <c r="L122" s="44" t="str">
        <f t="shared" si="2"/>
        <v>WHIP SUPER 100ML-box</v>
      </c>
      <c r="M122" s="67" t="s">
        <v>238</v>
      </c>
    </row>
    <row r="123" spans="1:22" x14ac:dyDescent="0.3">
      <c r="A123" s="54" t="s">
        <v>307</v>
      </c>
      <c r="B123" s="55">
        <v>2</v>
      </c>
      <c r="C123" s="55">
        <v>960</v>
      </c>
      <c r="D123" s="55">
        <v>104</v>
      </c>
      <c r="E123" s="55">
        <v>0</v>
      </c>
      <c r="F123" s="55">
        <v>1066</v>
      </c>
      <c r="G123" s="55">
        <v>826</v>
      </c>
      <c r="H123" s="55">
        <v>220</v>
      </c>
      <c r="I123" s="55">
        <v>0</v>
      </c>
      <c r="J123" s="55">
        <v>20</v>
      </c>
      <c r="K123" s="55">
        <v>1219</v>
      </c>
      <c r="L123" s="44" t="str">
        <f t="shared" si="2"/>
        <v>WHIP SUPER 1LTR-box</v>
      </c>
      <c r="M123" s="67" t="s">
        <v>235</v>
      </c>
    </row>
    <row r="124" spans="1:22" x14ac:dyDescent="0.3">
      <c r="A124" s="54" t="s">
        <v>308</v>
      </c>
      <c r="B124" s="55">
        <v>52</v>
      </c>
      <c r="C124" s="55">
        <v>3560</v>
      </c>
      <c r="D124" s="55">
        <v>284</v>
      </c>
      <c r="E124" s="55">
        <v>0</v>
      </c>
      <c r="F124" s="55">
        <v>3896</v>
      </c>
      <c r="G124" s="55">
        <v>2590</v>
      </c>
      <c r="H124" s="55">
        <v>1280</v>
      </c>
      <c r="I124" s="55">
        <v>0</v>
      </c>
      <c r="J124" s="55">
        <v>26</v>
      </c>
      <c r="K124" s="55">
        <v>3859</v>
      </c>
      <c r="L124" s="44" t="str">
        <f t="shared" si="2"/>
        <v>WHIP SUPER 250ML-box</v>
      </c>
      <c r="M124" s="67" t="s">
        <v>237</v>
      </c>
    </row>
    <row r="125" spans="1:22" x14ac:dyDescent="0.3">
      <c r="A125" s="54" t="s">
        <v>309</v>
      </c>
      <c r="B125" s="55">
        <v>42</v>
      </c>
      <c r="C125" s="55">
        <v>1060</v>
      </c>
      <c r="D125" s="55">
        <v>4</v>
      </c>
      <c r="E125" s="55">
        <v>0</v>
      </c>
      <c r="F125" s="55">
        <v>1106</v>
      </c>
      <c r="G125" s="55">
        <v>1019</v>
      </c>
      <c r="H125" s="55">
        <v>60</v>
      </c>
      <c r="I125" s="55">
        <v>0</v>
      </c>
      <c r="J125" s="55">
        <v>27</v>
      </c>
      <c r="K125" s="57">
        <v>1501.5</v>
      </c>
      <c r="L125" s="44" t="str">
        <f t="shared" si="2"/>
        <v>WHIP SUPER 500ML-box</v>
      </c>
      <c r="M125" s="67" t="s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122"/>
  <sheetViews>
    <sheetView showGridLines="0" topLeftCell="A108" workbookViewId="0">
      <selection activeCell="F128" sqref="F128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129</v>
      </c>
      <c r="C3" s="3"/>
      <c r="D3" s="4"/>
      <c r="E3" s="38">
        <f t="shared" ref="E3:E121" ca="1" si="0">VLOOKUP($B3,FinalDealer_vlookup,2,0)</f>
        <v>60</v>
      </c>
      <c r="F3" s="39">
        <f t="shared" ref="F3:F121" ca="1" si="1">VLOOKUP($B3,FinalDealer_vlookup,3,0)</f>
        <v>0</v>
      </c>
      <c r="G3" s="40">
        <f t="shared" ref="G3:G121" ca="1" si="2">VLOOKUP($B3,FinalDealer_vlookup,4,0)</f>
        <v>0</v>
      </c>
      <c r="H3" s="40">
        <f t="shared" ref="H3:H121" ca="1" si="3">VLOOKUP($B3,FinalDealer_vlookup,5,0)</f>
        <v>0</v>
      </c>
      <c r="I3" s="40">
        <f t="shared" ref="I3:I121" ca="1" si="4">VLOOKUP($B3,FinalDealer_vlookup,6,0)</f>
        <v>0</v>
      </c>
      <c r="J3" s="40">
        <v>0</v>
      </c>
      <c r="K3" s="40">
        <v>0</v>
      </c>
      <c r="L3" s="40">
        <v>0</v>
      </c>
      <c r="M3" s="41">
        <f t="shared" ref="M3:M121" ca="1" si="5">VLOOKUP($B3,FinalDealer_vlookup,8,0)</f>
        <v>60</v>
      </c>
    </row>
    <row r="4" spans="1:13" x14ac:dyDescent="0.3">
      <c r="A4" s="16"/>
      <c r="B4" s="4" t="s">
        <v>24</v>
      </c>
      <c r="C4" s="3"/>
      <c r="D4" s="4"/>
      <c r="E4" s="42">
        <f t="shared" ca="1" si="0"/>
        <v>698</v>
      </c>
      <c r="F4" s="39">
        <f t="shared" ca="1" si="1"/>
        <v>5000</v>
      </c>
      <c r="G4" s="39">
        <f t="shared" ca="1" si="2"/>
        <v>0</v>
      </c>
      <c r="H4" s="39">
        <f t="shared" ca="1" si="3"/>
        <v>4179</v>
      </c>
      <c r="I4" s="39">
        <f t="shared" ca="1" si="4"/>
        <v>0</v>
      </c>
      <c r="J4" s="39">
        <v>0</v>
      </c>
      <c r="K4" s="39">
        <v>0</v>
      </c>
      <c r="L4" s="39">
        <v>0</v>
      </c>
      <c r="M4" s="43">
        <f t="shared" ca="1" si="5"/>
        <v>1519</v>
      </c>
    </row>
    <row r="5" spans="1:13" x14ac:dyDescent="0.3">
      <c r="A5" s="16"/>
      <c r="B5" s="4" t="s">
        <v>47</v>
      </c>
      <c r="C5" s="3"/>
      <c r="D5" s="4"/>
      <c r="E5" s="42">
        <f t="shared" ca="1" si="0"/>
        <v>12</v>
      </c>
      <c r="F5" s="39">
        <f t="shared" ca="1" si="1"/>
        <v>900</v>
      </c>
      <c r="G5" s="39">
        <f t="shared" ca="1" si="2"/>
        <v>540</v>
      </c>
      <c r="H5" s="39">
        <f t="shared" ca="1" si="3"/>
        <v>454</v>
      </c>
      <c r="I5" s="39">
        <f t="shared" ca="1" si="4"/>
        <v>102</v>
      </c>
      <c r="J5" s="39">
        <v>0</v>
      </c>
      <c r="K5" s="39">
        <v>0</v>
      </c>
      <c r="L5" s="39">
        <v>0</v>
      </c>
      <c r="M5" s="43">
        <f t="shared" ca="1" si="5"/>
        <v>20</v>
      </c>
    </row>
    <row r="6" spans="1:13" x14ac:dyDescent="0.3">
      <c r="A6" s="16"/>
      <c r="B6" s="4" t="s">
        <v>55</v>
      </c>
      <c r="C6" s="3"/>
      <c r="D6" s="4"/>
      <c r="E6" s="42">
        <f t="shared" ca="1" si="0"/>
        <v>4</v>
      </c>
      <c r="F6" s="39">
        <f t="shared" ca="1" si="1"/>
        <v>160</v>
      </c>
      <c r="G6" s="39">
        <f t="shared" ca="1" si="2"/>
        <v>92</v>
      </c>
      <c r="H6" s="39">
        <f t="shared" ca="1" si="3"/>
        <v>91</v>
      </c>
      <c r="I6" s="39">
        <f t="shared" ca="1" si="4"/>
        <v>28</v>
      </c>
      <c r="J6" s="39">
        <v>0</v>
      </c>
      <c r="K6" s="39">
        <v>0</v>
      </c>
      <c r="L6" s="39">
        <v>0</v>
      </c>
      <c r="M6" s="43">
        <f t="shared" ca="1" si="5"/>
        <v>9</v>
      </c>
    </row>
    <row r="7" spans="1:13" x14ac:dyDescent="0.3">
      <c r="A7" s="16"/>
      <c r="B7" s="4" t="s">
        <v>56</v>
      </c>
      <c r="C7" s="3"/>
      <c r="D7" s="4"/>
      <c r="E7" s="42">
        <f t="shared" ca="1" si="0"/>
        <v>108</v>
      </c>
      <c r="F7" s="39">
        <f t="shared" ca="1" si="1"/>
        <v>1000</v>
      </c>
      <c r="G7" s="39">
        <f t="shared" ca="1" si="2"/>
        <v>450</v>
      </c>
      <c r="H7" s="39">
        <f t="shared" ca="1" si="3"/>
        <v>775</v>
      </c>
      <c r="I7" s="39">
        <f t="shared" ca="1" si="4"/>
        <v>220</v>
      </c>
      <c r="J7" s="39">
        <v>0</v>
      </c>
      <c r="K7" s="39">
        <v>0</v>
      </c>
      <c r="L7" s="39">
        <v>0</v>
      </c>
      <c r="M7" s="43">
        <f t="shared" ca="1" si="5"/>
        <v>103</v>
      </c>
    </row>
    <row r="8" spans="1:13" x14ac:dyDescent="0.3">
      <c r="A8" s="16"/>
      <c r="B8" s="4" t="s">
        <v>133</v>
      </c>
      <c r="C8" s="3"/>
      <c r="D8" s="4"/>
      <c r="E8" s="42">
        <f t="shared" ca="1" si="0"/>
        <v>13</v>
      </c>
      <c r="F8" s="39">
        <f t="shared" ca="1" si="1"/>
        <v>300</v>
      </c>
      <c r="G8" s="39">
        <f t="shared" ca="1" si="2"/>
        <v>100</v>
      </c>
      <c r="H8" s="39">
        <f t="shared" ca="1" si="3"/>
        <v>263</v>
      </c>
      <c r="I8" s="39">
        <f t="shared" ca="1" si="4"/>
        <v>50</v>
      </c>
      <c r="J8" s="39">
        <v>0</v>
      </c>
      <c r="K8" s="39">
        <v>0</v>
      </c>
      <c r="L8" s="39">
        <v>0</v>
      </c>
      <c r="M8" s="43">
        <f t="shared" ca="1" si="5"/>
        <v>0</v>
      </c>
    </row>
    <row r="9" spans="1:13" x14ac:dyDescent="0.3">
      <c r="A9" s="16"/>
      <c r="B9" s="4" t="s">
        <v>57</v>
      </c>
      <c r="C9" s="3"/>
      <c r="D9" s="4"/>
      <c r="E9" s="42">
        <f t="shared" ca="1" si="0"/>
        <v>10</v>
      </c>
      <c r="F9" s="39">
        <f t="shared" ca="1" si="1"/>
        <v>360</v>
      </c>
      <c r="G9" s="39">
        <f t="shared" ca="1" si="2"/>
        <v>176</v>
      </c>
      <c r="H9" s="39">
        <f t="shared" ca="1" si="3"/>
        <v>204</v>
      </c>
      <c r="I9" s="39">
        <f t="shared" ca="1" si="4"/>
        <v>23</v>
      </c>
      <c r="J9" s="39">
        <v>0</v>
      </c>
      <c r="K9" s="39">
        <v>0</v>
      </c>
      <c r="L9" s="39">
        <v>0</v>
      </c>
      <c r="M9" s="43">
        <f t="shared" ca="1" si="5"/>
        <v>13</v>
      </c>
    </row>
    <row r="10" spans="1:13" x14ac:dyDescent="0.3">
      <c r="A10" s="16"/>
      <c r="B10" s="4" t="s">
        <v>136</v>
      </c>
      <c r="C10" s="3"/>
      <c r="D10" s="4"/>
      <c r="E10" s="42">
        <f t="shared" ca="1" si="0"/>
        <v>10</v>
      </c>
      <c r="F10" s="39">
        <f t="shared" ca="1" si="1"/>
        <v>975</v>
      </c>
      <c r="G10" s="39">
        <f t="shared" ca="1" si="2"/>
        <v>0</v>
      </c>
      <c r="H10" s="39">
        <f t="shared" ca="1" si="3"/>
        <v>1000</v>
      </c>
      <c r="I10" s="39">
        <f t="shared" ca="1" si="4"/>
        <v>15</v>
      </c>
      <c r="J10" s="39">
        <v>0</v>
      </c>
      <c r="K10" s="39">
        <v>0</v>
      </c>
      <c r="L10" s="39">
        <v>0</v>
      </c>
      <c r="M10" s="43">
        <f t="shared" ca="1" si="5"/>
        <v>0</v>
      </c>
    </row>
    <row r="11" spans="1:13" x14ac:dyDescent="0.3">
      <c r="A11" s="16"/>
      <c r="B11" s="4" t="s">
        <v>135</v>
      </c>
      <c r="C11" s="3"/>
      <c r="D11" s="4"/>
      <c r="E11" s="42">
        <f t="shared" ca="1" si="0"/>
        <v>0</v>
      </c>
      <c r="F11" s="39">
        <f t="shared" ca="1" si="1"/>
        <v>60</v>
      </c>
      <c r="G11" s="39">
        <f t="shared" ca="1" si="2"/>
        <v>0</v>
      </c>
      <c r="H11" s="39">
        <f t="shared" ca="1" si="3"/>
        <v>62</v>
      </c>
      <c r="I11" s="39">
        <f t="shared" ca="1" si="4"/>
        <v>2</v>
      </c>
      <c r="J11" s="39">
        <v>0</v>
      </c>
      <c r="K11" s="39">
        <v>0</v>
      </c>
      <c r="L11" s="39">
        <v>0</v>
      </c>
      <c r="M11" s="43">
        <f t="shared" ca="1" si="5"/>
        <v>0</v>
      </c>
    </row>
    <row r="12" spans="1:13" x14ac:dyDescent="0.3">
      <c r="A12" s="16"/>
      <c r="B12" s="4" t="s">
        <v>134</v>
      </c>
      <c r="C12" s="3"/>
      <c r="D12" s="4"/>
      <c r="E12" s="42">
        <f t="shared" ca="1" si="0"/>
        <v>0</v>
      </c>
      <c r="F12" s="39">
        <f t="shared" ca="1" si="1"/>
        <v>270</v>
      </c>
      <c r="G12" s="39">
        <f t="shared" ca="1" si="2"/>
        <v>12</v>
      </c>
      <c r="H12" s="39">
        <f t="shared" ca="1" si="3"/>
        <v>270</v>
      </c>
      <c r="I12" s="39">
        <f t="shared" ca="1" si="4"/>
        <v>12</v>
      </c>
      <c r="J12" s="39">
        <v>0</v>
      </c>
      <c r="K12" s="39">
        <v>0</v>
      </c>
      <c r="L12" s="39">
        <v>0</v>
      </c>
      <c r="M12" s="43">
        <f t="shared" ca="1" si="5"/>
        <v>0</v>
      </c>
    </row>
    <row r="13" spans="1:13" x14ac:dyDescent="0.3">
      <c r="A13" s="16"/>
      <c r="B13" s="4" t="s">
        <v>137</v>
      </c>
      <c r="C13" s="3"/>
      <c r="D13" s="4"/>
      <c r="E13" s="42">
        <f t="shared" ca="1" si="0"/>
        <v>0</v>
      </c>
      <c r="F13" s="39">
        <f t="shared" ca="1" si="1"/>
        <v>10</v>
      </c>
      <c r="G13" s="39">
        <f t="shared" ca="1" si="2"/>
        <v>0</v>
      </c>
      <c r="H13" s="39">
        <f t="shared" ca="1" si="3"/>
        <v>10</v>
      </c>
      <c r="I13" s="39">
        <f t="shared" ca="1" si="4"/>
        <v>0</v>
      </c>
      <c r="J13" s="39">
        <v>0</v>
      </c>
      <c r="K13" s="39">
        <v>0</v>
      </c>
      <c r="L13" s="39">
        <v>0</v>
      </c>
      <c r="M13" s="43">
        <f t="shared" ca="1" si="5"/>
        <v>0</v>
      </c>
    </row>
    <row r="14" spans="1:13" x14ac:dyDescent="0.3">
      <c r="A14" s="16"/>
      <c r="B14" s="4" t="s">
        <v>138</v>
      </c>
      <c r="C14" s="3"/>
      <c r="D14" s="4"/>
      <c r="E14" s="42">
        <f t="shared" ca="1" si="0"/>
        <v>0</v>
      </c>
      <c r="F14" s="39">
        <f t="shared" ca="1" si="1"/>
        <v>40</v>
      </c>
      <c r="G14" s="39">
        <f t="shared" ca="1" si="2"/>
        <v>40</v>
      </c>
      <c r="H14" s="39">
        <f t="shared" ca="1" si="3"/>
        <v>0</v>
      </c>
      <c r="I14" s="39">
        <f t="shared" ca="1" si="4"/>
        <v>0</v>
      </c>
      <c r="J14" s="39">
        <v>0</v>
      </c>
      <c r="K14" s="39">
        <v>0</v>
      </c>
      <c r="L14" s="39">
        <v>0</v>
      </c>
      <c r="M14" s="43">
        <f t="shared" ca="1" si="5"/>
        <v>0</v>
      </c>
    </row>
    <row r="15" spans="1:13" x14ac:dyDescent="0.3">
      <c r="A15" s="16"/>
      <c r="B15" s="4" t="s">
        <v>139</v>
      </c>
      <c r="C15" s="3"/>
      <c r="D15" s="4"/>
      <c r="E15" s="42">
        <f t="shared" ca="1" si="0"/>
        <v>0</v>
      </c>
      <c r="F15" s="39">
        <f t="shared" ca="1" si="1"/>
        <v>40</v>
      </c>
      <c r="G15" s="39">
        <f t="shared" ca="1" si="2"/>
        <v>0</v>
      </c>
      <c r="H15" s="39">
        <f t="shared" ca="1" si="3"/>
        <v>13</v>
      </c>
      <c r="I15" s="39">
        <f t="shared" ca="1" si="4"/>
        <v>0</v>
      </c>
      <c r="J15" s="39">
        <v>0</v>
      </c>
      <c r="K15" s="39">
        <v>0</v>
      </c>
      <c r="L15" s="39">
        <v>0</v>
      </c>
      <c r="M15" s="43">
        <f t="shared" ca="1" si="5"/>
        <v>27</v>
      </c>
    </row>
    <row r="16" spans="1:13" x14ac:dyDescent="0.3">
      <c r="A16" s="16"/>
      <c r="B16" s="4" t="s">
        <v>140</v>
      </c>
      <c r="C16" s="3"/>
      <c r="D16" s="4"/>
      <c r="E16" s="42">
        <f t="shared" ca="1" si="0"/>
        <v>102</v>
      </c>
      <c r="F16" s="39">
        <f t="shared" ca="1" si="1"/>
        <v>200</v>
      </c>
      <c r="G16" s="39">
        <f t="shared" ca="1" si="2"/>
        <v>0</v>
      </c>
      <c r="H16" s="39">
        <f t="shared" ca="1" si="3"/>
        <v>235</v>
      </c>
      <c r="I16" s="39">
        <f t="shared" ca="1" si="4"/>
        <v>0</v>
      </c>
      <c r="J16" s="39">
        <v>0</v>
      </c>
      <c r="K16" s="39">
        <v>0</v>
      </c>
      <c r="L16" s="39">
        <v>0</v>
      </c>
      <c r="M16" s="43">
        <f t="shared" ca="1" si="5"/>
        <v>67</v>
      </c>
    </row>
    <row r="17" spans="1:13" x14ac:dyDescent="0.3">
      <c r="A17" s="16"/>
      <c r="B17" s="4" t="s">
        <v>142</v>
      </c>
      <c r="C17" s="3"/>
      <c r="D17" s="4"/>
      <c r="E17" s="42">
        <f t="shared" ca="1" si="0"/>
        <v>300</v>
      </c>
      <c r="F17" s="39">
        <f t="shared" ca="1" si="1"/>
        <v>200</v>
      </c>
      <c r="G17" s="39">
        <f t="shared" ca="1" si="2"/>
        <v>0</v>
      </c>
      <c r="H17" s="39">
        <f t="shared" ca="1" si="3"/>
        <v>455</v>
      </c>
      <c r="I17" s="39">
        <f t="shared" ca="1" si="4"/>
        <v>0</v>
      </c>
      <c r="J17" s="39">
        <v>0</v>
      </c>
      <c r="K17" s="39">
        <v>0</v>
      </c>
      <c r="L17" s="39">
        <v>0</v>
      </c>
      <c r="M17" s="43">
        <f t="shared" ca="1" si="5"/>
        <v>45</v>
      </c>
    </row>
    <row r="18" spans="1:13" x14ac:dyDescent="0.3">
      <c r="A18" s="16"/>
      <c r="B18" s="4" t="s">
        <v>141</v>
      </c>
      <c r="C18" s="3"/>
      <c r="D18" s="4"/>
      <c r="E18" s="42">
        <f t="shared" ca="1" si="0"/>
        <v>307</v>
      </c>
      <c r="F18" s="39">
        <f t="shared" ca="1" si="1"/>
        <v>400</v>
      </c>
      <c r="G18" s="39">
        <f t="shared" ca="1" si="2"/>
        <v>0</v>
      </c>
      <c r="H18" s="39">
        <f t="shared" ca="1" si="3"/>
        <v>577</v>
      </c>
      <c r="I18" s="39">
        <f t="shared" ca="1" si="4"/>
        <v>0</v>
      </c>
      <c r="J18" s="39">
        <v>0</v>
      </c>
      <c r="K18" s="39">
        <v>0</v>
      </c>
      <c r="L18" s="39">
        <v>0</v>
      </c>
      <c r="M18" s="43">
        <f t="shared" ca="1" si="5"/>
        <v>130</v>
      </c>
    </row>
    <row r="19" spans="1:13" x14ac:dyDescent="0.3">
      <c r="A19" s="16"/>
      <c r="B19" s="4" t="s">
        <v>144</v>
      </c>
      <c r="C19" s="3"/>
      <c r="D19" s="4"/>
      <c r="E19" s="42">
        <f t="shared" ca="1" si="0"/>
        <v>18</v>
      </c>
      <c r="F19" s="39">
        <f t="shared" ca="1" si="1"/>
        <v>690</v>
      </c>
      <c r="G19" s="39">
        <f t="shared" ca="1" si="2"/>
        <v>0</v>
      </c>
      <c r="H19" s="39">
        <f t="shared" ca="1" si="3"/>
        <v>697</v>
      </c>
      <c r="I19" s="39">
        <f t="shared" ca="1" si="4"/>
        <v>0</v>
      </c>
      <c r="J19" s="39">
        <v>0</v>
      </c>
      <c r="K19" s="39">
        <v>0</v>
      </c>
      <c r="L19" s="39">
        <v>0</v>
      </c>
      <c r="M19" s="43">
        <f t="shared" ca="1" si="5"/>
        <v>11</v>
      </c>
    </row>
    <row r="20" spans="1:13" x14ac:dyDescent="0.3">
      <c r="A20" s="16"/>
      <c r="B20" s="4" t="s">
        <v>146</v>
      </c>
      <c r="C20" s="3"/>
      <c r="D20" s="4"/>
      <c r="E20" s="42">
        <f t="shared" ca="1" si="0"/>
        <v>27</v>
      </c>
      <c r="F20" s="39">
        <f t="shared" ca="1" si="1"/>
        <v>1540</v>
      </c>
      <c r="G20" s="39">
        <f t="shared" ca="1" si="2"/>
        <v>0</v>
      </c>
      <c r="H20" s="39">
        <f t="shared" ca="1" si="3"/>
        <v>1547</v>
      </c>
      <c r="I20" s="39">
        <f t="shared" ca="1" si="4"/>
        <v>0</v>
      </c>
      <c r="J20" s="39">
        <v>0</v>
      </c>
      <c r="K20" s="39">
        <v>0</v>
      </c>
      <c r="L20" s="39">
        <v>0</v>
      </c>
      <c r="M20" s="43">
        <f t="shared" ca="1" si="5"/>
        <v>20</v>
      </c>
    </row>
    <row r="21" spans="1:13" x14ac:dyDescent="0.3">
      <c r="A21" s="16"/>
      <c r="B21" s="4" t="s">
        <v>145</v>
      </c>
      <c r="C21" s="3"/>
      <c r="D21" s="4"/>
      <c r="E21" s="42">
        <f t="shared" ca="1" si="0"/>
        <v>100</v>
      </c>
      <c r="F21" s="39">
        <f t="shared" ca="1" si="1"/>
        <v>3520</v>
      </c>
      <c r="G21" s="39">
        <f t="shared" ca="1" si="2"/>
        <v>0</v>
      </c>
      <c r="H21" s="39">
        <f t="shared" ca="1" si="3"/>
        <v>3609</v>
      </c>
      <c r="I21" s="39">
        <f t="shared" ca="1" si="4"/>
        <v>0</v>
      </c>
      <c r="J21" s="39">
        <v>0</v>
      </c>
      <c r="K21" s="39">
        <v>0</v>
      </c>
      <c r="L21" s="39">
        <v>0</v>
      </c>
      <c r="M21" s="43">
        <f t="shared" ca="1" si="5"/>
        <v>11</v>
      </c>
    </row>
    <row r="22" spans="1:13" x14ac:dyDescent="0.3">
      <c r="A22" s="16"/>
      <c r="B22" s="4" t="s">
        <v>143</v>
      </c>
      <c r="C22" s="3"/>
      <c r="D22" s="4"/>
      <c r="E22" s="42">
        <f t="shared" ca="1" si="0"/>
        <v>199</v>
      </c>
      <c r="F22" s="39">
        <f t="shared" ca="1" si="1"/>
        <v>3750</v>
      </c>
      <c r="G22" s="39">
        <f t="shared" ca="1" si="2"/>
        <v>0</v>
      </c>
      <c r="H22" s="39">
        <f t="shared" ca="1" si="3"/>
        <v>3346</v>
      </c>
      <c r="I22" s="39">
        <f t="shared" ca="1" si="4"/>
        <v>0</v>
      </c>
      <c r="J22" s="39">
        <v>0</v>
      </c>
      <c r="K22" s="39">
        <v>0</v>
      </c>
      <c r="L22" s="39">
        <v>0</v>
      </c>
      <c r="M22" s="43">
        <f t="shared" ca="1" si="5"/>
        <v>603</v>
      </c>
    </row>
    <row r="23" spans="1:13" x14ac:dyDescent="0.3">
      <c r="A23" s="16"/>
      <c r="B23" s="4" t="s">
        <v>147</v>
      </c>
      <c r="C23" s="3"/>
      <c r="D23" s="4"/>
      <c r="E23" s="42">
        <f t="shared" ca="1" si="0"/>
        <v>0</v>
      </c>
      <c r="F23" s="39">
        <f t="shared" ca="1" si="1"/>
        <v>15800</v>
      </c>
      <c r="G23" s="39">
        <f t="shared" ca="1" si="2"/>
        <v>978</v>
      </c>
      <c r="H23" s="39">
        <f t="shared" ca="1" si="3"/>
        <v>16192</v>
      </c>
      <c r="I23" s="39">
        <f t="shared" ca="1" si="4"/>
        <v>1370</v>
      </c>
      <c r="J23" s="39">
        <v>0</v>
      </c>
      <c r="K23" s="39">
        <v>0</v>
      </c>
      <c r="L23" s="39">
        <v>0</v>
      </c>
      <c r="M23" s="43">
        <f t="shared" ca="1" si="5"/>
        <v>0</v>
      </c>
    </row>
    <row r="24" spans="1:13" x14ac:dyDescent="0.3">
      <c r="A24" s="16"/>
      <c r="B24" s="4" t="s">
        <v>149</v>
      </c>
      <c r="C24" s="3"/>
      <c r="D24" s="4"/>
      <c r="E24" s="42">
        <f t="shared" ca="1" si="0"/>
        <v>0</v>
      </c>
      <c r="F24" s="39">
        <f t="shared" ca="1" si="1"/>
        <v>300</v>
      </c>
      <c r="G24" s="39">
        <f t="shared" ca="1" si="2"/>
        <v>108</v>
      </c>
      <c r="H24" s="39">
        <f t="shared" ca="1" si="3"/>
        <v>204</v>
      </c>
      <c r="I24" s="39">
        <f t="shared" ca="1" si="4"/>
        <v>12</v>
      </c>
      <c r="J24" s="39">
        <v>0</v>
      </c>
      <c r="K24" s="39">
        <v>0</v>
      </c>
      <c r="L24" s="39">
        <v>0</v>
      </c>
      <c r="M24" s="43">
        <f t="shared" ca="1" si="5"/>
        <v>0</v>
      </c>
    </row>
    <row r="25" spans="1:13" x14ac:dyDescent="0.3">
      <c r="A25" s="16"/>
      <c r="B25" s="4" t="s">
        <v>150</v>
      </c>
      <c r="C25" s="3"/>
      <c r="D25" s="4"/>
      <c r="E25" s="42">
        <f t="shared" ca="1" si="0"/>
        <v>0</v>
      </c>
      <c r="F25" s="39">
        <f t="shared" ca="1" si="1"/>
        <v>17460</v>
      </c>
      <c r="G25" s="39">
        <f t="shared" ca="1" si="2"/>
        <v>890</v>
      </c>
      <c r="H25" s="39">
        <f t="shared" ca="1" si="3"/>
        <v>17944</v>
      </c>
      <c r="I25" s="39">
        <f t="shared" ca="1" si="4"/>
        <v>1374</v>
      </c>
      <c r="J25" s="39">
        <v>0</v>
      </c>
      <c r="K25" s="39">
        <v>0</v>
      </c>
      <c r="L25" s="39">
        <v>0</v>
      </c>
      <c r="M25" s="43">
        <f t="shared" ca="1" si="5"/>
        <v>0</v>
      </c>
    </row>
    <row r="26" spans="1:13" x14ac:dyDescent="0.3">
      <c r="A26" s="16"/>
      <c r="B26" s="4" t="s">
        <v>151</v>
      </c>
      <c r="C26" s="3"/>
      <c r="D26" s="4"/>
      <c r="E26" s="42">
        <f t="shared" ca="1" si="0"/>
        <v>0</v>
      </c>
      <c r="F26" s="39">
        <f t="shared" ca="1" si="1"/>
        <v>400</v>
      </c>
      <c r="G26" s="39">
        <f t="shared" ca="1" si="2"/>
        <v>10</v>
      </c>
      <c r="H26" s="39">
        <f t="shared" ca="1" si="3"/>
        <v>441</v>
      </c>
      <c r="I26" s="39">
        <f t="shared" ca="1" si="4"/>
        <v>51</v>
      </c>
      <c r="J26" s="39">
        <v>0</v>
      </c>
      <c r="K26" s="39">
        <v>0</v>
      </c>
      <c r="L26" s="39">
        <v>0</v>
      </c>
      <c r="M26" s="43">
        <f t="shared" ca="1" si="5"/>
        <v>0</v>
      </c>
    </row>
    <row r="27" spans="1:13" x14ac:dyDescent="0.3">
      <c r="A27" s="16"/>
      <c r="B27" s="4" t="s">
        <v>152</v>
      </c>
      <c r="C27" s="3"/>
      <c r="D27" s="4"/>
      <c r="E27" s="42">
        <f t="shared" ca="1" si="0"/>
        <v>0</v>
      </c>
      <c r="F27" s="39">
        <f t="shared" ca="1" si="1"/>
        <v>4250</v>
      </c>
      <c r="G27" s="39">
        <f t="shared" ca="1" si="2"/>
        <v>1570</v>
      </c>
      <c r="H27" s="39">
        <f t="shared" ca="1" si="3"/>
        <v>3391</v>
      </c>
      <c r="I27" s="39">
        <f t="shared" ca="1" si="4"/>
        <v>711</v>
      </c>
      <c r="J27" s="39">
        <v>0</v>
      </c>
      <c r="K27" s="39">
        <v>0</v>
      </c>
      <c r="L27" s="39">
        <v>0</v>
      </c>
      <c r="M27" s="43">
        <f t="shared" ca="1" si="5"/>
        <v>0</v>
      </c>
    </row>
    <row r="28" spans="1:13" x14ac:dyDescent="0.3">
      <c r="A28" s="16"/>
      <c r="B28" s="4" t="s">
        <v>153</v>
      </c>
      <c r="C28" s="3"/>
      <c r="D28" s="4"/>
      <c r="E28" s="42">
        <f t="shared" ca="1" si="0"/>
        <v>0</v>
      </c>
      <c r="F28" s="39">
        <f t="shared" ca="1" si="1"/>
        <v>1200</v>
      </c>
      <c r="G28" s="39">
        <f t="shared" ca="1" si="2"/>
        <v>786</v>
      </c>
      <c r="H28" s="39">
        <f t="shared" ca="1" si="3"/>
        <v>613</v>
      </c>
      <c r="I28" s="39">
        <f t="shared" ca="1" si="4"/>
        <v>199</v>
      </c>
      <c r="J28" s="39">
        <v>0</v>
      </c>
      <c r="K28" s="39">
        <v>0</v>
      </c>
      <c r="L28" s="39">
        <v>0</v>
      </c>
      <c r="M28" s="43">
        <f t="shared" ca="1" si="5"/>
        <v>0</v>
      </c>
    </row>
    <row r="29" spans="1:13" x14ac:dyDescent="0.3">
      <c r="A29" s="16"/>
      <c r="B29" s="4" t="s">
        <v>155</v>
      </c>
      <c r="C29" s="3"/>
      <c r="D29" s="4"/>
      <c r="E29" s="42">
        <f t="shared" ca="1" si="0"/>
        <v>0</v>
      </c>
      <c r="F29" s="39">
        <f t="shared" ca="1" si="1"/>
        <v>2100</v>
      </c>
      <c r="G29" s="39">
        <f t="shared" ca="1" si="2"/>
        <v>0</v>
      </c>
      <c r="H29" s="39">
        <f t="shared" ca="1" si="3"/>
        <v>2630</v>
      </c>
      <c r="I29" s="39">
        <f t="shared" ca="1" si="4"/>
        <v>530</v>
      </c>
      <c r="J29" s="39">
        <v>0</v>
      </c>
      <c r="K29" s="39">
        <v>0</v>
      </c>
      <c r="L29" s="39">
        <v>0</v>
      </c>
      <c r="M29" s="43">
        <f t="shared" ca="1" si="5"/>
        <v>0</v>
      </c>
    </row>
    <row r="30" spans="1:13" x14ac:dyDescent="0.3">
      <c r="A30" s="16"/>
      <c r="B30" s="4" t="s">
        <v>154</v>
      </c>
      <c r="C30" s="3"/>
      <c r="D30" s="4"/>
      <c r="E30" s="42">
        <f t="shared" ca="1" si="0"/>
        <v>0</v>
      </c>
      <c r="F30" s="39">
        <f t="shared" ca="1" si="1"/>
        <v>1260</v>
      </c>
      <c r="G30" s="39">
        <f t="shared" ca="1" si="2"/>
        <v>0</v>
      </c>
      <c r="H30" s="39">
        <f t="shared" ca="1" si="3"/>
        <v>1526</v>
      </c>
      <c r="I30" s="39">
        <f t="shared" ca="1" si="4"/>
        <v>266</v>
      </c>
      <c r="J30" s="39">
        <v>0</v>
      </c>
      <c r="K30" s="39">
        <v>0</v>
      </c>
      <c r="L30" s="39">
        <v>0</v>
      </c>
      <c r="M30" s="43">
        <f t="shared" ca="1" si="5"/>
        <v>0</v>
      </c>
    </row>
    <row r="31" spans="1:13" x14ac:dyDescent="0.3">
      <c r="A31" s="16"/>
      <c r="B31" s="4" t="s">
        <v>156</v>
      </c>
      <c r="C31" s="3"/>
      <c r="D31" s="4"/>
      <c r="E31" s="42">
        <f t="shared" ca="1" si="0"/>
        <v>0</v>
      </c>
      <c r="F31" s="39">
        <f t="shared" ca="1" si="1"/>
        <v>400</v>
      </c>
      <c r="G31" s="39">
        <f t="shared" ca="1" si="2"/>
        <v>70</v>
      </c>
      <c r="H31" s="39">
        <f t="shared" ca="1" si="3"/>
        <v>367</v>
      </c>
      <c r="I31" s="39">
        <f t="shared" ca="1" si="4"/>
        <v>37</v>
      </c>
      <c r="J31" s="39">
        <v>0</v>
      </c>
      <c r="K31" s="39">
        <v>0</v>
      </c>
      <c r="L31" s="39">
        <v>0</v>
      </c>
      <c r="M31" s="43">
        <f t="shared" ca="1" si="5"/>
        <v>0</v>
      </c>
    </row>
    <row r="32" spans="1:13" x14ac:dyDescent="0.3">
      <c r="A32" s="16"/>
      <c r="B32" s="4" t="s">
        <v>157</v>
      </c>
      <c r="C32" s="3"/>
      <c r="D32" s="4"/>
      <c r="E32" s="42">
        <f t="shared" ca="1" si="0"/>
        <v>0</v>
      </c>
      <c r="F32" s="39">
        <f t="shared" ca="1" si="1"/>
        <v>25</v>
      </c>
      <c r="G32" s="39">
        <f t="shared" ca="1" si="2"/>
        <v>0</v>
      </c>
      <c r="H32" s="39">
        <f t="shared" ca="1" si="3"/>
        <v>25</v>
      </c>
      <c r="I32" s="39">
        <f t="shared" ca="1" si="4"/>
        <v>0</v>
      </c>
      <c r="J32" s="39">
        <v>0</v>
      </c>
      <c r="K32" s="39">
        <v>0</v>
      </c>
      <c r="L32" s="39">
        <v>0</v>
      </c>
      <c r="M32" s="43">
        <f t="shared" ca="1" si="5"/>
        <v>0</v>
      </c>
    </row>
    <row r="33" spans="1:13" x14ac:dyDescent="0.3">
      <c r="A33" s="16"/>
      <c r="B33" s="4" t="s">
        <v>158</v>
      </c>
      <c r="C33" s="3"/>
      <c r="D33" s="4"/>
      <c r="E33" s="42">
        <f t="shared" ca="1" si="0"/>
        <v>0</v>
      </c>
      <c r="F33" s="39">
        <f t="shared" ca="1" si="1"/>
        <v>8</v>
      </c>
      <c r="G33" s="39">
        <f t="shared" ca="1" si="2"/>
        <v>0</v>
      </c>
      <c r="H33" s="39">
        <f t="shared" ca="1" si="3"/>
        <v>8</v>
      </c>
      <c r="I33" s="39">
        <f t="shared" ca="1" si="4"/>
        <v>0</v>
      </c>
      <c r="J33" s="39">
        <v>0</v>
      </c>
      <c r="K33" s="39">
        <v>0</v>
      </c>
      <c r="L33" s="39">
        <v>0</v>
      </c>
      <c r="M33" s="43">
        <f t="shared" ca="1" si="5"/>
        <v>0</v>
      </c>
    </row>
    <row r="34" spans="1:13" x14ac:dyDescent="0.3">
      <c r="A34" s="16"/>
      <c r="B34" s="4" t="s">
        <v>159</v>
      </c>
      <c r="C34" s="3"/>
      <c r="D34" s="4"/>
      <c r="E34" s="42">
        <f t="shared" ca="1" si="0"/>
        <v>0</v>
      </c>
      <c r="F34" s="39">
        <f t="shared" ca="1" si="1"/>
        <v>40</v>
      </c>
      <c r="G34" s="39">
        <f t="shared" ca="1" si="2"/>
        <v>0</v>
      </c>
      <c r="H34" s="39">
        <f t="shared" ca="1" si="3"/>
        <v>10</v>
      </c>
      <c r="I34" s="39">
        <f t="shared" ca="1" si="4"/>
        <v>0</v>
      </c>
      <c r="J34" s="39">
        <v>0</v>
      </c>
      <c r="K34" s="39">
        <v>0</v>
      </c>
      <c r="L34" s="39">
        <v>0</v>
      </c>
      <c r="M34" s="43">
        <f t="shared" ca="1" si="5"/>
        <v>30</v>
      </c>
    </row>
    <row r="35" spans="1:13" x14ac:dyDescent="0.3">
      <c r="A35" s="16"/>
      <c r="B35" s="4" t="s">
        <v>160</v>
      </c>
      <c r="C35" s="3"/>
      <c r="D35" s="4"/>
      <c r="E35" s="42">
        <f t="shared" ca="1" si="0"/>
        <v>0</v>
      </c>
      <c r="F35" s="39">
        <f t="shared" ca="1" si="1"/>
        <v>20</v>
      </c>
      <c r="G35" s="39">
        <f t="shared" ca="1" si="2"/>
        <v>0</v>
      </c>
      <c r="H35" s="39">
        <f t="shared" ca="1" si="3"/>
        <v>10</v>
      </c>
      <c r="I35" s="39">
        <f t="shared" ca="1" si="4"/>
        <v>0</v>
      </c>
      <c r="J35" s="39">
        <v>0</v>
      </c>
      <c r="K35" s="39">
        <v>0</v>
      </c>
      <c r="L35" s="39">
        <v>0</v>
      </c>
      <c r="M35" s="43">
        <f t="shared" ca="1" si="5"/>
        <v>10</v>
      </c>
    </row>
    <row r="36" spans="1:13" x14ac:dyDescent="0.3">
      <c r="A36" s="16"/>
      <c r="B36" s="4" t="s">
        <v>161</v>
      </c>
      <c r="C36" s="3"/>
      <c r="D36" s="4"/>
      <c r="E36" s="42">
        <f t="shared" ca="1" si="0"/>
        <v>13</v>
      </c>
      <c r="F36" s="39">
        <f t="shared" ca="1" si="1"/>
        <v>80</v>
      </c>
      <c r="G36" s="39">
        <f t="shared" ca="1" si="2"/>
        <v>40</v>
      </c>
      <c r="H36" s="39">
        <f t="shared" ca="1" si="3"/>
        <v>20</v>
      </c>
      <c r="I36" s="39">
        <f t="shared" ca="1" si="4"/>
        <v>0</v>
      </c>
      <c r="J36" s="39">
        <v>0</v>
      </c>
      <c r="K36" s="39">
        <v>0</v>
      </c>
      <c r="L36" s="39">
        <v>0</v>
      </c>
      <c r="M36" s="43">
        <f t="shared" ca="1" si="5"/>
        <v>33</v>
      </c>
    </row>
    <row r="37" spans="1:13" x14ac:dyDescent="0.3">
      <c r="A37" s="16"/>
      <c r="B37" s="4" t="s">
        <v>162</v>
      </c>
      <c r="C37" s="3"/>
      <c r="D37" s="4"/>
      <c r="E37" s="42">
        <f t="shared" ca="1" si="0"/>
        <v>20</v>
      </c>
      <c r="F37" s="39">
        <f t="shared" ca="1" si="1"/>
        <v>40</v>
      </c>
      <c r="G37" s="39">
        <f t="shared" ca="1" si="2"/>
        <v>40</v>
      </c>
      <c r="H37" s="39">
        <f t="shared" ca="1" si="3"/>
        <v>19</v>
      </c>
      <c r="I37" s="39">
        <f t="shared" ca="1" si="4"/>
        <v>0</v>
      </c>
      <c r="J37" s="39">
        <v>0</v>
      </c>
      <c r="K37" s="39">
        <v>0</v>
      </c>
      <c r="L37" s="39">
        <v>0</v>
      </c>
      <c r="M37" s="43">
        <f t="shared" ca="1" si="5"/>
        <v>1</v>
      </c>
    </row>
    <row r="38" spans="1:13" x14ac:dyDescent="0.3">
      <c r="A38" s="16"/>
      <c r="B38" s="4" t="s">
        <v>163</v>
      </c>
      <c r="C38" s="3"/>
      <c r="D38" s="4"/>
      <c r="E38" s="42">
        <f t="shared" ca="1" si="0"/>
        <v>0</v>
      </c>
      <c r="F38" s="39">
        <f t="shared" ca="1" si="1"/>
        <v>100</v>
      </c>
      <c r="G38" s="39">
        <f t="shared" ca="1" si="2"/>
        <v>50</v>
      </c>
      <c r="H38" s="39">
        <f t="shared" ca="1" si="3"/>
        <v>49</v>
      </c>
      <c r="I38" s="39">
        <f t="shared" ca="1" si="4"/>
        <v>0</v>
      </c>
      <c r="J38" s="39">
        <v>0</v>
      </c>
      <c r="K38" s="39">
        <v>0</v>
      </c>
      <c r="L38" s="39">
        <v>0</v>
      </c>
      <c r="M38" s="43">
        <f t="shared" ca="1" si="5"/>
        <v>1</v>
      </c>
    </row>
    <row r="39" spans="1:13" x14ac:dyDescent="0.3">
      <c r="A39" s="16"/>
      <c r="B39" s="4" t="s">
        <v>165</v>
      </c>
      <c r="C39" s="3"/>
      <c r="D39" s="4"/>
      <c r="E39" s="42">
        <f t="shared" ca="1" si="0"/>
        <v>34</v>
      </c>
      <c r="F39" s="39">
        <f t="shared" ca="1" si="1"/>
        <v>300</v>
      </c>
      <c r="G39" s="39">
        <f t="shared" ca="1" si="2"/>
        <v>300</v>
      </c>
      <c r="H39" s="39">
        <f t="shared" ca="1" si="3"/>
        <v>25</v>
      </c>
      <c r="I39" s="39">
        <f t="shared" ca="1" si="4"/>
        <v>10</v>
      </c>
      <c r="J39" s="39">
        <v>0</v>
      </c>
      <c r="K39" s="39">
        <v>0</v>
      </c>
      <c r="L39" s="39">
        <v>0</v>
      </c>
      <c r="M39" s="43">
        <f t="shared" ca="1" si="5"/>
        <v>19</v>
      </c>
    </row>
    <row r="40" spans="1:13" x14ac:dyDescent="0.3">
      <c r="A40" s="16"/>
      <c r="B40" s="4" t="s">
        <v>164</v>
      </c>
      <c r="C40" s="3"/>
      <c r="D40" s="4"/>
      <c r="E40" s="42">
        <f t="shared" ca="1" si="0"/>
        <v>10</v>
      </c>
      <c r="F40" s="39">
        <f t="shared" ca="1" si="1"/>
        <v>160</v>
      </c>
      <c r="G40" s="39">
        <f t="shared" ca="1" si="2"/>
        <v>80</v>
      </c>
      <c r="H40" s="39">
        <f t="shared" ca="1" si="3"/>
        <v>28</v>
      </c>
      <c r="I40" s="39">
        <f t="shared" ca="1" si="4"/>
        <v>28</v>
      </c>
      <c r="J40" s="39">
        <v>0</v>
      </c>
      <c r="K40" s="39">
        <v>0</v>
      </c>
      <c r="L40" s="39">
        <v>0</v>
      </c>
      <c r="M40" s="43">
        <f t="shared" ca="1" si="5"/>
        <v>90</v>
      </c>
    </row>
    <row r="41" spans="1:13" x14ac:dyDescent="0.3">
      <c r="A41" s="16"/>
      <c r="B41" s="4" t="s">
        <v>166</v>
      </c>
      <c r="C41" s="3"/>
      <c r="D41" s="4"/>
      <c r="E41" s="42">
        <f t="shared" ca="1" si="0"/>
        <v>24</v>
      </c>
      <c r="F41" s="39">
        <f t="shared" ca="1" si="1"/>
        <v>60</v>
      </c>
      <c r="G41" s="39">
        <f t="shared" ca="1" si="2"/>
        <v>0</v>
      </c>
      <c r="H41" s="39">
        <f t="shared" ca="1" si="3"/>
        <v>66</v>
      </c>
      <c r="I41" s="39">
        <f t="shared" ca="1" si="4"/>
        <v>0</v>
      </c>
      <c r="J41" s="39">
        <v>0</v>
      </c>
      <c r="K41" s="39">
        <v>0</v>
      </c>
      <c r="L41" s="39">
        <v>0</v>
      </c>
      <c r="M41" s="43">
        <f t="shared" ca="1" si="5"/>
        <v>18</v>
      </c>
    </row>
    <row r="42" spans="1:13" x14ac:dyDescent="0.3">
      <c r="A42" s="16"/>
      <c r="B42" s="4" t="s">
        <v>168</v>
      </c>
      <c r="C42" s="3"/>
      <c r="D42" s="4"/>
      <c r="E42" s="42">
        <f t="shared" ca="1" si="0"/>
        <v>48</v>
      </c>
      <c r="F42" s="39">
        <f t="shared" ca="1" si="1"/>
        <v>0</v>
      </c>
      <c r="G42" s="39">
        <f t="shared" ca="1" si="2"/>
        <v>0</v>
      </c>
      <c r="H42" s="39">
        <f t="shared" ca="1" si="3"/>
        <v>20</v>
      </c>
      <c r="I42" s="39">
        <f t="shared" ca="1" si="4"/>
        <v>0</v>
      </c>
      <c r="J42" s="39">
        <v>0</v>
      </c>
      <c r="K42" s="39">
        <v>0</v>
      </c>
      <c r="L42" s="39">
        <v>0</v>
      </c>
      <c r="M42" s="43">
        <f t="shared" ca="1" si="5"/>
        <v>28</v>
      </c>
    </row>
    <row r="43" spans="1:13" x14ac:dyDescent="0.3">
      <c r="A43" s="16"/>
      <c r="B43" s="4" t="s">
        <v>167</v>
      </c>
      <c r="C43" s="3"/>
      <c r="D43" s="4"/>
      <c r="E43" s="42">
        <f t="shared" ca="1" si="0"/>
        <v>60</v>
      </c>
      <c r="F43" s="39">
        <f t="shared" ca="1" si="1"/>
        <v>0</v>
      </c>
      <c r="G43" s="39">
        <f t="shared" ca="1" si="2"/>
        <v>0</v>
      </c>
      <c r="H43" s="39">
        <f t="shared" ca="1" si="3"/>
        <v>10</v>
      </c>
      <c r="I43" s="39">
        <f t="shared" ca="1" si="4"/>
        <v>0</v>
      </c>
      <c r="J43" s="39">
        <v>0</v>
      </c>
      <c r="K43" s="39">
        <v>0</v>
      </c>
      <c r="L43" s="39">
        <v>0</v>
      </c>
      <c r="M43" s="43">
        <f t="shared" ca="1" si="5"/>
        <v>50</v>
      </c>
    </row>
    <row r="44" spans="1:13" x14ac:dyDescent="0.3">
      <c r="A44" s="16"/>
      <c r="B44" s="4" t="s">
        <v>130</v>
      </c>
      <c r="C44" s="3"/>
      <c r="D44" s="4"/>
      <c r="E44" s="42">
        <f t="shared" ca="1" si="0"/>
        <v>67</v>
      </c>
      <c r="F44" s="39">
        <f t="shared" ca="1" si="1"/>
        <v>0</v>
      </c>
      <c r="G44" s="39">
        <f t="shared" ca="1" si="2"/>
        <v>0</v>
      </c>
      <c r="H44" s="39">
        <f t="shared" ca="1" si="3"/>
        <v>0</v>
      </c>
      <c r="I44" s="39">
        <f t="shared" ca="1" si="4"/>
        <v>0</v>
      </c>
      <c r="J44" s="39">
        <v>0</v>
      </c>
      <c r="K44" s="39">
        <v>0</v>
      </c>
      <c r="L44" s="39">
        <v>0</v>
      </c>
      <c r="M44" s="43">
        <f t="shared" ca="1" si="5"/>
        <v>67</v>
      </c>
    </row>
    <row r="45" spans="1:13" x14ac:dyDescent="0.3">
      <c r="A45" s="16"/>
      <c r="B45" s="4" t="s">
        <v>171</v>
      </c>
      <c r="C45" s="3"/>
      <c r="D45" s="4"/>
      <c r="E45" s="42">
        <f t="shared" ca="1" si="0"/>
        <v>40</v>
      </c>
      <c r="F45" s="39">
        <f t="shared" ca="1" si="1"/>
        <v>0</v>
      </c>
      <c r="G45" s="39">
        <f t="shared" ca="1" si="2"/>
        <v>0</v>
      </c>
      <c r="H45" s="39">
        <f t="shared" ca="1" si="3"/>
        <v>5</v>
      </c>
      <c r="I45" s="39">
        <f t="shared" ca="1" si="4"/>
        <v>5</v>
      </c>
      <c r="J45" s="39">
        <v>0</v>
      </c>
      <c r="K45" s="39">
        <v>0</v>
      </c>
      <c r="L45" s="39">
        <v>0</v>
      </c>
      <c r="M45" s="43">
        <f t="shared" ca="1" si="5"/>
        <v>40</v>
      </c>
    </row>
    <row r="46" spans="1:13" x14ac:dyDescent="0.3">
      <c r="A46" s="16"/>
      <c r="B46" s="4" t="s">
        <v>170</v>
      </c>
      <c r="C46" s="3"/>
      <c r="D46" s="4"/>
      <c r="E46" s="42">
        <f t="shared" ca="1" si="0"/>
        <v>7</v>
      </c>
      <c r="F46" s="39">
        <f t="shared" ca="1" si="1"/>
        <v>320</v>
      </c>
      <c r="G46" s="39">
        <f t="shared" ca="1" si="2"/>
        <v>0</v>
      </c>
      <c r="H46" s="39">
        <f t="shared" ca="1" si="3"/>
        <v>295</v>
      </c>
      <c r="I46" s="39">
        <f t="shared" ca="1" si="4"/>
        <v>3</v>
      </c>
      <c r="J46" s="39">
        <v>0</v>
      </c>
      <c r="K46" s="39">
        <v>0</v>
      </c>
      <c r="L46" s="39">
        <v>0</v>
      </c>
      <c r="M46" s="43">
        <f t="shared" ca="1" si="5"/>
        <v>35</v>
      </c>
    </row>
    <row r="47" spans="1:13" x14ac:dyDescent="0.3">
      <c r="A47" s="16"/>
      <c r="B47" s="4" t="s">
        <v>169</v>
      </c>
      <c r="C47" s="3"/>
      <c r="D47" s="4"/>
      <c r="E47" s="42">
        <f t="shared" ca="1" si="0"/>
        <v>56</v>
      </c>
      <c r="F47" s="39">
        <f t="shared" ca="1" si="1"/>
        <v>650</v>
      </c>
      <c r="G47" s="39">
        <f t="shared" ca="1" si="2"/>
        <v>0</v>
      </c>
      <c r="H47" s="39">
        <f t="shared" ca="1" si="3"/>
        <v>659</v>
      </c>
      <c r="I47" s="39">
        <f t="shared" ca="1" si="4"/>
        <v>10</v>
      </c>
      <c r="J47" s="39">
        <v>0</v>
      </c>
      <c r="K47" s="39">
        <v>0</v>
      </c>
      <c r="L47" s="39">
        <v>0</v>
      </c>
      <c r="M47" s="43">
        <f t="shared" ca="1" si="5"/>
        <v>57</v>
      </c>
    </row>
    <row r="48" spans="1:13" x14ac:dyDescent="0.3">
      <c r="A48" s="16"/>
      <c r="B48" s="4" t="s">
        <v>310</v>
      </c>
      <c r="C48" s="3"/>
      <c r="D48" s="4"/>
      <c r="E48" s="42">
        <f t="shared" ca="1" si="0"/>
        <v>75</v>
      </c>
      <c r="F48" s="39">
        <f t="shared" ca="1" si="1"/>
        <v>1160</v>
      </c>
      <c r="G48" s="39">
        <f t="shared" ca="1" si="2"/>
        <v>0</v>
      </c>
      <c r="H48" s="39">
        <f t="shared" ca="1" si="3"/>
        <v>1010</v>
      </c>
      <c r="I48" s="39">
        <f t="shared" ca="1" si="4"/>
        <v>5</v>
      </c>
      <c r="J48" s="39">
        <v>0</v>
      </c>
      <c r="K48" s="39">
        <v>0</v>
      </c>
      <c r="L48" s="39">
        <v>0</v>
      </c>
      <c r="M48" s="43">
        <f t="shared" ca="1" si="5"/>
        <v>230</v>
      </c>
    </row>
    <row r="49" spans="1:13" x14ac:dyDescent="0.3">
      <c r="A49" s="16"/>
      <c r="B49" s="4" t="s">
        <v>173</v>
      </c>
      <c r="C49" s="3"/>
      <c r="D49" s="4"/>
      <c r="E49" s="42">
        <f t="shared" ca="1" si="0"/>
        <v>172</v>
      </c>
      <c r="F49" s="39">
        <f t="shared" ca="1" si="1"/>
        <v>800</v>
      </c>
      <c r="G49" s="39">
        <f t="shared" ca="1" si="2"/>
        <v>0</v>
      </c>
      <c r="H49" s="39">
        <f t="shared" ca="1" si="3"/>
        <v>534</v>
      </c>
      <c r="I49" s="39">
        <f t="shared" ca="1" si="4"/>
        <v>0</v>
      </c>
      <c r="J49" s="39">
        <v>0</v>
      </c>
      <c r="K49" s="39">
        <v>0</v>
      </c>
      <c r="L49" s="39">
        <v>0</v>
      </c>
      <c r="M49" s="43">
        <f t="shared" ca="1" si="5"/>
        <v>438</v>
      </c>
    </row>
    <row r="50" spans="1:13" x14ac:dyDescent="0.3">
      <c r="A50" s="16"/>
      <c r="B50" s="4" t="s">
        <v>172</v>
      </c>
      <c r="C50" s="3"/>
      <c r="D50" s="4"/>
      <c r="E50" s="42">
        <f t="shared" ca="1" si="0"/>
        <v>8</v>
      </c>
      <c r="F50" s="39">
        <f t="shared" ca="1" si="1"/>
        <v>240</v>
      </c>
      <c r="G50" s="39">
        <f t="shared" ca="1" si="2"/>
        <v>160</v>
      </c>
      <c r="H50" s="39">
        <f t="shared" ca="1" si="3"/>
        <v>92</v>
      </c>
      <c r="I50" s="39">
        <f t="shared" ca="1" si="4"/>
        <v>0</v>
      </c>
      <c r="J50" s="39">
        <v>0</v>
      </c>
      <c r="K50" s="39">
        <v>0</v>
      </c>
      <c r="L50" s="39">
        <v>0</v>
      </c>
      <c r="M50" s="43">
        <f t="shared" ca="1" si="5"/>
        <v>0</v>
      </c>
    </row>
    <row r="51" spans="1:13" x14ac:dyDescent="0.3">
      <c r="A51" s="16"/>
      <c r="B51" s="4" t="s">
        <v>175</v>
      </c>
      <c r="C51" s="3"/>
      <c r="D51" s="4"/>
      <c r="E51" s="42">
        <f t="shared" ca="1" si="0"/>
        <v>0</v>
      </c>
      <c r="F51" s="39">
        <f t="shared" ca="1" si="1"/>
        <v>240</v>
      </c>
      <c r="G51" s="39">
        <f t="shared" ca="1" si="2"/>
        <v>40</v>
      </c>
      <c r="H51" s="39">
        <f t="shared" ca="1" si="3"/>
        <v>143</v>
      </c>
      <c r="I51" s="39">
        <f t="shared" ca="1" si="4"/>
        <v>0</v>
      </c>
      <c r="J51" s="39">
        <v>0</v>
      </c>
      <c r="K51" s="39">
        <v>0</v>
      </c>
      <c r="L51" s="39">
        <v>0</v>
      </c>
      <c r="M51" s="43">
        <f t="shared" ca="1" si="5"/>
        <v>57</v>
      </c>
    </row>
    <row r="52" spans="1:13" x14ac:dyDescent="0.3">
      <c r="A52" s="16"/>
      <c r="B52" s="4" t="s">
        <v>174</v>
      </c>
      <c r="C52" s="3"/>
      <c r="D52" s="4"/>
      <c r="E52" s="42">
        <f t="shared" ca="1" si="0"/>
        <v>0</v>
      </c>
      <c r="F52" s="39">
        <f t="shared" ca="1" si="1"/>
        <v>24</v>
      </c>
      <c r="G52" s="39">
        <f t="shared" ca="1" si="2"/>
        <v>8</v>
      </c>
      <c r="H52" s="39">
        <f t="shared" ca="1" si="3"/>
        <v>15</v>
      </c>
      <c r="I52" s="39">
        <f t="shared" ca="1" si="4"/>
        <v>0</v>
      </c>
      <c r="J52" s="39">
        <v>0</v>
      </c>
      <c r="K52" s="39">
        <v>0</v>
      </c>
      <c r="L52" s="39">
        <v>0</v>
      </c>
      <c r="M52" s="43">
        <f t="shared" ca="1" si="5"/>
        <v>1</v>
      </c>
    </row>
    <row r="53" spans="1:13" x14ac:dyDescent="0.3">
      <c r="A53" s="16"/>
      <c r="B53" s="4" t="s">
        <v>177</v>
      </c>
      <c r="C53" s="3"/>
      <c r="D53" s="4"/>
      <c r="E53" s="42">
        <f t="shared" ca="1" si="0"/>
        <v>0</v>
      </c>
      <c r="F53" s="39">
        <f t="shared" ca="1" si="1"/>
        <v>40</v>
      </c>
      <c r="G53" s="39">
        <f t="shared" ca="1" si="2"/>
        <v>0</v>
      </c>
      <c r="H53" s="39">
        <f t="shared" ca="1" si="3"/>
        <v>10</v>
      </c>
      <c r="I53" s="39">
        <f t="shared" ca="1" si="4"/>
        <v>0</v>
      </c>
      <c r="J53" s="39">
        <v>0</v>
      </c>
      <c r="K53" s="39">
        <v>0</v>
      </c>
      <c r="L53" s="39">
        <v>0</v>
      </c>
      <c r="M53" s="43">
        <f t="shared" ca="1" si="5"/>
        <v>30</v>
      </c>
    </row>
    <row r="54" spans="1:13" x14ac:dyDescent="0.3">
      <c r="A54" s="16"/>
      <c r="B54" s="4" t="s">
        <v>176</v>
      </c>
      <c r="C54" s="3"/>
      <c r="D54" s="4"/>
      <c r="E54" s="42">
        <f t="shared" ca="1" si="0"/>
        <v>0</v>
      </c>
      <c r="F54" s="39">
        <f t="shared" ca="1" si="1"/>
        <v>200</v>
      </c>
      <c r="G54" s="39">
        <f t="shared" ca="1" si="2"/>
        <v>0</v>
      </c>
      <c r="H54" s="39">
        <f t="shared" ca="1" si="3"/>
        <v>150</v>
      </c>
      <c r="I54" s="39">
        <f t="shared" ca="1" si="4"/>
        <v>0</v>
      </c>
      <c r="J54" s="39">
        <v>0</v>
      </c>
      <c r="K54" s="39">
        <v>0</v>
      </c>
      <c r="L54" s="39">
        <v>0</v>
      </c>
      <c r="M54" s="43">
        <f t="shared" ca="1" si="5"/>
        <v>50</v>
      </c>
    </row>
    <row r="55" spans="1:13" x14ac:dyDescent="0.3">
      <c r="A55" s="16"/>
      <c r="B55" s="4" t="s">
        <v>131</v>
      </c>
      <c r="C55" s="3"/>
      <c r="D55" s="4"/>
      <c r="E55" s="42">
        <f t="shared" ca="1" si="0"/>
        <v>24</v>
      </c>
      <c r="F55" s="39">
        <f t="shared" ca="1" si="1"/>
        <v>0</v>
      </c>
      <c r="G55" s="39">
        <f t="shared" ca="1" si="2"/>
        <v>0</v>
      </c>
      <c r="H55" s="39">
        <f t="shared" ca="1" si="3"/>
        <v>0</v>
      </c>
      <c r="I55" s="39">
        <f t="shared" ca="1" si="4"/>
        <v>0</v>
      </c>
      <c r="J55" s="39">
        <v>0</v>
      </c>
      <c r="K55" s="39">
        <v>0</v>
      </c>
      <c r="L55" s="39">
        <v>0</v>
      </c>
      <c r="M55" s="43">
        <f t="shared" ca="1" si="5"/>
        <v>24</v>
      </c>
    </row>
    <row r="56" spans="1:13" x14ac:dyDescent="0.3">
      <c r="A56" s="16"/>
      <c r="B56" s="4" t="s">
        <v>132</v>
      </c>
      <c r="C56" s="3"/>
      <c r="D56" s="4"/>
      <c r="E56" s="42">
        <f t="shared" ca="1" si="0"/>
        <v>56</v>
      </c>
      <c r="F56" s="39">
        <f t="shared" ca="1" si="1"/>
        <v>0</v>
      </c>
      <c r="G56" s="39">
        <f t="shared" ca="1" si="2"/>
        <v>0</v>
      </c>
      <c r="H56" s="39">
        <f t="shared" ca="1" si="3"/>
        <v>0</v>
      </c>
      <c r="I56" s="39">
        <f t="shared" ca="1" si="4"/>
        <v>0</v>
      </c>
      <c r="J56" s="39">
        <v>0</v>
      </c>
      <c r="K56" s="39">
        <v>0</v>
      </c>
      <c r="L56" s="39">
        <v>0</v>
      </c>
      <c r="M56" s="43">
        <f t="shared" ca="1" si="5"/>
        <v>56</v>
      </c>
    </row>
    <row r="57" spans="1:13" x14ac:dyDescent="0.3">
      <c r="A57" s="16"/>
      <c r="B57" s="4" t="s">
        <v>179</v>
      </c>
      <c r="C57" s="3"/>
      <c r="D57" s="4"/>
      <c r="E57" s="42">
        <f t="shared" ca="1" si="0"/>
        <v>0</v>
      </c>
      <c r="F57" s="39">
        <f t="shared" ca="1" si="1"/>
        <v>70</v>
      </c>
      <c r="G57" s="39">
        <f t="shared" ca="1" si="2"/>
        <v>0</v>
      </c>
      <c r="H57" s="39">
        <f t="shared" ca="1" si="3"/>
        <v>75</v>
      </c>
      <c r="I57" s="39">
        <f t="shared" ca="1" si="4"/>
        <v>0</v>
      </c>
      <c r="J57" s="39">
        <v>0</v>
      </c>
      <c r="K57" s="39">
        <v>0</v>
      </c>
      <c r="L57" s="39">
        <v>0</v>
      </c>
      <c r="M57" s="43">
        <f t="shared" ca="1" si="5"/>
        <v>0</v>
      </c>
    </row>
    <row r="58" spans="1:13" x14ac:dyDescent="0.3">
      <c r="A58" s="16"/>
      <c r="B58" s="4" t="s">
        <v>188</v>
      </c>
      <c r="C58" s="3"/>
      <c r="D58" s="4"/>
      <c r="E58" s="42">
        <f t="shared" ca="1" si="0"/>
        <v>6</v>
      </c>
      <c r="F58" s="39">
        <f t="shared" ca="1" si="1"/>
        <v>60</v>
      </c>
      <c r="G58" s="39">
        <f t="shared" ca="1" si="2"/>
        <v>0</v>
      </c>
      <c r="H58" s="39">
        <f t="shared" ca="1" si="3"/>
        <v>83</v>
      </c>
      <c r="I58" s="39">
        <f t="shared" ca="1" si="4"/>
        <v>0</v>
      </c>
      <c r="J58" s="39">
        <v>0</v>
      </c>
      <c r="K58" s="39">
        <v>0</v>
      </c>
      <c r="L58" s="39">
        <v>0</v>
      </c>
      <c r="M58" s="43">
        <f t="shared" ca="1" si="5"/>
        <v>0</v>
      </c>
    </row>
    <row r="59" spans="1:13" x14ac:dyDescent="0.3">
      <c r="A59" s="16"/>
      <c r="B59" s="4" t="s">
        <v>180</v>
      </c>
      <c r="C59" s="3"/>
      <c r="D59" s="4"/>
      <c r="E59" s="42">
        <f t="shared" ca="1" si="0"/>
        <v>35</v>
      </c>
      <c r="F59" s="39">
        <f t="shared" ca="1" si="1"/>
        <v>280</v>
      </c>
      <c r="G59" s="39">
        <f t="shared" ca="1" si="2"/>
        <v>40</v>
      </c>
      <c r="H59" s="39">
        <f t="shared" ca="1" si="3"/>
        <v>287</v>
      </c>
      <c r="I59" s="39">
        <f t="shared" ca="1" si="4"/>
        <v>0</v>
      </c>
      <c r="J59" s="39">
        <v>0</v>
      </c>
      <c r="K59" s="39">
        <v>0</v>
      </c>
      <c r="L59" s="39">
        <v>0</v>
      </c>
      <c r="M59" s="43">
        <f t="shared" ca="1" si="5"/>
        <v>0</v>
      </c>
    </row>
    <row r="60" spans="1:13" x14ac:dyDescent="0.3">
      <c r="A60" s="16"/>
      <c r="B60" s="4" t="s">
        <v>178</v>
      </c>
      <c r="C60" s="3"/>
      <c r="D60" s="4"/>
      <c r="E60" s="42">
        <f t="shared" ca="1" si="0"/>
        <v>11</v>
      </c>
      <c r="F60" s="39">
        <f t="shared" ca="1" si="1"/>
        <v>300</v>
      </c>
      <c r="G60" s="39">
        <f t="shared" ca="1" si="2"/>
        <v>100</v>
      </c>
      <c r="H60" s="39">
        <f t="shared" ca="1" si="3"/>
        <v>196</v>
      </c>
      <c r="I60" s="39">
        <f t="shared" ca="1" si="4"/>
        <v>0</v>
      </c>
      <c r="J60" s="39">
        <v>0</v>
      </c>
      <c r="K60" s="39">
        <v>0</v>
      </c>
      <c r="L60" s="39">
        <v>0</v>
      </c>
      <c r="M60" s="43">
        <f t="shared" ca="1" si="5"/>
        <v>15</v>
      </c>
    </row>
    <row r="61" spans="1:13" x14ac:dyDescent="0.3">
      <c r="A61" s="16"/>
      <c r="B61" s="4" t="s">
        <v>189</v>
      </c>
      <c r="C61" s="3"/>
      <c r="D61" s="4"/>
      <c r="E61" s="42">
        <f t="shared" ca="1" si="0"/>
        <v>72</v>
      </c>
      <c r="F61" s="39">
        <f t="shared" ca="1" si="1"/>
        <v>0</v>
      </c>
      <c r="G61" s="39">
        <f t="shared" ca="1" si="2"/>
        <v>0</v>
      </c>
      <c r="H61" s="39">
        <f t="shared" ca="1" si="3"/>
        <v>34</v>
      </c>
      <c r="I61" s="39">
        <f t="shared" ca="1" si="4"/>
        <v>0</v>
      </c>
      <c r="J61" s="39">
        <v>0</v>
      </c>
      <c r="K61" s="39">
        <v>0</v>
      </c>
      <c r="L61" s="39">
        <v>0</v>
      </c>
      <c r="M61" s="43">
        <f t="shared" ca="1" si="5"/>
        <v>38</v>
      </c>
    </row>
    <row r="62" spans="1:13" x14ac:dyDescent="0.3">
      <c r="A62" s="16"/>
      <c r="B62" s="4" t="s">
        <v>190</v>
      </c>
      <c r="C62" s="3"/>
      <c r="D62" s="4"/>
      <c r="E62" s="42">
        <f t="shared" ca="1" si="0"/>
        <v>3</v>
      </c>
      <c r="F62" s="39">
        <f t="shared" ca="1" si="1"/>
        <v>250</v>
      </c>
      <c r="G62" s="39">
        <f t="shared" ca="1" si="2"/>
        <v>0</v>
      </c>
      <c r="H62" s="39">
        <f t="shared" ca="1" si="3"/>
        <v>305</v>
      </c>
      <c r="I62" s="39">
        <f t="shared" ca="1" si="4"/>
        <v>0</v>
      </c>
      <c r="J62" s="39">
        <v>0</v>
      </c>
      <c r="K62" s="39">
        <v>0</v>
      </c>
      <c r="L62" s="39">
        <v>0</v>
      </c>
      <c r="M62" s="43">
        <f t="shared" ca="1" si="5"/>
        <v>0</v>
      </c>
    </row>
    <row r="63" spans="1:13" x14ac:dyDescent="0.3">
      <c r="A63" s="16"/>
      <c r="B63" s="4" t="s">
        <v>191</v>
      </c>
      <c r="C63" s="3"/>
      <c r="D63" s="4"/>
      <c r="E63" s="42">
        <f t="shared" ca="1" si="0"/>
        <v>5423</v>
      </c>
      <c r="F63" s="39">
        <f t="shared" ca="1" si="1"/>
        <v>300</v>
      </c>
      <c r="G63" s="39">
        <f t="shared" ca="1" si="2"/>
        <v>0</v>
      </c>
      <c r="H63" s="39">
        <f t="shared" ca="1" si="3"/>
        <v>420</v>
      </c>
      <c r="I63" s="39">
        <f t="shared" ca="1" si="4"/>
        <v>0</v>
      </c>
      <c r="J63" s="39">
        <v>0</v>
      </c>
      <c r="K63" s="39">
        <v>0</v>
      </c>
      <c r="L63" s="39">
        <v>0</v>
      </c>
      <c r="M63" s="43">
        <f t="shared" ca="1" si="5"/>
        <v>5303</v>
      </c>
    </row>
    <row r="64" spans="1:13" x14ac:dyDescent="0.3">
      <c r="A64" s="16"/>
      <c r="B64" s="4" t="s">
        <v>192</v>
      </c>
      <c r="C64" s="3"/>
      <c r="D64" s="4"/>
      <c r="E64" s="42">
        <f t="shared" ca="1" si="0"/>
        <v>11</v>
      </c>
      <c r="F64" s="39">
        <f t="shared" ca="1" si="1"/>
        <v>400</v>
      </c>
      <c r="G64" s="39">
        <f t="shared" ca="1" si="2"/>
        <v>60</v>
      </c>
      <c r="H64" s="39">
        <f t="shared" ca="1" si="3"/>
        <v>372</v>
      </c>
      <c r="I64" s="39">
        <f t="shared" ca="1" si="4"/>
        <v>40</v>
      </c>
      <c r="J64" s="39">
        <v>0</v>
      </c>
      <c r="K64" s="39">
        <v>0</v>
      </c>
      <c r="L64" s="39">
        <v>0</v>
      </c>
      <c r="M64" s="43">
        <f t="shared" ca="1" si="5"/>
        <v>19</v>
      </c>
    </row>
    <row r="65" spans="1:13" x14ac:dyDescent="0.3">
      <c r="A65" s="16"/>
      <c r="B65" s="4" t="s">
        <v>193</v>
      </c>
      <c r="C65" s="3"/>
      <c r="D65" s="4"/>
      <c r="E65" s="42">
        <f t="shared" ca="1" si="0"/>
        <v>27</v>
      </c>
      <c r="F65" s="39">
        <f t="shared" ca="1" si="1"/>
        <v>1200</v>
      </c>
      <c r="G65" s="39">
        <f t="shared" ca="1" si="2"/>
        <v>800</v>
      </c>
      <c r="H65" s="39">
        <f t="shared" ca="1" si="3"/>
        <v>430</v>
      </c>
      <c r="I65" s="39">
        <f t="shared" ca="1" si="4"/>
        <v>40</v>
      </c>
      <c r="J65" s="39">
        <v>0</v>
      </c>
      <c r="K65" s="39">
        <v>0</v>
      </c>
      <c r="L65" s="39">
        <v>0</v>
      </c>
      <c r="M65" s="43">
        <f t="shared" ca="1" si="5"/>
        <v>37</v>
      </c>
    </row>
    <row r="66" spans="1:13" x14ac:dyDescent="0.3">
      <c r="A66" s="16"/>
      <c r="B66" s="4" t="s">
        <v>316</v>
      </c>
      <c r="C66" s="3"/>
      <c r="D66" s="4"/>
      <c r="E66" s="42">
        <f t="shared" ca="1" si="0"/>
        <v>211</v>
      </c>
      <c r="F66" s="39">
        <f t="shared" ca="1" si="1"/>
        <v>0</v>
      </c>
      <c r="G66" s="39">
        <f t="shared" ca="1" si="2"/>
        <v>0</v>
      </c>
      <c r="H66" s="39">
        <f t="shared" ca="1" si="3"/>
        <v>0</v>
      </c>
      <c r="I66" s="39">
        <f t="shared" ca="1" si="4"/>
        <v>0</v>
      </c>
      <c r="J66" s="39">
        <v>0</v>
      </c>
      <c r="K66" s="39">
        <v>0</v>
      </c>
      <c r="L66" s="39">
        <v>0</v>
      </c>
      <c r="M66" s="43">
        <f t="shared" ca="1" si="5"/>
        <v>211</v>
      </c>
    </row>
    <row r="67" spans="1:13" x14ac:dyDescent="0.3">
      <c r="A67" s="16"/>
      <c r="B67" s="4" t="s">
        <v>317</v>
      </c>
      <c r="C67" s="3"/>
      <c r="D67" s="4"/>
      <c r="E67" s="42">
        <f t="shared" ca="1" si="0"/>
        <v>3</v>
      </c>
      <c r="F67" s="39">
        <f t="shared" ca="1" si="1"/>
        <v>0</v>
      </c>
      <c r="G67" s="39">
        <f t="shared" ca="1" si="2"/>
        <v>0</v>
      </c>
      <c r="H67" s="39">
        <f t="shared" ca="1" si="3"/>
        <v>0</v>
      </c>
      <c r="I67" s="39">
        <f t="shared" ca="1" si="4"/>
        <v>0</v>
      </c>
      <c r="J67" s="39">
        <v>0</v>
      </c>
      <c r="K67" s="39">
        <v>0</v>
      </c>
      <c r="L67" s="39">
        <v>0</v>
      </c>
      <c r="M67" s="43">
        <f t="shared" ca="1" si="5"/>
        <v>3</v>
      </c>
    </row>
    <row r="68" spans="1:13" x14ac:dyDescent="0.3">
      <c r="A68" s="16"/>
      <c r="B68" s="4" t="s">
        <v>194</v>
      </c>
      <c r="C68" s="3"/>
      <c r="D68" s="4"/>
      <c r="E68" s="42">
        <f t="shared" ca="1" si="0"/>
        <v>0</v>
      </c>
      <c r="F68" s="39">
        <f t="shared" ca="1" si="1"/>
        <v>50</v>
      </c>
      <c r="G68" s="39">
        <f t="shared" ca="1" si="2"/>
        <v>0</v>
      </c>
      <c r="H68" s="39">
        <f t="shared" ca="1" si="3"/>
        <v>0</v>
      </c>
      <c r="I68" s="39">
        <f t="shared" ca="1" si="4"/>
        <v>0</v>
      </c>
      <c r="J68" s="39">
        <v>0</v>
      </c>
      <c r="K68" s="39">
        <v>0</v>
      </c>
      <c r="L68" s="39">
        <v>0</v>
      </c>
      <c r="M68" s="43">
        <f t="shared" ca="1" si="5"/>
        <v>50</v>
      </c>
    </row>
    <row r="69" spans="1:13" x14ac:dyDescent="0.3">
      <c r="A69" s="16"/>
      <c r="B69" s="4" t="s">
        <v>195</v>
      </c>
      <c r="C69" s="3"/>
      <c r="D69" s="4"/>
      <c r="E69" s="42">
        <f t="shared" ca="1" si="0"/>
        <v>0</v>
      </c>
      <c r="F69" s="39">
        <f t="shared" ca="1" si="1"/>
        <v>60</v>
      </c>
      <c r="G69" s="39">
        <f t="shared" ca="1" si="2"/>
        <v>0</v>
      </c>
      <c r="H69" s="39">
        <f t="shared" ca="1" si="3"/>
        <v>20</v>
      </c>
      <c r="I69" s="39">
        <f t="shared" ca="1" si="4"/>
        <v>0</v>
      </c>
      <c r="J69" s="39">
        <v>0</v>
      </c>
      <c r="K69" s="39">
        <v>0</v>
      </c>
      <c r="L69" s="39">
        <v>0</v>
      </c>
      <c r="M69" s="43">
        <f t="shared" ca="1" si="5"/>
        <v>40</v>
      </c>
    </row>
    <row r="70" spans="1:13" x14ac:dyDescent="0.3">
      <c r="A70" s="16"/>
      <c r="B70" s="4" t="s">
        <v>196</v>
      </c>
      <c r="C70" s="3"/>
      <c r="D70" s="4"/>
      <c r="E70" s="42">
        <f t="shared" ca="1" si="0"/>
        <v>0</v>
      </c>
      <c r="F70" s="39">
        <f t="shared" ca="1" si="1"/>
        <v>560</v>
      </c>
      <c r="G70" s="39">
        <f t="shared" ca="1" si="2"/>
        <v>0</v>
      </c>
      <c r="H70" s="39">
        <f t="shared" ca="1" si="3"/>
        <v>250</v>
      </c>
      <c r="I70" s="39">
        <f t="shared" ca="1" si="4"/>
        <v>0</v>
      </c>
      <c r="J70" s="39">
        <v>0</v>
      </c>
      <c r="K70" s="39">
        <v>0</v>
      </c>
      <c r="L70" s="39">
        <v>0</v>
      </c>
      <c r="M70" s="43">
        <f t="shared" ca="1" si="5"/>
        <v>310</v>
      </c>
    </row>
    <row r="71" spans="1:13" x14ac:dyDescent="0.3">
      <c r="A71" s="16"/>
      <c r="B71" s="4" t="s">
        <v>197</v>
      </c>
      <c r="C71" s="3"/>
      <c r="D71" s="4"/>
      <c r="E71" s="42">
        <f t="shared" ca="1" si="0"/>
        <v>1</v>
      </c>
      <c r="F71" s="39">
        <f t="shared" ca="1" si="1"/>
        <v>100</v>
      </c>
      <c r="G71" s="39">
        <f t="shared" ca="1" si="2"/>
        <v>0</v>
      </c>
      <c r="H71" s="39">
        <f t="shared" ca="1" si="3"/>
        <v>39</v>
      </c>
      <c r="I71" s="39">
        <f t="shared" ca="1" si="4"/>
        <v>0</v>
      </c>
      <c r="J71" s="39">
        <v>0</v>
      </c>
      <c r="K71" s="39">
        <v>0</v>
      </c>
      <c r="L71" s="39">
        <v>0</v>
      </c>
      <c r="M71" s="43">
        <f t="shared" ca="1" si="5"/>
        <v>62</v>
      </c>
    </row>
    <row r="72" spans="1:13" x14ac:dyDescent="0.3">
      <c r="A72" s="16"/>
      <c r="B72" s="4" t="s">
        <v>198</v>
      </c>
      <c r="C72" s="3"/>
      <c r="D72" s="4"/>
      <c r="E72" s="42">
        <f t="shared" ca="1" si="0"/>
        <v>60</v>
      </c>
      <c r="F72" s="39">
        <f t="shared" ca="1" si="1"/>
        <v>80</v>
      </c>
      <c r="G72" s="39">
        <f t="shared" ca="1" si="2"/>
        <v>0</v>
      </c>
      <c r="H72" s="39">
        <f t="shared" ca="1" si="3"/>
        <v>107</v>
      </c>
      <c r="I72" s="39">
        <f t="shared" ca="1" si="4"/>
        <v>0</v>
      </c>
      <c r="J72" s="39">
        <v>0</v>
      </c>
      <c r="K72" s="39">
        <v>0</v>
      </c>
      <c r="L72" s="39">
        <v>0</v>
      </c>
      <c r="M72" s="43">
        <f t="shared" ca="1" si="5"/>
        <v>33</v>
      </c>
    </row>
    <row r="73" spans="1:13" x14ac:dyDescent="0.3">
      <c r="A73" s="16"/>
      <c r="B73" s="4" t="s">
        <v>199</v>
      </c>
      <c r="C73" s="3"/>
      <c r="D73" s="4"/>
      <c r="E73" s="42">
        <f t="shared" ca="1" si="0"/>
        <v>30</v>
      </c>
      <c r="F73" s="39">
        <f t="shared" ca="1" si="1"/>
        <v>20</v>
      </c>
      <c r="G73" s="39">
        <f t="shared" ca="1" si="2"/>
        <v>20</v>
      </c>
      <c r="H73" s="39">
        <f t="shared" ca="1" si="3"/>
        <v>13</v>
      </c>
      <c r="I73" s="39">
        <f t="shared" ca="1" si="4"/>
        <v>0</v>
      </c>
      <c r="J73" s="39">
        <v>0</v>
      </c>
      <c r="K73" s="39">
        <v>0</v>
      </c>
      <c r="L73" s="39">
        <v>0</v>
      </c>
      <c r="M73" s="43">
        <f t="shared" ca="1" si="5"/>
        <v>17</v>
      </c>
    </row>
    <row r="74" spans="1:13" x14ac:dyDescent="0.3">
      <c r="A74" s="16"/>
      <c r="B74" s="4" t="s">
        <v>315</v>
      </c>
      <c r="C74" s="3"/>
      <c r="D74" s="4"/>
      <c r="E74" s="42">
        <f t="shared" ca="1" si="0"/>
        <v>8</v>
      </c>
      <c r="F74" s="39">
        <f t="shared" ca="1" si="1"/>
        <v>0</v>
      </c>
      <c r="G74" s="39">
        <f t="shared" ca="1" si="2"/>
        <v>0</v>
      </c>
      <c r="H74" s="39">
        <f t="shared" ca="1" si="3"/>
        <v>0</v>
      </c>
      <c r="I74" s="39">
        <f t="shared" ca="1" si="4"/>
        <v>0</v>
      </c>
      <c r="J74" s="39">
        <v>0</v>
      </c>
      <c r="K74" s="39">
        <v>0</v>
      </c>
      <c r="L74" s="39">
        <v>0</v>
      </c>
      <c r="M74" s="43">
        <f t="shared" ca="1" si="5"/>
        <v>8</v>
      </c>
    </row>
    <row r="75" spans="1:13" x14ac:dyDescent="0.3">
      <c r="A75" s="16"/>
      <c r="B75" s="4" t="s">
        <v>200</v>
      </c>
      <c r="C75" s="3"/>
      <c r="D75" s="4"/>
      <c r="E75" s="42">
        <f t="shared" ca="1" si="0"/>
        <v>56</v>
      </c>
      <c r="F75" s="39">
        <f t="shared" ca="1" si="1"/>
        <v>40</v>
      </c>
      <c r="G75" s="39">
        <f t="shared" ca="1" si="2"/>
        <v>48</v>
      </c>
      <c r="H75" s="39">
        <f t="shared" ca="1" si="3"/>
        <v>32</v>
      </c>
      <c r="I75" s="39">
        <f t="shared" ca="1" si="4"/>
        <v>0</v>
      </c>
      <c r="J75" s="39">
        <v>0</v>
      </c>
      <c r="K75" s="39">
        <v>0</v>
      </c>
      <c r="L75" s="39">
        <v>0</v>
      </c>
      <c r="M75" s="43">
        <f t="shared" ca="1" si="5"/>
        <v>16</v>
      </c>
    </row>
    <row r="76" spans="1:13" x14ac:dyDescent="0.3">
      <c r="A76" s="16"/>
      <c r="B76" s="4" t="s">
        <v>201</v>
      </c>
      <c r="C76" s="3"/>
      <c r="D76" s="4"/>
      <c r="E76" s="42">
        <f t="shared" ca="1" si="0"/>
        <v>22</v>
      </c>
      <c r="F76" s="39">
        <f t="shared" ca="1" si="1"/>
        <v>90</v>
      </c>
      <c r="G76" s="39">
        <f t="shared" ca="1" si="2"/>
        <v>0</v>
      </c>
      <c r="H76" s="39">
        <f t="shared" ca="1" si="3"/>
        <v>82</v>
      </c>
      <c r="I76" s="39">
        <f t="shared" ca="1" si="4"/>
        <v>0</v>
      </c>
      <c r="J76" s="39">
        <v>0</v>
      </c>
      <c r="K76" s="39">
        <v>0</v>
      </c>
      <c r="L76" s="39">
        <v>0</v>
      </c>
      <c r="M76" s="43">
        <f t="shared" ca="1" si="5"/>
        <v>30</v>
      </c>
    </row>
    <row r="77" spans="1:13" x14ac:dyDescent="0.3">
      <c r="A77" s="16"/>
      <c r="B77" s="4" t="s">
        <v>314</v>
      </c>
      <c r="C77" s="3"/>
      <c r="D77" s="4"/>
      <c r="E77" s="42">
        <f t="shared" ca="1" si="0"/>
        <v>23</v>
      </c>
      <c r="F77" s="39">
        <f t="shared" ca="1" si="1"/>
        <v>0</v>
      </c>
      <c r="G77" s="39">
        <f t="shared" ca="1" si="2"/>
        <v>0</v>
      </c>
      <c r="H77" s="39">
        <f t="shared" ca="1" si="3"/>
        <v>0</v>
      </c>
      <c r="I77" s="39">
        <f t="shared" ca="1" si="4"/>
        <v>0</v>
      </c>
      <c r="J77" s="39">
        <v>0</v>
      </c>
      <c r="K77" s="39">
        <v>0</v>
      </c>
      <c r="L77" s="39">
        <v>0</v>
      </c>
      <c r="M77" s="43">
        <f t="shared" ca="1" si="5"/>
        <v>23</v>
      </c>
    </row>
    <row r="78" spans="1:13" x14ac:dyDescent="0.3">
      <c r="A78" s="16"/>
      <c r="B78" s="4" t="s">
        <v>202</v>
      </c>
      <c r="C78" s="3"/>
      <c r="D78" s="4"/>
      <c r="E78" s="42">
        <f t="shared" ca="1" si="0"/>
        <v>94</v>
      </c>
      <c r="F78" s="39">
        <f t="shared" ca="1" si="1"/>
        <v>0</v>
      </c>
      <c r="G78" s="39">
        <f t="shared" ca="1" si="2"/>
        <v>0</v>
      </c>
      <c r="H78" s="39">
        <f t="shared" ca="1" si="3"/>
        <v>44</v>
      </c>
      <c r="I78" s="39">
        <f t="shared" ca="1" si="4"/>
        <v>0</v>
      </c>
      <c r="J78" s="39">
        <v>0</v>
      </c>
      <c r="K78" s="39">
        <v>0</v>
      </c>
      <c r="L78" s="39">
        <v>0</v>
      </c>
      <c r="M78" s="43">
        <f t="shared" ca="1" si="5"/>
        <v>50</v>
      </c>
    </row>
    <row r="79" spans="1:13" x14ac:dyDescent="0.3">
      <c r="A79" s="16"/>
      <c r="B79" s="4" t="s">
        <v>203</v>
      </c>
      <c r="C79" s="3"/>
      <c r="D79" s="4"/>
      <c r="E79" s="42">
        <f t="shared" ca="1" si="0"/>
        <v>5</v>
      </c>
      <c r="F79" s="39">
        <f t="shared" ca="1" si="1"/>
        <v>50</v>
      </c>
      <c r="G79" s="39">
        <f t="shared" ca="1" si="2"/>
        <v>0</v>
      </c>
      <c r="H79" s="39">
        <f t="shared" ca="1" si="3"/>
        <v>25</v>
      </c>
      <c r="I79" s="39">
        <f t="shared" ca="1" si="4"/>
        <v>0</v>
      </c>
      <c r="J79" s="39">
        <v>0</v>
      </c>
      <c r="K79" s="39">
        <v>0</v>
      </c>
      <c r="L79" s="39">
        <v>0</v>
      </c>
      <c r="M79" s="43">
        <f t="shared" ca="1" si="5"/>
        <v>30</v>
      </c>
    </row>
    <row r="80" spans="1:13" x14ac:dyDescent="0.3">
      <c r="A80" s="16"/>
      <c r="B80" s="4" t="s">
        <v>204</v>
      </c>
      <c r="C80" s="3"/>
      <c r="D80" s="4"/>
      <c r="E80" s="42">
        <f t="shared" ca="1" si="0"/>
        <v>20</v>
      </c>
      <c r="F80" s="39">
        <f t="shared" ca="1" si="1"/>
        <v>60</v>
      </c>
      <c r="G80" s="39">
        <f t="shared" ca="1" si="2"/>
        <v>0</v>
      </c>
      <c r="H80" s="39">
        <f t="shared" ca="1" si="3"/>
        <v>24</v>
      </c>
      <c r="I80" s="39">
        <f t="shared" ca="1" si="4"/>
        <v>0</v>
      </c>
      <c r="J80" s="39">
        <v>0</v>
      </c>
      <c r="K80" s="39">
        <v>0</v>
      </c>
      <c r="L80" s="39">
        <v>0</v>
      </c>
      <c r="M80" s="43">
        <f t="shared" ca="1" si="5"/>
        <v>56</v>
      </c>
    </row>
    <row r="81" spans="1:13" x14ac:dyDescent="0.3">
      <c r="A81" s="16"/>
      <c r="B81" s="4" t="s">
        <v>205</v>
      </c>
      <c r="C81" s="3"/>
      <c r="D81" s="4"/>
      <c r="E81" s="42">
        <f t="shared" ca="1" si="0"/>
        <v>0</v>
      </c>
      <c r="F81" s="39">
        <f t="shared" ca="1" si="1"/>
        <v>160</v>
      </c>
      <c r="G81" s="39">
        <f t="shared" ca="1" si="2"/>
        <v>0</v>
      </c>
      <c r="H81" s="39">
        <f t="shared" ca="1" si="3"/>
        <v>55</v>
      </c>
      <c r="I81" s="39">
        <f t="shared" ca="1" si="4"/>
        <v>0</v>
      </c>
      <c r="J81" s="39">
        <v>0</v>
      </c>
      <c r="K81" s="39">
        <v>0</v>
      </c>
      <c r="L81" s="39">
        <v>0</v>
      </c>
      <c r="M81" s="43">
        <f t="shared" ca="1" si="5"/>
        <v>105</v>
      </c>
    </row>
    <row r="82" spans="1:13" x14ac:dyDescent="0.3">
      <c r="A82" s="16"/>
      <c r="B82" s="4" t="s">
        <v>206</v>
      </c>
      <c r="C82" s="3"/>
      <c r="D82" s="4"/>
      <c r="E82" s="42">
        <f t="shared" ca="1" si="0"/>
        <v>0</v>
      </c>
      <c r="F82" s="39">
        <f t="shared" ca="1" si="1"/>
        <v>50</v>
      </c>
      <c r="G82" s="39">
        <f t="shared" ca="1" si="2"/>
        <v>0</v>
      </c>
      <c r="H82" s="39">
        <f t="shared" ca="1" si="3"/>
        <v>5</v>
      </c>
      <c r="I82" s="39">
        <f t="shared" ca="1" si="4"/>
        <v>0</v>
      </c>
      <c r="J82" s="39">
        <v>0</v>
      </c>
      <c r="K82" s="39">
        <v>0</v>
      </c>
      <c r="L82" s="39">
        <v>0</v>
      </c>
      <c r="M82" s="43">
        <f t="shared" ca="1" si="5"/>
        <v>45</v>
      </c>
    </row>
    <row r="83" spans="1:13" x14ac:dyDescent="0.3">
      <c r="A83" s="16"/>
      <c r="B83" s="4" t="s">
        <v>207</v>
      </c>
      <c r="C83" s="3"/>
      <c r="D83" s="4"/>
      <c r="E83" s="42">
        <f t="shared" ca="1" si="0"/>
        <v>50</v>
      </c>
      <c r="F83" s="39">
        <f t="shared" ca="1" si="1"/>
        <v>500</v>
      </c>
      <c r="G83" s="39">
        <f t="shared" ca="1" si="2"/>
        <v>0</v>
      </c>
      <c r="H83" s="39">
        <f t="shared" ca="1" si="3"/>
        <v>550</v>
      </c>
      <c r="I83" s="39">
        <f t="shared" ca="1" si="4"/>
        <v>0</v>
      </c>
      <c r="J83" s="39">
        <v>0</v>
      </c>
      <c r="K83" s="39">
        <v>0</v>
      </c>
      <c r="L83" s="39">
        <v>0</v>
      </c>
      <c r="M83" s="43">
        <f t="shared" ca="1" si="5"/>
        <v>0</v>
      </c>
    </row>
    <row r="84" spans="1:13" x14ac:dyDescent="0.3">
      <c r="A84" s="16"/>
      <c r="B84" s="4" t="s">
        <v>208</v>
      </c>
      <c r="C84" s="3"/>
      <c r="D84" s="4"/>
      <c r="E84" s="42">
        <f t="shared" ca="1" si="0"/>
        <v>10</v>
      </c>
      <c r="F84" s="39">
        <f t="shared" ca="1" si="1"/>
        <v>980</v>
      </c>
      <c r="G84" s="39">
        <f t="shared" ca="1" si="2"/>
        <v>170</v>
      </c>
      <c r="H84" s="39">
        <f t="shared" ca="1" si="3"/>
        <v>807</v>
      </c>
      <c r="I84" s="39">
        <f t="shared" ca="1" si="4"/>
        <v>5</v>
      </c>
      <c r="J84" s="39">
        <v>0</v>
      </c>
      <c r="K84" s="39">
        <v>0</v>
      </c>
      <c r="L84" s="39">
        <v>0</v>
      </c>
      <c r="M84" s="43">
        <f t="shared" ca="1" si="5"/>
        <v>18</v>
      </c>
    </row>
    <row r="85" spans="1:13" x14ac:dyDescent="0.3">
      <c r="A85" s="16"/>
      <c r="B85" s="4" t="s">
        <v>209</v>
      </c>
      <c r="C85" s="3"/>
      <c r="D85" s="4"/>
      <c r="E85" s="42">
        <f t="shared" ca="1" si="0"/>
        <v>124</v>
      </c>
      <c r="F85" s="39">
        <f t="shared" ca="1" si="1"/>
        <v>320</v>
      </c>
      <c r="G85" s="39">
        <f t="shared" ca="1" si="2"/>
        <v>220</v>
      </c>
      <c r="H85" s="39">
        <f t="shared" ca="1" si="3"/>
        <v>225</v>
      </c>
      <c r="I85" s="39">
        <f t="shared" ca="1" si="4"/>
        <v>1</v>
      </c>
      <c r="J85" s="39">
        <v>0</v>
      </c>
      <c r="K85" s="39">
        <v>0</v>
      </c>
      <c r="L85" s="39">
        <v>0</v>
      </c>
      <c r="M85" s="43">
        <f t="shared" ca="1" si="5"/>
        <v>0</v>
      </c>
    </row>
    <row r="86" spans="1:13" x14ac:dyDescent="0.3">
      <c r="A86" s="16"/>
      <c r="B86" s="4" t="s">
        <v>210</v>
      </c>
      <c r="C86" s="3"/>
      <c r="D86" s="4"/>
      <c r="E86" s="42">
        <f t="shared" ca="1" si="0"/>
        <v>43</v>
      </c>
      <c r="F86" s="39">
        <f t="shared" ca="1" si="1"/>
        <v>120</v>
      </c>
      <c r="G86" s="39">
        <f t="shared" ca="1" si="2"/>
        <v>0</v>
      </c>
      <c r="H86" s="39">
        <f t="shared" ca="1" si="3"/>
        <v>152</v>
      </c>
      <c r="I86" s="39">
        <f t="shared" ca="1" si="4"/>
        <v>0</v>
      </c>
      <c r="J86" s="39">
        <v>0</v>
      </c>
      <c r="K86" s="39">
        <v>0</v>
      </c>
      <c r="L86" s="39">
        <v>0</v>
      </c>
      <c r="M86" s="43">
        <f t="shared" ca="1" si="5"/>
        <v>11</v>
      </c>
    </row>
    <row r="87" spans="1:13" x14ac:dyDescent="0.3">
      <c r="A87" s="16"/>
      <c r="B87" s="4" t="s">
        <v>211</v>
      </c>
      <c r="C87" s="3"/>
      <c r="D87" s="4"/>
      <c r="E87" s="42">
        <f t="shared" ca="1" si="0"/>
        <v>39</v>
      </c>
      <c r="F87" s="39">
        <f t="shared" ca="1" si="1"/>
        <v>1150</v>
      </c>
      <c r="G87" s="39">
        <f t="shared" ca="1" si="2"/>
        <v>150</v>
      </c>
      <c r="H87" s="39">
        <f t="shared" ca="1" si="3"/>
        <v>996</v>
      </c>
      <c r="I87" s="39">
        <f t="shared" ca="1" si="4"/>
        <v>0</v>
      </c>
      <c r="J87" s="39">
        <v>0</v>
      </c>
      <c r="K87" s="39">
        <v>0</v>
      </c>
      <c r="L87" s="39">
        <v>0</v>
      </c>
      <c r="M87" s="43">
        <f t="shared" ca="1" si="5"/>
        <v>43</v>
      </c>
    </row>
    <row r="88" spans="1:13" x14ac:dyDescent="0.3">
      <c r="A88" s="16"/>
      <c r="B88" s="4" t="s">
        <v>212</v>
      </c>
      <c r="C88" s="3"/>
      <c r="D88" s="4"/>
      <c r="E88" s="42">
        <f t="shared" ca="1" si="0"/>
        <v>0</v>
      </c>
      <c r="F88" s="39">
        <f t="shared" ca="1" si="1"/>
        <v>10</v>
      </c>
      <c r="G88" s="39">
        <f t="shared" ca="1" si="2"/>
        <v>0</v>
      </c>
      <c r="H88" s="39">
        <f t="shared" ca="1" si="3"/>
        <v>10</v>
      </c>
      <c r="I88" s="39">
        <f t="shared" ca="1" si="4"/>
        <v>0</v>
      </c>
      <c r="J88" s="39">
        <v>0</v>
      </c>
      <c r="K88" s="39">
        <v>0</v>
      </c>
      <c r="L88" s="39">
        <v>0</v>
      </c>
      <c r="M88" s="43">
        <f t="shared" ca="1" si="5"/>
        <v>0</v>
      </c>
    </row>
    <row r="89" spans="1:13" x14ac:dyDescent="0.3">
      <c r="A89" s="16"/>
      <c r="B89" s="4" t="s">
        <v>213</v>
      </c>
      <c r="C89" s="3"/>
      <c r="D89" s="4"/>
      <c r="E89" s="42">
        <f t="shared" ca="1" si="0"/>
        <v>50</v>
      </c>
      <c r="F89" s="39">
        <f t="shared" ca="1" si="1"/>
        <v>50</v>
      </c>
      <c r="G89" s="39">
        <f t="shared" ca="1" si="2"/>
        <v>0</v>
      </c>
      <c r="H89" s="39">
        <f t="shared" ca="1" si="3"/>
        <v>71</v>
      </c>
      <c r="I89" s="39">
        <f t="shared" ca="1" si="4"/>
        <v>0</v>
      </c>
      <c r="J89" s="39">
        <v>0</v>
      </c>
      <c r="K89" s="39">
        <v>0</v>
      </c>
      <c r="L89" s="39">
        <v>0</v>
      </c>
      <c r="M89" s="43">
        <f t="shared" ca="1" si="5"/>
        <v>29</v>
      </c>
    </row>
    <row r="90" spans="1:13" x14ac:dyDescent="0.3">
      <c r="A90" s="16"/>
      <c r="B90" s="4" t="s">
        <v>214</v>
      </c>
      <c r="C90" s="3"/>
      <c r="D90" s="4"/>
      <c r="E90" s="42">
        <f t="shared" ca="1" si="0"/>
        <v>0</v>
      </c>
      <c r="F90" s="39">
        <f t="shared" ca="1" si="1"/>
        <v>120</v>
      </c>
      <c r="G90" s="39">
        <f t="shared" ca="1" si="2"/>
        <v>0</v>
      </c>
      <c r="H90" s="39">
        <f t="shared" ca="1" si="3"/>
        <v>2</v>
      </c>
      <c r="I90" s="39">
        <f t="shared" ca="1" si="4"/>
        <v>0</v>
      </c>
      <c r="J90" s="39">
        <v>0</v>
      </c>
      <c r="K90" s="39">
        <v>0</v>
      </c>
      <c r="L90" s="39">
        <v>0</v>
      </c>
      <c r="M90" s="43">
        <f t="shared" ca="1" si="5"/>
        <v>118</v>
      </c>
    </row>
    <row r="91" spans="1:13" x14ac:dyDescent="0.3">
      <c r="A91" s="16"/>
      <c r="B91" s="4" t="s">
        <v>215</v>
      </c>
      <c r="C91" s="3"/>
      <c r="D91" s="4"/>
      <c r="E91" s="42">
        <f t="shared" ca="1" si="0"/>
        <v>50</v>
      </c>
      <c r="F91" s="39">
        <f t="shared" ca="1" si="1"/>
        <v>1050</v>
      </c>
      <c r="G91" s="39">
        <f t="shared" ca="1" si="2"/>
        <v>0</v>
      </c>
      <c r="H91" s="39">
        <f t="shared" ca="1" si="3"/>
        <v>930</v>
      </c>
      <c r="I91" s="39">
        <f t="shared" ca="1" si="4"/>
        <v>0</v>
      </c>
      <c r="J91" s="39">
        <v>0</v>
      </c>
      <c r="K91" s="39">
        <v>0</v>
      </c>
      <c r="L91" s="39">
        <v>0</v>
      </c>
      <c r="M91" s="43">
        <f t="shared" ca="1" si="5"/>
        <v>170</v>
      </c>
    </row>
    <row r="92" spans="1:13" x14ac:dyDescent="0.3">
      <c r="A92" s="16"/>
      <c r="B92" s="4" t="s">
        <v>240</v>
      </c>
      <c r="C92" s="3"/>
      <c r="D92" s="4"/>
      <c r="E92" s="42">
        <f t="shared" ca="1" si="0"/>
        <v>50</v>
      </c>
      <c r="F92" s="39">
        <f t="shared" ca="1" si="1"/>
        <v>400</v>
      </c>
      <c r="G92" s="39">
        <f t="shared" ca="1" si="2"/>
        <v>0</v>
      </c>
      <c r="H92" s="39">
        <f t="shared" ca="1" si="3"/>
        <v>200</v>
      </c>
      <c r="I92" s="39">
        <f t="shared" ca="1" si="4"/>
        <v>0</v>
      </c>
      <c r="J92" s="39">
        <v>0</v>
      </c>
      <c r="K92" s="39">
        <v>0</v>
      </c>
      <c r="L92" s="39">
        <v>0</v>
      </c>
      <c r="M92" s="43">
        <f t="shared" ca="1" si="5"/>
        <v>250</v>
      </c>
    </row>
    <row r="93" spans="1:13" x14ac:dyDescent="0.3">
      <c r="A93" s="16"/>
      <c r="B93" s="4" t="s">
        <v>242</v>
      </c>
      <c r="C93" s="3"/>
      <c r="D93" s="4"/>
      <c r="E93" s="42">
        <f t="shared" ca="1" si="0"/>
        <v>14</v>
      </c>
      <c r="F93" s="39">
        <f t="shared" ca="1" si="1"/>
        <v>110</v>
      </c>
      <c r="G93" s="39">
        <f t="shared" ca="1" si="2"/>
        <v>0</v>
      </c>
      <c r="H93" s="39">
        <f t="shared" ca="1" si="3"/>
        <v>114</v>
      </c>
      <c r="I93" s="39">
        <f t="shared" ca="1" si="4"/>
        <v>0</v>
      </c>
      <c r="J93" s="39">
        <v>0</v>
      </c>
      <c r="K93" s="39">
        <v>0</v>
      </c>
      <c r="L93" s="39">
        <v>0</v>
      </c>
      <c r="M93" s="43">
        <f t="shared" ca="1" si="5"/>
        <v>10</v>
      </c>
    </row>
    <row r="94" spans="1:13" x14ac:dyDescent="0.3">
      <c r="A94" s="16"/>
      <c r="B94" s="4" t="s">
        <v>216</v>
      </c>
      <c r="C94" s="3"/>
      <c r="D94" s="4"/>
      <c r="E94" s="42">
        <f t="shared" ca="1" si="0"/>
        <v>0</v>
      </c>
      <c r="F94" s="39">
        <f t="shared" ca="1" si="1"/>
        <v>240</v>
      </c>
      <c r="G94" s="39">
        <f t="shared" ca="1" si="2"/>
        <v>60</v>
      </c>
      <c r="H94" s="39">
        <f t="shared" ca="1" si="3"/>
        <v>147</v>
      </c>
      <c r="I94" s="39">
        <f t="shared" ca="1" si="4"/>
        <v>0</v>
      </c>
      <c r="J94" s="39">
        <v>0</v>
      </c>
      <c r="K94" s="39">
        <v>0</v>
      </c>
      <c r="L94" s="39">
        <v>0</v>
      </c>
      <c r="M94" s="43">
        <f t="shared" ca="1" si="5"/>
        <v>33</v>
      </c>
    </row>
    <row r="95" spans="1:13" x14ac:dyDescent="0.3">
      <c r="A95" s="16"/>
      <c r="B95" s="4" t="s">
        <v>217</v>
      </c>
      <c r="C95" s="3"/>
      <c r="D95" s="4"/>
      <c r="E95" s="42">
        <f t="shared" ca="1" si="0"/>
        <v>27</v>
      </c>
      <c r="F95" s="39">
        <f t="shared" ca="1" si="1"/>
        <v>140</v>
      </c>
      <c r="G95" s="39">
        <f t="shared" ca="1" si="2"/>
        <v>40</v>
      </c>
      <c r="H95" s="39">
        <f t="shared" ca="1" si="3"/>
        <v>70</v>
      </c>
      <c r="I95" s="39">
        <f t="shared" ca="1" si="4"/>
        <v>0</v>
      </c>
      <c r="J95" s="39">
        <v>0</v>
      </c>
      <c r="K95" s="39">
        <v>0</v>
      </c>
      <c r="L95" s="39">
        <v>0</v>
      </c>
      <c r="M95" s="43">
        <f t="shared" ca="1" si="5"/>
        <v>57</v>
      </c>
    </row>
    <row r="96" spans="1:13" x14ac:dyDescent="0.3">
      <c r="A96" s="16"/>
      <c r="B96" s="4" t="s">
        <v>218</v>
      </c>
      <c r="C96" s="3"/>
      <c r="D96" s="4"/>
      <c r="E96" s="42">
        <f t="shared" ca="1" si="0"/>
        <v>25</v>
      </c>
      <c r="F96" s="39">
        <f t="shared" ca="1" si="1"/>
        <v>350</v>
      </c>
      <c r="G96" s="39">
        <f t="shared" ca="1" si="2"/>
        <v>100</v>
      </c>
      <c r="H96" s="39">
        <f t="shared" ca="1" si="3"/>
        <v>178</v>
      </c>
      <c r="I96" s="39">
        <f t="shared" ca="1" si="4"/>
        <v>0</v>
      </c>
      <c r="J96" s="39">
        <v>0</v>
      </c>
      <c r="K96" s="39">
        <v>0</v>
      </c>
      <c r="L96" s="39">
        <v>0</v>
      </c>
      <c r="M96" s="43">
        <f t="shared" ca="1" si="5"/>
        <v>97</v>
      </c>
    </row>
    <row r="97" spans="1:13" x14ac:dyDescent="0.3">
      <c r="A97" s="16"/>
      <c r="B97" s="4" t="s">
        <v>219</v>
      </c>
      <c r="C97" s="3"/>
      <c r="D97" s="4"/>
      <c r="E97" s="42">
        <f t="shared" ca="1" si="0"/>
        <v>10</v>
      </c>
      <c r="F97" s="39">
        <f t="shared" ca="1" si="1"/>
        <v>50</v>
      </c>
      <c r="G97" s="39">
        <f t="shared" ca="1" si="2"/>
        <v>0</v>
      </c>
      <c r="H97" s="39">
        <f t="shared" ca="1" si="3"/>
        <v>31</v>
      </c>
      <c r="I97" s="39">
        <f t="shared" ca="1" si="4"/>
        <v>0</v>
      </c>
      <c r="J97" s="39">
        <v>0</v>
      </c>
      <c r="K97" s="39">
        <v>0</v>
      </c>
      <c r="L97" s="39">
        <v>0</v>
      </c>
      <c r="M97" s="43">
        <f t="shared" ca="1" si="5"/>
        <v>29</v>
      </c>
    </row>
    <row r="98" spans="1:13" x14ac:dyDescent="0.3">
      <c r="A98" s="16"/>
      <c r="B98" s="4" t="s">
        <v>220</v>
      </c>
      <c r="C98" s="3"/>
      <c r="D98" s="4"/>
      <c r="E98" s="42">
        <f t="shared" ca="1" si="0"/>
        <v>127</v>
      </c>
      <c r="F98" s="39">
        <f t="shared" ca="1" si="1"/>
        <v>1300</v>
      </c>
      <c r="G98" s="39">
        <f t="shared" ca="1" si="2"/>
        <v>0</v>
      </c>
      <c r="H98" s="39">
        <f t="shared" ca="1" si="3"/>
        <v>1166</v>
      </c>
      <c r="I98" s="39">
        <f t="shared" ca="1" si="4"/>
        <v>0</v>
      </c>
      <c r="J98" s="39">
        <v>0</v>
      </c>
      <c r="K98" s="39">
        <v>0</v>
      </c>
      <c r="L98" s="39">
        <v>0</v>
      </c>
      <c r="M98" s="43">
        <f t="shared" ca="1" si="5"/>
        <v>261</v>
      </c>
    </row>
    <row r="99" spans="1:13" x14ac:dyDescent="0.3">
      <c r="A99" s="16"/>
      <c r="B99" s="4" t="s">
        <v>221</v>
      </c>
      <c r="C99" s="3"/>
      <c r="D99" s="4"/>
      <c r="E99" s="42">
        <f t="shared" ca="1" si="0"/>
        <v>371</v>
      </c>
      <c r="F99" s="39">
        <f t="shared" ca="1" si="1"/>
        <v>700</v>
      </c>
      <c r="G99" s="39">
        <f t="shared" ca="1" si="2"/>
        <v>0</v>
      </c>
      <c r="H99" s="39">
        <f t="shared" ca="1" si="3"/>
        <v>730</v>
      </c>
      <c r="I99" s="39">
        <f t="shared" ca="1" si="4"/>
        <v>0</v>
      </c>
      <c r="J99" s="39">
        <v>0</v>
      </c>
      <c r="K99" s="39">
        <v>0</v>
      </c>
      <c r="L99" s="39">
        <v>0</v>
      </c>
      <c r="M99" s="43">
        <f t="shared" ca="1" si="5"/>
        <v>341</v>
      </c>
    </row>
    <row r="100" spans="1:13" x14ac:dyDescent="0.3">
      <c r="A100" s="16"/>
      <c r="B100" s="4" t="s">
        <v>222</v>
      </c>
      <c r="C100" s="3"/>
      <c r="D100" s="4"/>
      <c r="E100" s="42">
        <f t="shared" ca="1" si="0"/>
        <v>0</v>
      </c>
      <c r="F100" s="39">
        <f t="shared" ca="1" si="1"/>
        <v>500</v>
      </c>
      <c r="G100" s="39">
        <f t="shared" ca="1" si="2"/>
        <v>240</v>
      </c>
      <c r="H100" s="39">
        <f t="shared" ca="1" si="3"/>
        <v>335</v>
      </c>
      <c r="I100" s="39">
        <f t="shared" ca="1" si="4"/>
        <v>100</v>
      </c>
      <c r="J100" s="39">
        <v>0</v>
      </c>
      <c r="K100" s="39">
        <v>0</v>
      </c>
      <c r="L100" s="39">
        <v>0</v>
      </c>
      <c r="M100" s="43">
        <f t="shared" ca="1" si="5"/>
        <v>25</v>
      </c>
    </row>
    <row r="101" spans="1:13" x14ac:dyDescent="0.3">
      <c r="A101" s="16"/>
      <c r="B101" s="4" t="s">
        <v>223</v>
      </c>
      <c r="C101" s="3"/>
      <c r="D101" s="4"/>
      <c r="E101" s="42">
        <f t="shared" ca="1" si="0"/>
        <v>8</v>
      </c>
      <c r="F101" s="39">
        <f t="shared" ca="1" si="1"/>
        <v>0</v>
      </c>
      <c r="G101" s="39">
        <f t="shared" ca="1" si="2"/>
        <v>0</v>
      </c>
      <c r="H101" s="39">
        <f t="shared" ca="1" si="3"/>
        <v>8</v>
      </c>
      <c r="I101" s="39">
        <f t="shared" ca="1" si="4"/>
        <v>0</v>
      </c>
      <c r="J101" s="39">
        <v>0</v>
      </c>
      <c r="K101" s="39">
        <v>0</v>
      </c>
      <c r="L101" s="39">
        <v>0</v>
      </c>
      <c r="M101" s="43">
        <f t="shared" ca="1" si="5"/>
        <v>0</v>
      </c>
    </row>
    <row r="102" spans="1:13" x14ac:dyDescent="0.3">
      <c r="A102" s="16"/>
      <c r="B102" s="4" t="s">
        <v>239</v>
      </c>
      <c r="C102" s="3"/>
      <c r="D102" s="4"/>
      <c r="E102" s="42">
        <f t="shared" ca="1" si="0"/>
        <v>0</v>
      </c>
      <c r="F102" s="39">
        <f t="shared" ca="1" si="1"/>
        <v>300</v>
      </c>
      <c r="G102" s="39">
        <f t="shared" ca="1" si="2"/>
        <v>0</v>
      </c>
      <c r="H102" s="39">
        <f t="shared" ca="1" si="3"/>
        <v>300</v>
      </c>
      <c r="I102" s="39">
        <f t="shared" ca="1" si="4"/>
        <v>0</v>
      </c>
      <c r="J102" s="39">
        <v>0</v>
      </c>
      <c r="K102" s="39">
        <v>0</v>
      </c>
      <c r="L102" s="39">
        <v>0</v>
      </c>
      <c r="M102" s="43">
        <f t="shared" ca="1" si="5"/>
        <v>0</v>
      </c>
    </row>
    <row r="103" spans="1:13" x14ac:dyDescent="0.3">
      <c r="A103" s="16"/>
      <c r="B103" s="4" t="s">
        <v>241</v>
      </c>
      <c r="C103" s="3"/>
      <c r="D103" s="4"/>
      <c r="E103" s="42">
        <f t="shared" ca="1" si="0"/>
        <v>4</v>
      </c>
      <c r="F103" s="39">
        <f t="shared" ca="1" si="1"/>
        <v>120</v>
      </c>
      <c r="G103" s="39">
        <f t="shared" ca="1" si="2"/>
        <v>0</v>
      </c>
      <c r="H103" s="39">
        <f t="shared" ca="1" si="3"/>
        <v>106</v>
      </c>
      <c r="I103" s="39">
        <f t="shared" ca="1" si="4"/>
        <v>0</v>
      </c>
      <c r="J103" s="39">
        <v>0</v>
      </c>
      <c r="K103" s="39">
        <v>0</v>
      </c>
      <c r="L103" s="39">
        <v>0</v>
      </c>
      <c r="M103" s="43">
        <f t="shared" ca="1" si="5"/>
        <v>18</v>
      </c>
    </row>
    <row r="104" spans="1:13" x14ac:dyDescent="0.3">
      <c r="A104" s="16"/>
      <c r="B104" s="4" t="s">
        <v>224</v>
      </c>
      <c r="C104" s="3"/>
      <c r="D104" s="4"/>
      <c r="E104" s="42">
        <f t="shared" ca="1" si="0"/>
        <v>59</v>
      </c>
      <c r="F104" s="39">
        <f t="shared" ca="1" si="1"/>
        <v>250</v>
      </c>
      <c r="G104" s="39">
        <f t="shared" ca="1" si="2"/>
        <v>0</v>
      </c>
      <c r="H104" s="39">
        <f t="shared" ca="1" si="3"/>
        <v>310</v>
      </c>
      <c r="I104" s="39">
        <f t="shared" ca="1" si="4"/>
        <v>0</v>
      </c>
      <c r="J104" s="39">
        <v>0</v>
      </c>
      <c r="K104" s="39">
        <v>0</v>
      </c>
      <c r="L104" s="39">
        <v>0</v>
      </c>
      <c r="M104" s="43">
        <f t="shared" ca="1" si="5"/>
        <v>0</v>
      </c>
    </row>
    <row r="105" spans="1:13" x14ac:dyDescent="0.3">
      <c r="A105" s="16"/>
      <c r="B105" s="4" t="s">
        <v>225</v>
      </c>
      <c r="C105" s="3"/>
      <c r="D105" s="4"/>
      <c r="E105" s="42">
        <f t="shared" ca="1" si="0"/>
        <v>179</v>
      </c>
      <c r="F105" s="39">
        <f t="shared" ca="1" si="1"/>
        <v>0</v>
      </c>
      <c r="G105" s="39">
        <f t="shared" ca="1" si="2"/>
        <v>60</v>
      </c>
      <c r="H105" s="39">
        <f t="shared" ca="1" si="3"/>
        <v>40</v>
      </c>
      <c r="I105" s="39">
        <f t="shared" ca="1" si="4"/>
        <v>0</v>
      </c>
      <c r="J105" s="39">
        <v>0</v>
      </c>
      <c r="K105" s="39">
        <v>0</v>
      </c>
      <c r="L105" s="39">
        <v>0</v>
      </c>
      <c r="M105" s="43">
        <f t="shared" ca="1" si="5"/>
        <v>79</v>
      </c>
    </row>
    <row r="106" spans="1:13" x14ac:dyDescent="0.3">
      <c r="A106" s="16"/>
      <c r="B106" s="4" t="s">
        <v>226</v>
      </c>
      <c r="C106" s="3"/>
      <c r="D106" s="4"/>
      <c r="E106" s="42">
        <f t="shared" ca="1" si="0"/>
        <v>423</v>
      </c>
      <c r="F106" s="39">
        <f t="shared" ca="1" si="1"/>
        <v>0</v>
      </c>
      <c r="G106" s="39">
        <f t="shared" ca="1" si="2"/>
        <v>0</v>
      </c>
      <c r="H106" s="39">
        <f t="shared" ca="1" si="3"/>
        <v>284</v>
      </c>
      <c r="I106" s="39">
        <f t="shared" ca="1" si="4"/>
        <v>10</v>
      </c>
      <c r="J106" s="39">
        <v>0</v>
      </c>
      <c r="K106" s="39">
        <v>0</v>
      </c>
      <c r="L106" s="39">
        <v>0</v>
      </c>
      <c r="M106" s="43">
        <f t="shared" ca="1" si="5"/>
        <v>149</v>
      </c>
    </row>
    <row r="107" spans="1:13" x14ac:dyDescent="0.3">
      <c r="A107" s="16"/>
      <c r="B107" s="4" t="s">
        <v>227</v>
      </c>
      <c r="C107" s="3"/>
      <c r="D107" s="4"/>
      <c r="E107" s="42">
        <f t="shared" ca="1" si="0"/>
        <v>0</v>
      </c>
      <c r="F107" s="39">
        <f t="shared" ca="1" si="1"/>
        <v>40</v>
      </c>
      <c r="G107" s="39">
        <f t="shared" ca="1" si="2"/>
        <v>0</v>
      </c>
      <c r="H107" s="39">
        <f t="shared" ca="1" si="3"/>
        <v>32</v>
      </c>
      <c r="I107" s="39">
        <f t="shared" ca="1" si="4"/>
        <v>0</v>
      </c>
      <c r="J107" s="39">
        <v>0</v>
      </c>
      <c r="K107" s="39">
        <v>0</v>
      </c>
      <c r="L107" s="39">
        <v>0</v>
      </c>
      <c r="M107" s="43">
        <f t="shared" ca="1" si="5"/>
        <v>8</v>
      </c>
    </row>
    <row r="108" spans="1:13" x14ac:dyDescent="0.3">
      <c r="A108" s="16"/>
      <c r="B108" s="4" t="s">
        <v>228</v>
      </c>
      <c r="C108" s="3"/>
      <c r="D108" s="4"/>
      <c r="E108" s="42">
        <f t="shared" ca="1" si="0"/>
        <v>0</v>
      </c>
      <c r="F108" s="39">
        <f t="shared" ca="1" si="1"/>
        <v>100</v>
      </c>
      <c r="G108" s="39">
        <f t="shared" ca="1" si="2"/>
        <v>0</v>
      </c>
      <c r="H108" s="39">
        <f t="shared" ca="1" si="3"/>
        <v>100</v>
      </c>
      <c r="I108" s="39">
        <f t="shared" ca="1" si="4"/>
        <v>0</v>
      </c>
      <c r="J108" s="39">
        <v>0</v>
      </c>
      <c r="K108" s="39">
        <v>0</v>
      </c>
      <c r="L108" s="39">
        <v>0</v>
      </c>
      <c r="M108" s="43">
        <f t="shared" ca="1" si="5"/>
        <v>0</v>
      </c>
    </row>
    <row r="109" spans="1:13" x14ac:dyDescent="0.3">
      <c r="A109" s="16"/>
      <c r="B109" s="4" t="s">
        <v>313</v>
      </c>
      <c r="C109" s="3"/>
      <c r="D109" s="4"/>
      <c r="E109" s="42">
        <f t="shared" ca="1" si="0"/>
        <v>30</v>
      </c>
      <c r="F109" s="39">
        <f t="shared" ca="1" si="1"/>
        <v>0</v>
      </c>
      <c r="G109" s="39">
        <f t="shared" ca="1" si="2"/>
        <v>0</v>
      </c>
      <c r="H109" s="39">
        <f t="shared" ca="1" si="3"/>
        <v>0</v>
      </c>
      <c r="I109" s="39">
        <f t="shared" ca="1" si="4"/>
        <v>0</v>
      </c>
      <c r="J109" s="39">
        <v>0</v>
      </c>
      <c r="K109" s="39">
        <v>0</v>
      </c>
      <c r="L109" s="39">
        <v>0</v>
      </c>
      <c r="M109" s="43">
        <f t="shared" ca="1" si="5"/>
        <v>30</v>
      </c>
    </row>
    <row r="110" spans="1:13" x14ac:dyDescent="0.3">
      <c r="A110" s="16"/>
      <c r="B110" s="4" t="s">
        <v>229</v>
      </c>
      <c r="C110" s="3"/>
      <c r="D110" s="4"/>
      <c r="E110" s="42">
        <f t="shared" ca="1" si="0"/>
        <v>0</v>
      </c>
      <c r="F110" s="39">
        <f t="shared" ca="1" si="1"/>
        <v>170</v>
      </c>
      <c r="G110" s="39">
        <f t="shared" ca="1" si="2"/>
        <v>80</v>
      </c>
      <c r="H110" s="39">
        <f t="shared" ca="1" si="3"/>
        <v>71</v>
      </c>
      <c r="I110" s="39">
        <f t="shared" ca="1" si="4"/>
        <v>2</v>
      </c>
      <c r="J110" s="39">
        <v>0</v>
      </c>
      <c r="K110" s="39">
        <v>0</v>
      </c>
      <c r="L110" s="39">
        <v>0</v>
      </c>
      <c r="M110" s="43">
        <f t="shared" ca="1" si="5"/>
        <v>21</v>
      </c>
    </row>
    <row r="111" spans="1:13" x14ac:dyDescent="0.3">
      <c r="A111" s="16"/>
      <c r="B111" s="4" t="s">
        <v>230</v>
      </c>
      <c r="C111" s="3"/>
      <c r="D111" s="4"/>
      <c r="E111" s="42">
        <f t="shared" ca="1" si="0"/>
        <v>0</v>
      </c>
      <c r="F111" s="39">
        <f t="shared" ca="1" si="1"/>
        <v>160</v>
      </c>
      <c r="G111" s="39">
        <f t="shared" ca="1" si="2"/>
        <v>0</v>
      </c>
      <c r="H111" s="39">
        <f t="shared" ca="1" si="3"/>
        <v>140</v>
      </c>
      <c r="I111" s="39">
        <f t="shared" ca="1" si="4"/>
        <v>18</v>
      </c>
      <c r="J111" s="39">
        <v>0</v>
      </c>
      <c r="K111" s="39">
        <v>0</v>
      </c>
      <c r="L111" s="39">
        <v>0</v>
      </c>
      <c r="M111" s="43">
        <f t="shared" ca="1" si="5"/>
        <v>38</v>
      </c>
    </row>
    <row r="112" spans="1:13" x14ac:dyDescent="0.3">
      <c r="A112" s="16"/>
      <c r="B112" s="4" t="s">
        <v>231</v>
      </c>
      <c r="C112" s="3"/>
      <c r="D112" s="4"/>
      <c r="E112" s="42">
        <f t="shared" ca="1" si="0"/>
        <v>19</v>
      </c>
      <c r="F112" s="39">
        <f t="shared" ca="1" si="1"/>
        <v>400</v>
      </c>
      <c r="G112" s="39">
        <f t="shared" ca="1" si="2"/>
        <v>240</v>
      </c>
      <c r="H112" s="39">
        <f t="shared" ca="1" si="3"/>
        <v>175</v>
      </c>
      <c r="I112" s="39">
        <f t="shared" ca="1" si="4"/>
        <v>0</v>
      </c>
      <c r="J112" s="39">
        <v>0</v>
      </c>
      <c r="K112" s="39">
        <v>0</v>
      </c>
      <c r="L112" s="39">
        <v>0</v>
      </c>
      <c r="M112" s="43">
        <f t="shared" ca="1" si="5"/>
        <v>4</v>
      </c>
    </row>
    <row r="113" spans="1:13" x14ac:dyDescent="0.3">
      <c r="A113" s="16"/>
      <c r="B113" s="4" t="s">
        <v>232</v>
      </c>
      <c r="C113" s="3"/>
      <c r="D113" s="4"/>
      <c r="E113" s="42">
        <f t="shared" ca="1" si="0"/>
        <v>50</v>
      </c>
      <c r="F113" s="39">
        <f t="shared" ca="1" si="1"/>
        <v>300</v>
      </c>
      <c r="G113" s="39">
        <f t="shared" ca="1" si="2"/>
        <v>50</v>
      </c>
      <c r="H113" s="39">
        <f t="shared" ca="1" si="3"/>
        <v>246</v>
      </c>
      <c r="I113" s="39">
        <f t="shared" ca="1" si="4"/>
        <v>0</v>
      </c>
      <c r="J113" s="39">
        <v>0</v>
      </c>
      <c r="K113" s="39">
        <v>0</v>
      </c>
      <c r="L113" s="39">
        <v>0</v>
      </c>
      <c r="M113" s="43">
        <f t="shared" ca="1" si="5"/>
        <v>54</v>
      </c>
    </row>
    <row r="114" spans="1:13" x14ac:dyDescent="0.3">
      <c r="A114" s="16"/>
      <c r="B114" s="4" t="s">
        <v>312</v>
      </c>
      <c r="C114" s="3"/>
      <c r="D114" s="4"/>
      <c r="E114" s="42">
        <f t="shared" ca="1" si="0"/>
        <v>10</v>
      </c>
      <c r="F114" s="39">
        <f t="shared" ca="1" si="1"/>
        <v>0</v>
      </c>
      <c r="G114" s="39">
        <f t="shared" ca="1" si="2"/>
        <v>0</v>
      </c>
      <c r="H114" s="39">
        <f t="shared" ca="1" si="3"/>
        <v>0</v>
      </c>
      <c r="I114" s="39">
        <f t="shared" ca="1" si="4"/>
        <v>0</v>
      </c>
      <c r="J114" s="39">
        <v>0</v>
      </c>
      <c r="K114" s="39">
        <v>0</v>
      </c>
      <c r="L114" s="39">
        <v>0</v>
      </c>
      <c r="M114" s="43">
        <f t="shared" ca="1" si="5"/>
        <v>10</v>
      </c>
    </row>
    <row r="115" spans="1:13" x14ac:dyDescent="0.3">
      <c r="A115" s="16"/>
      <c r="B115" s="4" t="s">
        <v>233</v>
      </c>
      <c r="C115" s="3"/>
      <c r="D115" s="4"/>
      <c r="E115" s="42">
        <f t="shared" ca="1" si="0"/>
        <v>0</v>
      </c>
      <c r="F115" s="39">
        <f t="shared" ca="1" si="1"/>
        <v>300</v>
      </c>
      <c r="G115" s="39">
        <f t="shared" ca="1" si="2"/>
        <v>200</v>
      </c>
      <c r="H115" s="39">
        <f t="shared" ca="1" si="3"/>
        <v>100</v>
      </c>
      <c r="I115" s="39">
        <f t="shared" ca="1" si="4"/>
        <v>0</v>
      </c>
      <c r="J115" s="39">
        <v>0</v>
      </c>
      <c r="K115" s="39">
        <v>0</v>
      </c>
      <c r="L115" s="39">
        <v>0</v>
      </c>
      <c r="M115" s="43">
        <f t="shared" ca="1" si="5"/>
        <v>0</v>
      </c>
    </row>
    <row r="116" spans="1:13" x14ac:dyDescent="0.3">
      <c r="A116" s="16"/>
      <c r="B116" s="4" t="s">
        <v>311</v>
      </c>
      <c r="C116" s="3"/>
      <c r="D116" s="4"/>
      <c r="E116" s="42">
        <f t="shared" ca="1" si="0"/>
        <v>20</v>
      </c>
      <c r="F116" s="39">
        <f t="shared" ca="1" si="1"/>
        <v>0</v>
      </c>
      <c r="G116" s="39">
        <f t="shared" ca="1" si="2"/>
        <v>0</v>
      </c>
      <c r="H116" s="39">
        <f t="shared" ca="1" si="3"/>
        <v>0</v>
      </c>
      <c r="I116" s="39">
        <f t="shared" ca="1" si="4"/>
        <v>0</v>
      </c>
      <c r="J116" s="39">
        <v>0</v>
      </c>
      <c r="K116" s="39">
        <v>0</v>
      </c>
      <c r="L116" s="39">
        <v>0</v>
      </c>
      <c r="M116" s="43">
        <f t="shared" ca="1" si="5"/>
        <v>20</v>
      </c>
    </row>
    <row r="117" spans="1:13" x14ac:dyDescent="0.3">
      <c r="A117" s="16"/>
      <c r="B117" s="4" t="s">
        <v>234</v>
      </c>
      <c r="C117" s="3"/>
      <c r="D117" s="4"/>
      <c r="E117" s="42">
        <f t="shared" ca="1" si="0"/>
        <v>0</v>
      </c>
      <c r="F117" s="39">
        <f t="shared" ca="1" si="1"/>
        <v>20</v>
      </c>
      <c r="G117" s="39">
        <f t="shared" ca="1" si="2"/>
        <v>0</v>
      </c>
      <c r="H117" s="39">
        <f t="shared" ca="1" si="3"/>
        <v>20</v>
      </c>
      <c r="I117" s="39">
        <f t="shared" ca="1" si="4"/>
        <v>0</v>
      </c>
      <c r="J117" s="39">
        <v>0</v>
      </c>
      <c r="K117" s="39">
        <v>0</v>
      </c>
      <c r="L117" s="39">
        <v>0</v>
      </c>
      <c r="M117" s="43">
        <f t="shared" ca="1" si="5"/>
        <v>0</v>
      </c>
    </row>
    <row r="118" spans="1:13" x14ac:dyDescent="0.3">
      <c r="A118" s="16"/>
      <c r="B118" s="4" t="s">
        <v>235</v>
      </c>
      <c r="C118" s="3"/>
      <c r="D118" s="4"/>
      <c r="E118" s="42">
        <f t="shared" ca="1" si="0"/>
        <v>2</v>
      </c>
      <c r="F118" s="39">
        <f t="shared" ca="1" si="1"/>
        <v>960</v>
      </c>
      <c r="G118" s="39">
        <f t="shared" ca="1" si="2"/>
        <v>220</v>
      </c>
      <c r="H118" s="39">
        <f t="shared" ca="1" si="3"/>
        <v>826</v>
      </c>
      <c r="I118" s="39">
        <f t="shared" ca="1" si="4"/>
        <v>104</v>
      </c>
      <c r="J118" s="39">
        <v>0</v>
      </c>
      <c r="K118" s="39">
        <v>0</v>
      </c>
      <c r="L118" s="39">
        <v>0</v>
      </c>
      <c r="M118" s="43">
        <f t="shared" ca="1" si="5"/>
        <v>20</v>
      </c>
    </row>
    <row r="119" spans="1:13" x14ac:dyDescent="0.3">
      <c r="A119" s="16"/>
      <c r="B119" s="4" t="s">
        <v>236</v>
      </c>
      <c r="C119" s="3"/>
      <c r="D119" s="4"/>
      <c r="E119" s="42">
        <f t="shared" ca="1" si="0"/>
        <v>42</v>
      </c>
      <c r="F119" s="39">
        <f t="shared" ca="1" si="1"/>
        <v>1060</v>
      </c>
      <c r="G119" s="39">
        <f t="shared" ca="1" si="2"/>
        <v>60</v>
      </c>
      <c r="H119" s="39">
        <f t="shared" ca="1" si="3"/>
        <v>1019</v>
      </c>
      <c r="I119" s="39">
        <f t="shared" ca="1" si="4"/>
        <v>4</v>
      </c>
      <c r="J119" s="39">
        <v>0</v>
      </c>
      <c r="K119" s="39">
        <v>0</v>
      </c>
      <c r="L119" s="39">
        <v>0</v>
      </c>
      <c r="M119" s="43">
        <f t="shared" ca="1" si="5"/>
        <v>27</v>
      </c>
    </row>
    <row r="120" spans="1:13" x14ac:dyDescent="0.3">
      <c r="A120" s="16"/>
      <c r="B120" s="4" t="s">
        <v>237</v>
      </c>
      <c r="C120" s="3"/>
      <c r="D120" s="4"/>
      <c r="E120" s="42">
        <f t="shared" ca="1" si="0"/>
        <v>52</v>
      </c>
      <c r="F120" s="39">
        <f t="shared" ca="1" si="1"/>
        <v>3560</v>
      </c>
      <c r="G120" s="39">
        <f t="shared" ca="1" si="2"/>
        <v>1280</v>
      </c>
      <c r="H120" s="39">
        <f t="shared" ca="1" si="3"/>
        <v>2590</v>
      </c>
      <c r="I120" s="39">
        <f t="shared" ca="1" si="4"/>
        <v>284</v>
      </c>
      <c r="J120" s="39">
        <v>0</v>
      </c>
      <c r="K120" s="39">
        <v>0</v>
      </c>
      <c r="L120" s="39">
        <v>0</v>
      </c>
      <c r="M120" s="43">
        <f t="shared" ca="1" si="5"/>
        <v>26</v>
      </c>
    </row>
    <row r="121" spans="1:13" ht="15" thickBot="1" x14ac:dyDescent="0.35">
      <c r="A121" s="16"/>
      <c r="B121" s="4" t="s">
        <v>238</v>
      </c>
      <c r="C121" s="3"/>
      <c r="D121" s="4"/>
      <c r="E121" s="42">
        <f t="shared" ca="1" si="0"/>
        <v>138</v>
      </c>
      <c r="F121" s="39">
        <f t="shared" ca="1" si="1"/>
        <v>1600</v>
      </c>
      <c r="G121" s="39">
        <f t="shared" ca="1" si="2"/>
        <v>600</v>
      </c>
      <c r="H121" s="39">
        <f t="shared" ca="1" si="3"/>
        <v>1218</v>
      </c>
      <c r="I121" s="39">
        <f t="shared" ca="1" si="4"/>
        <v>104</v>
      </c>
      <c r="J121" s="39">
        <v>0</v>
      </c>
      <c r="K121" s="39">
        <v>0</v>
      </c>
      <c r="L121" s="39">
        <v>0</v>
      </c>
      <c r="M121" s="43">
        <f t="shared" ca="1" si="5"/>
        <v>24</v>
      </c>
    </row>
    <row r="122" spans="1:13" ht="15" thickBot="1" x14ac:dyDescent="0.35">
      <c r="A122" s="16"/>
      <c r="B122" s="19"/>
      <c r="C122" s="18"/>
      <c r="D122" s="19" t="s">
        <v>18</v>
      </c>
      <c r="E122" s="24">
        <f ca="1">SUM(E3:E121)</f>
        <v>10829</v>
      </c>
      <c r="F122" s="24">
        <f ca="1">SUM(F3:F121)</f>
        <v>88702</v>
      </c>
      <c r="G122" s="24">
        <f ca="1">SUM(G3:G121)</f>
        <v>11378</v>
      </c>
      <c r="H122" s="24">
        <f ca="1">SUM(H3:H121)</f>
        <v>81495</v>
      </c>
      <c r="I122" s="24">
        <f ca="1">SUM(I3:I121)</f>
        <v>5775</v>
      </c>
      <c r="J122" s="24">
        <f>SUM(J3:J121)</f>
        <v>0</v>
      </c>
      <c r="K122" s="24">
        <f>SUM(K3:K121)</f>
        <v>0</v>
      </c>
      <c r="L122" s="24">
        <f>SUM(L3:L121)</f>
        <v>0</v>
      </c>
      <c r="M122" s="25">
        <f ca="1">SUM(M3:M121)</f>
        <v>12524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1:M119"/>
  <sheetViews>
    <sheetView workbookViewId="0">
      <selection activeCell="D14" activeCellId="1" sqref="A3:M3 D14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14.4" customHeight="1" x14ac:dyDescent="0.3">
      <c r="A2" s="61" t="s">
        <v>25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14.4" customHeight="1" x14ac:dyDescent="0.3">
      <c r="A3" s="61" t="s">
        <v>181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ht="14.4" customHeight="1" x14ac:dyDescent="0.3">
      <c r="A4" s="61" t="s">
        <v>318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ht="14.4" customHeight="1" x14ac:dyDescent="0.3">
      <c r="A5" s="61" t="s">
        <v>182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ht="14.4" customHeight="1" x14ac:dyDescent="0.3">
      <c r="A6" s="62" t="s">
        <v>183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</row>
    <row r="7" spans="1:13" ht="14.4" customHeight="1" x14ac:dyDescent="0.3">
      <c r="A7" s="62" t="s">
        <v>184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</row>
    <row r="8" spans="1:13" ht="19.8" x14ac:dyDescent="0.3">
      <c r="A8" s="68" t="s">
        <v>12</v>
      </c>
      <c r="B8" s="68" t="s">
        <v>185</v>
      </c>
      <c r="C8" s="68" t="s">
        <v>64</v>
      </c>
      <c r="D8" s="68" t="s">
        <v>186</v>
      </c>
      <c r="E8" s="68" t="s">
        <v>3</v>
      </c>
      <c r="F8" s="68" t="s">
        <v>4</v>
      </c>
      <c r="G8" s="68" t="s">
        <v>5</v>
      </c>
      <c r="H8" s="68" t="s">
        <v>6</v>
      </c>
      <c r="I8" s="68" t="s">
        <v>7</v>
      </c>
      <c r="J8" s="68" t="s">
        <v>8</v>
      </c>
      <c r="K8" s="68" t="s">
        <v>9</v>
      </c>
      <c r="L8" s="68" t="s">
        <v>10</v>
      </c>
      <c r="M8" s="68" t="s">
        <v>11</v>
      </c>
    </row>
    <row r="9" spans="1:13" x14ac:dyDescent="0.3">
      <c r="A9" s="69" t="s">
        <v>187</v>
      </c>
      <c r="B9" s="70">
        <v>3480229</v>
      </c>
      <c r="C9" s="69" t="s">
        <v>129</v>
      </c>
      <c r="D9" s="70">
        <v>79234988</v>
      </c>
      <c r="E9" s="70">
        <v>60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60</v>
      </c>
    </row>
    <row r="10" spans="1:13" x14ac:dyDescent="0.3">
      <c r="A10" s="69" t="s">
        <v>187</v>
      </c>
      <c r="B10" s="70">
        <v>3480229</v>
      </c>
      <c r="C10" s="69" t="s">
        <v>24</v>
      </c>
      <c r="D10" s="70">
        <v>6101665</v>
      </c>
      <c r="E10" s="70">
        <v>698</v>
      </c>
      <c r="F10" s="70">
        <v>5000</v>
      </c>
      <c r="G10" s="70">
        <v>0</v>
      </c>
      <c r="H10" s="70">
        <v>4179</v>
      </c>
      <c r="I10" s="70">
        <v>0</v>
      </c>
      <c r="J10" s="70">
        <v>0</v>
      </c>
      <c r="K10" s="70">
        <v>0</v>
      </c>
      <c r="L10" s="70">
        <v>0</v>
      </c>
      <c r="M10" s="70">
        <v>1519</v>
      </c>
    </row>
    <row r="11" spans="1:13" x14ac:dyDescent="0.3">
      <c r="A11" s="69" t="s">
        <v>187</v>
      </c>
      <c r="B11" s="70">
        <v>3480229</v>
      </c>
      <c r="C11" s="69" t="s">
        <v>47</v>
      </c>
      <c r="D11" s="70">
        <v>79997752</v>
      </c>
      <c r="E11" s="70">
        <v>12</v>
      </c>
      <c r="F11" s="70">
        <v>900</v>
      </c>
      <c r="G11" s="70">
        <v>540</v>
      </c>
      <c r="H11" s="70">
        <v>454</v>
      </c>
      <c r="I11" s="70">
        <v>102</v>
      </c>
      <c r="J11" s="70">
        <v>0</v>
      </c>
      <c r="K11" s="70">
        <v>0</v>
      </c>
      <c r="L11" s="70">
        <v>0</v>
      </c>
      <c r="M11" s="70">
        <v>20</v>
      </c>
    </row>
    <row r="12" spans="1:13" x14ac:dyDescent="0.3">
      <c r="A12" s="69" t="s">
        <v>187</v>
      </c>
      <c r="B12" s="70">
        <v>3480229</v>
      </c>
      <c r="C12" s="69" t="s">
        <v>55</v>
      </c>
      <c r="D12" s="70">
        <v>80048807</v>
      </c>
      <c r="E12" s="70">
        <v>4</v>
      </c>
      <c r="F12" s="70">
        <v>160</v>
      </c>
      <c r="G12" s="70">
        <v>92</v>
      </c>
      <c r="H12" s="70">
        <v>91</v>
      </c>
      <c r="I12" s="70">
        <v>28</v>
      </c>
      <c r="J12" s="70">
        <v>0</v>
      </c>
      <c r="K12" s="70">
        <v>0</v>
      </c>
      <c r="L12" s="70">
        <v>0</v>
      </c>
      <c r="M12" s="70">
        <v>9</v>
      </c>
    </row>
    <row r="13" spans="1:13" x14ac:dyDescent="0.3">
      <c r="A13" s="69" t="s">
        <v>187</v>
      </c>
      <c r="B13" s="70">
        <v>3480229</v>
      </c>
      <c r="C13" s="69" t="s">
        <v>56</v>
      </c>
      <c r="D13" s="70">
        <v>84399086</v>
      </c>
      <c r="E13" s="70">
        <v>108</v>
      </c>
      <c r="F13" s="70">
        <v>1000</v>
      </c>
      <c r="G13" s="70">
        <v>450</v>
      </c>
      <c r="H13" s="70">
        <v>775</v>
      </c>
      <c r="I13" s="70">
        <v>220</v>
      </c>
      <c r="J13" s="70">
        <v>0</v>
      </c>
      <c r="K13" s="70">
        <v>0</v>
      </c>
      <c r="L13" s="70">
        <v>0</v>
      </c>
      <c r="M13" s="70">
        <v>103</v>
      </c>
    </row>
    <row r="14" spans="1:13" x14ac:dyDescent="0.3">
      <c r="A14" s="69" t="s">
        <v>187</v>
      </c>
      <c r="B14" s="70">
        <v>3480229</v>
      </c>
      <c r="C14" s="69" t="s">
        <v>133</v>
      </c>
      <c r="D14" s="70">
        <v>84483869</v>
      </c>
      <c r="E14" s="70">
        <v>13</v>
      </c>
      <c r="F14" s="70">
        <v>300</v>
      </c>
      <c r="G14" s="70">
        <v>100</v>
      </c>
      <c r="H14" s="70">
        <v>263</v>
      </c>
      <c r="I14" s="70">
        <v>50</v>
      </c>
      <c r="J14" s="70">
        <v>0</v>
      </c>
      <c r="K14" s="70">
        <v>0</v>
      </c>
      <c r="L14" s="70">
        <v>0</v>
      </c>
      <c r="M14" s="70">
        <v>0</v>
      </c>
    </row>
    <row r="15" spans="1:13" x14ac:dyDescent="0.3">
      <c r="A15" s="69" t="s">
        <v>187</v>
      </c>
      <c r="B15" s="70">
        <v>3480229</v>
      </c>
      <c r="C15" s="69" t="s">
        <v>57</v>
      </c>
      <c r="D15" s="70">
        <v>79981201</v>
      </c>
      <c r="E15" s="70">
        <v>10</v>
      </c>
      <c r="F15" s="70">
        <v>360</v>
      </c>
      <c r="G15" s="70">
        <v>176</v>
      </c>
      <c r="H15" s="70">
        <v>204</v>
      </c>
      <c r="I15" s="70">
        <v>23</v>
      </c>
      <c r="J15" s="70">
        <v>0</v>
      </c>
      <c r="K15" s="70">
        <v>0</v>
      </c>
      <c r="L15" s="70">
        <v>0</v>
      </c>
      <c r="M15" s="70">
        <v>13</v>
      </c>
    </row>
    <row r="16" spans="1:13" x14ac:dyDescent="0.3">
      <c r="A16" s="69" t="s">
        <v>187</v>
      </c>
      <c r="B16" s="70">
        <v>3480229</v>
      </c>
      <c r="C16" s="69" t="s">
        <v>136</v>
      </c>
      <c r="D16" s="70">
        <v>80924100</v>
      </c>
      <c r="E16" s="70">
        <v>10</v>
      </c>
      <c r="F16" s="70">
        <v>975</v>
      </c>
      <c r="G16" s="70">
        <v>0</v>
      </c>
      <c r="H16" s="70">
        <v>1000</v>
      </c>
      <c r="I16" s="70">
        <v>15</v>
      </c>
      <c r="J16" s="70">
        <v>0</v>
      </c>
      <c r="K16" s="70">
        <v>0</v>
      </c>
      <c r="L16" s="70">
        <v>0</v>
      </c>
      <c r="M16" s="70">
        <v>0</v>
      </c>
    </row>
    <row r="17" spans="1:13" x14ac:dyDescent="0.3">
      <c r="A17" s="69" t="s">
        <v>187</v>
      </c>
      <c r="B17" s="70">
        <v>3480229</v>
      </c>
      <c r="C17" s="69" t="s">
        <v>135</v>
      </c>
      <c r="D17" s="70">
        <v>81018154</v>
      </c>
      <c r="E17" s="70">
        <v>0</v>
      </c>
      <c r="F17" s="70">
        <v>60</v>
      </c>
      <c r="G17" s="70">
        <v>0</v>
      </c>
      <c r="H17" s="70">
        <v>62</v>
      </c>
      <c r="I17" s="70">
        <v>2</v>
      </c>
      <c r="J17" s="70">
        <v>0</v>
      </c>
      <c r="K17" s="70">
        <v>0</v>
      </c>
      <c r="L17" s="70">
        <v>0</v>
      </c>
      <c r="M17" s="70">
        <v>0</v>
      </c>
    </row>
    <row r="18" spans="1:13" x14ac:dyDescent="0.3">
      <c r="A18" s="69" t="s">
        <v>187</v>
      </c>
      <c r="B18" s="70">
        <v>3480229</v>
      </c>
      <c r="C18" s="69" t="s">
        <v>134</v>
      </c>
      <c r="D18" s="70">
        <v>80890362</v>
      </c>
      <c r="E18" s="70">
        <v>0</v>
      </c>
      <c r="F18" s="70">
        <v>270</v>
      </c>
      <c r="G18" s="70">
        <v>12</v>
      </c>
      <c r="H18" s="70">
        <v>270</v>
      </c>
      <c r="I18" s="70">
        <v>12</v>
      </c>
      <c r="J18" s="70">
        <v>0</v>
      </c>
      <c r="K18" s="70">
        <v>0</v>
      </c>
      <c r="L18" s="70">
        <v>0</v>
      </c>
      <c r="M18" s="70">
        <v>0</v>
      </c>
    </row>
    <row r="19" spans="1:13" x14ac:dyDescent="0.3">
      <c r="A19" s="69" t="s">
        <v>187</v>
      </c>
      <c r="B19" s="70">
        <v>3480229</v>
      </c>
      <c r="C19" s="69" t="s">
        <v>137</v>
      </c>
      <c r="D19" s="70">
        <v>80266685</v>
      </c>
      <c r="E19" s="70">
        <v>0</v>
      </c>
      <c r="F19" s="70">
        <v>10</v>
      </c>
      <c r="G19" s="70">
        <v>0</v>
      </c>
      <c r="H19" s="70">
        <v>10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</row>
    <row r="20" spans="1:13" x14ac:dyDescent="0.3">
      <c r="A20" s="69" t="s">
        <v>187</v>
      </c>
      <c r="B20" s="70">
        <v>3480229</v>
      </c>
      <c r="C20" s="69" t="s">
        <v>138</v>
      </c>
      <c r="D20" s="70">
        <v>79915713</v>
      </c>
      <c r="E20" s="70">
        <v>0</v>
      </c>
      <c r="F20" s="70">
        <v>40</v>
      </c>
      <c r="G20" s="70">
        <v>40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</row>
    <row r="21" spans="1:13" x14ac:dyDescent="0.3">
      <c r="A21" s="69" t="s">
        <v>187</v>
      </c>
      <c r="B21" s="70">
        <v>3480229</v>
      </c>
      <c r="C21" s="69" t="s">
        <v>139</v>
      </c>
      <c r="D21" s="70">
        <v>3822331</v>
      </c>
      <c r="E21" s="70">
        <v>0</v>
      </c>
      <c r="F21" s="70">
        <v>40</v>
      </c>
      <c r="G21" s="70">
        <v>0</v>
      </c>
      <c r="H21" s="70">
        <v>13</v>
      </c>
      <c r="I21" s="70">
        <v>0</v>
      </c>
      <c r="J21" s="70">
        <v>0</v>
      </c>
      <c r="K21" s="70">
        <v>0</v>
      </c>
      <c r="L21" s="70">
        <v>0</v>
      </c>
      <c r="M21" s="70">
        <v>27</v>
      </c>
    </row>
    <row r="22" spans="1:13" x14ac:dyDescent="0.3">
      <c r="A22" s="69" t="s">
        <v>187</v>
      </c>
      <c r="B22" s="70">
        <v>3480229</v>
      </c>
      <c r="C22" s="69" t="s">
        <v>140</v>
      </c>
      <c r="D22" s="70">
        <v>86212544</v>
      </c>
      <c r="E22" s="70">
        <v>102</v>
      </c>
      <c r="F22" s="70">
        <v>200</v>
      </c>
      <c r="G22" s="70">
        <v>0</v>
      </c>
      <c r="H22" s="70">
        <v>235</v>
      </c>
      <c r="I22" s="70">
        <v>0</v>
      </c>
      <c r="J22" s="70">
        <v>0</v>
      </c>
      <c r="K22" s="70">
        <v>0</v>
      </c>
      <c r="L22" s="70">
        <v>0</v>
      </c>
      <c r="M22" s="70">
        <v>67</v>
      </c>
    </row>
    <row r="23" spans="1:13" x14ac:dyDescent="0.3">
      <c r="A23" s="69" t="s">
        <v>187</v>
      </c>
      <c r="B23" s="70">
        <v>3480229</v>
      </c>
      <c r="C23" s="69" t="s">
        <v>142</v>
      </c>
      <c r="D23" s="70">
        <v>86228564</v>
      </c>
      <c r="E23" s="70">
        <v>300</v>
      </c>
      <c r="F23" s="70">
        <v>200</v>
      </c>
      <c r="G23" s="70">
        <v>0</v>
      </c>
      <c r="H23" s="70">
        <v>455</v>
      </c>
      <c r="I23" s="70">
        <v>0</v>
      </c>
      <c r="J23" s="70">
        <v>0</v>
      </c>
      <c r="K23" s="70">
        <v>0</v>
      </c>
      <c r="L23" s="70">
        <v>0</v>
      </c>
      <c r="M23" s="70">
        <v>45</v>
      </c>
    </row>
    <row r="24" spans="1:13" x14ac:dyDescent="0.3">
      <c r="A24" s="69" t="s">
        <v>187</v>
      </c>
      <c r="B24" s="70">
        <v>3480229</v>
      </c>
      <c r="C24" s="69" t="s">
        <v>141</v>
      </c>
      <c r="D24" s="70">
        <v>86232308</v>
      </c>
      <c r="E24" s="70">
        <v>307</v>
      </c>
      <c r="F24" s="70">
        <v>400</v>
      </c>
      <c r="G24" s="70">
        <v>0</v>
      </c>
      <c r="H24" s="70">
        <v>577</v>
      </c>
      <c r="I24" s="70">
        <v>0</v>
      </c>
      <c r="J24" s="70">
        <v>0</v>
      </c>
      <c r="K24" s="70">
        <v>0</v>
      </c>
      <c r="L24" s="70">
        <v>0</v>
      </c>
      <c r="M24" s="70">
        <v>130</v>
      </c>
    </row>
    <row r="25" spans="1:13" x14ac:dyDescent="0.3">
      <c r="A25" s="69" t="s">
        <v>187</v>
      </c>
      <c r="B25" s="70">
        <v>3480229</v>
      </c>
      <c r="C25" s="69" t="s">
        <v>144</v>
      </c>
      <c r="D25" s="70">
        <v>6077322</v>
      </c>
      <c r="E25" s="70">
        <v>18</v>
      </c>
      <c r="F25" s="70">
        <v>690</v>
      </c>
      <c r="G25" s="70">
        <v>0</v>
      </c>
      <c r="H25" s="70">
        <v>697</v>
      </c>
      <c r="I25" s="70">
        <v>0</v>
      </c>
      <c r="J25" s="70">
        <v>0</v>
      </c>
      <c r="K25" s="70">
        <v>0</v>
      </c>
      <c r="L25" s="70">
        <v>0</v>
      </c>
      <c r="M25" s="70">
        <v>11</v>
      </c>
    </row>
    <row r="26" spans="1:13" x14ac:dyDescent="0.3">
      <c r="A26" s="69" t="s">
        <v>187</v>
      </c>
      <c r="B26" s="70">
        <v>3480229</v>
      </c>
      <c r="C26" s="69" t="s">
        <v>146</v>
      </c>
      <c r="D26" s="70">
        <v>5999978</v>
      </c>
      <c r="E26" s="70">
        <v>27</v>
      </c>
      <c r="F26" s="70">
        <v>1540</v>
      </c>
      <c r="G26" s="70">
        <v>0</v>
      </c>
      <c r="H26" s="70">
        <v>1547</v>
      </c>
      <c r="I26" s="70">
        <v>0</v>
      </c>
      <c r="J26" s="70">
        <v>0</v>
      </c>
      <c r="K26" s="70">
        <v>0</v>
      </c>
      <c r="L26" s="70">
        <v>0</v>
      </c>
      <c r="M26" s="70">
        <v>20</v>
      </c>
    </row>
    <row r="27" spans="1:13" x14ac:dyDescent="0.3">
      <c r="A27" s="69" t="s">
        <v>187</v>
      </c>
      <c r="B27" s="70">
        <v>3480229</v>
      </c>
      <c r="C27" s="69" t="s">
        <v>145</v>
      </c>
      <c r="D27" s="70">
        <v>6112179</v>
      </c>
      <c r="E27" s="70">
        <v>100</v>
      </c>
      <c r="F27" s="70">
        <v>3520</v>
      </c>
      <c r="G27" s="70">
        <v>0</v>
      </c>
      <c r="H27" s="70">
        <v>3609</v>
      </c>
      <c r="I27" s="70">
        <v>0</v>
      </c>
      <c r="J27" s="70">
        <v>0</v>
      </c>
      <c r="K27" s="70">
        <v>0</v>
      </c>
      <c r="L27" s="70">
        <v>0</v>
      </c>
      <c r="M27" s="70">
        <v>11</v>
      </c>
    </row>
    <row r="28" spans="1:13" x14ac:dyDescent="0.3">
      <c r="A28" s="69" t="s">
        <v>187</v>
      </c>
      <c r="B28" s="70">
        <v>3480229</v>
      </c>
      <c r="C28" s="69" t="s">
        <v>143</v>
      </c>
      <c r="D28" s="70">
        <v>6113191</v>
      </c>
      <c r="E28" s="70">
        <v>199</v>
      </c>
      <c r="F28" s="70">
        <v>3750</v>
      </c>
      <c r="G28" s="70">
        <v>0</v>
      </c>
      <c r="H28" s="70">
        <v>3346</v>
      </c>
      <c r="I28" s="70">
        <v>0</v>
      </c>
      <c r="J28" s="70">
        <v>0</v>
      </c>
      <c r="K28" s="70">
        <v>0</v>
      </c>
      <c r="L28" s="70">
        <v>0</v>
      </c>
      <c r="M28" s="70">
        <v>603</v>
      </c>
    </row>
    <row r="29" spans="1:13" x14ac:dyDescent="0.3">
      <c r="A29" s="69" t="s">
        <v>187</v>
      </c>
      <c r="B29" s="70">
        <v>3480229</v>
      </c>
      <c r="C29" s="69" t="s">
        <v>147</v>
      </c>
      <c r="D29" s="70">
        <v>79432054</v>
      </c>
      <c r="E29" s="70">
        <v>0</v>
      </c>
      <c r="F29" s="70">
        <v>8570</v>
      </c>
      <c r="G29" s="70">
        <v>300</v>
      </c>
      <c r="H29" s="70">
        <v>8765</v>
      </c>
      <c r="I29" s="70">
        <v>495</v>
      </c>
      <c r="J29" s="70">
        <v>0</v>
      </c>
      <c r="K29" s="70">
        <v>0</v>
      </c>
      <c r="L29" s="70">
        <v>0</v>
      </c>
      <c r="M29" s="70">
        <v>0</v>
      </c>
    </row>
    <row r="30" spans="1:13" x14ac:dyDescent="0.3">
      <c r="A30" s="69" t="s">
        <v>187</v>
      </c>
      <c r="B30" s="70">
        <v>3480229</v>
      </c>
      <c r="C30" s="69" t="s">
        <v>149</v>
      </c>
      <c r="D30" s="70">
        <v>86258471</v>
      </c>
      <c r="E30" s="70">
        <v>0</v>
      </c>
      <c r="F30" s="70">
        <v>300</v>
      </c>
      <c r="G30" s="70">
        <v>108</v>
      </c>
      <c r="H30" s="70">
        <v>204</v>
      </c>
      <c r="I30" s="70">
        <v>12</v>
      </c>
      <c r="J30" s="70">
        <v>0</v>
      </c>
      <c r="K30" s="70">
        <v>0</v>
      </c>
      <c r="L30" s="70">
        <v>0</v>
      </c>
      <c r="M30" s="70">
        <v>0</v>
      </c>
    </row>
    <row r="31" spans="1:13" x14ac:dyDescent="0.3">
      <c r="A31" s="69" t="s">
        <v>187</v>
      </c>
      <c r="B31" s="70">
        <v>3480229</v>
      </c>
      <c r="C31" s="69" t="s">
        <v>150</v>
      </c>
      <c r="D31" s="70">
        <v>85363271</v>
      </c>
      <c r="E31" s="70">
        <v>0</v>
      </c>
      <c r="F31" s="70">
        <v>17460</v>
      </c>
      <c r="G31" s="70">
        <v>890</v>
      </c>
      <c r="H31" s="70">
        <v>17944</v>
      </c>
      <c r="I31" s="70">
        <v>1374</v>
      </c>
      <c r="J31" s="70">
        <v>0</v>
      </c>
      <c r="K31" s="70">
        <v>0</v>
      </c>
      <c r="L31" s="70">
        <v>0</v>
      </c>
      <c r="M31" s="70">
        <v>0</v>
      </c>
    </row>
    <row r="32" spans="1:13" x14ac:dyDescent="0.3">
      <c r="A32" s="69" t="s">
        <v>187</v>
      </c>
      <c r="B32" s="70">
        <v>3480229</v>
      </c>
      <c r="C32" s="69" t="s">
        <v>151</v>
      </c>
      <c r="D32" s="70">
        <v>84986240</v>
      </c>
      <c r="E32" s="70">
        <v>0</v>
      </c>
      <c r="F32" s="70">
        <v>400</v>
      </c>
      <c r="G32" s="70">
        <v>10</v>
      </c>
      <c r="H32" s="70">
        <v>441</v>
      </c>
      <c r="I32" s="70">
        <v>51</v>
      </c>
      <c r="J32" s="70">
        <v>0</v>
      </c>
      <c r="K32" s="70">
        <v>0</v>
      </c>
      <c r="L32" s="70">
        <v>0</v>
      </c>
      <c r="M32" s="70">
        <v>0</v>
      </c>
    </row>
    <row r="33" spans="1:13" x14ac:dyDescent="0.3">
      <c r="A33" s="69" t="s">
        <v>187</v>
      </c>
      <c r="B33" s="70">
        <v>3480229</v>
      </c>
      <c r="C33" s="69" t="s">
        <v>152</v>
      </c>
      <c r="D33" s="70">
        <v>79431015</v>
      </c>
      <c r="E33" s="70">
        <v>0</v>
      </c>
      <c r="F33" s="70">
        <v>4250</v>
      </c>
      <c r="G33" s="70">
        <v>1570</v>
      </c>
      <c r="H33" s="70">
        <v>3391</v>
      </c>
      <c r="I33" s="70">
        <v>711</v>
      </c>
      <c r="J33" s="70">
        <v>0</v>
      </c>
      <c r="K33" s="70">
        <v>0</v>
      </c>
      <c r="L33" s="70">
        <v>0</v>
      </c>
      <c r="M33" s="70">
        <v>0</v>
      </c>
    </row>
    <row r="34" spans="1:13" x14ac:dyDescent="0.3">
      <c r="A34" s="69" t="s">
        <v>187</v>
      </c>
      <c r="B34" s="70">
        <v>3480229</v>
      </c>
      <c r="C34" s="69" t="s">
        <v>155</v>
      </c>
      <c r="D34" s="70">
        <v>80992254</v>
      </c>
      <c r="E34" s="70">
        <v>0</v>
      </c>
      <c r="F34" s="70">
        <v>2100</v>
      </c>
      <c r="G34" s="70">
        <v>0</v>
      </c>
      <c r="H34" s="70">
        <v>2630</v>
      </c>
      <c r="I34" s="70">
        <v>530</v>
      </c>
      <c r="J34" s="70">
        <v>0</v>
      </c>
      <c r="K34" s="70">
        <v>0</v>
      </c>
      <c r="L34" s="70">
        <v>0</v>
      </c>
      <c r="M34" s="70">
        <v>0</v>
      </c>
    </row>
    <row r="35" spans="1:13" x14ac:dyDescent="0.3">
      <c r="A35" s="69" t="s">
        <v>187</v>
      </c>
      <c r="B35" s="70">
        <v>3480229</v>
      </c>
      <c r="C35" s="69" t="s">
        <v>154</v>
      </c>
      <c r="D35" s="70">
        <v>80887760</v>
      </c>
      <c r="E35" s="70">
        <v>0</v>
      </c>
      <c r="F35" s="70">
        <v>1260</v>
      </c>
      <c r="G35" s="70">
        <v>0</v>
      </c>
      <c r="H35" s="70">
        <v>1526</v>
      </c>
      <c r="I35" s="70">
        <v>266</v>
      </c>
      <c r="J35" s="70">
        <v>0</v>
      </c>
      <c r="K35" s="70">
        <v>0</v>
      </c>
      <c r="L35" s="70">
        <v>0</v>
      </c>
      <c r="M35" s="70">
        <v>0</v>
      </c>
    </row>
    <row r="36" spans="1:13" x14ac:dyDescent="0.3">
      <c r="A36" s="69" t="s">
        <v>187</v>
      </c>
      <c r="B36" s="70">
        <v>3480229</v>
      </c>
      <c r="C36" s="69" t="s">
        <v>160</v>
      </c>
      <c r="D36" s="70">
        <v>5697343</v>
      </c>
      <c r="E36" s="70">
        <v>0</v>
      </c>
      <c r="F36" s="70">
        <v>20</v>
      </c>
      <c r="G36" s="70">
        <v>0</v>
      </c>
      <c r="H36" s="70">
        <v>10</v>
      </c>
      <c r="I36" s="70">
        <v>0</v>
      </c>
      <c r="J36" s="70">
        <v>0</v>
      </c>
      <c r="K36" s="70">
        <v>0</v>
      </c>
      <c r="L36" s="70">
        <v>0</v>
      </c>
      <c r="M36" s="70">
        <v>10</v>
      </c>
    </row>
    <row r="37" spans="1:13" x14ac:dyDescent="0.3">
      <c r="A37" s="69" t="s">
        <v>187</v>
      </c>
      <c r="B37" s="70">
        <v>3480229</v>
      </c>
      <c r="C37" s="69" t="s">
        <v>161</v>
      </c>
      <c r="D37" s="70">
        <v>5699494</v>
      </c>
      <c r="E37" s="70">
        <v>13</v>
      </c>
      <c r="F37" s="70">
        <v>80</v>
      </c>
      <c r="G37" s="70">
        <v>40</v>
      </c>
      <c r="H37" s="70">
        <v>20</v>
      </c>
      <c r="I37" s="70">
        <v>0</v>
      </c>
      <c r="J37" s="70">
        <v>0</v>
      </c>
      <c r="K37" s="70">
        <v>0</v>
      </c>
      <c r="L37" s="70">
        <v>0</v>
      </c>
      <c r="M37" s="70">
        <v>33</v>
      </c>
    </row>
    <row r="38" spans="1:13" x14ac:dyDescent="0.3">
      <c r="A38" s="69" t="s">
        <v>187</v>
      </c>
      <c r="B38" s="70">
        <v>3480229</v>
      </c>
      <c r="C38" s="69" t="s">
        <v>162</v>
      </c>
      <c r="D38" s="70">
        <v>79710852</v>
      </c>
      <c r="E38" s="70">
        <v>20</v>
      </c>
      <c r="F38" s="70">
        <v>40</v>
      </c>
      <c r="G38" s="70">
        <v>40</v>
      </c>
      <c r="H38" s="70">
        <v>19</v>
      </c>
      <c r="I38" s="70">
        <v>0</v>
      </c>
      <c r="J38" s="70">
        <v>0</v>
      </c>
      <c r="K38" s="70">
        <v>0</v>
      </c>
      <c r="L38" s="70">
        <v>0</v>
      </c>
      <c r="M38" s="70">
        <v>1</v>
      </c>
    </row>
    <row r="39" spans="1:13" x14ac:dyDescent="0.3">
      <c r="A39" s="69" t="s">
        <v>187</v>
      </c>
      <c r="B39" s="70">
        <v>3480229</v>
      </c>
      <c r="C39" s="69" t="s">
        <v>163</v>
      </c>
      <c r="D39" s="70">
        <v>79985169</v>
      </c>
      <c r="E39" s="70">
        <v>0</v>
      </c>
      <c r="F39" s="70">
        <v>100</v>
      </c>
      <c r="G39" s="70">
        <v>50</v>
      </c>
      <c r="H39" s="70">
        <v>49</v>
      </c>
      <c r="I39" s="70">
        <v>0</v>
      </c>
      <c r="J39" s="70">
        <v>0</v>
      </c>
      <c r="K39" s="70">
        <v>0</v>
      </c>
      <c r="L39" s="70">
        <v>0</v>
      </c>
      <c r="M39" s="70">
        <v>1</v>
      </c>
    </row>
    <row r="40" spans="1:13" x14ac:dyDescent="0.3">
      <c r="A40" s="69" t="s">
        <v>187</v>
      </c>
      <c r="B40" s="70">
        <v>3480229</v>
      </c>
      <c r="C40" s="69" t="s">
        <v>165</v>
      </c>
      <c r="D40" s="70">
        <v>80882629</v>
      </c>
      <c r="E40" s="70">
        <v>34</v>
      </c>
      <c r="F40" s="70">
        <v>300</v>
      </c>
      <c r="G40" s="70">
        <v>300</v>
      </c>
      <c r="H40" s="70">
        <v>25</v>
      </c>
      <c r="I40" s="70">
        <v>10</v>
      </c>
      <c r="J40" s="70">
        <v>0</v>
      </c>
      <c r="K40" s="70">
        <v>0</v>
      </c>
      <c r="L40" s="70">
        <v>0</v>
      </c>
      <c r="M40" s="70">
        <v>19</v>
      </c>
    </row>
    <row r="41" spans="1:13" x14ac:dyDescent="0.3">
      <c r="A41" s="69" t="s">
        <v>187</v>
      </c>
      <c r="B41" s="70">
        <v>3480229</v>
      </c>
      <c r="C41" s="69" t="s">
        <v>164</v>
      </c>
      <c r="D41" s="70">
        <v>80861729</v>
      </c>
      <c r="E41" s="70">
        <v>10</v>
      </c>
      <c r="F41" s="70">
        <v>160</v>
      </c>
      <c r="G41" s="70">
        <v>80</v>
      </c>
      <c r="H41" s="70">
        <v>28</v>
      </c>
      <c r="I41" s="70">
        <v>28</v>
      </c>
      <c r="J41" s="70">
        <v>0</v>
      </c>
      <c r="K41" s="70">
        <v>0</v>
      </c>
      <c r="L41" s="70">
        <v>0</v>
      </c>
      <c r="M41" s="70">
        <v>90</v>
      </c>
    </row>
    <row r="42" spans="1:13" x14ac:dyDescent="0.3">
      <c r="A42" s="69" t="s">
        <v>187</v>
      </c>
      <c r="B42" s="70">
        <v>3480229</v>
      </c>
      <c r="C42" s="69" t="s">
        <v>166</v>
      </c>
      <c r="D42" s="70">
        <v>3823303</v>
      </c>
      <c r="E42" s="70">
        <v>24</v>
      </c>
      <c r="F42" s="70">
        <v>60</v>
      </c>
      <c r="G42" s="70">
        <v>0</v>
      </c>
      <c r="H42" s="70">
        <v>66</v>
      </c>
      <c r="I42" s="70">
        <v>0</v>
      </c>
      <c r="J42" s="70">
        <v>0</v>
      </c>
      <c r="K42" s="70">
        <v>0</v>
      </c>
      <c r="L42" s="70">
        <v>0</v>
      </c>
      <c r="M42" s="70">
        <v>18</v>
      </c>
    </row>
    <row r="43" spans="1:13" x14ac:dyDescent="0.3">
      <c r="A43" s="69" t="s">
        <v>187</v>
      </c>
      <c r="B43" s="70">
        <v>3480229</v>
      </c>
      <c r="C43" s="69" t="s">
        <v>168</v>
      </c>
      <c r="D43" s="70">
        <v>3823370</v>
      </c>
      <c r="E43" s="70">
        <v>48</v>
      </c>
      <c r="F43" s="70">
        <v>0</v>
      </c>
      <c r="G43" s="70">
        <v>0</v>
      </c>
      <c r="H43" s="70">
        <v>20</v>
      </c>
      <c r="I43" s="70">
        <v>0</v>
      </c>
      <c r="J43" s="70">
        <v>0</v>
      </c>
      <c r="K43" s="70">
        <v>0</v>
      </c>
      <c r="L43" s="70">
        <v>0</v>
      </c>
      <c r="M43" s="70">
        <v>28</v>
      </c>
    </row>
    <row r="44" spans="1:13" x14ac:dyDescent="0.3">
      <c r="A44" s="69" t="s">
        <v>187</v>
      </c>
      <c r="B44" s="70">
        <v>3480229</v>
      </c>
      <c r="C44" s="69" t="s">
        <v>167</v>
      </c>
      <c r="D44" s="70">
        <v>3823346</v>
      </c>
      <c r="E44" s="70">
        <v>60</v>
      </c>
      <c r="F44" s="70">
        <v>0</v>
      </c>
      <c r="G44" s="70">
        <v>0</v>
      </c>
      <c r="H44" s="70">
        <v>10</v>
      </c>
      <c r="I44" s="70">
        <v>0</v>
      </c>
      <c r="J44" s="70">
        <v>0</v>
      </c>
      <c r="K44" s="70">
        <v>0</v>
      </c>
      <c r="L44" s="70">
        <v>0</v>
      </c>
      <c r="M44" s="70">
        <v>50</v>
      </c>
    </row>
    <row r="45" spans="1:13" x14ac:dyDescent="0.3">
      <c r="A45" s="69" t="s">
        <v>187</v>
      </c>
      <c r="B45" s="70">
        <v>3480229</v>
      </c>
      <c r="C45" s="69" t="s">
        <v>173</v>
      </c>
      <c r="D45" s="70">
        <v>79305885</v>
      </c>
      <c r="E45" s="70">
        <v>172</v>
      </c>
      <c r="F45" s="70">
        <v>800</v>
      </c>
      <c r="G45" s="70">
        <v>0</v>
      </c>
      <c r="H45" s="70">
        <v>534</v>
      </c>
      <c r="I45" s="70">
        <v>0</v>
      </c>
      <c r="J45" s="70">
        <v>0</v>
      </c>
      <c r="K45" s="70">
        <v>0</v>
      </c>
      <c r="L45" s="70">
        <v>0</v>
      </c>
      <c r="M45" s="70">
        <v>438</v>
      </c>
    </row>
    <row r="46" spans="1:13" x14ac:dyDescent="0.3">
      <c r="A46" s="69" t="s">
        <v>187</v>
      </c>
      <c r="B46" s="70">
        <v>3480229</v>
      </c>
      <c r="C46" s="69" t="s">
        <v>172</v>
      </c>
      <c r="D46" s="70">
        <v>79266197</v>
      </c>
      <c r="E46" s="70">
        <v>8</v>
      </c>
      <c r="F46" s="70">
        <v>240</v>
      </c>
      <c r="G46" s="70">
        <v>160</v>
      </c>
      <c r="H46" s="70">
        <v>92</v>
      </c>
      <c r="I46" s="70">
        <v>0</v>
      </c>
      <c r="J46" s="70">
        <v>0</v>
      </c>
      <c r="K46" s="70">
        <v>0</v>
      </c>
      <c r="L46" s="70">
        <v>0</v>
      </c>
      <c r="M46" s="70">
        <v>-4</v>
      </c>
    </row>
    <row r="47" spans="1:13" x14ac:dyDescent="0.3">
      <c r="A47" s="69" t="s">
        <v>187</v>
      </c>
      <c r="B47" s="70">
        <v>3480229</v>
      </c>
      <c r="C47" s="69" t="s">
        <v>175</v>
      </c>
      <c r="D47" s="70">
        <v>79224699</v>
      </c>
      <c r="E47" s="70">
        <v>0</v>
      </c>
      <c r="F47" s="70">
        <v>240</v>
      </c>
      <c r="G47" s="70">
        <v>40</v>
      </c>
      <c r="H47" s="70">
        <v>143</v>
      </c>
      <c r="I47" s="70">
        <v>0</v>
      </c>
      <c r="J47" s="70">
        <v>0</v>
      </c>
      <c r="K47" s="70">
        <v>0</v>
      </c>
      <c r="L47" s="70">
        <v>0</v>
      </c>
      <c r="M47" s="70">
        <v>57</v>
      </c>
    </row>
    <row r="48" spans="1:13" x14ac:dyDescent="0.3">
      <c r="A48" s="69" t="s">
        <v>187</v>
      </c>
      <c r="B48" s="70">
        <v>3480229</v>
      </c>
      <c r="C48" s="69" t="s">
        <v>174</v>
      </c>
      <c r="D48" s="70">
        <v>80183291</v>
      </c>
      <c r="E48" s="70">
        <v>0</v>
      </c>
      <c r="F48" s="70">
        <v>24</v>
      </c>
      <c r="G48" s="70">
        <v>8</v>
      </c>
      <c r="H48" s="70">
        <v>15</v>
      </c>
      <c r="I48" s="70">
        <v>0</v>
      </c>
      <c r="J48" s="70">
        <v>0</v>
      </c>
      <c r="K48" s="70">
        <v>0</v>
      </c>
      <c r="L48" s="70">
        <v>0</v>
      </c>
      <c r="M48" s="70">
        <v>1</v>
      </c>
    </row>
    <row r="49" spans="1:13" x14ac:dyDescent="0.3">
      <c r="A49" s="69" t="s">
        <v>187</v>
      </c>
      <c r="B49" s="70">
        <v>3480229</v>
      </c>
      <c r="C49" s="69" t="s">
        <v>177</v>
      </c>
      <c r="D49" s="70">
        <v>81016984</v>
      </c>
      <c r="E49" s="70">
        <v>0</v>
      </c>
      <c r="F49" s="70">
        <v>40</v>
      </c>
      <c r="G49" s="70">
        <v>0</v>
      </c>
      <c r="H49" s="70">
        <v>10</v>
      </c>
      <c r="I49" s="70">
        <v>0</v>
      </c>
      <c r="J49" s="70">
        <v>0</v>
      </c>
      <c r="K49" s="70">
        <v>0</v>
      </c>
      <c r="L49" s="70">
        <v>0</v>
      </c>
      <c r="M49" s="70">
        <v>30</v>
      </c>
    </row>
    <row r="50" spans="1:13" x14ac:dyDescent="0.3">
      <c r="A50" s="69" t="s">
        <v>187</v>
      </c>
      <c r="B50" s="70">
        <v>3480229</v>
      </c>
      <c r="C50" s="69" t="s">
        <v>176</v>
      </c>
      <c r="D50" s="70">
        <v>80942990</v>
      </c>
      <c r="E50" s="70">
        <v>0</v>
      </c>
      <c r="F50" s="70">
        <v>200</v>
      </c>
      <c r="G50" s="70">
        <v>0</v>
      </c>
      <c r="H50" s="70">
        <v>150</v>
      </c>
      <c r="I50" s="70">
        <v>0</v>
      </c>
      <c r="J50" s="70">
        <v>0</v>
      </c>
      <c r="K50" s="70">
        <v>0</v>
      </c>
      <c r="L50" s="70">
        <v>0</v>
      </c>
      <c r="M50" s="70">
        <v>50</v>
      </c>
    </row>
    <row r="51" spans="1:13" x14ac:dyDescent="0.3">
      <c r="A51" s="69" t="s">
        <v>187</v>
      </c>
      <c r="B51" s="70">
        <v>3480229</v>
      </c>
      <c r="C51" s="69" t="s">
        <v>131</v>
      </c>
      <c r="D51" s="70">
        <v>85425072</v>
      </c>
      <c r="E51" s="70">
        <v>24</v>
      </c>
      <c r="F51" s="70">
        <v>0</v>
      </c>
      <c r="G51" s="70">
        <v>0</v>
      </c>
      <c r="H51" s="70">
        <v>0</v>
      </c>
      <c r="I51" s="70">
        <v>0</v>
      </c>
      <c r="J51" s="70">
        <v>0</v>
      </c>
      <c r="K51" s="70">
        <v>0</v>
      </c>
      <c r="L51" s="70">
        <v>0</v>
      </c>
      <c r="M51" s="70">
        <v>24</v>
      </c>
    </row>
    <row r="52" spans="1:13" x14ac:dyDescent="0.3">
      <c r="A52" s="69" t="s">
        <v>187</v>
      </c>
      <c r="B52" s="70">
        <v>3480229</v>
      </c>
      <c r="C52" s="69" t="s">
        <v>132</v>
      </c>
      <c r="D52" s="70">
        <v>85381830</v>
      </c>
      <c r="E52" s="70">
        <v>56</v>
      </c>
      <c r="F52" s="70">
        <v>0</v>
      </c>
      <c r="G52" s="70">
        <v>0</v>
      </c>
      <c r="H52" s="70">
        <v>0</v>
      </c>
      <c r="I52" s="70">
        <v>0</v>
      </c>
      <c r="J52" s="70">
        <v>0</v>
      </c>
      <c r="K52" s="70">
        <v>0</v>
      </c>
      <c r="L52" s="70">
        <v>0</v>
      </c>
      <c r="M52" s="70">
        <v>56</v>
      </c>
    </row>
    <row r="53" spans="1:13" x14ac:dyDescent="0.3">
      <c r="A53" s="69" t="s">
        <v>187</v>
      </c>
      <c r="B53" s="70">
        <v>3480229</v>
      </c>
      <c r="C53" s="69" t="s">
        <v>179</v>
      </c>
      <c r="D53" s="70">
        <v>79504438</v>
      </c>
      <c r="E53" s="70">
        <v>0</v>
      </c>
      <c r="F53" s="70">
        <v>70</v>
      </c>
      <c r="G53" s="70">
        <v>0</v>
      </c>
      <c r="H53" s="70">
        <v>75</v>
      </c>
      <c r="I53" s="70">
        <v>0</v>
      </c>
      <c r="J53" s="70">
        <v>0</v>
      </c>
      <c r="K53" s="70">
        <v>0</v>
      </c>
      <c r="L53" s="70">
        <v>0</v>
      </c>
      <c r="M53" s="70">
        <v>-5</v>
      </c>
    </row>
    <row r="54" spans="1:13" x14ac:dyDescent="0.3">
      <c r="A54" s="69" t="s">
        <v>187</v>
      </c>
      <c r="B54" s="70">
        <v>3480229</v>
      </c>
      <c r="C54" s="69" t="s">
        <v>188</v>
      </c>
      <c r="D54" s="70">
        <v>79652933</v>
      </c>
      <c r="E54" s="70">
        <v>6</v>
      </c>
      <c r="F54" s="70">
        <v>60</v>
      </c>
      <c r="G54" s="70">
        <v>0</v>
      </c>
      <c r="H54" s="70">
        <v>83</v>
      </c>
      <c r="I54" s="70">
        <v>0</v>
      </c>
      <c r="J54" s="70">
        <v>0</v>
      </c>
      <c r="K54" s="70">
        <v>0</v>
      </c>
      <c r="L54" s="70">
        <v>0</v>
      </c>
      <c r="M54" s="70">
        <v>-17</v>
      </c>
    </row>
    <row r="55" spans="1:13" x14ac:dyDescent="0.3">
      <c r="A55" s="69" t="s">
        <v>187</v>
      </c>
      <c r="B55" s="70">
        <v>3480229</v>
      </c>
      <c r="C55" s="69" t="s">
        <v>180</v>
      </c>
      <c r="D55" s="70">
        <v>79682271</v>
      </c>
      <c r="E55" s="70">
        <v>35</v>
      </c>
      <c r="F55" s="70">
        <v>280</v>
      </c>
      <c r="G55" s="70">
        <v>40</v>
      </c>
      <c r="H55" s="70">
        <v>287</v>
      </c>
      <c r="I55" s="70">
        <v>0</v>
      </c>
      <c r="J55" s="70">
        <v>0</v>
      </c>
      <c r="K55" s="70">
        <v>0</v>
      </c>
      <c r="L55" s="70">
        <v>0</v>
      </c>
      <c r="M55" s="70">
        <v>-12</v>
      </c>
    </row>
    <row r="56" spans="1:13" x14ac:dyDescent="0.3">
      <c r="A56" s="69" t="s">
        <v>187</v>
      </c>
      <c r="B56" s="70">
        <v>3480229</v>
      </c>
      <c r="C56" s="69" t="s">
        <v>178</v>
      </c>
      <c r="D56" s="70">
        <v>79629125</v>
      </c>
      <c r="E56" s="70">
        <v>11</v>
      </c>
      <c r="F56" s="70">
        <v>300</v>
      </c>
      <c r="G56" s="70">
        <v>100</v>
      </c>
      <c r="H56" s="70">
        <v>196</v>
      </c>
      <c r="I56" s="70">
        <v>0</v>
      </c>
      <c r="J56" s="70">
        <v>0</v>
      </c>
      <c r="K56" s="70">
        <v>0</v>
      </c>
      <c r="L56" s="70">
        <v>0</v>
      </c>
      <c r="M56" s="70">
        <v>15</v>
      </c>
    </row>
    <row r="57" spans="1:13" x14ac:dyDescent="0.3">
      <c r="A57" s="69" t="s">
        <v>187</v>
      </c>
      <c r="B57" s="70">
        <v>3480229</v>
      </c>
      <c r="C57" s="69" t="s">
        <v>189</v>
      </c>
      <c r="D57" s="70">
        <v>85811770</v>
      </c>
      <c r="E57" s="70">
        <v>72</v>
      </c>
      <c r="F57" s="70">
        <v>0</v>
      </c>
      <c r="G57" s="70">
        <v>0</v>
      </c>
      <c r="H57" s="70">
        <v>34</v>
      </c>
      <c r="I57" s="70">
        <v>0</v>
      </c>
      <c r="J57" s="70">
        <v>0</v>
      </c>
      <c r="K57" s="70">
        <v>0</v>
      </c>
      <c r="L57" s="70">
        <v>0</v>
      </c>
      <c r="M57" s="70">
        <v>38</v>
      </c>
    </row>
    <row r="58" spans="1:13" x14ac:dyDescent="0.3">
      <c r="A58" s="69" t="s">
        <v>187</v>
      </c>
      <c r="B58" s="70">
        <v>3480229</v>
      </c>
      <c r="C58" s="69" t="s">
        <v>190</v>
      </c>
      <c r="D58" s="70">
        <v>79664141</v>
      </c>
      <c r="E58" s="70">
        <v>3</v>
      </c>
      <c r="F58" s="70">
        <v>250</v>
      </c>
      <c r="G58" s="70">
        <v>0</v>
      </c>
      <c r="H58" s="70">
        <v>305</v>
      </c>
      <c r="I58" s="70">
        <v>0</v>
      </c>
      <c r="J58" s="70">
        <v>0</v>
      </c>
      <c r="K58" s="70">
        <v>0</v>
      </c>
      <c r="L58" s="70">
        <v>-52</v>
      </c>
      <c r="M58" s="70">
        <v>0</v>
      </c>
    </row>
    <row r="59" spans="1:13" x14ac:dyDescent="0.3">
      <c r="A59" s="69" t="s">
        <v>187</v>
      </c>
      <c r="B59" s="70">
        <v>3480229</v>
      </c>
      <c r="C59" s="69" t="s">
        <v>191</v>
      </c>
      <c r="D59" s="70">
        <v>85824333</v>
      </c>
      <c r="E59" s="70">
        <v>5423</v>
      </c>
      <c r="F59" s="70">
        <v>300</v>
      </c>
      <c r="G59" s="70">
        <v>0</v>
      </c>
      <c r="H59" s="70">
        <v>420</v>
      </c>
      <c r="I59" s="70">
        <v>0</v>
      </c>
      <c r="J59" s="70">
        <v>0</v>
      </c>
      <c r="K59" s="70">
        <v>0</v>
      </c>
      <c r="L59" s="70">
        <v>0</v>
      </c>
      <c r="M59" s="70">
        <v>5303</v>
      </c>
    </row>
    <row r="60" spans="1:13" x14ac:dyDescent="0.3">
      <c r="A60" s="69" t="s">
        <v>187</v>
      </c>
      <c r="B60" s="70">
        <v>3480229</v>
      </c>
      <c r="C60" s="69" t="s">
        <v>192</v>
      </c>
      <c r="D60" s="70">
        <v>86271885</v>
      </c>
      <c r="E60" s="70">
        <v>11</v>
      </c>
      <c r="F60" s="70">
        <v>400</v>
      </c>
      <c r="G60" s="70">
        <v>60</v>
      </c>
      <c r="H60" s="70">
        <v>372</v>
      </c>
      <c r="I60" s="70">
        <v>40</v>
      </c>
      <c r="J60" s="70">
        <v>0</v>
      </c>
      <c r="K60" s="70">
        <v>0</v>
      </c>
      <c r="L60" s="70">
        <v>0</v>
      </c>
      <c r="M60" s="70">
        <v>19</v>
      </c>
    </row>
    <row r="61" spans="1:13" x14ac:dyDescent="0.3">
      <c r="A61" s="69" t="s">
        <v>187</v>
      </c>
      <c r="B61" s="70">
        <v>3480229</v>
      </c>
      <c r="C61" s="69" t="s">
        <v>193</v>
      </c>
      <c r="D61" s="70">
        <v>86286238</v>
      </c>
      <c r="E61" s="70">
        <v>27</v>
      </c>
      <c r="F61" s="70">
        <v>1200</v>
      </c>
      <c r="G61" s="70">
        <v>800</v>
      </c>
      <c r="H61" s="70">
        <v>430</v>
      </c>
      <c r="I61" s="70">
        <v>40</v>
      </c>
      <c r="J61" s="70">
        <v>0</v>
      </c>
      <c r="K61" s="70">
        <v>0</v>
      </c>
      <c r="L61" s="70">
        <v>0</v>
      </c>
      <c r="M61" s="70">
        <v>37</v>
      </c>
    </row>
    <row r="62" spans="1:13" x14ac:dyDescent="0.3">
      <c r="A62" s="69" t="s">
        <v>187</v>
      </c>
      <c r="B62" s="70">
        <v>3480229</v>
      </c>
      <c r="C62" s="69" t="s">
        <v>194</v>
      </c>
      <c r="D62" s="70">
        <v>79632487</v>
      </c>
      <c r="E62" s="70">
        <v>0</v>
      </c>
      <c r="F62" s="70">
        <v>50</v>
      </c>
      <c r="G62" s="70">
        <v>0</v>
      </c>
      <c r="H62" s="70">
        <v>0</v>
      </c>
      <c r="I62" s="70">
        <v>0</v>
      </c>
      <c r="J62" s="70">
        <v>0</v>
      </c>
      <c r="K62" s="70">
        <v>0</v>
      </c>
      <c r="L62" s="70">
        <v>0</v>
      </c>
      <c r="M62" s="70">
        <v>50</v>
      </c>
    </row>
    <row r="63" spans="1:13" x14ac:dyDescent="0.3">
      <c r="A63" s="69" t="s">
        <v>187</v>
      </c>
      <c r="B63" s="70">
        <v>3480229</v>
      </c>
      <c r="C63" s="69" t="s">
        <v>195</v>
      </c>
      <c r="D63" s="70">
        <v>79992327</v>
      </c>
      <c r="E63" s="70">
        <v>0</v>
      </c>
      <c r="F63" s="70">
        <v>60</v>
      </c>
      <c r="G63" s="70">
        <v>0</v>
      </c>
      <c r="H63" s="70">
        <v>20</v>
      </c>
      <c r="I63" s="70">
        <v>0</v>
      </c>
      <c r="J63" s="70">
        <v>0</v>
      </c>
      <c r="K63" s="70">
        <v>0</v>
      </c>
      <c r="L63" s="70">
        <v>0</v>
      </c>
      <c r="M63" s="70">
        <v>40</v>
      </c>
    </row>
    <row r="64" spans="1:13" x14ac:dyDescent="0.3">
      <c r="A64" s="69" t="s">
        <v>187</v>
      </c>
      <c r="B64" s="70">
        <v>3480229</v>
      </c>
      <c r="C64" s="69" t="s">
        <v>196</v>
      </c>
      <c r="D64" s="70">
        <v>79267509</v>
      </c>
      <c r="E64" s="70">
        <v>0</v>
      </c>
      <c r="F64" s="70">
        <v>560</v>
      </c>
      <c r="G64" s="70">
        <v>0</v>
      </c>
      <c r="H64" s="70">
        <v>250</v>
      </c>
      <c r="I64" s="70">
        <v>0</v>
      </c>
      <c r="J64" s="70">
        <v>0</v>
      </c>
      <c r="K64" s="70">
        <v>0</v>
      </c>
      <c r="L64" s="70">
        <v>0</v>
      </c>
      <c r="M64" s="70">
        <v>310</v>
      </c>
    </row>
    <row r="65" spans="1:13" x14ac:dyDescent="0.3">
      <c r="A65" s="69" t="s">
        <v>187</v>
      </c>
      <c r="B65" s="70">
        <v>3480229</v>
      </c>
      <c r="C65" s="69" t="s">
        <v>197</v>
      </c>
      <c r="D65" s="70">
        <v>6003167</v>
      </c>
      <c r="E65" s="70">
        <v>1</v>
      </c>
      <c r="F65" s="70">
        <v>100</v>
      </c>
      <c r="G65" s="70">
        <v>0</v>
      </c>
      <c r="H65" s="70">
        <v>39</v>
      </c>
      <c r="I65" s="70">
        <v>0</v>
      </c>
      <c r="J65" s="70">
        <v>0</v>
      </c>
      <c r="K65" s="70">
        <v>0</v>
      </c>
      <c r="L65" s="70">
        <v>0</v>
      </c>
      <c r="M65" s="70">
        <v>62</v>
      </c>
    </row>
    <row r="66" spans="1:13" x14ac:dyDescent="0.3">
      <c r="A66" s="69" t="s">
        <v>187</v>
      </c>
      <c r="B66" s="70">
        <v>3480229</v>
      </c>
      <c r="C66" s="69" t="s">
        <v>198</v>
      </c>
      <c r="D66" s="70">
        <v>5980436</v>
      </c>
      <c r="E66" s="70">
        <v>60</v>
      </c>
      <c r="F66" s="70">
        <v>80</v>
      </c>
      <c r="G66" s="70">
        <v>0</v>
      </c>
      <c r="H66" s="70">
        <v>107</v>
      </c>
      <c r="I66" s="70">
        <v>0</v>
      </c>
      <c r="J66" s="70">
        <v>0</v>
      </c>
      <c r="K66" s="70">
        <v>0</v>
      </c>
      <c r="L66" s="70">
        <v>0</v>
      </c>
      <c r="M66" s="70">
        <v>33</v>
      </c>
    </row>
    <row r="67" spans="1:13" x14ac:dyDescent="0.3">
      <c r="A67" s="69" t="s">
        <v>187</v>
      </c>
      <c r="B67" s="70">
        <v>3480229</v>
      </c>
      <c r="C67" s="69" t="s">
        <v>199</v>
      </c>
      <c r="D67" s="70">
        <v>84470481</v>
      </c>
      <c r="E67" s="70">
        <v>30</v>
      </c>
      <c r="F67" s="70">
        <v>20</v>
      </c>
      <c r="G67" s="70">
        <v>20</v>
      </c>
      <c r="H67" s="70">
        <v>13</v>
      </c>
      <c r="I67" s="70">
        <v>0</v>
      </c>
      <c r="J67" s="70">
        <v>0</v>
      </c>
      <c r="K67" s="70">
        <v>0</v>
      </c>
      <c r="L67" s="70">
        <v>0</v>
      </c>
      <c r="M67" s="70">
        <v>17</v>
      </c>
    </row>
    <row r="68" spans="1:13" x14ac:dyDescent="0.3">
      <c r="A68" s="69" t="s">
        <v>187</v>
      </c>
      <c r="B68" s="70">
        <v>3480229</v>
      </c>
      <c r="C68" s="69" t="s">
        <v>200</v>
      </c>
      <c r="D68" s="70">
        <v>80491085</v>
      </c>
      <c r="E68" s="70">
        <v>56</v>
      </c>
      <c r="F68" s="70">
        <v>40</v>
      </c>
      <c r="G68" s="70">
        <v>48</v>
      </c>
      <c r="H68" s="70">
        <v>32</v>
      </c>
      <c r="I68" s="70">
        <v>0</v>
      </c>
      <c r="J68" s="70">
        <v>0</v>
      </c>
      <c r="K68" s="70">
        <v>0</v>
      </c>
      <c r="L68" s="70">
        <v>0</v>
      </c>
      <c r="M68" s="70">
        <v>16</v>
      </c>
    </row>
    <row r="69" spans="1:13" x14ac:dyDescent="0.3">
      <c r="A69" s="69" t="s">
        <v>187</v>
      </c>
      <c r="B69" s="70">
        <v>3480229</v>
      </c>
      <c r="C69" s="69" t="s">
        <v>201</v>
      </c>
      <c r="D69" s="70">
        <v>80994974</v>
      </c>
      <c r="E69" s="70">
        <v>22</v>
      </c>
      <c r="F69" s="70">
        <v>90</v>
      </c>
      <c r="G69" s="70">
        <v>0</v>
      </c>
      <c r="H69" s="70">
        <v>82</v>
      </c>
      <c r="I69" s="70">
        <v>0</v>
      </c>
      <c r="J69" s="70">
        <v>0</v>
      </c>
      <c r="K69" s="70">
        <v>0</v>
      </c>
      <c r="L69" s="70">
        <v>0</v>
      </c>
      <c r="M69" s="70">
        <v>30</v>
      </c>
    </row>
    <row r="70" spans="1:13" x14ac:dyDescent="0.3">
      <c r="A70" s="69" t="s">
        <v>187</v>
      </c>
      <c r="B70" s="70">
        <v>3480229</v>
      </c>
      <c r="C70" s="69" t="s">
        <v>202</v>
      </c>
      <c r="D70" s="70">
        <v>5997541</v>
      </c>
      <c r="E70" s="70">
        <v>94</v>
      </c>
      <c r="F70" s="70">
        <v>0</v>
      </c>
      <c r="G70" s="70">
        <v>0</v>
      </c>
      <c r="H70" s="70">
        <v>44</v>
      </c>
      <c r="I70" s="70">
        <v>0</v>
      </c>
      <c r="J70" s="70">
        <v>0</v>
      </c>
      <c r="K70" s="70">
        <v>0</v>
      </c>
      <c r="L70" s="70">
        <v>0</v>
      </c>
      <c r="M70" s="70">
        <v>50</v>
      </c>
    </row>
    <row r="71" spans="1:13" x14ac:dyDescent="0.3">
      <c r="A71" s="69" t="s">
        <v>187</v>
      </c>
      <c r="B71" s="70">
        <v>3480229</v>
      </c>
      <c r="C71" s="69" t="s">
        <v>203</v>
      </c>
      <c r="D71" s="70">
        <v>5949571</v>
      </c>
      <c r="E71" s="70">
        <v>5</v>
      </c>
      <c r="F71" s="70">
        <v>50</v>
      </c>
      <c r="G71" s="70">
        <v>0</v>
      </c>
      <c r="H71" s="70">
        <v>25</v>
      </c>
      <c r="I71" s="70">
        <v>0</v>
      </c>
      <c r="J71" s="70">
        <v>0</v>
      </c>
      <c r="K71" s="70">
        <v>0</v>
      </c>
      <c r="L71" s="70">
        <v>0</v>
      </c>
      <c r="M71" s="70">
        <v>30</v>
      </c>
    </row>
    <row r="72" spans="1:13" x14ac:dyDescent="0.3">
      <c r="A72" s="69" t="s">
        <v>187</v>
      </c>
      <c r="B72" s="70">
        <v>3480229</v>
      </c>
      <c r="C72" s="69" t="s">
        <v>204</v>
      </c>
      <c r="D72" s="70">
        <v>5979454</v>
      </c>
      <c r="E72" s="70">
        <v>20</v>
      </c>
      <c r="F72" s="70">
        <v>60</v>
      </c>
      <c r="G72" s="70">
        <v>0</v>
      </c>
      <c r="H72" s="70">
        <v>24</v>
      </c>
      <c r="I72" s="70">
        <v>0</v>
      </c>
      <c r="J72" s="70">
        <v>0</v>
      </c>
      <c r="K72" s="70">
        <v>0</v>
      </c>
      <c r="L72" s="70">
        <v>0</v>
      </c>
      <c r="M72" s="70">
        <v>56</v>
      </c>
    </row>
    <row r="73" spans="1:13" x14ac:dyDescent="0.3">
      <c r="A73" s="69" t="s">
        <v>187</v>
      </c>
      <c r="B73" s="70">
        <v>3480229</v>
      </c>
      <c r="C73" s="69" t="s">
        <v>205</v>
      </c>
      <c r="D73" s="70">
        <v>5818590</v>
      </c>
      <c r="E73" s="70">
        <v>0</v>
      </c>
      <c r="F73" s="70">
        <v>160</v>
      </c>
      <c r="G73" s="70">
        <v>0</v>
      </c>
      <c r="H73" s="70">
        <v>55</v>
      </c>
      <c r="I73" s="70">
        <v>0</v>
      </c>
      <c r="J73" s="70">
        <v>0</v>
      </c>
      <c r="K73" s="70">
        <v>0</v>
      </c>
      <c r="L73" s="70">
        <v>0</v>
      </c>
      <c r="M73" s="70">
        <v>105</v>
      </c>
    </row>
    <row r="74" spans="1:13" x14ac:dyDescent="0.3">
      <c r="A74" s="69" t="s">
        <v>187</v>
      </c>
      <c r="B74" s="70">
        <v>3480229</v>
      </c>
      <c r="C74" s="69" t="s">
        <v>206</v>
      </c>
      <c r="D74" s="70">
        <v>79722605</v>
      </c>
      <c r="E74" s="70">
        <v>0</v>
      </c>
      <c r="F74" s="70">
        <v>50</v>
      </c>
      <c r="G74" s="70">
        <v>0</v>
      </c>
      <c r="H74" s="70">
        <v>5</v>
      </c>
      <c r="I74" s="70">
        <v>0</v>
      </c>
      <c r="J74" s="70">
        <v>0</v>
      </c>
      <c r="K74" s="70">
        <v>0</v>
      </c>
      <c r="L74" s="70">
        <v>0</v>
      </c>
      <c r="M74" s="70">
        <v>45</v>
      </c>
    </row>
    <row r="75" spans="1:13" x14ac:dyDescent="0.3">
      <c r="A75" s="69" t="s">
        <v>187</v>
      </c>
      <c r="B75" s="70">
        <v>3480229</v>
      </c>
      <c r="C75" s="69" t="s">
        <v>207</v>
      </c>
      <c r="D75" s="70">
        <v>80580061</v>
      </c>
      <c r="E75" s="70">
        <v>50</v>
      </c>
      <c r="F75" s="70">
        <v>500</v>
      </c>
      <c r="G75" s="70">
        <v>0</v>
      </c>
      <c r="H75" s="70">
        <v>550</v>
      </c>
      <c r="I75" s="70">
        <v>0</v>
      </c>
      <c r="J75" s="70">
        <v>0</v>
      </c>
      <c r="K75" s="70">
        <v>0</v>
      </c>
      <c r="L75" s="70">
        <v>0</v>
      </c>
      <c r="M75" s="70">
        <v>0</v>
      </c>
    </row>
    <row r="76" spans="1:13" x14ac:dyDescent="0.3">
      <c r="A76" s="69" t="s">
        <v>187</v>
      </c>
      <c r="B76" s="70">
        <v>3480229</v>
      </c>
      <c r="C76" s="69" t="s">
        <v>208</v>
      </c>
      <c r="D76" s="70">
        <v>80525346</v>
      </c>
      <c r="E76" s="70">
        <v>10</v>
      </c>
      <c r="F76" s="70">
        <v>980</v>
      </c>
      <c r="G76" s="70">
        <v>170</v>
      </c>
      <c r="H76" s="70">
        <v>807</v>
      </c>
      <c r="I76" s="70">
        <v>5</v>
      </c>
      <c r="J76" s="70">
        <v>0</v>
      </c>
      <c r="K76" s="70">
        <v>0</v>
      </c>
      <c r="L76" s="70">
        <v>0</v>
      </c>
      <c r="M76" s="70">
        <v>18</v>
      </c>
    </row>
    <row r="77" spans="1:13" x14ac:dyDescent="0.3">
      <c r="A77" s="69" t="s">
        <v>187</v>
      </c>
      <c r="B77" s="70">
        <v>3480229</v>
      </c>
      <c r="C77" s="69" t="s">
        <v>209</v>
      </c>
      <c r="D77" s="70">
        <v>79198698</v>
      </c>
      <c r="E77" s="70">
        <v>124</v>
      </c>
      <c r="F77" s="70">
        <v>320</v>
      </c>
      <c r="G77" s="70">
        <v>220</v>
      </c>
      <c r="H77" s="70">
        <v>225</v>
      </c>
      <c r="I77" s="70">
        <v>1</v>
      </c>
      <c r="J77" s="70">
        <v>0</v>
      </c>
      <c r="K77" s="70">
        <v>0</v>
      </c>
      <c r="L77" s="70">
        <v>0</v>
      </c>
      <c r="M77" s="70">
        <v>0</v>
      </c>
    </row>
    <row r="78" spans="1:13" x14ac:dyDescent="0.3">
      <c r="A78" s="69" t="s">
        <v>187</v>
      </c>
      <c r="B78" s="70">
        <v>3480229</v>
      </c>
      <c r="C78" s="69" t="s">
        <v>210</v>
      </c>
      <c r="D78" s="70">
        <v>79237790</v>
      </c>
      <c r="E78" s="70">
        <v>43</v>
      </c>
      <c r="F78" s="70">
        <v>120</v>
      </c>
      <c r="G78" s="70">
        <v>0</v>
      </c>
      <c r="H78" s="70">
        <v>152</v>
      </c>
      <c r="I78" s="70">
        <v>0</v>
      </c>
      <c r="J78" s="70">
        <v>0</v>
      </c>
      <c r="K78" s="70">
        <v>0</v>
      </c>
      <c r="L78" s="70">
        <v>0</v>
      </c>
      <c r="M78" s="70">
        <v>11</v>
      </c>
    </row>
    <row r="79" spans="1:13" x14ac:dyDescent="0.3">
      <c r="A79" s="69" t="s">
        <v>187</v>
      </c>
      <c r="B79" s="70">
        <v>3480229</v>
      </c>
      <c r="C79" s="69" t="s">
        <v>211</v>
      </c>
      <c r="D79" s="70">
        <v>79304102</v>
      </c>
      <c r="E79" s="70">
        <v>39</v>
      </c>
      <c r="F79" s="70">
        <v>1150</v>
      </c>
      <c r="G79" s="70">
        <v>150</v>
      </c>
      <c r="H79" s="70">
        <v>996</v>
      </c>
      <c r="I79" s="70">
        <v>0</v>
      </c>
      <c r="J79" s="70">
        <v>0</v>
      </c>
      <c r="K79" s="70">
        <v>0</v>
      </c>
      <c r="L79" s="70">
        <v>0</v>
      </c>
      <c r="M79" s="70">
        <v>43</v>
      </c>
    </row>
    <row r="80" spans="1:13" x14ac:dyDescent="0.3">
      <c r="A80" s="69" t="s">
        <v>187</v>
      </c>
      <c r="B80" s="70">
        <v>3480229</v>
      </c>
      <c r="C80" s="69" t="s">
        <v>212</v>
      </c>
      <c r="D80" s="70">
        <v>80209037</v>
      </c>
      <c r="E80" s="70">
        <v>0</v>
      </c>
      <c r="F80" s="70">
        <v>10</v>
      </c>
      <c r="G80" s="70">
        <v>0</v>
      </c>
      <c r="H80" s="70">
        <v>10</v>
      </c>
      <c r="I80" s="70">
        <v>0</v>
      </c>
      <c r="J80" s="70">
        <v>0</v>
      </c>
      <c r="K80" s="70">
        <v>0</v>
      </c>
      <c r="L80" s="70">
        <v>0</v>
      </c>
      <c r="M80" s="70">
        <v>0</v>
      </c>
    </row>
    <row r="81" spans="1:13" x14ac:dyDescent="0.3">
      <c r="A81" s="69" t="s">
        <v>187</v>
      </c>
      <c r="B81" s="70">
        <v>3480229</v>
      </c>
      <c r="C81" s="69" t="s">
        <v>213</v>
      </c>
      <c r="D81" s="70">
        <v>79998538</v>
      </c>
      <c r="E81" s="70">
        <v>50</v>
      </c>
      <c r="F81" s="70">
        <v>50</v>
      </c>
      <c r="G81" s="70">
        <v>0</v>
      </c>
      <c r="H81" s="70">
        <v>71</v>
      </c>
      <c r="I81" s="70">
        <v>0</v>
      </c>
      <c r="J81" s="70">
        <v>0</v>
      </c>
      <c r="K81" s="70">
        <v>0</v>
      </c>
      <c r="L81" s="70">
        <v>0</v>
      </c>
      <c r="M81" s="70">
        <v>29</v>
      </c>
    </row>
    <row r="82" spans="1:13" x14ac:dyDescent="0.3">
      <c r="A82" s="69" t="s">
        <v>187</v>
      </c>
      <c r="B82" s="70">
        <v>3480229</v>
      </c>
      <c r="C82" s="69" t="s">
        <v>214</v>
      </c>
      <c r="D82" s="70">
        <v>3825128</v>
      </c>
      <c r="E82" s="70">
        <v>0</v>
      </c>
      <c r="F82" s="70">
        <v>120</v>
      </c>
      <c r="G82" s="70">
        <v>0</v>
      </c>
      <c r="H82" s="70">
        <v>2</v>
      </c>
      <c r="I82" s="70">
        <v>0</v>
      </c>
      <c r="J82" s="70">
        <v>0</v>
      </c>
      <c r="K82" s="70">
        <v>0</v>
      </c>
      <c r="L82" s="70">
        <v>0</v>
      </c>
      <c r="M82" s="70">
        <v>118</v>
      </c>
    </row>
    <row r="83" spans="1:13" x14ac:dyDescent="0.3">
      <c r="A83" s="69" t="s">
        <v>187</v>
      </c>
      <c r="B83" s="70">
        <v>3480229</v>
      </c>
      <c r="C83" s="69" t="s">
        <v>215</v>
      </c>
      <c r="D83" s="70">
        <v>3825098</v>
      </c>
      <c r="E83" s="70">
        <v>50</v>
      </c>
      <c r="F83" s="70">
        <v>1050</v>
      </c>
      <c r="G83" s="70">
        <v>0</v>
      </c>
      <c r="H83" s="70">
        <v>930</v>
      </c>
      <c r="I83" s="70">
        <v>0</v>
      </c>
      <c r="J83" s="70">
        <v>0</v>
      </c>
      <c r="K83" s="70">
        <v>0</v>
      </c>
      <c r="L83" s="70">
        <v>0</v>
      </c>
      <c r="M83" s="70">
        <v>170</v>
      </c>
    </row>
    <row r="84" spans="1:13" x14ac:dyDescent="0.3">
      <c r="A84" s="69" t="s">
        <v>187</v>
      </c>
      <c r="B84" s="70">
        <v>3480229</v>
      </c>
      <c r="C84" s="69" t="s">
        <v>216</v>
      </c>
      <c r="D84" s="70">
        <v>5976951</v>
      </c>
      <c r="E84" s="70">
        <v>0</v>
      </c>
      <c r="F84" s="70">
        <v>240</v>
      </c>
      <c r="G84" s="70">
        <v>60</v>
      </c>
      <c r="H84" s="70">
        <v>147</v>
      </c>
      <c r="I84" s="70">
        <v>0</v>
      </c>
      <c r="J84" s="70">
        <v>0</v>
      </c>
      <c r="K84" s="70">
        <v>0</v>
      </c>
      <c r="L84" s="70">
        <v>0</v>
      </c>
      <c r="M84" s="70">
        <v>33</v>
      </c>
    </row>
    <row r="85" spans="1:13" x14ac:dyDescent="0.3">
      <c r="A85" s="69" t="s">
        <v>187</v>
      </c>
      <c r="B85" s="70">
        <v>3480229</v>
      </c>
      <c r="C85" s="69" t="s">
        <v>217</v>
      </c>
      <c r="D85" s="70">
        <v>5987678</v>
      </c>
      <c r="E85" s="70">
        <v>27</v>
      </c>
      <c r="F85" s="70">
        <v>140</v>
      </c>
      <c r="G85" s="70">
        <v>40</v>
      </c>
      <c r="H85" s="70">
        <v>70</v>
      </c>
      <c r="I85" s="70">
        <v>0</v>
      </c>
      <c r="J85" s="70">
        <v>0</v>
      </c>
      <c r="K85" s="70">
        <v>0</v>
      </c>
      <c r="L85" s="70">
        <v>0</v>
      </c>
      <c r="M85" s="70">
        <v>57</v>
      </c>
    </row>
    <row r="86" spans="1:13" x14ac:dyDescent="0.3">
      <c r="A86" s="69" t="s">
        <v>187</v>
      </c>
      <c r="B86" s="70">
        <v>3480229</v>
      </c>
      <c r="C86" s="69" t="s">
        <v>218</v>
      </c>
      <c r="D86" s="70">
        <v>5975343</v>
      </c>
      <c r="E86" s="70">
        <v>25</v>
      </c>
      <c r="F86" s="70">
        <v>350</v>
      </c>
      <c r="G86" s="70">
        <v>100</v>
      </c>
      <c r="H86" s="70">
        <v>178</v>
      </c>
      <c r="I86" s="70">
        <v>0</v>
      </c>
      <c r="J86" s="70">
        <v>0</v>
      </c>
      <c r="K86" s="70">
        <v>0</v>
      </c>
      <c r="L86" s="70">
        <v>0</v>
      </c>
      <c r="M86" s="70">
        <v>97</v>
      </c>
    </row>
    <row r="87" spans="1:13" x14ac:dyDescent="0.3">
      <c r="A87" s="69" t="s">
        <v>187</v>
      </c>
      <c r="B87" s="70">
        <v>3480229</v>
      </c>
      <c r="C87" s="69" t="s">
        <v>219</v>
      </c>
      <c r="D87" s="70">
        <v>79384181</v>
      </c>
      <c r="E87" s="70">
        <v>10</v>
      </c>
      <c r="F87" s="70">
        <v>50</v>
      </c>
      <c r="G87" s="70">
        <v>0</v>
      </c>
      <c r="H87" s="70">
        <v>31</v>
      </c>
      <c r="I87" s="70">
        <v>0</v>
      </c>
      <c r="J87" s="70">
        <v>0</v>
      </c>
      <c r="K87" s="70">
        <v>0</v>
      </c>
      <c r="L87" s="70">
        <v>0</v>
      </c>
      <c r="M87" s="70">
        <v>29</v>
      </c>
    </row>
    <row r="88" spans="1:13" x14ac:dyDescent="0.3">
      <c r="A88" s="69" t="s">
        <v>187</v>
      </c>
      <c r="B88" s="70">
        <v>3480229</v>
      </c>
      <c r="C88" s="69" t="s">
        <v>220</v>
      </c>
      <c r="D88" s="70">
        <v>80018703</v>
      </c>
      <c r="E88" s="70">
        <v>127</v>
      </c>
      <c r="F88" s="70">
        <v>1300</v>
      </c>
      <c r="G88" s="70">
        <v>0</v>
      </c>
      <c r="H88" s="70">
        <v>1166</v>
      </c>
      <c r="I88" s="70">
        <v>0</v>
      </c>
      <c r="J88" s="70">
        <v>0</v>
      </c>
      <c r="K88" s="70">
        <v>0</v>
      </c>
      <c r="L88" s="70">
        <v>0</v>
      </c>
      <c r="M88" s="70">
        <v>261</v>
      </c>
    </row>
    <row r="89" spans="1:13" x14ac:dyDescent="0.3">
      <c r="A89" s="69" t="s">
        <v>187</v>
      </c>
      <c r="B89" s="70">
        <v>3480229</v>
      </c>
      <c r="C89" s="69" t="s">
        <v>221</v>
      </c>
      <c r="D89" s="70">
        <v>84093394</v>
      </c>
      <c r="E89" s="70">
        <v>371</v>
      </c>
      <c r="F89" s="70">
        <v>700</v>
      </c>
      <c r="G89" s="70">
        <v>0</v>
      </c>
      <c r="H89" s="70">
        <v>730</v>
      </c>
      <c r="I89" s="70">
        <v>0</v>
      </c>
      <c r="J89" s="70">
        <v>0</v>
      </c>
      <c r="K89" s="70">
        <v>0</v>
      </c>
      <c r="L89" s="70">
        <v>0</v>
      </c>
      <c r="M89" s="70">
        <v>341</v>
      </c>
    </row>
    <row r="90" spans="1:13" x14ac:dyDescent="0.3">
      <c r="A90" s="69" t="s">
        <v>187</v>
      </c>
      <c r="B90" s="70">
        <v>3480229</v>
      </c>
      <c r="C90" s="69" t="s">
        <v>222</v>
      </c>
      <c r="D90" s="70">
        <v>79511655</v>
      </c>
      <c r="E90" s="70">
        <v>0</v>
      </c>
      <c r="F90" s="70">
        <v>500</v>
      </c>
      <c r="G90" s="70">
        <v>240</v>
      </c>
      <c r="H90" s="70">
        <v>335</v>
      </c>
      <c r="I90" s="70">
        <v>100</v>
      </c>
      <c r="J90" s="70">
        <v>0</v>
      </c>
      <c r="K90" s="70">
        <v>0</v>
      </c>
      <c r="L90" s="70">
        <v>0</v>
      </c>
      <c r="M90" s="70">
        <v>25</v>
      </c>
    </row>
    <row r="91" spans="1:13" x14ac:dyDescent="0.3">
      <c r="A91" s="69" t="s">
        <v>187</v>
      </c>
      <c r="B91" s="70">
        <v>3480229</v>
      </c>
      <c r="C91" s="69" t="s">
        <v>223</v>
      </c>
      <c r="D91" s="70">
        <v>79477090</v>
      </c>
      <c r="E91" s="70">
        <v>8</v>
      </c>
      <c r="F91" s="70">
        <v>0</v>
      </c>
      <c r="G91" s="70">
        <v>0</v>
      </c>
      <c r="H91" s="70">
        <v>8</v>
      </c>
      <c r="I91" s="70">
        <v>0</v>
      </c>
      <c r="J91" s="70">
        <v>0</v>
      </c>
      <c r="K91" s="70">
        <v>0</v>
      </c>
      <c r="L91" s="70">
        <v>0</v>
      </c>
      <c r="M91" s="70">
        <v>0</v>
      </c>
    </row>
    <row r="92" spans="1:13" x14ac:dyDescent="0.3">
      <c r="A92" s="69" t="s">
        <v>187</v>
      </c>
      <c r="B92" s="70">
        <v>3480229</v>
      </c>
      <c r="C92" s="69" t="s">
        <v>224</v>
      </c>
      <c r="D92" s="70">
        <v>5950812</v>
      </c>
      <c r="E92" s="70">
        <v>59</v>
      </c>
      <c r="F92" s="70">
        <v>250</v>
      </c>
      <c r="G92" s="70">
        <v>0</v>
      </c>
      <c r="H92" s="70">
        <v>310</v>
      </c>
      <c r="I92" s="70">
        <v>0</v>
      </c>
      <c r="J92" s="70">
        <v>0</v>
      </c>
      <c r="K92" s="70">
        <v>0</v>
      </c>
      <c r="L92" s="70">
        <v>-1</v>
      </c>
      <c r="M92" s="70">
        <v>0</v>
      </c>
    </row>
    <row r="93" spans="1:13" x14ac:dyDescent="0.3">
      <c r="A93" s="69" t="s">
        <v>187</v>
      </c>
      <c r="B93" s="70">
        <v>3480229</v>
      </c>
      <c r="C93" s="69" t="s">
        <v>225</v>
      </c>
      <c r="D93" s="70">
        <v>79052375</v>
      </c>
      <c r="E93" s="70">
        <v>179</v>
      </c>
      <c r="F93" s="70">
        <v>0</v>
      </c>
      <c r="G93" s="70">
        <v>60</v>
      </c>
      <c r="H93" s="70">
        <v>40</v>
      </c>
      <c r="I93" s="70">
        <v>0</v>
      </c>
      <c r="J93" s="70">
        <v>0</v>
      </c>
      <c r="K93" s="70">
        <v>0</v>
      </c>
      <c r="L93" s="70">
        <v>0</v>
      </c>
      <c r="M93" s="70">
        <v>79</v>
      </c>
    </row>
    <row r="94" spans="1:13" x14ac:dyDescent="0.3">
      <c r="A94" s="69" t="s">
        <v>187</v>
      </c>
      <c r="B94" s="70">
        <v>3480229</v>
      </c>
      <c r="C94" s="69" t="s">
        <v>226</v>
      </c>
      <c r="D94" s="70">
        <v>3825578</v>
      </c>
      <c r="E94" s="70">
        <v>423</v>
      </c>
      <c r="F94" s="70">
        <v>0</v>
      </c>
      <c r="G94" s="70">
        <v>0</v>
      </c>
      <c r="H94" s="70">
        <v>284</v>
      </c>
      <c r="I94" s="70">
        <v>10</v>
      </c>
      <c r="J94" s="70">
        <v>0</v>
      </c>
      <c r="K94" s="70">
        <v>0</v>
      </c>
      <c r="L94" s="70">
        <v>0</v>
      </c>
      <c r="M94" s="70">
        <v>149</v>
      </c>
    </row>
    <row r="95" spans="1:13" x14ac:dyDescent="0.3">
      <c r="A95" s="69" t="s">
        <v>187</v>
      </c>
      <c r="B95" s="70">
        <v>3480229</v>
      </c>
      <c r="C95" s="69" t="s">
        <v>227</v>
      </c>
      <c r="D95" s="70">
        <v>85758136</v>
      </c>
      <c r="E95" s="70">
        <v>0</v>
      </c>
      <c r="F95" s="70">
        <v>40</v>
      </c>
      <c r="G95" s="70">
        <v>0</v>
      </c>
      <c r="H95" s="70">
        <v>32</v>
      </c>
      <c r="I95" s="70">
        <v>0</v>
      </c>
      <c r="J95" s="70">
        <v>0</v>
      </c>
      <c r="K95" s="70">
        <v>0</v>
      </c>
      <c r="L95" s="70">
        <v>0</v>
      </c>
      <c r="M95" s="70">
        <v>8</v>
      </c>
    </row>
    <row r="96" spans="1:13" x14ac:dyDescent="0.3">
      <c r="A96" s="69" t="s">
        <v>187</v>
      </c>
      <c r="B96" s="70">
        <v>3480229</v>
      </c>
      <c r="C96" s="69" t="s">
        <v>228</v>
      </c>
      <c r="D96" s="70">
        <v>85767860</v>
      </c>
      <c r="E96" s="70">
        <v>0</v>
      </c>
      <c r="F96" s="70">
        <v>100</v>
      </c>
      <c r="G96" s="70">
        <v>0</v>
      </c>
      <c r="H96" s="70">
        <v>100</v>
      </c>
      <c r="I96" s="70">
        <v>0</v>
      </c>
      <c r="J96" s="70">
        <v>0</v>
      </c>
      <c r="K96" s="70">
        <v>0</v>
      </c>
      <c r="L96" s="70">
        <v>0</v>
      </c>
      <c r="M96" s="70">
        <v>0</v>
      </c>
    </row>
    <row r="97" spans="1:13" x14ac:dyDescent="0.3">
      <c r="A97" s="69" t="s">
        <v>187</v>
      </c>
      <c r="B97" s="70">
        <v>3480229</v>
      </c>
      <c r="C97" s="69" t="s">
        <v>229</v>
      </c>
      <c r="D97" s="70">
        <v>79637365</v>
      </c>
      <c r="E97" s="70">
        <v>0</v>
      </c>
      <c r="F97" s="70">
        <v>170</v>
      </c>
      <c r="G97" s="70">
        <v>80</v>
      </c>
      <c r="H97" s="70">
        <v>71</v>
      </c>
      <c r="I97" s="70">
        <v>2</v>
      </c>
      <c r="J97" s="70">
        <v>0</v>
      </c>
      <c r="K97" s="70">
        <v>0</v>
      </c>
      <c r="L97" s="70">
        <v>0</v>
      </c>
      <c r="M97" s="70">
        <v>21</v>
      </c>
    </row>
    <row r="98" spans="1:13" x14ac:dyDescent="0.3">
      <c r="A98" s="69" t="s">
        <v>187</v>
      </c>
      <c r="B98" s="70">
        <v>3480229</v>
      </c>
      <c r="C98" s="69" t="s">
        <v>230</v>
      </c>
      <c r="D98" s="70">
        <v>79987870</v>
      </c>
      <c r="E98" s="70">
        <v>0</v>
      </c>
      <c r="F98" s="70">
        <v>160</v>
      </c>
      <c r="G98" s="70">
        <v>0</v>
      </c>
      <c r="H98" s="70">
        <v>140</v>
      </c>
      <c r="I98" s="70">
        <v>18</v>
      </c>
      <c r="J98" s="70">
        <v>0</v>
      </c>
      <c r="K98" s="70">
        <v>0</v>
      </c>
      <c r="L98" s="70">
        <v>0</v>
      </c>
      <c r="M98" s="70">
        <v>38</v>
      </c>
    </row>
    <row r="99" spans="1:13" x14ac:dyDescent="0.3">
      <c r="A99" s="69" t="s">
        <v>187</v>
      </c>
      <c r="B99" s="70">
        <v>3480229</v>
      </c>
      <c r="C99" s="69" t="s">
        <v>231</v>
      </c>
      <c r="D99" s="70">
        <v>79706723</v>
      </c>
      <c r="E99" s="70">
        <v>19</v>
      </c>
      <c r="F99" s="70">
        <v>400</v>
      </c>
      <c r="G99" s="70">
        <v>240</v>
      </c>
      <c r="H99" s="70">
        <v>175</v>
      </c>
      <c r="I99" s="70">
        <v>0</v>
      </c>
      <c r="J99" s="70">
        <v>0</v>
      </c>
      <c r="K99" s="70">
        <v>0</v>
      </c>
      <c r="L99" s="70">
        <v>0</v>
      </c>
      <c r="M99" s="70">
        <v>4</v>
      </c>
    </row>
    <row r="100" spans="1:13" x14ac:dyDescent="0.3">
      <c r="A100" s="69" t="s">
        <v>187</v>
      </c>
      <c r="B100" s="70">
        <v>3480229</v>
      </c>
      <c r="C100" s="69" t="s">
        <v>232</v>
      </c>
      <c r="D100" s="70">
        <v>79641931</v>
      </c>
      <c r="E100" s="70">
        <v>50</v>
      </c>
      <c r="F100" s="70">
        <v>300</v>
      </c>
      <c r="G100" s="70">
        <v>50</v>
      </c>
      <c r="H100" s="70">
        <v>246</v>
      </c>
      <c r="I100" s="70">
        <v>0</v>
      </c>
      <c r="J100" s="70">
        <v>0</v>
      </c>
      <c r="K100" s="70">
        <v>0</v>
      </c>
      <c r="L100" s="70">
        <v>0</v>
      </c>
      <c r="M100" s="70">
        <v>54</v>
      </c>
    </row>
    <row r="101" spans="1:13" x14ac:dyDescent="0.3">
      <c r="A101" s="69" t="s">
        <v>187</v>
      </c>
      <c r="B101" s="70">
        <v>3480229</v>
      </c>
      <c r="C101" s="69" t="s">
        <v>233</v>
      </c>
      <c r="D101" s="70">
        <v>80219121</v>
      </c>
      <c r="E101" s="70">
        <v>0</v>
      </c>
      <c r="F101" s="70">
        <v>300</v>
      </c>
      <c r="G101" s="70">
        <v>200</v>
      </c>
      <c r="H101" s="70">
        <v>100</v>
      </c>
      <c r="I101" s="70">
        <v>0</v>
      </c>
      <c r="J101" s="70">
        <v>0</v>
      </c>
      <c r="K101" s="70">
        <v>0</v>
      </c>
      <c r="L101" s="70">
        <v>0</v>
      </c>
      <c r="M101" s="70">
        <v>0</v>
      </c>
    </row>
    <row r="102" spans="1:13" x14ac:dyDescent="0.3">
      <c r="A102" s="69" t="s">
        <v>187</v>
      </c>
      <c r="B102" s="70">
        <v>3480229</v>
      </c>
      <c r="C102" s="69" t="s">
        <v>234</v>
      </c>
      <c r="D102" s="70">
        <v>84407038</v>
      </c>
      <c r="E102" s="70">
        <v>0</v>
      </c>
      <c r="F102" s="70">
        <v>20</v>
      </c>
      <c r="G102" s="70">
        <v>0</v>
      </c>
      <c r="H102" s="70">
        <v>20</v>
      </c>
      <c r="I102" s="70">
        <v>0</v>
      </c>
      <c r="J102" s="70">
        <v>0</v>
      </c>
      <c r="K102" s="70">
        <v>0</v>
      </c>
      <c r="L102" s="70">
        <v>0</v>
      </c>
      <c r="M102" s="70">
        <v>0</v>
      </c>
    </row>
    <row r="103" spans="1:13" x14ac:dyDescent="0.3">
      <c r="A103" s="69" t="s">
        <v>187</v>
      </c>
      <c r="B103" s="70">
        <v>3480229</v>
      </c>
      <c r="C103" s="69" t="s">
        <v>235</v>
      </c>
      <c r="D103" s="70">
        <v>5972697</v>
      </c>
      <c r="E103" s="70">
        <v>2</v>
      </c>
      <c r="F103" s="70">
        <v>960</v>
      </c>
      <c r="G103" s="70">
        <v>220</v>
      </c>
      <c r="H103" s="70">
        <v>826</v>
      </c>
      <c r="I103" s="70">
        <v>104</v>
      </c>
      <c r="J103" s="70">
        <v>0</v>
      </c>
      <c r="K103" s="70">
        <v>0</v>
      </c>
      <c r="L103" s="70">
        <v>0</v>
      </c>
      <c r="M103" s="70">
        <v>20</v>
      </c>
    </row>
    <row r="104" spans="1:13" x14ac:dyDescent="0.3">
      <c r="A104" s="69" t="s">
        <v>187</v>
      </c>
      <c r="B104" s="70">
        <v>3480229</v>
      </c>
      <c r="C104" s="69" t="s">
        <v>236</v>
      </c>
      <c r="D104" s="70">
        <v>5955989</v>
      </c>
      <c r="E104" s="70">
        <v>42</v>
      </c>
      <c r="F104" s="70">
        <v>1060</v>
      </c>
      <c r="G104" s="70">
        <v>60</v>
      </c>
      <c r="H104" s="70">
        <v>1019</v>
      </c>
      <c r="I104" s="70">
        <v>4</v>
      </c>
      <c r="J104" s="70">
        <v>0</v>
      </c>
      <c r="K104" s="70">
        <v>0</v>
      </c>
      <c r="L104" s="70">
        <v>0</v>
      </c>
      <c r="M104" s="70">
        <v>27</v>
      </c>
    </row>
    <row r="105" spans="1:13" x14ac:dyDescent="0.3">
      <c r="A105" s="69" t="s">
        <v>187</v>
      </c>
      <c r="B105" s="70">
        <v>3480229</v>
      </c>
      <c r="C105" s="69" t="s">
        <v>237</v>
      </c>
      <c r="D105" s="70">
        <v>5966131</v>
      </c>
      <c r="E105" s="70">
        <v>52</v>
      </c>
      <c r="F105" s="70">
        <v>3560</v>
      </c>
      <c r="G105" s="70">
        <v>1280</v>
      </c>
      <c r="H105" s="70">
        <v>2590</v>
      </c>
      <c r="I105" s="70">
        <v>284</v>
      </c>
      <c r="J105" s="70">
        <v>0</v>
      </c>
      <c r="K105" s="70">
        <v>0</v>
      </c>
      <c r="L105" s="70">
        <v>0</v>
      </c>
      <c r="M105" s="70">
        <v>26</v>
      </c>
    </row>
    <row r="106" spans="1:13" x14ac:dyDescent="0.3">
      <c r="A106" s="69" t="s">
        <v>187</v>
      </c>
      <c r="B106" s="70">
        <v>3480229</v>
      </c>
      <c r="C106" s="69" t="s">
        <v>238</v>
      </c>
      <c r="D106" s="70">
        <v>5994151</v>
      </c>
      <c r="E106" s="70">
        <v>138</v>
      </c>
      <c r="F106" s="70">
        <v>1600</v>
      </c>
      <c r="G106" s="70">
        <v>600</v>
      </c>
      <c r="H106" s="70">
        <v>1218</v>
      </c>
      <c r="I106" s="70">
        <v>104</v>
      </c>
      <c r="J106" s="70">
        <v>0</v>
      </c>
      <c r="K106" s="70">
        <v>0</v>
      </c>
      <c r="L106" s="70">
        <v>0</v>
      </c>
      <c r="M106" s="70">
        <v>24</v>
      </c>
    </row>
    <row r="107" spans="1:13" x14ac:dyDescent="0.3">
      <c r="A107" s="69" t="s">
        <v>187</v>
      </c>
      <c r="B107" s="70">
        <v>3480229</v>
      </c>
      <c r="C107" s="69" t="s">
        <v>157</v>
      </c>
      <c r="D107" s="70">
        <v>86768380</v>
      </c>
      <c r="E107" s="70">
        <v>0</v>
      </c>
      <c r="F107" s="70">
        <v>25</v>
      </c>
      <c r="G107" s="70">
        <v>0</v>
      </c>
      <c r="H107" s="70">
        <v>25</v>
      </c>
      <c r="I107" s="70">
        <v>0</v>
      </c>
      <c r="J107" s="70">
        <v>0</v>
      </c>
      <c r="K107" s="70">
        <v>0</v>
      </c>
      <c r="L107" s="70">
        <v>0</v>
      </c>
      <c r="M107" s="70">
        <v>0</v>
      </c>
    </row>
    <row r="108" spans="1:13" x14ac:dyDescent="0.3">
      <c r="A108" s="69" t="s">
        <v>187</v>
      </c>
      <c r="B108" s="70">
        <v>3480229</v>
      </c>
      <c r="C108" s="69" t="s">
        <v>158</v>
      </c>
      <c r="D108" s="70">
        <v>87361500</v>
      </c>
      <c r="E108" s="70">
        <v>0</v>
      </c>
      <c r="F108" s="70">
        <v>8</v>
      </c>
      <c r="G108" s="70">
        <v>0</v>
      </c>
      <c r="H108" s="70">
        <v>8</v>
      </c>
      <c r="I108" s="70">
        <v>0</v>
      </c>
      <c r="J108" s="70">
        <v>0</v>
      </c>
      <c r="K108" s="70">
        <v>0</v>
      </c>
      <c r="L108" s="70">
        <v>0</v>
      </c>
      <c r="M108" s="70">
        <v>0</v>
      </c>
    </row>
    <row r="109" spans="1:13" x14ac:dyDescent="0.3">
      <c r="A109" s="69" t="s">
        <v>187</v>
      </c>
      <c r="B109" s="70">
        <v>3480229</v>
      </c>
      <c r="C109" s="69" t="s">
        <v>130</v>
      </c>
      <c r="D109" s="70">
        <v>3823311</v>
      </c>
      <c r="E109" s="70">
        <v>67</v>
      </c>
      <c r="F109" s="70">
        <v>0</v>
      </c>
      <c r="G109" s="70">
        <v>0</v>
      </c>
      <c r="H109" s="70">
        <v>0</v>
      </c>
      <c r="I109" s="70">
        <v>0</v>
      </c>
      <c r="J109" s="70">
        <v>0</v>
      </c>
      <c r="K109" s="70">
        <v>0</v>
      </c>
      <c r="L109" s="70">
        <v>0</v>
      </c>
      <c r="M109" s="70">
        <v>67</v>
      </c>
    </row>
    <row r="110" spans="1:13" x14ac:dyDescent="0.3">
      <c r="A110" s="69" t="s">
        <v>187</v>
      </c>
      <c r="B110" s="70">
        <v>3480229</v>
      </c>
      <c r="C110" s="69" t="s">
        <v>171</v>
      </c>
      <c r="D110" s="70">
        <v>79646194</v>
      </c>
      <c r="E110" s="70">
        <v>40</v>
      </c>
      <c r="F110" s="70">
        <v>0</v>
      </c>
      <c r="G110" s="70">
        <v>0</v>
      </c>
      <c r="H110" s="70">
        <v>5</v>
      </c>
      <c r="I110" s="70">
        <v>5</v>
      </c>
      <c r="J110" s="70">
        <v>0</v>
      </c>
      <c r="K110" s="70">
        <v>0</v>
      </c>
      <c r="L110" s="70">
        <v>0</v>
      </c>
      <c r="M110" s="70">
        <v>40</v>
      </c>
    </row>
    <row r="111" spans="1:13" x14ac:dyDescent="0.3">
      <c r="A111" s="69" t="s">
        <v>187</v>
      </c>
      <c r="B111" s="70">
        <v>3480229</v>
      </c>
      <c r="C111" s="69" t="s">
        <v>169</v>
      </c>
      <c r="D111" s="70">
        <v>6103692</v>
      </c>
      <c r="E111" s="70">
        <v>56</v>
      </c>
      <c r="F111" s="70">
        <v>650</v>
      </c>
      <c r="G111" s="70">
        <v>0</v>
      </c>
      <c r="H111" s="70">
        <v>659</v>
      </c>
      <c r="I111" s="70">
        <v>10</v>
      </c>
      <c r="J111" s="70">
        <v>0</v>
      </c>
      <c r="K111" s="70">
        <v>0</v>
      </c>
      <c r="L111" s="70">
        <v>0</v>
      </c>
      <c r="M111" s="70">
        <v>57</v>
      </c>
    </row>
    <row r="112" spans="1:13" x14ac:dyDescent="0.3">
      <c r="A112" s="69" t="s">
        <v>187</v>
      </c>
      <c r="B112" s="70">
        <v>3480229</v>
      </c>
      <c r="C112" s="69" t="s">
        <v>170</v>
      </c>
      <c r="D112" s="70">
        <v>3823281</v>
      </c>
      <c r="E112" s="70">
        <v>7</v>
      </c>
      <c r="F112" s="70">
        <v>320</v>
      </c>
      <c r="G112" s="70">
        <v>0</v>
      </c>
      <c r="H112" s="70">
        <v>295</v>
      </c>
      <c r="I112" s="70">
        <v>3</v>
      </c>
      <c r="J112" s="70">
        <v>0</v>
      </c>
      <c r="K112" s="70">
        <v>0</v>
      </c>
      <c r="L112" s="70">
        <v>0</v>
      </c>
      <c r="M112" s="70">
        <v>35</v>
      </c>
    </row>
    <row r="113" spans="1:13" x14ac:dyDescent="0.3">
      <c r="A113" s="69" t="s">
        <v>187</v>
      </c>
      <c r="B113" s="70">
        <v>3480229</v>
      </c>
      <c r="C113" s="69" t="s">
        <v>239</v>
      </c>
      <c r="D113" s="70">
        <v>10173667</v>
      </c>
      <c r="E113" s="70">
        <v>0</v>
      </c>
      <c r="F113" s="70">
        <v>300</v>
      </c>
      <c r="G113" s="70">
        <v>0</v>
      </c>
      <c r="H113" s="70">
        <v>300</v>
      </c>
      <c r="I113" s="70">
        <v>0</v>
      </c>
      <c r="J113" s="70">
        <v>0</v>
      </c>
      <c r="K113" s="70">
        <v>0</v>
      </c>
      <c r="L113" s="70">
        <v>0</v>
      </c>
      <c r="M113" s="70">
        <v>0</v>
      </c>
    </row>
    <row r="114" spans="1:13" x14ac:dyDescent="0.3">
      <c r="A114" s="69" t="s">
        <v>187</v>
      </c>
      <c r="B114" s="70">
        <v>3480229</v>
      </c>
      <c r="C114" s="69" t="s">
        <v>240</v>
      </c>
      <c r="D114" s="70">
        <v>84911186</v>
      </c>
      <c r="E114" s="70">
        <v>50</v>
      </c>
      <c r="F114" s="70">
        <v>400</v>
      </c>
      <c r="G114" s="70">
        <v>0</v>
      </c>
      <c r="H114" s="70">
        <v>200</v>
      </c>
      <c r="I114" s="70">
        <v>0</v>
      </c>
      <c r="J114" s="70">
        <v>0</v>
      </c>
      <c r="K114" s="70">
        <v>0</v>
      </c>
      <c r="L114" s="70">
        <v>0</v>
      </c>
      <c r="M114" s="70">
        <v>250</v>
      </c>
    </row>
    <row r="115" spans="1:13" x14ac:dyDescent="0.3">
      <c r="A115" s="69" t="s">
        <v>187</v>
      </c>
      <c r="B115" s="70">
        <v>3480229</v>
      </c>
      <c r="C115" s="69" t="s">
        <v>241</v>
      </c>
      <c r="D115" s="70">
        <v>6000664</v>
      </c>
      <c r="E115" s="70">
        <v>4</v>
      </c>
      <c r="F115" s="70">
        <v>120</v>
      </c>
      <c r="G115" s="70">
        <v>0</v>
      </c>
      <c r="H115" s="70">
        <v>106</v>
      </c>
      <c r="I115" s="70">
        <v>0</v>
      </c>
      <c r="J115" s="70">
        <v>0</v>
      </c>
      <c r="K115" s="70">
        <v>0</v>
      </c>
      <c r="L115" s="70">
        <v>0</v>
      </c>
      <c r="M115" s="70">
        <v>18</v>
      </c>
    </row>
    <row r="116" spans="1:13" x14ac:dyDescent="0.3">
      <c r="A116" s="69" t="s">
        <v>187</v>
      </c>
      <c r="B116" s="70">
        <v>3480229</v>
      </c>
      <c r="C116" s="69" t="s">
        <v>159</v>
      </c>
      <c r="D116" s="70">
        <v>86224801</v>
      </c>
      <c r="E116" s="70">
        <v>0</v>
      </c>
      <c r="F116" s="70">
        <v>40</v>
      </c>
      <c r="G116" s="70">
        <v>0</v>
      </c>
      <c r="H116" s="70">
        <v>10</v>
      </c>
      <c r="I116" s="70">
        <v>0</v>
      </c>
      <c r="J116" s="70">
        <v>0</v>
      </c>
      <c r="K116" s="70">
        <v>0</v>
      </c>
      <c r="L116" s="70">
        <v>0</v>
      </c>
      <c r="M116" s="70">
        <v>30</v>
      </c>
    </row>
    <row r="117" spans="1:13" x14ac:dyDescent="0.3">
      <c r="A117" s="69" t="s">
        <v>187</v>
      </c>
      <c r="B117" s="70">
        <v>3480229</v>
      </c>
      <c r="C117" s="69" t="s">
        <v>242</v>
      </c>
      <c r="D117" s="70">
        <v>5962667</v>
      </c>
      <c r="E117" s="70">
        <v>14</v>
      </c>
      <c r="F117" s="70">
        <v>110</v>
      </c>
      <c r="G117" s="70">
        <v>0</v>
      </c>
      <c r="H117" s="70">
        <v>114</v>
      </c>
      <c r="I117" s="70">
        <v>0</v>
      </c>
      <c r="J117" s="70">
        <v>0</v>
      </c>
      <c r="K117" s="70">
        <v>0</v>
      </c>
      <c r="L117" s="70">
        <v>0</v>
      </c>
      <c r="M117" s="70">
        <v>10</v>
      </c>
    </row>
    <row r="118" spans="1:13" x14ac:dyDescent="0.3">
      <c r="A118" s="69" t="s">
        <v>187</v>
      </c>
      <c r="B118" s="70">
        <v>3480229</v>
      </c>
      <c r="C118" s="69" t="s">
        <v>243</v>
      </c>
      <c r="D118" s="70">
        <v>3480229</v>
      </c>
      <c r="E118" s="70">
        <v>0</v>
      </c>
      <c r="F118" s="70">
        <v>60</v>
      </c>
      <c r="G118" s="70">
        <v>0</v>
      </c>
      <c r="H118" s="70">
        <v>12</v>
      </c>
      <c r="I118" s="70">
        <v>0</v>
      </c>
      <c r="J118" s="70">
        <v>0</v>
      </c>
      <c r="K118" s="70">
        <v>0</v>
      </c>
      <c r="L118" s="70">
        <v>0</v>
      </c>
      <c r="M118" s="70">
        <v>48</v>
      </c>
    </row>
    <row r="119" spans="1:13" x14ac:dyDescent="0.3">
      <c r="A119" s="71" t="s">
        <v>244</v>
      </c>
      <c r="B119" s="69"/>
      <c r="C119" s="69"/>
      <c r="D119" s="69"/>
      <c r="E119" s="70">
        <v>10449</v>
      </c>
      <c r="F119" s="70">
        <v>78772</v>
      </c>
      <c r="G119" s="70">
        <v>9844</v>
      </c>
      <c r="H119" s="70">
        <v>72090</v>
      </c>
      <c r="I119" s="70">
        <v>4659</v>
      </c>
      <c r="J119" s="70">
        <v>0</v>
      </c>
      <c r="K119" s="70">
        <v>0</v>
      </c>
      <c r="L119" s="70">
        <v>-53</v>
      </c>
      <c r="M119" s="70">
        <v>11999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112"/>
  <sheetViews>
    <sheetView topLeftCell="A85" workbookViewId="0">
      <selection activeCell="D103" sqref="D103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24</v>
      </c>
      <c r="B1">
        <f>VLOOKUP(A1,'[2]Product Master Sheet'!$B:$F,5,0)</f>
        <v>16</v>
      </c>
      <c r="C1">
        <v>698</v>
      </c>
    </row>
    <row r="2" spans="1:3" x14ac:dyDescent="0.3">
      <c r="A2" t="s">
        <v>47</v>
      </c>
      <c r="B2" s="66">
        <f>VLOOKUP(A2,'[2]Product Master Sheet'!$B:$F,5,0)</f>
        <v>19</v>
      </c>
      <c r="C2" s="66">
        <v>12</v>
      </c>
    </row>
    <row r="3" spans="1:3" x14ac:dyDescent="0.3">
      <c r="A3" t="s">
        <v>55</v>
      </c>
      <c r="B3" s="66">
        <f>VLOOKUP(A3,'[2]Product Master Sheet'!$B:$F,5,0)</f>
        <v>20</v>
      </c>
      <c r="C3" s="66">
        <v>4</v>
      </c>
    </row>
    <row r="4" spans="1:3" x14ac:dyDescent="0.3">
      <c r="A4" t="s">
        <v>56</v>
      </c>
      <c r="B4" s="66">
        <f>VLOOKUP(A4,'[2]Product Master Sheet'!$B:$F,5,0)</f>
        <v>21</v>
      </c>
      <c r="C4" s="66">
        <v>108</v>
      </c>
    </row>
    <row r="5" spans="1:3" x14ac:dyDescent="0.3">
      <c r="A5" t="s">
        <v>133</v>
      </c>
      <c r="B5" s="66">
        <f>VLOOKUP(A5,'[2]Product Master Sheet'!$B:$F,5,0)</f>
        <v>22</v>
      </c>
      <c r="C5" s="66">
        <v>13</v>
      </c>
    </row>
    <row r="6" spans="1:3" x14ac:dyDescent="0.3">
      <c r="A6" t="s">
        <v>57</v>
      </c>
      <c r="B6" s="66">
        <f>VLOOKUP(A6,'[2]Product Master Sheet'!$B:$F,5,0)</f>
        <v>23</v>
      </c>
      <c r="C6" s="66">
        <v>10</v>
      </c>
    </row>
    <row r="7" spans="1:3" x14ac:dyDescent="0.3">
      <c r="A7" t="s">
        <v>136</v>
      </c>
      <c r="B7" s="66">
        <f>VLOOKUP(A7,'[2]Product Master Sheet'!$B:$F,5,0)</f>
        <v>24</v>
      </c>
      <c r="C7" s="66">
        <v>10</v>
      </c>
    </row>
    <row r="8" spans="1:3" x14ac:dyDescent="0.3">
      <c r="A8" t="s">
        <v>135</v>
      </c>
      <c r="B8" s="66">
        <f>VLOOKUP(A8,'[2]Product Master Sheet'!$B:$F,5,0)</f>
        <v>25</v>
      </c>
      <c r="C8" s="66">
        <v>0</v>
      </c>
    </row>
    <row r="9" spans="1:3" x14ac:dyDescent="0.3">
      <c r="A9" t="s">
        <v>134</v>
      </c>
      <c r="B9" s="66">
        <f>VLOOKUP(A9,'[2]Product Master Sheet'!$B:$F,5,0)</f>
        <v>26</v>
      </c>
      <c r="C9" s="66">
        <v>0</v>
      </c>
    </row>
    <row r="10" spans="1:3" x14ac:dyDescent="0.3">
      <c r="A10" t="s">
        <v>137</v>
      </c>
      <c r="B10" s="66">
        <f>VLOOKUP(A10,'[2]Product Master Sheet'!$B:$F,5,0)</f>
        <v>27</v>
      </c>
      <c r="C10" s="66">
        <v>0</v>
      </c>
    </row>
    <row r="11" spans="1:3" x14ac:dyDescent="0.3">
      <c r="A11" t="s">
        <v>138</v>
      </c>
      <c r="B11" s="66">
        <f>VLOOKUP(A11,'[2]Product Master Sheet'!$B:$F,5,0)</f>
        <v>29</v>
      </c>
      <c r="C11" s="66">
        <v>0</v>
      </c>
    </row>
    <row r="12" spans="1:3" x14ac:dyDescent="0.3">
      <c r="A12" t="s">
        <v>139</v>
      </c>
      <c r="B12" s="66">
        <f>VLOOKUP(A12,'[2]Product Master Sheet'!$B:$F,5,0)</f>
        <v>35</v>
      </c>
      <c r="C12" s="66">
        <v>0</v>
      </c>
    </row>
    <row r="13" spans="1:3" x14ac:dyDescent="0.3">
      <c r="A13" t="s">
        <v>140</v>
      </c>
      <c r="B13" s="66">
        <f>VLOOKUP(A13,'[2]Product Master Sheet'!$B:$F,5,0)</f>
        <v>39</v>
      </c>
      <c r="C13" s="66">
        <v>102</v>
      </c>
    </row>
    <row r="14" spans="1:3" x14ac:dyDescent="0.3">
      <c r="A14" t="s">
        <v>142</v>
      </c>
      <c r="B14" s="66">
        <f>VLOOKUP(A14,'[2]Product Master Sheet'!$B:$F,5,0)</f>
        <v>40</v>
      </c>
      <c r="C14" s="66">
        <v>300</v>
      </c>
    </row>
    <row r="15" spans="1:3" x14ac:dyDescent="0.3">
      <c r="A15" t="s">
        <v>141</v>
      </c>
      <c r="B15" s="66">
        <f>VLOOKUP(A15,'[2]Product Master Sheet'!$B:$F,5,0)</f>
        <v>41</v>
      </c>
      <c r="C15" s="66">
        <v>307</v>
      </c>
    </row>
    <row r="16" spans="1:3" x14ac:dyDescent="0.3">
      <c r="A16" t="s">
        <v>144</v>
      </c>
      <c r="B16" s="66">
        <f>VLOOKUP(A16,'[2]Product Master Sheet'!$B:$F,5,0)</f>
        <v>42</v>
      </c>
      <c r="C16" s="66">
        <v>18</v>
      </c>
    </row>
    <row r="17" spans="1:3" x14ac:dyDescent="0.3">
      <c r="A17" t="s">
        <v>146</v>
      </c>
      <c r="B17" s="66">
        <f>VLOOKUP(A17,'[2]Product Master Sheet'!$B:$F,5,0)</f>
        <v>43</v>
      </c>
      <c r="C17" s="66">
        <v>27</v>
      </c>
    </row>
    <row r="18" spans="1:3" x14ac:dyDescent="0.3">
      <c r="A18" t="s">
        <v>145</v>
      </c>
      <c r="B18" s="66">
        <f>VLOOKUP(A18,'[2]Product Master Sheet'!$B:$F,5,0)</f>
        <v>44</v>
      </c>
      <c r="C18" s="66">
        <v>100</v>
      </c>
    </row>
    <row r="19" spans="1:3" x14ac:dyDescent="0.3">
      <c r="A19" t="s">
        <v>143</v>
      </c>
      <c r="B19" s="66">
        <f>VLOOKUP(A19,'[2]Product Master Sheet'!$B:$F,5,0)</f>
        <v>45</v>
      </c>
      <c r="C19" s="66">
        <v>199</v>
      </c>
    </row>
    <row r="20" spans="1:3" x14ac:dyDescent="0.3">
      <c r="A20" t="s">
        <v>147</v>
      </c>
      <c r="B20" s="66">
        <f>VLOOKUP(A20,'[2]Product Master Sheet'!$B:$F,5,0)</f>
        <v>59</v>
      </c>
      <c r="C20" s="66">
        <v>0</v>
      </c>
    </row>
    <row r="21" spans="1:3" x14ac:dyDescent="0.3">
      <c r="A21" t="s">
        <v>149</v>
      </c>
      <c r="B21" s="66">
        <f>VLOOKUP(A21,'[2]Product Master Sheet'!$B:$F,5,0)</f>
        <v>68</v>
      </c>
      <c r="C21" s="66">
        <v>0</v>
      </c>
    </row>
    <row r="22" spans="1:3" x14ac:dyDescent="0.3">
      <c r="A22" t="s">
        <v>150</v>
      </c>
      <c r="B22" s="66">
        <f>VLOOKUP(A22,'[2]Product Master Sheet'!$B:$F,5,0)</f>
        <v>76</v>
      </c>
      <c r="C22" s="66">
        <v>0</v>
      </c>
    </row>
    <row r="23" spans="1:3" x14ac:dyDescent="0.3">
      <c r="A23" t="s">
        <v>151</v>
      </c>
      <c r="B23" s="66">
        <f>VLOOKUP(A23,'[2]Product Master Sheet'!$B:$F,5,0)</f>
        <v>78</v>
      </c>
      <c r="C23" s="66">
        <v>0</v>
      </c>
    </row>
    <row r="24" spans="1:3" x14ac:dyDescent="0.3">
      <c r="A24" t="s">
        <v>152</v>
      </c>
      <c r="B24" s="66">
        <f>VLOOKUP(A24,'[2]Product Master Sheet'!$B:$F,5,0)</f>
        <v>80</v>
      </c>
      <c r="C24" s="66">
        <v>0</v>
      </c>
    </row>
    <row r="25" spans="1:3" x14ac:dyDescent="0.3">
      <c r="A25" t="s">
        <v>155</v>
      </c>
      <c r="B25" s="66">
        <f>VLOOKUP(A25,'[2]Product Master Sheet'!$B:$F,5,0)</f>
        <v>94</v>
      </c>
      <c r="C25" s="66">
        <v>0</v>
      </c>
    </row>
    <row r="26" spans="1:3" x14ac:dyDescent="0.3">
      <c r="A26" t="s">
        <v>154</v>
      </c>
      <c r="B26" s="66">
        <f>VLOOKUP(A26,'[2]Product Master Sheet'!$B:$F,5,0)</f>
        <v>95</v>
      </c>
      <c r="C26" s="66">
        <v>0</v>
      </c>
    </row>
    <row r="27" spans="1:3" x14ac:dyDescent="0.3">
      <c r="A27" t="s">
        <v>160</v>
      </c>
      <c r="B27" s="66">
        <f>VLOOKUP(A27,'[2]Product Master Sheet'!$B:$F,5,0)</f>
        <v>113</v>
      </c>
      <c r="C27" s="66">
        <v>0</v>
      </c>
    </row>
    <row r="28" spans="1:3" x14ac:dyDescent="0.3">
      <c r="A28" t="s">
        <v>161</v>
      </c>
      <c r="B28" s="66">
        <f>VLOOKUP(A28,'[2]Product Master Sheet'!$B:$F,5,0)</f>
        <v>114</v>
      </c>
      <c r="C28" s="66">
        <v>13</v>
      </c>
    </row>
    <row r="29" spans="1:3" x14ac:dyDescent="0.3">
      <c r="A29" t="s">
        <v>162</v>
      </c>
      <c r="B29" s="66">
        <f>VLOOKUP(A29,'[2]Product Master Sheet'!$B:$F,5,0)</f>
        <v>118</v>
      </c>
      <c r="C29" s="66">
        <v>20</v>
      </c>
    </row>
    <row r="30" spans="1:3" x14ac:dyDescent="0.3">
      <c r="A30" t="s">
        <v>163</v>
      </c>
      <c r="B30" s="66">
        <f>VLOOKUP(A30,'[2]Product Master Sheet'!$B:$F,5,0)</f>
        <v>121</v>
      </c>
      <c r="C30" s="66">
        <v>0</v>
      </c>
    </row>
    <row r="31" spans="1:3" x14ac:dyDescent="0.3">
      <c r="A31" t="s">
        <v>165</v>
      </c>
      <c r="B31" s="66">
        <f>VLOOKUP(A31,'[2]Product Master Sheet'!$B:$F,5,0)</f>
        <v>122</v>
      </c>
      <c r="C31" s="66">
        <v>34</v>
      </c>
    </row>
    <row r="32" spans="1:3" x14ac:dyDescent="0.3">
      <c r="A32" t="s">
        <v>164</v>
      </c>
      <c r="B32" s="66">
        <f>VLOOKUP(A32,'[2]Product Master Sheet'!$B:$F,5,0)</f>
        <v>123</v>
      </c>
      <c r="C32" s="66">
        <v>10</v>
      </c>
    </row>
    <row r="33" spans="1:3" x14ac:dyDescent="0.3">
      <c r="A33" t="s">
        <v>166</v>
      </c>
      <c r="B33" s="66">
        <f>VLOOKUP(A33,'[2]Product Master Sheet'!$B:$F,5,0)</f>
        <v>124</v>
      </c>
      <c r="C33" s="66">
        <v>24</v>
      </c>
    </row>
    <row r="34" spans="1:3" x14ac:dyDescent="0.3">
      <c r="A34" t="s">
        <v>168</v>
      </c>
      <c r="B34" s="66">
        <f>VLOOKUP(A34,'[2]Product Master Sheet'!$B:$F,5,0)</f>
        <v>125</v>
      </c>
      <c r="C34" s="66">
        <v>48</v>
      </c>
    </row>
    <row r="35" spans="1:3" x14ac:dyDescent="0.3">
      <c r="A35" t="s">
        <v>167</v>
      </c>
      <c r="B35" s="66">
        <f>VLOOKUP(A35,'[2]Product Master Sheet'!$B:$F,5,0)</f>
        <v>126</v>
      </c>
      <c r="C35" s="66">
        <v>60</v>
      </c>
    </row>
    <row r="36" spans="1:3" x14ac:dyDescent="0.3">
      <c r="A36" t="s">
        <v>173</v>
      </c>
      <c r="B36" s="66">
        <f>VLOOKUP(A36,'[2]Product Master Sheet'!$B:$F,5,0)</f>
        <v>144</v>
      </c>
      <c r="C36" s="66">
        <v>172</v>
      </c>
    </row>
    <row r="37" spans="1:3" x14ac:dyDescent="0.3">
      <c r="A37" t="s">
        <v>172</v>
      </c>
      <c r="B37" s="66">
        <f>VLOOKUP(A37,'[2]Product Master Sheet'!$B:$F,5,0)</f>
        <v>145</v>
      </c>
      <c r="C37" s="66">
        <v>8</v>
      </c>
    </row>
    <row r="38" spans="1:3" x14ac:dyDescent="0.3">
      <c r="A38" t="s">
        <v>175</v>
      </c>
      <c r="B38" s="66">
        <f>VLOOKUP(A38,'[2]Product Master Sheet'!$B:$F,5,0)</f>
        <v>146</v>
      </c>
      <c r="C38" s="66">
        <v>0</v>
      </c>
    </row>
    <row r="39" spans="1:3" x14ac:dyDescent="0.3">
      <c r="A39" t="s">
        <v>174</v>
      </c>
      <c r="B39" s="66">
        <f>VLOOKUP(A39,'[2]Product Master Sheet'!$B:$F,5,0)</f>
        <v>148</v>
      </c>
      <c r="C39" s="66">
        <v>0</v>
      </c>
    </row>
    <row r="40" spans="1:3" x14ac:dyDescent="0.3">
      <c r="A40" t="s">
        <v>177</v>
      </c>
      <c r="B40" s="66">
        <f>VLOOKUP(A40,'[2]Product Master Sheet'!$B:$F,5,0)</f>
        <v>151</v>
      </c>
      <c r="C40" s="66">
        <v>0</v>
      </c>
    </row>
    <row r="41" spans="1:3" x14ac:dyDescent="0.3">
      <c r="A41" t="s">
        <v>176</v>
      </c>
      <c r="B41" s="66">
        <f>VLOOKUP(A41,'[2]Product Master Sheet'!$B:$F,5,0)</f>
        <v>152</v>
      </c>
      <c r="C41" s="66">
        <v>0</v>
      </c>
    </row>
    <row r="42" spans="1:3" x14ac:dyDescent="0.3">
      <c r="A42" t="s">
        <v>179</v>
      </c>
      <c r="B42" s="66">
        <f>VLOOKUP(A42,'[2]Product Master Sheet'!$B:$F,5,0)</f>
        <v>162</v>
      </c>
      <c r="C42" s="66">
        <v>0</v>
      </c>
    </row>
    <row r="43" spans="1:3" x14ac:dyDescent="0.3">
      <c r="A43" t="s">
        <v>188</v>
      </c>
      <c r="B43" s="66">
        <f>VLOOKUP(A43,'[2]Product Master Sheet'!$B:$F,5,0)</f>
        <v>163</v>
      </c>
      <c r="C43" s="66">
        <v>6</v>
      </c>
    </row>
    <row r="44" spans="1:3" x14ac:dyDescent="0.3">
      <c r="A44" t="s">
        <v>180</v>
      </c>
      <c r="B44" s="66">
        <f>VLOOKUP(A44,'[2]Product Master Sheet'!$B:$F,5,0)</f>
        <v>164</v>
      </c>
      <c r="C44" s="66">
        <v>35</v>
      </c>
    </row>
    <row r="45" spans="1:3" x14ac:dyDescent="0.3">
      <c r="A45" t="s">
        <v>178</v>
      </c>
      <c r="B45" s="66">
        <f>VLOOKUP(A45,'[2]Product Master Sheet'!$B:$F,5,0)</f>
        <v>165</v>
      </c>
      <c r="C45" s="66">
        <v>11</v>
      </c>
    </row>
    <row r="46" spans="1:3" x14ac:dyDescent="0.3">
      <c r="A46" t="s">
        <v>189</v>
      </c>
      <c r="B46" s="66">
        <f>VLOOKUP(A46,'[2]Product Master Sheet'!$B:$F,5,0)</f>
        <v>177</v>
      </c>
      <c r="C46" s="66">
        <v>72</v>
      </c>
    </row>
    <row r="47" spans="1:3" x14ac:dyDescent="0.3">
      <c r="A47" t="s">
        <v>190</v>
      </c>
      <c r="B47" s="66">
        <f>VLOOKUP(A47,'[2]Product Master Sheet'!$B:$F,5,0)</f>
        <v>182</v>
      </c>
      <c r="C47" s="66">
        <v>3</v>
      </c>
    </row>
    <row r="48" spans="1:3" x14ac:dyDescent="0.3">
      <c r="A48" t="s">
        <v>191</v>
      </c>
      <c r="B48" s="66">
        <f>VLOOKUP(A48,'[2]Product Master Sheet'!$B:$F,5,0)</f>
        <v>183</v>
      </c>
      <c r="C48" s="66">
        <v>5423</v>
      </c>
    </row>
    <row r="49" spans="1:3" x14ac:dyDescent="0.3">
      <c r="A49" t="s">
        <v>192</v>
      </c>
      <c r="B49" s="66">
        <f>VLOOKUP(A49,'[2]Product Master Sheet'!$B:$F,5,0)</f>
        <v>188</v>
      </c>
      <c r="C49" s="66">
        <v>11</v>
      </c>
    </row>
    <row r="50" spans="1:3" x14ac:dyDescent="0.3">
      <c r="A50" t="s">
        <v>193</v>
      </c>
      <c r="B50" s="66">
        <f>VLOOKUP(A50,'[2]Product Master Sheet'!$B:$F,5,0)</f>
        <v>190</v>
      </c>
      <c r="C50" s="66">
        <v>27</v>
      </c>
    </row>
    <row r="51" spans="1:3" x14ac:dyDescent="0.3">
      <c r="A51" t="s">
        <v>194</v>
      </c>
      <c r="B51" s="66">
        <f>VLOOKUP(A51,'[2]Product Master Sheet'!$B:$F,5,0)</f>
        <v>197</v>
      </c>
      <c r="C51" s="66">
        <v>0</v>
      </c>
    </row>
    <row r="52" spans="1:3" x14ac:dyDescent="0.3">
      <c r="A52" t="s">
        <v>195</v>
      </c>
      <c r="B52" s="66">
        <f>VLOOKUP(A52,'[2]Product Master Sheet'!$B:$F,5,0)</f>
        <v>201</v>
      </c>
      <c r="C52" s="66">
        <v>0</v>
      </c>
    </row>
    <row r="53" spans="1:3" x14ac:dyDescent="0.3">
      <c r="A53" t="s">
        <v>196</v>
      </c>
      <c r="B53" s="66">
        <f>VLOOKUP(A53,'[2]Product Master Sheet'!$B:$F,5,0)</f>
        <v>202</v>
      </c>
      <c r="C53" s="66">
        <v>0</v>
      </c>
    </row>
    <row r="54" spans="1:3" x14ac:dyDescent="0.3">
      <c r="A54" t="s">
        <v>197</v>
      </c>
      <c r="B54" s="66">
        <f>VLOOKUP(A54,'[2]Product Master Sheet'!$B:$F,5,0)</f>
        <v>205</v>
      </c>
      <c r="C54" s="66">
        <v>1</v>
      </c>
    </row>
    <row r="55" spans="1:3" x14ac:dyDescent="0.3">
      <c r="A55" t="s">
        <v>198</v>
      </c>
      <c r="B55" s="66">
        <f>VLOOKUP(A55,'[2]Product Master Sheet'!$B:$F,5,0)</f>
        <v>207</v>
      </c>
      <c r="C55" s="66">
        <v>60</v>
      </c>
    </row>
    <row r="56" spans="1:3" x14ac:dyDescent="0.3">
      <c r="A56" t="s">
        <v>199</v>
      </c>
      <c r="B56" s="66">
        <f>VLOOKUP(A56,'[2]Product Master Sheet'!$B:$F,5,0)</f>
        <v>210</v>
      </c>
      <c r="C56" s="66">
        <v>30</v>
      </c>
    </row>
    <row r="57" spans="1:3" x14ac:dyDescent="0.3">
      <c r="A57" t="s">
        <v>200</v>
      </c>
      <c r="B57" s="66">
        <f>VLOOKUP(A57,'[2]Product Master Sheet'!$B:$F,5,0)</f>
        <v>212</v>
      </c>
      <c r="C57" s="66">
        <v>56</v>
      </c>
    </row>
    <row r="58" spans="1:3" x14ac:dyDescent="0.3">
      <c r="A58" t="s">
        <v>201</v>
      </c>
      <c r="B58" s="66">
        <f>VLOOKUP(A58,'[2]Product Master Sheet'!$B:$F,5,0)</f>
        <v>228</v>
      </c>
      <c r="C58" s="66">
        <v>22</v>
      </c>
    </row>
    <row r="59" spans="1:3" x14ac:dyDescent="0.3">
      <c r="A59" t="s">
        <v>202</v>
      </c>
      <c r="B59" s="66">
        <f>VLOOKUP(A59,'[2]Product Master Sheet'!$B:$F,5,0)</f>
        <v>233</v>
      </c>
      <c r="C59" s="66">
        <v>94</v>
      </c>
    </row>
    <row r="60" spans="1:3" x14ac:dyDescent="0.3">
      <c r="A60" t="s">
        <v>203</v>
      </c>
      <c r="B60" s="66">
        <f>VLOOKUP(A60,'[2]Product Master Sheet'!$B:$F,5,0)</f>
        <v>266</v>
      </c>
      <c r="C60" s="66">
        <v>5</v>
      </c>
    </row>
    <row r="61" spans="1:3" x14ac:dyDescent="0.3">
      <c r="A61" t="s">
        <v>204</v>
      </c>
      <c r="B61" s="66">
        <f>VLOOKUP(A61,'[2]Product Master Sheet'!$B:$F,5,0)</f>
        <v>267</v>
      </c>
      <c r="C61" s="66">
        <v>20</v>
      </c>
    </row>
    <row r="62" spans="1:3" x14ac:dyDescent="0.3">
      <c r="A62" t="s">
        <v>205</v>
      </c>
      <c r="B62" s="66">
        <f>VLOOKUP(A62,'[2]Product Master Sheet'!$B:$F,5,0)</f>
        <v>268</v>
      </c>
      <c r="C62" s="66">
        <v>0</v>
      </c>
    </row>
    <row r="63" spans="1:3" x14ac:dyDescent="0.3">
      <c r="A63" t="s">
        <v>206</v>
      </c>
      <c r="B63" s="66">
        <f>VLOOKUP(A63,'[2]Product Master Sheet'!$B:$F,5,0)</f>
        <v>274</v>
      </c>
      <c r="C63" s="66">
        <v>0</v>
      </c>
    </row>
    <row r="64" spans="1:3" x14ac:dyDescent="0.3">
      <c r="A64" t="s">
        <v>207</v>
      </c>
      <c r="B64" s="66">
        <f>VLOOKUP(A64,'[2]Product Master Sheet'!$B:$F,5,0)</f>
        <v>289</v>
      </c>
      <c r="C64" s="66">
        <v>50</v>
      </c>
    </row>
    <row r="65" spans="1:3" x14ac:dyDescent="0.3">
      <c r="A65" t="s">
        <v>208</v>
      </c>
      <c r="B65" s="66">
        <f>VLOOKUP(A65,'[2]Product Master Sheet'!$B:$F,5,0)</f>
        <v>290</v>
      </c>
      <c r="C65" s="66">
        <v>10</v>
      </c>
    </row>
    <row r="66" spans="1:3" x14ac:dyDescent="0.3">
      <c r="A66" t="s">
        <v>209</v>
      </c>
      <c r="B66" s="66">
        <f>VLOOKUP(A66,'[2]Product Master Sheet'!$B:$F,5,0)</f>
        <v>292</v>
      </c>
      <c r="C66" s="66">
        <v>124</v>
      </c>
    </row>
    <row r="67" spans="1:3" x14ac:dyDescent="0.3">
      <c r="A67" t="s">
        <v>210</v>
      </c>
      <c r="B67" s="66">
        <f>VLOOKUP(A67,'[2]Product Master Sheet'!$B:$F,5,0)</f>
        <v>293</v>
      </c>
      <c r="C67" s="66">
        <v>43</v>
      </c>
    </row>
    <row r="68" spans="1:3" x14ac:dyDescent="0.3">
      <c r="A68" t="s">
        <v>211</v>
      </c>
      <c r="B68" s="66">
        <f>VLOOKUP(A68,'[2]Product Master Sheet'!$B:$F,5,0)</f>
        <v>294</v>
      </c>
      <c r="C68" s="66">
        <v>39</v>
      </c>
    </row>
    <row r="69" spans="1:3" x14ac:dyDescent="0.3">
      <c r="A69" t="s">
        <v>212</v>
      </c>
      <c r="B69" s="66">
        <f>VLOOKUP(A69,'[2]Product Master Sheet'!$B:$F,5,0)</f>
        <v>296</v>
      </c>
      <c r="C69" s="66">
        <v>0</v>
      </c>
    </row>
    <row r="70" spans="1:3" x14ac:dyDescent="0.3">
      <c r="A70" t="s">
        <v>213</v>
      </c>
      <c r="B70" s="66">
        <f>VLOOKUP(A70,'[2]Product Master Sheet'!$B:$F,5,0)</f>
        <v>300</v>
      </c>
      <c r="C70" s="66">
        <v>50</v>
      </c>
    </row>
    <row r="71" spans="1:3" x14ac:dyDescent="0.3">
      <c r="A71" t="s">
        <v>214</v>
      </c>
      <c r="B71" s="66">
        <f>VLOOKUP(A71,'[2]Product Master Sheet'!$B:$F,5,0)</f>
        <v>306</v>
      </c>
      <c r="C71" s="66">
        <v>0</v>
      </c>
    </row>
    <row r="72" spans="1:3" x14ac:dyDescent="0.3">
      <c r="A72" t="s">
        <v>215</v>
      </c>
      <c r="B72" s="66">
        <f>VLOOKUP(A72,'[2]Product Master Sheet'!$B:$F,5,0)</f>
        <v>307</v>
      </c>
      <c r="C72" s="66">
        <v>50</v>
      </c>
    </row>
    <row r="73" spans="1:3" x14ac:dyDescent="0.3">
      <c r="A73" t="s">
        <v>216</v>
      </c>
      <c r="B73" s="66">
        <f>VLOOKUP(A73,'[2]Product Master Sheet'!$B:$F,5,0)</f>
        <v>325</v>
      </c>
      <c r="C73" s="66">
        <v>0</v>
      </c>
    </row>
    <row r="74" spans="1:3" x14ac:dyDescent="0.3">
      <c r="A74" t="s">
        <v>217</v>
      </c>
      <c r="B74" s="66">
        <f>VLOOKUP(A74,'[2]Product Master Sheet'!$B:$F,5,0)</f>
        <v>326</v>
      </c>
      <c r="C74" s="66">
        <v>27</v>
      </c>
    </row>
    <row r="75" spans="1:3" x14ac:dyDescent="0.3">
      <c r="A75" t="s">
        <v>218</v>
      </c>
      <c r="B75" s="66">
        <f>VLOOKUP(A75,'[2]Product Master Sheet'!$B:$F,5,0)</f>
        <v>327</v>
      </c>
      <c r="C75" s="66">
        <v>25</v>
      </c>
    </row>
    <row r="76" spans="1:3" x14ac:dyDescent="0.3">
      <c r="A76" t="s">
        <v>219</v>
      </c>
      <c r="B76" s="66">
        <f>VLOOKUP(A76,'[2]Product Master Sheet'!$B:$F,5,0)</f>
        <v>333</v>
      </c>
      <c r="C76" s="66">
        <v>10</v>
      </c>
    </row>
    <row r="77" spans="1:3" x14ac:dyDescent="0.3">
      <c r="A77" t="s">
        <v>220</v>
      </c>
      <c r="B77" s="66">
        <f>VLOOKUP(A77,'[2]Product Master Sheet'!$B:$F,5,0)</f>
        <v>336</v>
      </c>
      <c r="C77" s="66">
        <v>127</v>
      </c>
    </row>
    <row r="78" spans="1:3" x14ac:dyDescent="0.3">
      <c r="A78" t="s">
        <v>221</v>
      </c>
      <c r="B78" s="66">
        <f>VLOOKUP(A78,'[2]Product Master Sheet'!$B:$F,5,0)</f>
        <v>339</v>
      </c>
      <c r="C78" s="66">
        <v>371</v>
      </c>
    </row>
    <row r="79" spans="1:3" x14ac:dyDescent="0.3">
      <c r="A79" t="s">
        <v>222</v>
      </c>
      <c r="B79" s="66">
        <f>VLOOKUP(A79,'[2]Product Master Sheet'!$B:$F,5,0)</f>
        <v>342</v>
      </c>
      <c r="C79" s="66">
        <v>0</v>
      </c>
    </row>
    <row r="80" spans="1:3" x14ac:dyDescent="0.3">
      <c r="A80" t="s">
        <v>223</v>
      </c>
      <c r="B80" s="66">
        <f>VLOOKUP(A80,'[2]Product Master Sheet'!$B:$F,5,0)</f>
        <v>343</v>
      </c>
      <c r="C80" s="66">
        <v>8</v>
      </c>
    </row>
    <row r="81" spans="1:3" x14ac:dyDescent="0.3">
      <c r="A81" t="s">
        <v>224</v>
      </c>
      <c r="B81" s="66">
        <f>VLOOKUP(A81,'[2]Product Master Sheet'!$B:$F,5,0)</f>
        <v>346</v>
      </c>
      <c r="C81" s="66">
        <v>59</v>
      </c>
    </row>
    <row r="82" spans="1:3" x14ac:dyDescent="0.3">
      <c r="A82" t="s">
        <v>225</v>
      </c>
      <c r="B82" s="66">
        <f>VLOOKUP(A82,'[2]Product Master Sheet'!$B:$F,5,0)</f>
        <v>350</v>
      </c>
      <c r="C82" s="66">
        <v>179</v>
      </c>
    </row>
    <row r="83" spans="1:3" x14ac:dyDescent="0.3">
      <c r="A83" t="s">
        <v>226</v>
      </c>
      <c r="B83" s="66">
        <f>VLOOKUP(A83,'[2]Product Master Sheet'!$B:$F,5,0)</f>
        <v>353</v>
      </c>
      <c r="C83" s="66">
        <v>423</v>
      </c>
    </row>
    <row r="84" spans="1:3" x14ac:dyDescent="0.3">
      <c r="A84" t="s">
        <v>227</v>
      </c>
      <c r="B84" s="66">
        <f>VLOOKUP(A84,'[2]Product Master Sheet'!$B:$F,5,0)</f>
        <v>356</v>
      </c>
      <c r="C84" s="66">
        <v>0</v>
      </c>
    </row>
    <row r="85" spans="1:3" x14ac:dyDescent="0.3">
      <c r="A85" t="s">
        <v>228</v>
      </c>
      <c r="B85" s="66">
        <f>VLOOKUP(A85,'[2]Product Master Sheet'!$B:$F,5,0)</f>
        <v>357</v>
      </c>
      <c r="C85" s="66">
        <v>0</v>
      </c>
    </row>
    <row r="86" spans="1:3" x14ac:dyDescent="0.3">
      <c r="A86" t="s">
        <v>229</v>
      </c>
      <c r="B86" s="66">
        <f>VLOOKUP(A86,'[2]Product Master Sheet'!$B:$F,5,0)</f>
        <v>365</v>
      </c>
      <c r="C86" s="66">
        <v>0</v>
      </c>
    </row>
    <row r="87" spans="1:3" x14ac:dyDescent="0.3">
      <c r="A87" t="s">
        <v>230</v>
      </c>
      <c r="B87" s="66">
        <f>VLOOKUP(A87,'[2]Product Master Sheet'!$B:$F,5,0)</f>
        <v>366</v>
      </c>
      <c r="C87" s="66">
        <v>0</v>
      </c>
    </row>
    <row r="88" spans="1:3" x14ac:dyDescent="0.3">
      <c r="A88" t="s">
        <v>231</v>
      </c>
      <c r="B88" s="66">
        <f>VLOOKUP(A88,'[2]Product Master Sheet'!$B:$F,5,0)</f>
        <v>368</v>
      </c>
      <c r="C88" s="66">
        <v>19</v>
      </c>
    </row>
    <row r="89" spans="1:3" x14ac:dyDescent="0.3">
      <c r="A89" t="s">
        <v>232</v>
      </c>
      <c r="B89" s="66">
        <f>VLOOKUP(A89,'[2]Product Master Sheet'!$B:$F,5,0)</f>
        <v>370</v>
      </c>
      <c r="C89" s="66">
        <v>50</v>
      </c>
    </row>
    <row r="90" spans="1:3" x14ac:dyDescent="0.3">
      <c r="A90" t="s">
        <v>233</v>
      </c>
      <c r="B90" s="66">
        <f>VLOOKUP(A90,'[2]Product Master Sheet'!$B:$F,5,0)</f>
        <v>374</v>
      </c>
      <c r="C90" s="66">
        <v>0</v>
      </c>
    </row>
    <row r="91" spans="1:3" x14ac:dyDescent="0.3">
      <c r="A91" t="s">
        <v>234</v>
      </c>
      <c r="B91" s="66">
        <f>VLOOKUP(A91,'[2]Product Master Sheet'!$B:$F,5,0)</f>
        <v>400</v>
      </c>
      <c r="C91" s="66">
        <v>0</v>
      </c>
    </row>
    <row r="92" spans="1:3" x14ac:dyDescent="0.3">
      <c r="A92" t="s">
        <v>235</v>
      </c>
      <c r="B92" s="66">
        <f>VLOOKUP(A92,'[2]Product Master Sheet'!$B:$F,5,0)</f>
        <v>403</v>
      </c>
      <c r="C92" s="66">
        <v>2</v>
      </c>
    </row>
    <row r="93" spans="1:3" x14ac:dyDescent="0.3">
      <c r="A93" t="s">
        <v>236</v>
      </c>
      <c r="B93" s="66">
        <f>VLOOKUP(A93,'[2]Product Master Sheet'!$B:$F,5,0)</f>
        <v>404</v>
      </c>
      <c r="C93" s="66">
        <v>42</v>
      </c>
    </row>
    <row r="94" spans="1:3" x14ac:dyDescent="0.3">
      <c r="A94" t="s">
        <v>237</v>
      </c>
      <c r="B94" s="66">
        <f>VLOOKUP(A94,'[2]Product Master Sheet'!$B:$F,5,0)</f>
        <v>405</v>
      </c>
      <c r="C94" s="66">
        <v>52</v>
      </c>
    </row>
    <row r="95" spans="1:3" x14ac:dyDescent="0.3">
      <c r="A95" t="s">
        <v>238</v>
      </c>
      <c r="B95" s="66">
        <f>VLOOKUP(A95,'[2]Product Master Sheet'!$B:$F,5,0)</f>
        <v>406</v>
      </c>
      <c r="C95" s="66">
        <v>138</v>
      </c>
    </row>
    <row r="96" spans="1:3" x14ac:dyDescent="0.3">
      <c r="A96" t="s">
        <v>157</v>
      </c>
      <c r="B96" s="66">
        <f>VLOOKUP(A96,'[2]Product Master Sheet'!$B:$F,5,0)</f>
        <v>920</v>
      </c>
      <c r="C96" s="66">
        <v>0</v>
      </c>
    </row>
    <row r="97" spans="1:3" x14ac:dyDescent="0.3">
      <c r="A97" t="s">
        <v>158</v>
      </c>
      <c r="B97" s="66">
        <f>VLOOKUP(A97,'[2]Product Master Sheet'!$B:$F,5,0)</f>
        <v>922</v>
      </c>
      <c r="C97" s="66">
        <v>0</v>
      </c>
    </row>
    <row r="98" spans="1:3" x14ac:dyDescent="0.3">
      <c r="A98" t="s">
        <v>171</v>
      </c>
      <c r="B98" s="66">
        <f>VLOOKUP(A98,'[2]Product Master Sheet'!$B:$F,5,0)</f>
        <v>927</v>
      </c>
      <c r="C98" s="66">
        <v>40</v>
      </c>
    </row>
    <row r="99" spans="1:3" x14ac:dyDescent="0.3">
      <c r="A99" t="s">
        <v>169</v>
      </c>
      <c r="B99" s="66">
        <f>VLOOKUP(A99,'[2]Product Master Sheet'!$B:$F,5,0)</f>
        <v>924</v>
      </c>
      <c r="C99" s="66">
        <v>56</v>
      </c>
    </row>
    <row r="100" spans="1:3" x14ac:dyDescent="0.3">
      <c r="A100" t="s">
        <v>170</v>
      </c>
      <c r="B100" s="66">
        <f>VLOOKUP(A100,'[2]Product Master Sheet'!$B:$F,5,0)</f>
        <v>925</v>
      </c>
      <c r="C100" s="66">
        <v>7</v>
      </c>
    </row>
    <row r="101" spans="1:3" x14ac:dyDescent="0.3">
      <c r="A101" t="s">
        <v>239</v>
      </c>
      <c r="B101" s="66">
        <f>VLOOKUP(A101,'[2]Product Master Sheet'!$B:$F,5,0)</f>
        <v>988</v>
      </c>
      <c r="C101" s="66">
        <v>0</v>
      </c>
    </row>
    <row r="102" spans="1:3" x14ac:dyDescent="0.3">
      <c r="A102" t="s">
        <v>240</v>
      </c>
      <c r="B102" s="66">
        <f>VLOOKUP(A102,'[2]Product Master Sheet'!$B:$F,5,0)</f>
        <v>320</v>
      </c>
      <c r="C102" s="66">
        <v>50</v>
      </c>
    </row>
    <row r="103" spans="1:3" x14ac:dyDescent="0.3">
      <c r="A103" t="s">
        <v>241</v>
      </c>
      <c r="B103" s="66">
        <f>VLOOKUP(A103,'[2]Product Master Sheet'!$B:$F,5,0)</f>
        <v>345</v>
      </c>
      <c r="C103" s="66">
        <v>4</v>
      </c>
    </row>
    <row r="104" spans="1:3" x14ac:dyDescent="0.3">
      <c r="A104" t="s">
        <v>159</v>
      </c>
      <c r="B104" s="66">
        <f>VLOOKUP(A104,'[2]Product Master Sheet'!$B:$F,5,0)</f>
        <v>1397</v>
      </c>
      <c r="C104" s="66">
        <v>0</v>
      </c>
    </row>
    <row r="105" spans="1:3" x14ac:dyDescent="0.3">
      <c r="A105" t="s">
        <v>242</v>
      </c>
      <c r="B105" s="66">
        <f>VLOOKUP(A105,'[2]Product Master Sheet'!$B:$F,5,0)</f>
        <v>324</v>
      </c>
      <c r="C105" s="66">
        <v>14</v>
      </c>
    </row>
    <row r="106" spans="1:3" x14ac:dyDescent="0.3">
      <c r="A106" t="s">
        <v>129</v>
      </c>
      <c r="B106" s="66">
        <f>VLOOKUP(A106,'[2]Product Master Sheet'!$B:$F,5,0)</f>
        <v>13</v>
      </c>
      <c r="C106" s="66">
        <v>60</v>
      </c>
    </row>
    <row r="107" spans="1:3" x14ac:dyDescent="0.3">
      <c r="A107" t="s">
        <v>148</v>
      </c>
      <c r="B107" s="66">
        <f>VLOOKUP(A107,'[2]Product Master Sheet'!$B:$F,5,0)</f>
        <v>61</v>
      </c>
      <c r="C107" s="66">
        <v>0</v>
      </c>
    </row>
    <row r="108" spans="1:3" x14ac:dyDescent="0.3">
      <c r="A108" t="s">
        <v>153</v>
      </c>
      <c r="B108" s="66">
        <f>VLOOKUP(A108,'[2]Product Master Sheet'!$B:$F,5,0)</f>
        <v>81</v>
      </c>
      <c r="C108" s="66">
        <v>0</v>
      </c>
    </row>
    <row r="109" spans="1:3" x14ac:dyDescent="0.3">
      <c r="A109" t="s">
        <v>156</v>
      </c>
      <c r="B109" s="66">
        <f>VLOOKUP(A109,'[2]Product Master Sheet'!$B:$F,5,0)</f>
        <v>101</v>
      </c>
      <c r="C109" s="66">
        <v>0</v>
      </c>
    </row>
    <row r="110" spans="1:3" x14ac:dyDescent="0.3">
      <c r="A110" t="s">
        <v>130</v>
      </c>
      <c r="B110" s="66">
        <f>VLOOKUP(A110,'[2]Product Master Sheet'!$B:$F,5,0)</f>
        <v>928</v>
      </c>
      <c r="C110" s="66">
        <v>67</v>
      </c>
    </row>
    <row r="111" spans="1:3" x14ac:dyDescent="0.3">
      <c r="A111" t="s">
        <v>131</v>
      </c>
      <c r="B111" s="66">
        <f>VLOOKUP(A111,'[2]Product Master Sheet'!$B:$F,5,0)</f>
        <v>155</v>
      </c>
      <c r="C111" s="66">
        <v>24</v>
      </c>
    </row>
    <row r="112" spans="1:3" x14ac:dyDescent="0.3">
      <c r="A112" t="s">
        <v>132</v>
      </c>
      <c r="B112" s="66">
        <f>VLOOKUP(A112,'[2]Product Master Sheet'!$B:$F,5,0)</f>
        <v>156</v>
      </c>
      <c r="C112" s="66">
        <v>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116"/>
  <sheetViews>
    <sheetView showGridLines="0" tabSelected="1" workbookViewId="0"/>
  </sheetViews>
  <sheetFormatPr defaultRowHeight="14.4" x14ac:dyDescent="0.3"/>
  <cols>
    <col min="1" max="1" width="39.6640625" bestFit="1" customWidth="1"/>
    <col min="2" max="3" width="9.33203125" style="20" bestFit="1" customWidth="1"/>
    <col min="4" max="4" width="8.6640625" style="20" bestFit="1" customWidth="1"/>
    <col min="5" max="5" width="9.33203125" style="20" bestFit="1" customWidth="1"/>
    <col min="6" max="6" width="8.218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2" width="9.33203125" style="20" bestFit="1" customWidth="1"/>
    <col min="13" max="13" width="10.109375" style="20" bestFit="1" customWidth="1"/>
    <col min="14" max="14" width="9.33203125" style="20" bestFit="1" customWidth="1"/>
    <col min="15" max="15" width="8.2187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4" width="8.886718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6.6640625" style="20" bestFit="1" customWidth="1"/>
    <col min="29" max="29" width="7.44140625" bestFit="1" customWidth="1"/>
  </cols>
  <sheetData>
    <row r="1" spans="1:29" ht="15" thickBot="1" x14ac:dyDescent="0.35">
      <c r="A1" s="5"/>
      <c r="B1" s="63" t="s">
        <v>319</v>
      </c>
      <c r="C1" s="64"/>
      <c r="D1" s="64"/>
      <c r="E1" s="64"/>
      <c r="F1" s="64"/>
      <c r="G1" s="64"/>
      <c r="H1" s="64"/>
      <c r="I1" s="64"/>
      <c r="J1" s="65"/>
      <c r="K1" s="63" t="s">
        <v>320</v>
      </c>
      <c r="L1" s="64"/>
      <c r="M1" s="64"/>
      <c r="N1" s="64"/>
      <c r="O1" s="64"/>
      <c r="P1" s="64"/>
      <c r="Q1" s="64"/>
      <c r="R1" s="64"/>
      <c r="S1" s="65"/>
      <c r="T1" s="63" t="s">
        <v>13</v>
      </c>
      <c r="U1" s="64"/>
      <c r="V1" s="64"/>
      <c r="W1" s="64"/>
      <c r="X1" s="64"/>
      <c r="Y1" s="64"/>
      <c r="Z1" s="64"/>
      <c r="AA1" s="64"/>
      <c r="AB1" s="65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24</v>
      </c>
      <c r="B4" s="20">
        <v>698</v>
      </c>
      <c r="C4" s="20">
        <v>5000</v>
      </c>
      <c r="D4" s="20">
        <v>0</v>
      </c>
      <c r="E4" s="20">
        <v>4179</v>
      </c>
      <c r="F4" s="20">
        <v>0</v>
      </c>
      <c r="G4" s="20">
        <v>0</v>
      </c>
      <c r="H4" s="20">
        <v>0</v>
      </c>
      <c r="I4" s="20">
        <v>0</v>
      </c>
      <c r="J4" s="20">
        <v>1519</v>
      </c>
      <c r="K4" s="27">
        <v>698</v>
      </c>
      <c r="L4" s="28">
        <v>5000</v>
      </c>
      <c r="M4" s="28">
        <v>0</v>
      </c>
      <c r="N4" s="28">
        <v>4179</v>
      </c>
      <c r="O4" s="28">
        <v>0</v>
      </c>
      <c r="P4" s="28">
        <v>0</v>
      </c>
      <c r="Q4" s="28">
        <v>0</v>
      </c>
      <c r="R4" s="28">
        <v>0</v>
      </c>
      <c r="S4" s="26">
        <v>1519</v>
      </c>
      <c r="T4" s="28">
        <f>B4-K4</f>
        <v>0</v>
      </c>
      <c r="U4" s="28">
        <f t="shared" ref="U4:AB5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IF(AND(T4=0,AB4=0),"Ok",IF(T4=AB4,"Opening Issue","Issue"))</f>
        <v>Ok</v>
      </c>
    </row>
    <row r="5" spans="1:29" x14ac:dyDescent="0.3">
      <c r="A5" s="17" t="s">
        <v>47</v>
      </c>
      <c r="B5" s="20">
        <v>12</v>
      </c>
      <c r="C5" s="20">
        <v>900</v>
      </c>
      <c r="D5" s="20">
        <v>540</v>
      </c>
      <c r="E5" s="20">
        <v>454</v>
      </c>
      <c r="F5" s="20">
        <v>102</v>
      </c>
      <c r="G5" s="20">
        <v>0</v>
      </c>
      <c r="H5" s="20">
        <v>0</v>
      </c>
      <c r="I5" s="20">
        <v>0</v>
      </c>
      <c r="J5" s="20">
        <v>20</v>
      </c>
      <c r="K5" s="27">
        <v>12</v>
      </c>
      <c r="L5" s="20">
        <v>900</v>
      </c>
      <c r="M5" s="20">
        <v>540</v>
      </c>
      <c r="N5" s="20">
        <v>454</v>
      </c>
      <c r="O5" s="20">
        <v>102</v>
      </c>
      <c r="P5" s="20">
        <v>0</v>
      </c>
      <c r="Q5" s="20">
        <v>0</v>
      </c>
      <c r="R5" s="20">
        <v>0</v>
      </c>
      <c r="S5" s="26">
        <v>20</v>
      </c>
      <c r="T5" s="20">
        <f t="shared" ref="T5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tr">
        <f t="shared" ref="AC5:AC68" si="2">IF(AND(T5=0,AB5=0),"Ok",IF(T5=AB5,"Opening Issue","Issue"))</f>
        <v>Ok</v>
      </c>
    </row>
    <row r="6" spans="1:29" x14ac:dyDescent="0.3">
      <c r="A6" s="17" t="s">
        <v>55</v>
      </c>
      <c r="B6" s="20">
        <v>4</v>
      </c>
      <c r="C6" s="20">
        <v>160</v>
      </c>
      <c r="D6" s="20">
        <v>92</v>
      </c>
      <c r="E6" s="20">
        <v>91</v>
      </c>
      <c r="F6" s="20">
        <v>28</v>
      </c>
      <c r="G6" s="20">
        <v>0</v>
      </c>
      <c r="H6" s="20">
        <v>0</v>
      </c>
      <c r="I6" s="20">
        <v>0</v>
      </c>
      <c r="J6" s="26">
        <v>9</v>
      </c>
      <c r="K6" s="27">
        <v>4</v>
      </c>
      <c r="L6" s="20">
        <v>160</v>
      </c>
      <c r="M6" s="20">
        <v>92</v>
      </c>
      <c r="N6" s="20">
        <v>91</v>
      </c>
      <c r="O6" s="20">
        <v>28</v>
      </c>
      <c r="P6" s="20">
        <v>0</v>
      </c>
      <c r="Q6" s="20">
        <v>0</v>
      </c>
      <c r="R6" s="20">
        <v>0</v>
      </c>
      <c r="S6" s="26">
        <v>9</v>
      </c>
      <c r="T6" s="20">
        <f t="shared" ref="T6:AB109" si="3">B6-K6</f>
        <v>0</v>
      </c>
      <c r="U6" s="20">
        <f t="shared" si="3"/>
        <v>0</v>
      </c>
      <c r="V6" s="20">
        <f t="shared" si="3"/>
        <v>0</v>
      </c>
      <c r="W6" s="20">
        <f t="shared" si="3"/>
        <v>0</v>
      </c>
      <c r="X6" s="20">
        <f t="shared" si="3"/>
        <v>0</v>
      </c>
      <c r="Y6" s="20">
        <f t="shared" si="3"/>
        <v>0</v>
      </c>
      <c r="Z6" s="20">
        <f t="shared" si="3"/>
        <v>0</v>
      </c>
      <c r="AA6" s="20">
        <f t="shared" si="3"/>
        <v>0</v>
      </c>
      <c r="AB6" s="20">
        <f t="shared" si="3"/>
        <v>0</v>
      </c>
      <c r="AC6" s="17" t="str">
        <f t="shared" si="2"/>
        <v>Ok</v>
      </c>
    </row>
    <row r="7" spans="1:29" x14ac:dyDescent="0.3">
      <c r="A7" s="17" t="s">
        <v>56</v>
      </c>
      <c r="B7" s="20">
        <v>108</v>
      </c>
      <c r="C7" s="20">
        <v>1000</v>
      </c>
      <c r="D7" s="20">
        <v>450</v>
      </c>
      <c r="E7" s="20">
        <v>775</v>
      </c>
      <c r="F7" s="20">
        <v>220</v>
      </c>
      <c r="G7" s="20">
        <v>0</v>
      </c>
      <c r="H7" s="20">
        <v>0</v>
      </c>
      <c r="I7" s="20">
        <v>0</v>
      </c>
      <c r="J7" s="26">
        <v>103</v>
      </c>
      <c r="K7" s="27">
        <v>108</v>
      </c>
      <c r="L7" s="20">
        <v>1000</v>
      </c>
      <c r="M7" s="20">
        <v>450</v>
      </c>
      <c r="N7" s="20">
        <v>775</v>
      </c>
      <c r="O7" s="20">
        <v>220</v>
      </c>
      <c r="P7" s="20">
        <v>0</v>
      </c>
      <c r="Q7" s="20">
        <v>0</v>
      </c>
      <c r="R7" s="20">
        <v>0</v>
      </c>
      <c r="S7" s="26">
        <v>103</v>
      </c>
      <c r="T7" s="20">
        <f t="shared" si="3"/>
        <v>0</v>
      </c>
      <c r="U7" s="20">
        <f t="shared" si="3"/>
        <v>0</v>
      </c>
      <c r="V7" s="20">
        <f t="shared" si="3"/>
        <v>0</v>
      </c>
      <c r="W7" s="20">
        <f t="shared" si="3"/>
        <v>0</v>
      </c>
      <c r="X7" s="20">
        <f t="shared" si="3"/>
        <v>0</v>
      </c>
      <c r="Y7" s="20">
        <f t="shared" si="3"/>
        <v>0</v>
      </c>
      <c r="Z7" s="20">
        <f t="shared" si="3"/>
        <v>0</v>
      </c>
      <c r="AA7" s="20">
        <f t="shared" si="3"/>
        <v>0</v>
      </c>
      <c r="AB7" s="20">
        <f t="shared" si="3"/>
        <v>0</v>
      </c>
      <c r="AC7" s="17" t="str">
        <f t="shared" si="2"/>
        <v>Ok</v>
      </c>
    </row>
    <row r="8" spans="1:29" x14ac:dyDescent="0.3">
      <c r="A8" s="17" t="s">
        <v>133</v>
      </c>
      <c r="B8" s="20">
        <v>13</v>
      </c>
      <c r="C8" s="20">
        <v>300</v>
      </c>
      <c r="D8" s="20">
        <v>100</v>
      </c>
      <c r="E8" s="20">
        <v>263</v>
      </c>
      <c r="F8" s="20">
        <v>50</v>
      </c>
      <c r="G8" s="20">
        <v>0</v>
      </c>
      <c r="H8" s="20">
        <v>0</v>
      </c>
      <c r="I8" s="20">
        <v>0</v>
      </c>
      <c r="J8" s="26">
        <v>0</v>
      </c>
      <c r="K8" s="27">
        <v>13</v>
      </c>
      <c r="L8" s="20">
        <v>300</v>
      </c>
      <c r="M8" s="20">
        <v>100</v>
      </c>
      <c r="N8" s="20">
        <v>263</v>
      </c>
      <c r="O8" s="20">
        <v>50</v>
      </c>
      <c r="P8" s="20">
        <v>0</v>
      </c>
      <c r="Q8" s="20">
        <v>0</v>
      </c>
      <c r="R8" s="20">
        <v>0</v>
      </c>
      <c r="S8" s="26">
        <v>0</v>
      </c>
      <c r="T8" s="20">
        <f t="shared" si="3"/>
        <v>0</v>
      </c>
      <c r="U8" s="20">
        <f t="shared" si="3"/>
        <v>0</v>
      </c>
      <c r="V8" s="20">
        <f t="shared" si="3"/>
        <v>0</v>
      </c>
      <c r="W8" s="20">
        <f t="shared" si="3"/>
        <v>0</v>
      </c>
      <c r="X8" s="20">
        <f t="shared" si="3"/>
        <v>0</v>
      </c>
      <c r="Y8" s="20">
        <f t="shared" si="3"/>
        <v>0</v>
      </c>
      <c r="Z8" s="20">
        <f t="shared" si="3"/>
        <v>0</v>
      </c>
      <c r="AA8" s="20">
        <f t="shared" si="3"/>
        <v>0</v>
      </c>
      <c r="AB8" s="20">
        <f t="shared" si="3"/>
        <v>0</v>
      </c>
      <c r="AC8" s="17" t="str">
        <f t="shared" si="2"/>
        <v>Ok</v>
      </c>
    </row>
    <row r="9" spans="1:29" x14ac:dyDescent="0.3">
      <c r="A9" s="17" t="s">
        <v>57</v>
      </c>
      <c r="B9" s="20">
        <v>10</v>
      </c>
      <c r="C9" s="20">
        <v>360</v>
      </c>
      <c r="D9" s="20">
        <v>176</v>
      </c>
      <c r="E9" s="20">
        <v>204</v>
      </c>
      <c r="F9" s="20">
        <v>23</v>
      </c>
      <c r="G9" s="20">
        <v>0</v>
      </c>
      <c r="H9" s="20">
        <v>0</v>
      </c>
      <c r="I9" s="20">
        <v>0</v>
      </c>
      <c r="J9" s="26">
        <v>13</v>
      </c>
      <c r="K9" s="27">
        <v>10</v>
      </c>
      <c r="L9" s="20">
        <v>360</v>
      </c>
      <c r="M9" s="20">
        <v>176</v>
      </c>
      <c r="N9" s="20">
        <v>204</v>
      </c>
      <c r="O9" s="20">
        <v>23</v>
      </c>
      <c r="P9" s="20">
        <v>0</v>
      </c>
      <c r="Q9" s="20">
        <v>0</v>
      </c>
      <c r="R9" s="20">
        <v>0</v>
      </c>
      <c r="S9" s="26">
        <v>13</v>
      </c>
      <c r="T9" s="20">
        <f t="shared" si="3"/>
        <v>0</v>
      </c>
      <c r="U9" s="20">
        <f t="shared" si="3"/>
        <v>0</v>
      </c>
      <c r="V9" s="20">
        <f t="shared" si="3"/>
        <v>0</v>
      </c>
      <c r="W9" s="20">
        <f t="shared" si="3"/>
        <v>0</v>
      </c>
      <c r="X9" s="20">
        <f t="shared" si="3"/>
        <v>0</v>
      </c>
      <c r="Y9" s="20">
        <f t="shared" si="3"/>
        <v>0</v>
      </c>
      <c r="Z9" s="20">
        <f t="shared" si="3"/>
        <v>0</v>
      </c>
      <c r="AA9" s="20">
        <f t="shared" si="3"/>
        <v>0</v>
      </c>
      <c r="AB9" s="20">
        <f t="shared" si="3"/>
        <v>0</v>
      </c>
      <c r="AC9" s="17" t="str">
        <f t="shared" si="2"/>
        <v>Ok</v>
      </c>
    </row>
    <row r="10" spans="1:29" x14ac:dyDescent="0.3">
      <c r="A10" s="17" t="s">
        <v>136</v>
      </c>
      <c r="B10" s="20">
        <v>10</v>
      </c>
      <c r="C10" s="20">
        <v>975</v>
      </c>
      <c r="D10" s="20">
        <v>0</v>
      </c>
      <c r="E10" s="20">
        <v>1000</v>
      </c>
      <c r="F10" s="20">
        <v>15</v>
      </c>
      <c r="G10" s="20">
        <v>0</v>
      </c>
      <c r="H10" s="20">
        <v>0</v>
      </c>
      <c r="I10" s="20">
        <v>0</v>
      </c>
      <c r="J10" s="26">
        <v>0</v>
      </c>
      <c r="K10" s="27">
        <v>10</v>
      </c>
      <c r="L10" s="20">
        <v>975</v>
      </c>
      <c r="M10" s="20">
        <v>0</v>
      </c>
      <c r="N10" s="20">
        <v>1000</v>
      </c>
      <c r="O10" s="20">
        <v>15</v>
      </c>
      <c r="P10" s="20">
        <v>0</v>
      </c>
      <c r="Q10" s="20">
        <v>0</v>
      </c>
      <c r="R10" s="20">
        <v>0</v>
      </c>
      <c r="S10" s="26">
        <v>0</v>
      </c>
      <c r="T10" s="20">
        <f t="shared" si="3"/>
        <v>0</v>
      </c>
      <c r="U10" s="20">
        <f t="shared" si="3"/>
        <v>0</v>
      </c>
      <c r="V10" s="20">
        <f t="shared" si="3"/>
        <v>0</v>
      </c>
      <c r="W10" s="20">
        <f t="shared" si="3"/>
        <v>0</v>
      </c>
      <c r="X10" s="20">
        <f t="shared" si="3"/>
        <v>0</v>
      </c>
      <c r="Y10" s="20">
        <f t="shared" si="3"/>
        <v>0</v>
      </c>
      <c r="Z10" s="20">
        <f t="shared" si="3"/>
        <v>0</v>
      </c>
      <c r="AA10" s="20">
        <f t="shared" si="3"/>
        <v>0</v>
      </c>
      <c r="AB10" s="20">
        <f t="shared" si="3"/>
        <v>0</v>
      </c>
      <c r="AC10" s="17" t="str">
        <f t="shared" si="2"/>
        <v>Ok</v>
      </c>
    </row>
    <row r="11" spans="1:29" x14ac:dyDescent="0.3">
      <c r="A11" s="17" t="s">
        <v>135</v>
      </c>
      <c r="B11" s="20">
        <v>0</v>
      </c>
      <c r="C11" s="20">
        <v>60</v>
      </c>
      <c r="D11" s="20">
        <v>0</v>
      </c>
      <c r="E11" s="20">
        <v>62</v>
      </c>
      <c r="F11" s="20">
        <v>2</v>
      </c>
      <c r="G11" s="20">
        <v>0</v>
      </c>
      <c r="H11" s="20">
        <v>0</v>
      </c>
      <c r="I11" s="20">
        <v>0</v>
      </c>
      <c r="J11" s="26">
        <v>0</v>
      </c>
      <c r="K11" s="27">
        <v>0</v>
      </c>
      <c r="L11" s="20">
        <v>60</v>
      </c>
      <c r="M11" s="20">
        <v>0</v>
      </c>
      <c r="N11" s="20">
        <v>62</v>
      </c>
      <c r="O11" s="20">
        <v>2</v>
      </c>
      <c r="P11" s="20">
        <v>0</v>
      </c>
      <c r="Q11" s="20">
        <v>0</v>
      </c>
      <c r="R11" s="20">
        <v>0</v>
      </c>
      <c r="S11" s="26">
        <v>0</v>
      </c>
      <c r="T11" s="20">
        <f t="shared" si="3"/>
        <v>0</v>
      </c>
      <c r="U11" s="20">
        <f t="shared" si="3"/>
        <v>0</v>
      </c>
      <c r="V11" s="20">
        <f t="shared" si="3"/>
        <v>0</v>
      </c>
      <c r="W11" s="20">
        <f t="shared" si="3"/>
        <v>0</v>
      </c>
      <c r="X11" s="20">
        <f t="shared" si="3"/>
        <v>0</v>
      </c>
      <c r="Y11" s="20">
        <f t="shared" si="3"/>
        <v>0</v>
      </c>
      <c r="Z11" s="20">
        <f t="shared" si="3"/>
        <v>0</v>
      </c>
      <c r="AA11" s="20">
        <f t="shared" si="3"/>
        <v>0</v>
      </c>
      <c r="AB11" s="20">
        <f t="shared" si="3"/>
        <v>0</v>
      </c>
      <c r="AC11" s="17" t="str">
        <f t="shared" si="2"/>
        <v>Ok</v>
      </c>
    </row>
    <row r="12" spans="1:29" x14ac:dyDescent="0.3">
      <c r="A12" s="17" t="s">
        <v>134</v>
      </c>
      <c r="B12" s="20">
        <v>0</v>
      </c>
      <c r="C12" s="20">
        <v>270</v>
      </c>
      <c r="D12" s="20">
        <v>12</v>
      </c>
      <c r="E12" s="20">
        <v>270</v>
      </c>
      <c r="F12" s="20">
        <v>12</v>
      </c>
      <c r="G12" s="20">
        <v>0</v>
      </c>
      <c r="H12" s="20">
        <v>0</v>
      </c>
      <c r="I12" s="20">
        <v>0</v>
      </c>
      <c r="J12" s="26">
        <v>0</v>
      </c>
      <c r="K12" s="27">
        <v>0</v>
      </c>
      <c r="L12" s="20">
        <v>270</v>
      </c>
      <c r="M12" s="20">
        <v>12</v>
      </c>
      <c r="N12" s="20">
        <v>270</v>
      </c>
      <c r="O12" s="20">
        <v>12</v>
      </c>
      <c r="P12" s="20">
        <v>0</v>
      </c>
      <c r="Q12" s="20">
        <v>0</v>
      </c>
      <c r="R12" s="20">
        <v>0</v>
      </c>
      <c r="S12" s="26">
        <v>0</v>
      </c>
      <c r="T12" s="20">
        <f t="shared" si="3"/>
        <v>0</v>
      </c>
      <c r="U12" s="20">
        <f t="shared" si="3"/>
        <v>0</v>
      </c>
      <c r="V12" s="20">
        <f t="shared" si="3"/>
        <v>0</v>
      </c>
      <c r="W12" s="20">
        <f t="shared" si="3"/>
        <v>0</v>
      </c>
      <c r="X12" s="20">
        <f t="shared" si="3"/>
        <v>0</v>
      </c>
      <c r="Y12" s="20">
        <f t="shared" si="3"/>
        <v>0</v>
      </c>
      <c r="Z12" s="20">
        <f t="shared" si="3"/>
        <v>0</v>
      </c>
      <c r="AA12" s="20">
        <f t="shared" si="3"/>
        <v>0</v>
      </c>
      <c r="AB12" s="20">
        <f t="shared" si="3"/>
        <v>0</v>
      </c>
      <c r="AC12" s="17" t="str">
        <f t="shared" si="2"/>
        <v>Ok</v>
      </c>
    </row>
    <row r="13" spans="1:29" x14ac:dyDescent="0.3">
      <c r="A13" s="17" t="s">
        <v>137</v>
      </c>
      <c r="B13" s="20">
        <v>0</v>
      </c>
      <c r="C13" s="20">
        <v>10</v>
      </c>
      <c r="D13" s="20">
        <v>0</v>
      </c>
      <c r="E13" s="20">
        <v>10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0</v>
      </c>
      <c r="L13" s="20">
        <v>10</v>
      </c>
      <c r="M13" s="20">
        <v>0</v>
      </c>
      <c r="N13" s="20">
        <v>10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3"/>
        <v>0</v>
      </c>
      <c r="U13" s="20">
        <f t="shared" si="3"/>
        <v>0</v>
      </c>
      <c r="V13" s="20">
        <f t="shared" si="3"/>
        <v>0</v>
      </c>
      <c r="W13" s="20">
        <f t="shared" si="3"/>
        <v>0</v>
      </c>
      <c r="X13" s="20">
        <f t="shared" si="3"/>
        <v>0</v>
      </c>
      <c r="Y13" s="20">
        <f t="shared" si="3"/>
        <v>0</v>
      </c>
      <c r="Z13" s="20">
        <f t="shared" si="3"/>
        <v>0</v>
      </c>
      <c r="AA13" s="20">
        <f t="shared" si="3"/>
        <v>0</v>
      </c>
      <c r="AB13" s="20">
        <f t="shared" si="3"/>
        <v>0</v>
      </c>
      <c r="AC13" s="17" t="str">
        <f t="shared" si="2"/>
        <v>Ok</v>
      </c>
    </row>
    <row r="14" spans="1:29" x14ac:dyDescent="0.3">
      <c r="A14" s="17" t="s">
        <v>138</v>
      </c>
      <c r="B14" s="20">
        <v>0</v>
      </c>
      <c r="C14" s="20">
        <v>40</v>
      </c>
      <c r="D14" s="20">
        <v>40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6">
        <v>0</v>
      </c>
      <c r="K14" s="27">
        <v>0</v>
      </c>
      <c r="L14" s="20">
        <v>40</v>
      </c>
      <c r="M14" s="20">
        <v>40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17" t="str">
        <f t="shared" si="2"/>
        <v>Ok</v>
      </c>
    </row>
    <row r="15" spans="1:29" x14ac:dyDescent="0.3">
      <c r="A15" s="17" t="s">
        <v>139</v>
      </c>
      <c r="B15" s="20">
        <v>0</v>
      </c>
      <c r="C15" s="20">
        <v>40</v>
      </c>
      <c r="D15" s="20">
        <v>0</v>
      </c>
      <c r="E15" s="20">
        <v>13</v>
      </c>
      <c r="F15" s="20">
        <v>0</v>
      </c>
      <c r="G15" s="20">
        <v>0</v>
      </c>
      <c r="H15" s="20">
        <v>0</v>
      </c>
      <c r="I15" s="20">
        <v>0</v>
      </c>
      <c r="J15" s="26">
        <v>27</v>
      </c>
      <c r="K15" s="27">
        <v>0</v>
      </c>
      <c r="L15" s="20">
        <v>40</v>
      </c>
      <c r="M15" s="20">
        <v>0</v>
      </c>
      <c r="N15" s="20">
        <v>13</v>
      </c>
      <c r="O15" s="20">
        <v>0</v>
      </c>
      <c r="P15" s="20">
        <v>0</v>
      </c>
      <c r="Q15" s="20">
        <v>0</v>
      </c>
      <c r="R15" s="20">
        <v>0</v>
      </c>
      <c r="S15" s="26">
        <v>27</v>
      </c>
      <c r="T15" s="20">
        <f t="shared" si="3"/>
        <v>0</v>
      </c>
      <c r="U15" s="20">
        <f t="shared" si="3"/>
        <v>0</v>
      </c>
      <c r="V15" s="20">
        <f t="shared" si="3"/>
        <v>0</v>
      </c>
      <c r="W15" s="20">
        <f t="shared" si="3"/>
        <v>0</v>
      </c>
      <c r="X15" s="20">
        <f t="shared" si="3"/>
        <v>0</v>
      </c>
      <c r="Y15" s="20">
        <f t="shared" si="3"/>
        <v>0</v>
      </c>
      <c r="Z15" s="20">
        <f t="shared" si="3"/>
        <v>0</v>
      </c>
      <c r="AA15" s="20">
        <f t="shared" si="3"/>
        <v>0</v>
      </c>
      <c r="AB15" s="20">
        <f t="shared" si="3"/>
        <v>0</v>
      </c>
      <c r="AC15" s="17" t="str">
        <f t="shared" si="2"/>
        <v>Ok</v>
      </c>
    </row>
    <row r="16" spans="1:29" x14ac:dyDescent="0.3">
      <c r="A16" s="17" t="s">
        <v>140</v>
      </c>
      <c r="B16" s="20">
        <v>102</v>
      </c>
      <c r="C16" s="20">
        <v>200</v>
      </c>
      <c r="D16" s="20">
        <v>0</v>
      </c>
      <c r="E16" s="20">
        <v>235</v>
      </c>
      <c r="F16" s="20">
        <v>0</v>
      </c>
      <c r="G16" s="20">
        <v>0</v>
      </c>
      <c r="H16" s="20">
        <v>0</v>
      </c>
      <c r="I16" s="20">
        <v>0</v>
      </c>
      <c r="J16" s="26">
        <v>67</v>
      </c>
      <c r="K16" s="27">
        <v>102</v>
      </c>
      <c r="L16" s="20">
        <v>200</v>
      </c>
      <c r="M16" s="20">
        <v>0</v>
      </c>
      <c r="N16" s="20">
        <v>235</v>
      </c>
      <c r="O16" s="20">
        <v>0</v>
      </c>
      <c r="P16" s="20">
        <v>0</v>
      </c>
      <c r="Q16" s="20">
        <v>0</v>
      </c>
      <c r="R16" s="20">
        <v>0</v>
      </c>
      <c r="S16" s="26">
        <v>67</v>
      </c>
      <c r="T16" s="20">
        <f t="shared" si="3"/>
        <v>0</v>
      </c>
      <c r="U16" s="20">
        <f t="shared" si="3"/>
        <v>0</v>
      </c>
      <c r="V16" s="20">
        <f t="shared" si="3"/>
        <v>0</v>
      </c>
      <c r="W16" s="20">
        <f t="shared" si="3"/>
        <v>0</v>
      </c>
      <c r="X16" s="20">
        <f t="shared" si="3"/>
        <v>0</v>
      </c>
      <c r="Y16" s="20">
        <f t="shared" si="3"/>
        <v>0</v>
      </c>
      <c r="Z16" s="20">
        <f t="shared" si="3"/>
        <v>0</v>
      </c>
      <c r="AA16" s="20">
        <f t="shared" si="3"/>
        <v>0</v>
      </c>
      <c r="AB16" s="20">
        <f t="shared" si="3"/>
        <v>0</v>
      </c>
      <c r="AC16" s="17" t="str">
        <f t="shared" si="2"/>
        <v>Ok</v>
      </c>
    </row>
    <row r="17" spans="1:29" x14ac:dyDescent="0.3">
      <c r="A17" s="17" t="s">
        <v>142</v>
      </c>
      <c r="B17" s="20">
        <v>300</v>
      </c>
      <c r="C17" s="20">
        <v>200</v>
      </c>
      <c r="D17" s="20">
        <v>0</v>
      </c>
      <c r="E17" s="20">
        <v>455</v>
      </c>
      <c r="F17" s="20">
        <v>0</v>
      </c>
      <c r="G17" s="20">
        <v>0</v>
      </c>
      <c r="H17" s="20">
        <v>0</v>
      </c>
      <c r="I17" s="20">
        <v>0</v>
      </c>
      <c r="J17" s="26">
        <v>45</v>
      </c>
      <c r="K17" s="27">
        <v>300</v>
      </c>
      <c r="L17" s="20">
        <v>200</v>
      </c>
      <c r="M17" s="20">
        <v>0</v>
      </c>
      <c r="N17" s="20">
        <v>455</v>
      </c>
      <c r="O17" s="20">
        <v>0</v>
      </c>
      <c r="P17" s="20">
        <v>0</v>
      </c>
      <c r="Q17" s="20">
        <v>0</v>
      </c>
      <c r="R17" s="20">
        <v>0</v>
      </c>
      <c r="S17" s="26">
        <v>45</v>
      </c>
      <c r="T17" s="20">
        <f t="shared" si="3"/>
        <v>0</v>
      </c>
      <c r="U17" s="20">
        <f t="shared" si="3"/>
        <v>0</v>
      </c>
      <c r="V17" s="20">
        <f t="shared" si="3"/>
        <v>0</v>
      </c>
      <c r="W17" s="20">
        <f t="shared" si="3"/>
        <v>0</v>
      </c>
      <c r="X17" s="20">
        <f t="shared" si="3"/>
        <v>0</v>
      </c>
      <c r="Y17" s="20">
        <f t="shared" si="3"/>
        <v>0</v>
      </c>
      <c r="Z17" s="20">
        <f t="shared" si="3"/>
        <v>0</v>
      </c>
      <c r="AA17" s="20">
        <f t="shared" si="3"/>
        <v>0</v>
      </c>
      <c r="AB17" s="20">
        <f t="shared" si="3"/>
        <v>0</v>
      </c>
      <c r="AC17" s="17" t="str">
        <f t="shared" si="2"/>
        <v>Ok</v>
      </c>
    </row>
    <row r="18" spans="1:29" x14ac:dyDescent="0.3">
      <c r="A18" s="17" t="s">
        <v>141</v>
      </c>
      <c r="B18" s="20">
        <v>307</v>
      </c>
      <c r="C18" s="20">
        <v>400</v>
      </c>
      <c r="D18" s="20">
        <v>0</v>
      </c>
      <c r="E18" s="20">
        <v>577</v>
      </c>
      <c r="F18" s="20">
        <v>0</v>
      </c>
      <c r="G18" s="20">
        <v>0</v>
      </c>
      <c r="H18" s="20">
        <v>0</v>
      </c>
      <c r="I18" s="20">
        <v>0</v>
      </c>
      <c r="J18" s="26">
        <v>130</v>
      </c>
      <c r="K18" s="27">
        <v>307</v>
      </c>
      <c r="L18" s="20">
        <v>400</v>
      </c>
      <c r="M18" s="20">
        <v>0</v>
      </c>
      <c r="N18" s="20">
        <v>577</v>
      </c>
      <c r="O18" s="20">
        <v>0</v>
      </c>
      <c r="P18" s="20">
        <v>0</v>
      </c>
      <c r="Q18" s="20">
        <v>0</v>
      </c>
      <c r="R18" s="20">
        <v>0</v>
      </c>
      <c r="S18" s="26">
        <v>130</v>
      </c>
      <c r="T18" s="20">
        <f t="shared" si="3"/>
        <v>0</v>
      </c>
      <c r="U18" s="20">
        <f t="shared" si="3"/>
        <v>0</v>
      </c>
      <c r="V18" s="20">
        <f t="shared" si="3"/>
        <v>0</v>
      </c>
      <c r="W18" s="20">
        <f t="shared" si="3"/>
        <v>0</v>
      </c>
      <c r="X18" s="20">
        <f t="shared" si="3"/>
        <v>0</v>
      </c>
      <c r="Y18" s="20">
        <f t="shared" si="3"/>
        <v>0</v>
      </c>
      <c r="Z18" s="20">
        <f t="shared" si="3"/>
        <v>0</v>
      </c>
      <c r="AA18" s="20">
        <f t="shared" si="3"/>
        <v>0</v>
      </c>
      <c r="AB18" s="20">
        <f t="shared" si="3"/>
        <v>0</v>
      </c>
      <c r="AC18" s="17" t="str">
        <f t="shared" si="2"/>
        <v>Ok</v>
      </c>
    </row>
    <row r="19" spans="1:29" x14ac:dyDescent="0.3">
      <c r="A19" s="17" t="s">
        <v>144</v>
      </c>
      <c r="B19" s="20">
        <v>18</v>
      </c>
      <c r="C19" s="20">
        <v>690</v>
      </c>
      <c r="D19" s="20">
        <v>0</v>
      </c>
      <c r="E19" s="20">
        <v>697</v>
      </c>
      <c r="F19" s="20">
        <v>0</v>
      </c>
      <c r="G19" s="20">
        <v>0</v>
      </c>
      <c r="H19" s="20">
        <v>0</v>
      </c>
      <c r="I19" s="20">
        <v>0</v>
      </c>
      <c r="J19" s="26">
        <v>11</v>
      </c>
      <c r="K19" s="27">
        <v>18</v>
      </c>
      <c r="L19" s="20">
        <v>690</v>
      </c>
      <c r="M19" s="20">
        <v>0</v>
      </c>
      <c r="N19" s="20">
        <v>697</v>
      </c>
      <c r="O19" s="20">
        <v>0</v>
      </c>
      <c r="P19" s="20">
        <v>0</v>
      </c>
      <c r="Q19" s="20">
        <v>0</v>
      </c>
      <c r="R19" s="20">
        <v>0</v>
      </c>
      <c r="S19" s="26">
        <v>11</v>
      </c>
      <c r="T19" s="20">
        <f t="shared" si="3"/>
        <v>0</v>
      </c>
      <c r="U19" s="20">
        <f t="shared" si="3"/>
        <v>0</v>
      </c>
      <c r="V19" s="20">
        <f t="shared" si="3"/>
        <v>0</v>
      </c>
      <c r="W19" s="20">
        <f t="shared" ref="W19:W52" si="4">E19-N19</f>
        <v>0</v>
      </c>
      <c r="X19" s="20">
        <f t="shared" ref="X19:X52" si="5">F19-O19</f>
        <v>0</v>
      </c>
      <c r="Y19" s="20">
        <f t="shared" ref="Y19:Y52" si="6">G19-P19</f>
        <v>0</v>
      </c>
      <c r="Z19" s="20">
        <f t="shared" ref="Z19:Z52" si="7">H19-Q19</f>
        <v>0</v>
      </c>
      <c r="AA19" s="20">
        <f t="shared" ref="AA19:AA52" si="8">I19-R19</f>
        <v>0</v>
      </c>
      <c r="AB19" s="20">
        <f t="shared" ref="AB19:AB52" si="9">J19-S19</f>
        <v>0</v>
      </c>
      <c r="AC19" s="17" t="str">
        <f t="shared" si="2"/>
        <v>Ok</v>
      </c>
    </row>
    <row r="20" spans="1:29" x14ac:dyDescent="0.3">
      <c r="A20" s="17" t="s">
        <v>146</v>
      </c>
      <c r="B20" s="20">
        <v>27</v>
      </c>
      <c r="C20" s="20">
        <v>1540</v>
      </c>
      <c r="D20" s="20">
        <v>0</v>
      </c>
      <c r="E20" s="20">
        <v>1547</v>
      </c>
      <c r="F20" s="20">
        <v>0</v>
      </c>
      <c r="G20" s="20">
        <v>0</v>
      </c>
      <c r="H20" s="20">
        <v>0</v>
      </c>
      <c r="I20" s="20">
        <v>0</v>
      </c>
      <c r="J20" s="26">
        <v>20</v>
      </c>
      <c r="K20" s="27">
        <v>27</v>
      </c>
      <c r="L20" s="20">
        <v>1540</v>
      </c>
      <c r="M20" s="20">
        <v>0</v>
      </c>
      <c r="N20" s="20">
        <v>1547</v>
      </c>
      <c r="O20" s="20">
        <v>0</v>
      </c>
      <c r="P20" s="20">
        <v>0</v>
      </c>
      <c r="Q20" s="20">
        <v>0</v>
      </c>
      <c r="R20" s="20">
        <v>0</v>
      </c>
      <c r="S20" s="26">
        <v>20</v>
      </c>
      <c r="T20" s="20">
        <f t="shared" ref="T20:T52" si="10">B20-K20</f>
        <v>0</v>
      </c>
      <c r="U20" s="20">
        <f t="shared" ref="U20:U52" si="11">C20-L20</f>
        <v>0</v>
      </c>
      <c r="V20" s="20">
        <f t="shared" ref="V20:V52" si="12">D20-M20</f>
        <v>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tr">
        <f t="shared" si="2"/>
        <v>Ok</v>
      </c>
    </row>
    <row r="21" spans="1:29" x14ac:dyDescent="0.3">
      <c r="A21" s="17" t="s">
        <v>145</v>
      </c>
      <c r="B21" s="20">
        <v>100</v>
      </c>
      <c r="C21" s="20">
        <v>3520</v>
      </c>
      <c r="D21" s="20">
        <v>0</v>
      </c>
      <c r="E21" s="20">
        <v>3609</v>
      </c>
      <c r="F21" s="20">
        <v>0</v>
      </c>
      <c r="G21" s="20">
        <v>0</v>
      </c>
      <c r="H21" s="20">
        <v>0</v>
      </c>
      <c r="I21" s="20">
        <v>0</v>
      </c>
      <c r="J21" s="26">
        <v>11</v>
      </c>
      <c r="K21" s="27">
        <v>100</v>
      </c>
      <c r="L21" s="20">
        <v>3520</v>
      </c>
      <c r="M21" s="20">
        <v>0</v>
      </c>
      <c r="N21" s="20">
        <v>3609</v>
      </c>
      <c r="O21" s="20">
        <v>0</v>
      </c>
      <c r="P21" s="20">
        <v>0</v>
      </c>
      <c r="Q21" s="20">
        <v>0</v>
      </c>
      <c r="R21" s="20">
        <v>0</v>
      </c>
      <c r="S21" s="26">
        <v>11</v>
      </c>
      <c r="T21" s="20">
        <f t="shared" si="10"/>
        <v>0</v>
      </c>
      <c r="U21" s="20">
        <f t="shared" si="11"/>
        <v>0</v>
      </c>
      <c r="V21" s="20">
        <f t="shared" si="12"/>
        <v>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2"/>
        <v>Ok</v>
      </c>
    </row>
    <row r="22" spans="1:29" x14ac:dyDescent="0.3">
      <c r="A22" s="17" t="s">
        <v>143</v>
      </c>
      <c r="B22" s="20">
        <v>199</v>
      </c>
      <c r="C22" s="20">
        <v>3750</v>
      </c>
      <c r="D22" s="20">
        <v>0</v>
      </c>
      <c r="E22" s="20">
        <v>3346</v>
      </c>
      <c r="F22" s="20">
        <v>0</v>
      </c>
      <c r="G22" s="20">
        <v>0</v>
      </c>
      <c r="H22" s="20">
        <v>0</v>
      </c>
      <c r="I22" s="20">
        <v>0</v>
      </c>
      <c r="J22" s="26">
        <v>603</v>
      </c>
      <c r="K22" s="27">
        <v>199</v>
      </c>
      <c r="L22" s="20">
        <v>3750</v>
      </c>
      <c r="M22" s="20">
        <v>0</v>
      </c>
      <c r="N22" s="20">
        <v>3346</v>
      </c>
      <c r="O22" s="20">
        <v>0</v>
      </c>
      <c r="P22" s="20">
        <v>0</v>
      </c>
      <c r="Q22" s="20">
        <v>0</v>
      </c>
      <c r="R22" s="20">
        <v>0</v>
      </c>
      <c r="S22" s="26">
        <v>603</v>
      </c>
      <c r="T22" s="20">
        <f t="shared" si="10"/>
        <v>0</v>
      </c>
      <c r="U22" s="20">
        <f t="shared" si="11"/>
        <v>0</v>
      </c>
      <c r="V22" s="20">
        <f t="shared" si="12"/>
        <v>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tr">
        <f t="shared" si="2"/>
        <v>Ok</v>
      </c>
    </row>
    <row r="23" spans="1:29" x14ac:dyDescent="0.3">
      <c r="A23" s="17" t="s">
        <v>147</v>
      </c>
      <c r="B23" s="20">
        <v>0</v>
      </c>
      <c r="C23" s="20">
        <v>8570</v>
      </c>
      <c r="D23" s="20">
        <v>300</v>
      </c>
      <c r="E23" s="20">
        <v>8765</v>
      </c>
      <c r="F23" s="20">
        <v>495</v>
      </c>
      <c r="G23" s="20">
        <v>0</v>
      </c>
      <c r="H23" s="20">
        <v>0</v>
      </c>
      <c r="I23" s="20">
        <v>0</v>
      </c>
      <c r="J23" s="26">
        <v>0</v>
      </c>
      <c r="K23" s="27">
        <v>0</v>
      </c>
      <c r="L23" s="20">
        <v>15800</v>
      </c>
      <c r="M23" s="20">
        <v>978</v>
      </c>
      <c r="N23" s="20">
        <v>16192</v>
      </c>
      <c r="O23" s="20">
        <v>1370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10"/>
        <v>0</v>
      </c>
      <c r="U23" s="20">
        <f t="shared" si="11"/>
        <v>-7230</v>
      </c>
      <c r="V23" s="20">
        <f t="shared" si="12"/>
        <v>-678</v>
      </c>
      <c r="W23" s="20">
        <f t="shared" si="4"/>
        <v>-7427</v>
      </c>
      <c r="X23" s="20">
        <f t="shared" si="5"/>
        <v>-875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tr">
        <f t="shared" si="2"/>
        <v>Ok</v>
      </c>
    </row>
    <row r="24" spans="1:29" x14ac:dyDescent="0.3">
      <c r="A24" s="17" t="s">
        <v>149</v>
      </c>
      <c r="B24" s="20">
        <v>0</v>
      </c>
      <c r="C24" s="20">
        <v>300</v>
      </c>
      <c r="D24" s="20">
        <v>108</v>
      </c>
      <c r="E24" s="20">
        <v>204</v>
      </c>
      <c r="F24" s="20">
        <v>12</v>
      </c>
      <c r="G24" s="20">
        <v>0</v>
      </c>
      <c r="H24" s="20">
        <v>0</v>
      </c>
      <c r="I24" s="20">
        <v>0</v>
      </c>
      <c r="J24" s="26">
        <v>0</v>
      </c>
      <c r="K24" s="27">
        <v>0</v>
      </c>
      <c r="L24" s="20">
        <v>300</v>
      </c>
      <c r="M24" s="20">
        <v>108</v>
      </c>
      <c r="N24" s="20">
        <v>204</v>
      </c>
      <c r="O24" s="20">
        <v>12</v>
      </c>
      <c r="P24" s="20">
        <v>0</v>
      </c>
      <c r="Q24" s="20">
        <v>0</v>
      </c>
      <c r="R24" s="20">
        <v>0</v>
      </c>
      <c r="S24" s="26">
        <v>0</v>
      </c>
      <c r="T24" s="20">
        <f t="shared" si="10"/>
        <v>0</v>
      </c>
      <c r="U24" s="20">
        <f t="shared" si="11"/>
        <v>0</v>
      </c>
      <c r="V24" s="20">
        <f t="shared" si="12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tr">
        <f t="shared" si="2"/>
        <v>Ok</v>
      </c>
    </row>
    <row r="25" spans="1:29" x14ac:dyDescent="0.3">
      <c r="A25" s="17" t="s">
        <v>150</v>
      </c>
      <c r="B25" s="20">
        <v>0</v>
      </c>
      <c r="C25" s="20">
        <v>17460</v>
      </c>
      <c r="D25" s="20">
        <v>890</v>
      </c>
      <c r="E25" s="20">
        <v>17944</v>
      </c>
      <c r="F25" s="20">
        <v>1374</v>
      </c>
      <c r="G25" s="20">
        <v>0</v>
      </c>
      <c r="H25" s="20">
        <v>0</v>
      </c>
      <c r="I25" s="20">
        <v>0</v>
      </c>
      <c r="J25" s="26">
        <v>0</v>
      </c>
      <c r="K25" s="27">
        <v>0</v>
      </c>
      <c r="L25" s="20">
        <v>17460</v>
      </c>
      <c r="M25" s="20">
        <v>890</v>
      </c>
      <c r="N25" s="20">
        <v>17944</v>
      </c>
      <c r="O25" s="20">
        <v>1374</v>
      </c>
      <c r="P25" s="20">
        <v>0</v>
      </c>
      <c r="Q25" s="20">
        <v>0</v>
      </c>
      <c r="R25" s="20">
        <v>0</v>
      </c>
      <c r="S25" s="26">
        <v>0</v>
      </c>
      <c r="T25" s="20">
        <f t="shared" si="10"/>
        <v>0</v>
      </c>
      <c r="U25" s="20">
        <f t="shared" si="11"/>
        <v>0</v>
      </c>
      <c r="V25" s="20">
        <f t="shared" si="12"/>
        <v>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tr">
        <f t="shared" si="2"/>
        <v>Ok</v>
      </c>
    </row>
    <row r="26" spans="1:29" x14ac:dyDescent="0.3">
      <c r="A26" s="17" t="s">
        <v>151</v>
      </c>
      <c r="B26" s="20">
        <v>0</v>
      </c>
      <c r="C26" s="20">
        <v>400</v>
      </c>
      <c r="D26" s="20">
        <v>10</v>
      </c>
      <c r="E26" s="20">
        <v>441</v>
      </c>
      <c r="F26" s="20">
        <v>51</v>
      </c>
      <c r="G26" s="20">
        <v>0</v>
      </c>
      <c r="H26" s="20">
        <v>0</v>
      </c>
      <c r="I26" s="20">
        <v>0</v>
      </c>
      <c r="J26" s="26">
        <v>0</v>
      </c>
      <c r="K26" s="27">
        <v>0</v>
      </c>
      <c r="L26" s="20">
        <v>400</v>
      </c>
      <c r="M26" s="20">
        <v>10</v>
      </c>
      <c r="N26" s="20">
        <v>441</v>
      </c>
      <c r="O26" s="20">
        <v>51</v>
      </c>
      <c r="P26" s="20">
        <v>0</v>
      </c>
      <c r="Q26" s="20">
        <v>0</v>
      </c>
      <c r="R26" s="20">
        <v>0</v>
      </c>
      <c r="S26" s="26">
        <v>0</v>
      </c>
      <c r="T26" s="20">
        <f t="shared" si="10"/>
        <v>0</v>
      </c>
      <c r="U26" s="20">
        <f t="shared" si="11"/>
        <v>0</v>
      </c>
      <c r="V26" s="20">
        <f t="shared" si="12"/>
        <v>0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tr">
        <f t="shared" si="2"/>
        <v>Ok</v>
      </c>
    </row>
    <row r="27" spans="1:29" x14ac:dyDescent="0.3">
      <c r="A27" s="17" t="s">
        <v>152</v>
      </c>
      <c r="B27" s="20">
        <v>0</v>
      </c>
      <c r="C27" s="20">
        <v>4250</v>
      </c>
      <c r="D27" s="20">
        <v>1570</v>
      </c>
      <c r="E27" s="20">
        <v>3391</v>
      </c>
      <c r="F27" s="20">
        <v>711</v>
      </c>
      <c r="G27" s="20">
        <v>0</v>
      </c>
      <c r="H27" s="20">
        <v>0</v>
      </c>
      <c r="I27" s="20">
        <v>0</v>
      </c>
      <c r="J27" s="26">
        <v>0</v>
      </c>
      <c r="K27" s="27">
        <v>0</v>
      </c>
      <c r="L27" s="20">
        <v>4250</v>
      </c>
      <c r="M27" s="20">
        <v>1570</v>
      </c>
      <c r="N27" s="20">
        <v>3391</v>
      </c>
      <c r="O27" s="20">
        <v>711</v>
      </c>
      <c r="P27" s="20">
        <v>0</v>
      </c>
      <c r="Q27" s="20">
        <v>0</v>
      </c>
      <c r="R27" s="20">
        <v>0</v>
      </c>
      <c r="S27" s="26">
        <v>0</v>
      </c>
      <c r="T27" s="20">
        <f t="shared" si="10"/>
        <v>0</v>
      </c>
      <c r="U27" s="20">
        <f t="shared" si="11"/>
        <v>0</v>
      </c>
      <c r="V27" s="20">
        <f t="shared" si="12"/>
        <v>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tr">
        <f t="shared" si="2"/>
        <v>Ok</v>
      </c>
    </row>
    <row r="28" spans="1:29" x14ac:dyDescent="0.3">
      <c r="A28" s="17" t="s">
        <v>155</v>
      </c>
      <c r="B28" s="20">
        <v>0</v>
      </c>
      <c r="C28" s="20">
        <v>2100</v>
      </c>
      <c r="D28" s="20">
        <v>0</v>
      </c>
      <c r="E28" s="20">
        <v>2630</v>
      </c>
      <c r="F28" s="20">
        <v>530</v>
      </c>
      <c r="G28" s="20">
        <v>0</v>
      </c>
      <c r="H28" s="20">
        <v>0</v>
      </c>
      <c r="I28" s="20">
        <v>0</v>
      </c>
      <c r="J28" s="26">
        <v>0</v>
      </c>
      <c r="K28" s="27">
        <v>0</v>
      </c>
      <c r="L28" s="20">
        <v>2100</v>
      </c>
      <c r="M28" s="20">
        <v>0</v>
      </c>
      <c r="N28" s="20">
        <v>2630</v>
      </c>
      <c r="O28" s="20">
        <v>530</v>
      </c>
      <c r="P28" s="20">
        <v>0</v>
      </c>
      <c r="Q28" s="20">
        <v>0</v>
      </c>
      <c r="R28" s="20">
        <v>0</v>
      </c>
      <c r="S28" s="26">
        <v>0</v>
      </c>
      <c r="T28" s="20">
        <f t="shared" si="10"/>
        <v>0</v>
      </c>
      <c r="U28" s="20">
        <f t="shared" si="11"/>
        <v>0</v>
      </c>
      <c r="V28" s="20">
        <f t="shared" si="12"/>
        <v>0</v>
      </c>
      <c r="W28" s="20">
        <f t="shared" si="4"/>
        <v>0</v>
      </c>
      <c r="X28" s="20">
        <f t="shared" si="5"/>
        <v>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tr">
        <f t="shared" si="2"/>
        <v>Ok</v>
      </c>
    </row>
    <row r="29" spans="1:29" x14ac:dyDescent="0.3">
      <c r="A29" s="17" t="s">
        <v>154</v>
      </c>
      <c r="B29" s="20">
        <v>0</v>
      </c>
      <c r="C29" s="20">
        <v>1260</v>
      </c>
      <c r="D29" s="20">
        <v>0</v>
      </c>
      <c r="E29" s="20">
        <v>1526</v>
      </c>
      <c r="F29" s="20">
        <v>266</v>
      </c>
      <c r="G29" s="20">
        <v>0</v>
      </c>
      <c r="H29" s="20">
        <v>0</v>
      </c>
      <c r="I29" s="20">
        <v>0</v>
      </c>
      <c r="J29" s="26">
        <v>0</v>
      </c>
      <c r="K29" s="27">
        <v>0</v>
      </c>
      <c r="L29" s="20">
        <v>1260</v>
      </c>
      <c r="M29" s="20">
        <v>0</v>
      </c>
      <c r="N29" s="20">
        <v>1526</v>
      </c>
      <c r="O29" s="20">
        <v>266</v>
      </c>
      <c r="P29" s="20">
        <v>0</v>
      </c>
      <c r="Q29" s="20">
        <v>0</v>
      </c>
      <c r="R29" s="20">
        <v>0</v>
      </c>
      <c r="S29" s="26">
        <v>0</v>
      </c>
      <c r="T29" s="20">
        <f t="shared" si="10"/>
        <v>0</v>
      </c>
      <c r="U29" s="20">
        <f t="shared" si="11"/>
        <v>0</v>
      </c>
      <c r="V29" s="20">
        <f t="shared" si="12"/>
        <v>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tr">
        <f t="shared" si="2"/>
        <v>Ok</v>
      </c>
    </row>
    <row r="30" spans="1:29" x14ac:dyDescent="0.3">
      <c r="A30" s="17" t="s">
        <v>160</v>
      </c>
      <c r="B30" s="20">
        <v>0</v>
      </c>
      <c r="C30" s="20">
        <v>20</v>
      </c>
      <c r="D30" s="20">
        <v>0</v>
      </c>
      <c r="E30" s="20">
        <v>10</v>
      </c>
      <c r="F30" s="20">
        <v>0</v>
      </c>
      <c r="G30" s="20">
        <v>0</v>
      </c>
      <c r="H30" s="20">
        <v>0</v>
      </c>
      <c r="I30" s="20">
        <v>0</v>
      </c>
      <c r="J30" s="26">
        <v>10</v>
      </c>
      <c r="K30" s="27">
        <v>0</v>
      </c>
      <c r="L30" s="20">
        <v>20</v>
      </c>
      <c r="M30" s="20">
        <v>0</v>
      </c>
      <c r="N30" s="20">
        <v>10</v>
      </c>
      <c r="O30" s="20">
        <v>0</v>
      </c>
      <c r="P30" s="20">
        <v>0</v>
      </c>
      <c r="Q30" s="20">
        <v>0</v>
      </c>
      <c r="R30" s="20">
        <v>0</v>
      </c>
      <c r="S30" s="26">
        <v>10</v>
      </c>
      <c r="T30" s="20">
        <f t="shared" si="10"/>
        <v>0</v>
      </c>
      <c r="U30" s="20">
        <f t="shared" si="11"/>
        <v>0</v>
      </c>
      <c r="V30" s="20">
        <f t="shared" si="12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tr">
        <f t="shared" si="2"/>
        <v>Ok</v>
      </c>
    </row>
    <row r="31" spans="1:29" x14ac:dyDescent="0.3">
      <c r="A31" s="17" t="s">
        <v>161</v>
      </c>
      <c r="B31" s="20">
        <v>13</v>
      </c>
      <c r="C31" s="20">
        <v>80</v>
      </c>
      <c r="D31" s="20">
        <v>40</v>
      </c>
      <c r="E31" s="20">
        <v>20</v>
      </c>
      <c r="F31" s="20">
        <v>0</v>
      </c>
      <c r="G31" s="20">
        <v>0</v>
      </c>
      <c r="H31" s="20">
        <v>0</v>
      </c>
      <c r="I31" s="20">
        <v>0</v>
      </c>
      <c r="J31" s="26">
        <v>33</v>
      </c>
      <c r="K31" s="27">
        <v>13</v>
      </c>
      <c r="L31" s="20">
        <v>80</v>
      </c>
      <c r="M31" s="20">
        <v>40</v>
      </c>
      <c r="N31" s="20">
        <v>20</v>
      </c>
      <c r="O31" s="20">
        <v>0</v>
      </c>
      <c r="P31" s="20">
        <v>0</v>
      </c>
      <c r="Q31" s="20">
        <v>0</v>
      </c>
      <c r="R31" s="20">
        <v>0</v>
      </c>
      <c r="S31" s="26">
        <v>33</v>
      </c>
      <c r="T31" s="20">
        <f t="shared" si="10"/>
        <v>0</v>
      </c>
      <c r="U31" s="20">
        <f t="shared" si="11"/>
        <v>0</v>
      </c>
      <c r="V31" s="20">
        <f t="shared" si="12"/>
        <v>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tr">
        <f t="shared" si="2"/>
        <v>Ok</v>
      </c>
    </row>
    <row r="32" spans="1:29" x14ac:dyDescent="0.3">
      <c r="A32" s="17" t="s">
        <v>162</v>
      </c>
      <c r="B32" s="20">
        <v>20</v>
      </c>
      <c r="C32" s="20">
        <v>40</v>
      </c>
      <c r="D32" s="20">
        <v>40</v>
      </c>
      <c r="E32" s="20">
        <v>19</v>
      </c>
      <c r="F32" s="20">
        <v>0</v>
      </c>
      <c r="G32" s="20">
        <v>0</v>
      </c>
      <c r="H32" s="20">
        <v>0</v>
      </c>
      <c r="I32" s="20">
        <v>0</v>
      </c>
      <c r="J32" s="26">
        <v>1</v>
      </c>
      <c r="K32" s="27">
        <v>20</v>
      </c>
      <c r="L32" s="20">
        <v>40</v>
      </c>
      <c r="M32" s="20">
        <v>40</v>
      </c>
      <c r="N32" s="20">
        <v>19</v>
      </c>
      <c r="O32" s="20">
        <v>0</v>
      </c>
      <c r="P32" s="20">
        <v>0</v>
      </c>
      <c r="Q32" s="20">
        <v>0</v>
      </c>
      <c r="R32" s="20">
        <v>0</v>
      </c>
      <c r="S32" s="26">
        <v>1</v>
      </c>
      <c r="T32" s="20">
        <f t="shared" si="10"/>
        <v>0</v>
      </c>
      <c r="U32" s="20">
        <f t="shared" si="11"/>
        <v>0</v>
      </c>
      <c r="V32" s="20">
        <f t="shared" si="12"/>
        <v>0</v>
      </c>
      <c r="W32" s="20">
        <f t="shared" si="4"/>
        <v>0</v>
      </c>
      <c r="X32" s="20">
        <f t="shared" si="5"/>
        <v>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tr">
        <f t="shared" si="2"/>
        <v>Ok</v>
      </c>
    </row>
    <row r="33" spans="1:29" x14ac:dyDescent="0.3">
      <c r="A33" s="17" t="s">
        <v>163</v>
      </c>
      <c r="B33" s="20">
        <v>0</v>
      </c>
      <c r="C33" s="20">
        <v>100</v>
      </c>
      <c r="D33" s="20">
        <v>50</v>
      </c>
      <c r="E33" s="20">
        <v>49</v>
      </c>
      <c r="F33" s="20">
        <v>0</v>
      </c>
      <c r="G33" s="20">
        <v>0</v>
      </c>
      <c r="H33" s="20">
        <v>0</v>
      </c>
      <c r="I33" s="20">
        <v>0</v>
      </c>
      <c r="J33" s="26">
        <v>1</v>
      </c>
      <c r="K33" s="27">
        <v>0</v>
      </c>
      <c r="L33" s="20">
        <v>100</v>
      </c>
      <c r="M33" s="20">
        <v>50</v>
      </c>
      <c r="N33" s="20">
        <v>49</v>
      </c>
      <c r="O33" s="20">
        <v>0</v>
      </c>
      <c r="P33" s="20">
        <v>0</v>
      </c>
      <c r="Q33" s="20">
        <v>0</v>
      </c>
      <c r="R33" s="20">
        <v>0</v>
      </c>
      <c r="S33" s="26">
        <v>1</v>
      </c>
      <c r="T33" s="20">
        <f t="shared" si="10"/>
        <v>0</v>
      </c>
      <c r="U33" s="20">
        <f t="shared" si="11"/>
        <v>0</v>
      </c>
      <c r="V33" s="20">
        <f t="shared" si="12"/>
        <v>0</v>
      </c>
      <c r="W33" s="20">
        <f t="shared" si="4"/>
        <v>0</v>
      </c>
      <c r="X33" s="20">
        <f t="shared" si="5"/>
        <v>0</v>
      </c>
      <c r="Y33" s="20">
        <f t="shared" si="6"/>
        <v>0</v>
      </c>
      <c r="Z33" s="20">
        <f t="shared" si="7"/>
        <v>0</v>
      </c>
      <c r="AA33" s="20">
        <f t="shared" si="8"/>
        <v>0</v>
      </c>
      <c r="AB33" s="20">
        <f t="shared" si="9"/>
        <v>0</v>
      </c>
      <c r="AC33" s="17" t="str">
        <f t="shared" si="2"/>
        <v>Ok</v>
      </c>
    </row>
    <row r="34" spans="1:29" x14ac:dyDescent="0.3">
      <c r="A34" s="17" t="s">
        <v>165</v>
      </c>
      <c r="B34" s="20">
        <v>34</v>
      </c>
      <c r="C34" s="20">
        <v>300</v>
      </c>
      <c r="D34" s="20">
        <v>300</v>
      </c>
      <c r="E34" s="20">
        <v>25</v>
      </c>
      <c r="F34" s="20">
        <v>10</v>
      </c>
      <c r="G34" s="20">
        <v>0</v>
      </c>
      <c r="H34" s="20">
        <v>0</v>
      </c>
      <c r="I34" s="20">
        <v>0</v>
      </c>
      <c r="J34" s="26">
        <v>19</v>
      </c>
      <c r="K34" s="27">
        <v>34</v>
      </c>
      <c r="L34" s="20">
        <v>300</v>
      </c>
      <c r="M34" s="20">
        <v>300</v>
      </c>
      <c r="N34" s="20">
        <v>25</v>
      </c>
      <c r="O34" s="20">
        <v>10</v>
      </c>
      <c r="P34" s="20">
        <v>0</v>
      </c>
      <c r="Q34" s="20">
        <v>0</v>
      </c>
      <c r="R34" s="20">
        <v>0</v>
      </c>
      <c r="S34" s="26">
        <v>19</v>
      </c>
      <c r="T34" s="20">
        <f t="shared" si="10"/>
        <v>0</v>
      </c>
      <c r="U34" s="20">
        <f t="shared" si="11"/>
        <v>0</v>
      </c>
      <c r="V34" s="20">
        <f t="shared" si="12"/>
        <v>0</v>
      </c>
      <c r="W34" s="20">
        <f t="shared" si="4"/>
        <v>0</v>
      </c>
      <c r="X34" s="20">
        <f t="shared" si="5"/>
        <v>0</v>
      </c>
      <c r="Y34" s="20">
        <f t="shared" si="6"/>
        <v>0</v>
      </c>
      <c r="Z34" s="20">
        <f t="shared" si="7"/>
        <v>0</v>
      </c>
      <c r="AA34" s="20">
        <f t="shared" si="8"/>
        <v>0</v>
      </c>
      <c r="AB34" s="20">
        <f t="shared" si="9"/>
        <v>0</v>
      </c>
      <c r="AC34" s="17" t="str">
        <f t="shared" si="2"/>
        <v>Ok</v>
      </c>
    </row>
    <row r="35" spans="1:29" x14ac:dyDescent="0.3">
      <c r="A35" s="17" t="s">
        <v>164</v>
      </c>
      <c r="B35" s="20">
        <v>10</v>
      </c>
      <c r="C35" s="20">
        <v>160</v>
      </c>
      <c r="D35" s="20">
        <v>80</v>
      </c>
      <c r="E35" s="20">
        <v>28</v>
      </c>
      <c r="F35" s="20">
        <v>28</v>
      </c>
      <c r="G35" s="20">
        <v>0</v>
      </c>
      <c r="H35" s="20">
        <v>0</v>
      </c>
      <c r="I35" s="20">
        <v>0</v>
      </c>
      <c r="J35" s="26">
        <v>90</v>
      </c>
      <c r="K35" s="27">
        <v>10</v>
      </c>
      <c r="L35" s="20">
        <v>160</v>
      </c>
      <c r="M35" s="20">
        <v>80</v>
      </c>
      <c r="N35" s="20">
        <v>28</v>
      </c>
      <c r="O35" s="20">
        <v>28</v>
      </c>
      <c r="P35" s="20">
        <v>0</v>
      </c>
      <c r="Q35" s="20">
        <v>0</v>
      </c>
      <c r="R35" s="20">
        <v>0</v>
      </c>
      <c r="S35" s="26">
        <v>90</v>
      </c>
      <c r="T35" s="20">
        <f t="shared" si="10"/>
        <v>0</v>
      </c>
      <c r="U35" s="20">
        <f t="shared" si="11"/>
        <v>0</v>
      </c>
      <c r="V35" s="20">
        <f t="shared" si="12"/>
        <v>0</v>
      </c>
      <c r="W35" s="20">
        <f t="shared" si="4"/>
        <v>0</v>
      </c>
      <c r="X35" s="20">
        <f t="shared" si="5"/>
        <v>0</v>
      </c>
      <c r="Y35" s="20">
        <f t="shared" si="6"/>
        <v>0</v>
      </c>
      <c r="Z35" s="20">
        <f t="shared" si="7"/>
        <v>0</v>
      </c>
      <c r="AA35" s="20">
        <f t="shared" si="8"/>
        <v>0</v>
      </c>
      <c r="AB35" s="20">
        <f t="shared" si="9"/>
        <v>0</v>
      </c>
      <c r="AC35" s="17" t="str">
        <f t="shared" si="2"/>
        <v>Ok</v>
      </c>
    </row>
    <row r="36" spans="1:29" x14ac:dyDescent="0.3">
      <c r="A36" s="17" t="s">
        <v>166</v>
      </c>
      <c r="B36" s="20">
        <v>24</v>
      </c>
      <c r="C36" s="20">
        <v>60</v>
      </c>
      <c r="D36" s="20">
        <v>0</v>
      </c>
      <c r="E36" s="20">
        <v>66</v>
      </c>
      <c r="F36" s="20">
        <v>0</v>
      </c>
      <c r="G36" s="20">
        <v>0</v>
      </c>
      <c r="H36" s="20">
        <v>0</v>
      </c>
      <c r="I36" s="20">
        <v>0</v>
      </c>
      <c r="J36" s="26">
        <v>18</v>
      </c>
      <c r="K36" s="27">
        <v>24</v>
      </c>
      <c r="L36" s="20">
        <v>60</v>
      </c>
      <c r="M36" s="20">
        <v>0</v>
      </c>
      <c r="N36" s="20">
        <v>66</v>
      </c>
      <c r="O36" s="20">
        <v>0</v>
      </c>
      <c r="P36" s="20">
        <v>0</v>
      </c>
      <c r="Q36" s="20">
        <v>0</v>
      </c>
      <c r="R36" s="20">
        <v>0</v>
      </c>
      <c r="S36" s="26">
        <v>18</v>
      </c>
      <c r="T36" s="20">
        <f t="shared" si="10"/>
        <v>0</v>
      </c>
      <c r="U36" s="20">
        <f t="shared" si="11"/>
        <v>0</v>
      </c>
      <c r="V36" s="20">
        <f t="shared" si="12"/>
        <v>0</v>
      </c>
      <c r="W36" s="20">
        <f t="shared" si="4"/>
        <v>0</v>
      </c>
      <c r="X36" s="20">
        <f t="shared" si="5"/>
        <v>0</v>
      </c>
      <c r="Y36" s="20">
        <f t="shared" si="6"/>
        <v>0</v>
      </c>
      <c r="Z36" s="20">
        <f t="shared" si="7"/>
        <v>0</v>
      </c>
      <c r="AA36" s="20">
        <f t="shared" si="8"/>
        <v>0</v>
      </c>
      <c r="AB36" s="20">
        <f t="shared" si="9"/>
        <v>0</v>
      </c>
      <c r="AC36" s="17" t="str">
        <f t="shared" si="2"/>
        <v>Ok</v>
      </c>
    </row>
    <row r="37" spans="1:29" x14ac:dyDescent="0.3">
      <c r="A37" s="17" t="s">
        <v>168</v>
      </c>
      <c r="B37" s="20">
        <v>48</v>
      </c>
      <c r="C37" s="20">
        <v>0</v>
      </c>
      <c r="D37" s="20">
        <v>0</v>
      </c>
      <c r="E37" s="20">
        <v>20</v>
      </c>
      <c r="F37" s="20">
        <v>0</v>
      </c>
      <c r="G37" s="20">
        <v>0</v>
      </c>
      <c r="H37" s="20">
        <v>0</v>
      </c>
      <c r="I37" s="20">
        <v>0</v>
      </c>
      <c r="J37" s="26">
        <v>28</v>
      </c>
      <c r="K37" s="27">
        <v>48</v>
      </c>
      <c r="L37" s="20">
        <v>0</v>
      </c>
      <c r="M37" s="20">
        <v>0</v>
      </c>
      <c r="N37" s="20">
        <v>20</v>
      </c>
      <c r="O37" s="20">
        <v>0</v>
      </c>
      <c r="P37" s="20">
        <v>0</v>
      </c>
      <c r="Q37" s="20">
        <v>0</v>
      </c>
      <c r="R37" s="20">
        <v>0</v>
      </c>
      <c r="S37" s="26">
        <v>28</v>
      </c>
      <c r="T37" s="20">
        <f t="shared" si="10"/>
        <v>0</v>
      </c>
      <c r="U37" s="20">
        <f t="shared" si="11"/>
        <v>0</v>
      </c>
      <c r="V37" s="20">
        <f t="shared" si="12"/>
        <v>0</v>
      </c>
      <c r="W37" s="20">
        <f t="shared" si="4"/>
        <v>0</v>
      </c>
      <c r="X37" s="20">
        <f t="shared" si="5"/>
        <v>0</v>
      </c>
      <c r="Y37" s="20">
        <f t="shared" si="6"/>
        <v>0</v>
      </c>
      <c r="Z37" s="20">
        <f t="shared" si="7"/>
        <v>0</v>
      </c>
      <c r="AA37" s="20">
        <f t="shared" si="8"/>
        <v>0</v>
      </c>
      <c r="AB37" s="20">
        <f t="shared" si="9"/>
        <v>0</v>
      </c>
      <c r="AC37" s="17" t="str">
        <f t="shared" si="2"/>
        <v>Ok</v>
      </c>
    </row>
    <row r="38" spans="1:29" x14ac:dyDescent="0.3">
      <c r="A38" s="17" t="s">
        <v>167</v>
      </c>
      <c r="B38" s="20">
        <v>60</v>
      </c>
      <c r="C38" s="20">
        <v>0</v>
      </c>
      <c r="D38" s="20">
        <v>0</v>
      </c>
      <c r="E38" s="20">
        <v>10</v>
      </c>
      <c r="F38" s="20">
        <v>0</v>
      </c>
      <c r="G38" s="20">
        <v>0</v>
      </c>
      <c r="H38" s="20">
        <v>0</v>
      </c>
      <c r="I38" s="20">
        <v>0</v>
      </c>
      <c r="J38" s="26">
        <v>50</v>
      </c>
      <c r="K38" s="27">
        <v>60</v>
      </c>
      <c r="L38" s="20">
        <v>0</v>
      </c>
      <c r="M38" s="20">
        <v>0</v>
      </c>
      <c r="N38" s="20">
        <v>10</v>
      </c>
      <c r="O38" s="20">
        <v>0</v>
      </c>
      <c r="P38" s="20">
        <v>0</v>
      </c>
      <c r="Q38" s="20">
        <v>0</v>
      </c>
      <c r="R38" s="20">
        <v>0</v>
      </c>
      <c r="S38" s="26">
        <v>50</v>
      </c>
      <c r="T38" s="20">
        <f t="shared" si="10"/>
        <v>0</v>
      </c>
      <c r="U38" s="20">
        <f t="shared" si="11"/>
        <v>0</v>
      </c>
      <c r="V38" s="20">
        <f t="shared" si="12"/>
        <v>0</v>
      </c>
      <c r="W38" s="20">
        <f t="shared" si="4"/>
        <v>0</v>
      </c>
      <c r="X38" s="20">
        <f t="shared" si="5"/>
        <v>0</v>
      </c>
      <c r="Y38" s="20">
        <f t="shared" si="6"/>
        <v>0</v>
      </c>
      <c r="Z38" s="20">
        <f t="shared" si="7"/>
        <v>0</v>
      </c>
      <c r="AA38" s="20">
        <f t="shared" si="8"/>
        <v>0</v>
      </c>
      <c r="AB38" s="20">
        <f t="shared" si="9"/>
        <v>0</v>
      </c>
      <c r="AC38" s="17" t="str">
        <f t="shared" si="2"/>
        <v>Ok</v>
      </c>
    </row>
    <row r="39" spans="1:29" x14ac:dyDescent="0.3">
      <c r="A39" s="17" t="s">
        <v>173</v>
      </c>
      <c r="B39" s="20">
        <v>172</v>
      </c>
      <c r="C39" s="20">
        <v>800</v>
      </c>
      <c r="D39" s="20">
        <v>0</v>
      </c>
      <c r="E39" s="20">
        <v>534</v>
      </c>
      <c r="F39" s="20">
        <v>0</v>
      </c>
      <c r="G39" s="20">
        <v>0</v>
      </c>
      <c r="H39" s="20">
        <v>0</v>
      </c>
      <c r="I39" s="20">
        <v>0</v>
      </c>
      <c r="J39" s="26">
        <v>438</v>
      </c>
      <c r="K39" s="27">
        <v>172</v>
      </c>
      <c r="L39" s="20">
        <v>800</v>
      </c>
      <c r="M39" s="20">
        <v>0</v>
      </c>
      <c r="N39" s="20">
        <v>534</v>
      </c>
      <c r="O39" s="20">
        <v>0</v>
      </c>
      <c r="P39" s="20">
        <v>0</v>
      </c>
      <c r="Q39" s="20">
        <v>0</v>
      </c>
      <c r="R39" s="20">
        <v>0</v>
      </c>
      <c r="S39" s="26">
        <v>438</v>
      </c>
      <c r="T39" s="20">
        <f t="shared" si="10"/>
        <v>0</v>
      </c>
      <c r="U39" s="20">
        <f t="shared" si="11"/>
        <v>0</v>
      </c>
      <c r="V39" s="20">
        <f t="shared" si="12"/>
        <v>0</v>
      </c>
      <c r="W39" s="20">
        <f t="shared" si="4"/>
        <v>0</v>
      </c>
      <c r="X39" s="20">
        <f t="shared" si="5"/>
        <v>0</v>
      </c>
      <c r="Y39" s="20">
        <f t="shared" si="6"/>
        <v>0</v>
      </c>
      <c r="Z39" s="20">
        <f t="shared" si="7"/>
        <v>0</v>
      </c>
      <c r="AA39" s="20">
        <f t="shared" si="8"/>
        <v>0</v>
      </c>
      <c r="AB39" s="20">
        <f t="shared" si="9"/>
        <v>0</v>
      </c>
      <c r="AC39" s="17" t="str">
        <f t="shared" si="2"/>
        <v>Ok</v>
      </c>
    </row>
    <row r="40" spans="1:29" x14ac:dyDescent="0.3">
      <c r="A40" s="17" t="s">
        <v>172</v>
      </c>
      <c r="B40" s="20">
        <v>8</v>
      </c>
      <c r="C40" s="20">
        <v>240</v>
      </c>
      <c r="D40" s="20">
        <v>160</v>
      </c>
      <c r="E40" s="20">
        <v>92</v>
      </c>
      <c r="F40" s="20">
        <v>0</v>
      </c>
      <c r="G40" s="20">
        <v>0</v>
      </c>
      <c r="H40" s="20">
        <v>0</v>
      </c>
      <c r="I40" s="20">
        <v>0</v>
      </c>
      <c r="J40" s="26">
        <v>-4</v>
      </c>
      <c r="K40" s="27">
        <v>8</v>
      </c>
      <c r="L40" s="20">
        <v>240</v>
      </c>
      <c r="M40" s="20">
        <v>160</v>
      </c>
      <c r="N40" s="20">
        <v>92</v>
      </c>
      <c r="O40" s="20">
        <v>0</v>
      </c>
      <c r="P40" s="20">
        <v>0</v>
      </c>
      <c r="Q40" s="20">
        <v>0</v>
      </c>
      <c r="R40" s="20">
        <v>0</v>
      </c>
      <c r="S40" s="26">
        <v>-4</v>
      </c>
      <c r="T40" s="20">
        <f t="shared" si="10"/>
        <v>0</v>
      </c>
      <c r="U40" s="20">
        <f t="shared" si="11"/>
        <v>0</v>
      </c>
      <c r="V40" s="20">
        <f t="shared" si="12"/>
        <v>0</v>
      </c>
      <c r="W40" s="20">
        <f t="shared" si="4"/>
        <v>0</v>
      </c>
      <c r="X40" s="20">
        <f t="shared" si="5"/>
        <v>0</v>
      </c>
      <c r="Y40" s="20">
        <f t="shared" si="6"/>
        <v>0</v>
      </c>
      <c r="Z40" s="20">
        <f t="shared" si="7"/>
        <v>0</v>
      </c>
      <c r="AA40" s="20">
        <f t="shared" si="8"/>
        <v>0</v>
      </c>
      <c r="AB40" s="20">
        <f t="shared" si="9"/>
        <v>0</v>
      </c>
      <c r="AC40" s="17" t="str">
        <f t="shared" si="2"/>
        <v>Ok</v>
      </c>
    </row>
    <row r="41" spans="1:29" x14ac:dyDescent="0.3">
      <c r="A41" s="17" t="s">
        <v>175</v>
      </c>
      <c r="B41" s="20">
        <v>0</v>
      </c>
      <c r="C41" s="20">
        <v>240</v>
      </c>
      <c r="D41" s="20">
        <v>40</v>
      </c>
      <c r="E41" s="20">
        <v>143</v>
      </c>
      <c r="F41" s="20">
        <v>0</v>
      </c>
      <c r="G41" s="20">
        <v>0</v>
      </c>
      <c r="H41" s="20">
        <v>0</v>
      </c>
      <c r="I41" s="20">
        <v>0</v>
      </c>
      <c r="J41" s="26">
        <v>57</v>
      </c>
      <c r="K41" s="27">
        <v>0</v>
      </c>
      <c r="L41" s="20">
        <v>240</v>
      </c>
      <c r="M41" s="20">
        <v>40</v>
      </c>
      <c r="N41" s="20">
        <v>143</v>
      </c>
      <c r="O41" s="20">
        <v>0</v>
      </c>
      <c r="P41" s="20">
        <v>0</v>
      </c>
      <c r="Q41" s="20">
        <v>0</v>
      </c>
      <c r="R41" s="20">
        <v>0</v>
      </c>
      <c r="S41" s="26">
        <v>57</v>
      </c>
      <c r="T41" s="20">
        <f t="shared" si="10"/>
        <v>0</v>
      </c>
      <c r="U41" s="20">
        <f t="shared" si="11"/>
        <v>0</v>
      </c>
      <c r="V41" s="20">
        <f t="shared" si="12"/>
        <v>0</v>
      </c>
      <c r="W41" s="20">
        <f t="shared" si="4"/>
        <v>0</v>
      </c>
      <c r="X41" s="20">
        <f t="shared" si="5"/>
        <v>0</v>
      </c>
      <c r="Y41" s="20">
        <f t="shared" si="6"/>
        <v>0</v>
      </c>
      <c r="Z41" s="20">
        <f t="shared" si="7"/>
        <v>0</v>
      </c>
      <c r="AA41" s="20">
        <f t="shared" si="8"/>
        <v>0</v>
      </c>
      <c r="AB41" s="20">
        <f t="shared" si="9"/>
        <v>0</v>
      </c>
      <c r="AC41" s="17" t="str">
        <f t="shared" si="2"/>
        <v>Ok</v>
      </c>
    </row>
    <row r="42" spans="1:29" x14ac:dyDescent="0.3">
      <c r="A42" s="17" t="s">
        <v>174</v>
      </c>
      <c r="B42" s="20">
        <v>0</v>
      </c>
      <c r="C42" s="20">
        <v>24</v>
      </c>
      <c r="D42" s="20">
        <v>8</v>
      </c>
      <c r="E42" s="20">
        <v>15</v>
      </c>
      <c r="F42" s="20">
        <v>0</v>
      </c>
      <c r="G42" s="20">
        <v>0</v>
      </c>
      <c r="H42" s="20">
        <v>0</v>
      </c>
      <c r="I42" s="20">
        <v>0</v>
      </c>
      <c r="J42" s="26">
        <v>1</v>
      </c>
      <c r="K42" s="27">
        <v>0</v>
      </c>
      <c r="L42" s="20">
        <v>24</v>
      </c>
      <c r="M42" s="20">
        <v>8</v>
      </c>
      <c r="N42" s="20">
        <v>15</v>
      </c>
      <c r="O42" s="20">
        <v>0</v>
      </c>
      <c r="P42" s="20">
        <v>0</v>
      </c>
      <c r="Q42" s="20">
        <v>0</v>
      </c>
      <c r="R42" s="20">
        <v>0</v>
      </c>
      <c r="S42" s="26">
        <v>1</v>
      </c>
      <c r="T42" s="20">
        <f t="shared" si="10"/>
        <v>0</v>
      </c>
      <c r="U42" s="20">
        <f t="shared" si="11"/>
        <v>0</v>
      </c>
      <c r="V42" s="20">
        <f t="shared" si="12"/>
        <v>0</v>
      </c>
      <c r="W42" s="20">
        <f t="shared" si="4"/>
        <v>0</v>
      </c>
      <c r="X42" s="20">
        <f t="shared" si="5"/>
        <v>0</v>
      </c>
      <c r="Y42" s="20">
        <f t="shared" si="6"/>
        <v>0</v>
      </c>
      <c r="Z42" s="20">
        <f t="shared" si="7"/>
        <v>0</v>
      </c>
      <c r="AA42" s="20">
        <f t="shared" si="8"/>
        <v>0</v>
      </c>
      <c r="AB42" s="20">
        <f t="shared" si="9"/>
        <v>0</v>
      </c>
      <c r="AC42" s="17" t="str">
        <f t="shared" si="2"/>
        <v>Ok</v>
      </c>
    </row>
    <row r="43" spans="1:29" x14ac:dyDescent="0.3">
      <c r="A43" s="17" t="s">
        <v>177</v>
      </c>
      <c r="B43" s="20">
        <v>0</v>
      </c>
      <c r="C43" s="20">
        <v>40</v>
      </c>
      <c r="D43" s="20">
        <v>0</v>
      </c>
      <c r="E43" s="20">
        <v>10</v>
      </c>
      <c r="F43" s="20">
        <v>0</v>
      </c>
      <c r="G43" s="20">
        <v>0</v>
      </c>
      <c r="H43" s="20">
        <v>0</v>
      </c>
      <c r="I43" s="20">
        <v>0</v>
      </c>
      <c r="J43" s="26">
        <v>30</v>
      </c>
      <c r="K43" s="27">
        <v>0</v>
      </c>
      <c r="L43" s="20">
        <v>40</v>
      </c>
      <c r="M43" s="20">
        <v>0</v>
      </c>
      <c r="N43" s="20">
        <v>10</v>
      </c>
      <c r="O43" s="20">
        <v>0</v>
      </c>
      <c r="P43" s="20">
        <v>0</v>
      </c>
      <c r="Q43" s="20">
        <v>0</v>
      </c>
      <c r="R43" s="20">
        <v>0</v>
      </c>
      <c r="S43" s="26">
        <v>30</v>
      </c>
      <c r="T43" s="20">
        <f t="shared" si="10"/>
        <v>0</v>
      </c>
      <c r="U43" s="20">
        <f t="shared" si="11"/>
        <v>0</v>
      </c>
      <c r="V43" s="20">
        <f t="shared" si="12"/>
        <v>0</v>
      </c>
      <c r="W43" s="20">
        <f t="shared" si="4"/>
        <v>0</v>
      </c>
      <c r="X43" s="20">
        <f t="shared" si="5"/>
        <v>0</v>
      </c>
      <c r="Y43" s="20">
        <f t="shared" si="6"/>
        <v>0</v>
      </c>
      <c r="Z43" s="20">
        <f t="shared" si="7"/>
        <v>0</v>
      </c>
      <c r="AA43" s="20">
        <f t="shared" si="8"/>
        <v>0</v>
      </c>
      <c r="AB43" s="20">
        <f t="shared" si="9"/>
        <v>0</v>
      </c>
      <c r="AC43" s="17" t="str">
        <f t="shared" si="2"/>
        <v>Ok</v>
      </c>
    </row>
    <row r="44" spans="1:29" x14ac:dyDescent="0.3">
      <c r="A44" s="17" t="s">
        <v>176</v>
      </c>
      <c r="B44" s="20">
        <v>0</v>
      </c>
      <c r="C44" s="20">
        <v>200</v>
      </c>
      <c r="D44" s="20">
        <v>0</v>
      </c>
      <c r="E44" s="20">
        <v>150</v>
      </c>
      <c r="F44" s="20">
        <v>0</v>
      </c>
      <c r="G44" s="20">
        <v>0</v>
      </c>
      <c r="H44" s="20">
        <v>0</v>
      </c>
      <c r="I44" s="20">
        <v>0</v>
      </c>
      <c r="J44" s="26">
        <v>50</v>
      </c>
      <c r="K44" s="27">
        <v>0</v>
      </c>
      <c r="L44" s="20">
        <v>200</v>
      </c>
      <c r="M44" s="20">
        <v>0</v>
      </c>
      <c r="N44" s="20">
        <v>150</v>
      </c>
      <c r="O44" s="20">
        <v>0</v>
      </c>
      <c r="P44" s="20">
        <v>0</v>
      </c>
      <c r="Q44" s="20">
        <v>0</v>
      </c>
      <c r="R44" s="20">
        <v>0</v>
      </c>
      <c r="S44" s="26">
        <v>50</v>
      </c>
      <c r="T44" s="20">
        <f t="shared" si="10"/>
        <v>0</v>
      </c>
      <c r="U44" s="20">
        <f t="shared" si="11"/>
        <v>0</v>
      </c>
      <c r="V44" s="20">
        <f t="shared" si="12"/>
        <v>0</v>
      </c>
      <c r="W44" s="20">
        <f t="shared" si="4"/>
        <v>0</v>
      </c>
      <c r="X44" s="20">
        <f t="shared" si="5"/>
        <v>0</v>
      </c>
      <c r="Y44" s="20">
        <f t="shared" si="6"/>
        <v>0</v>
      </c>
      <c r="Z44" s="20">
        <f t="shared" si="7"/>
        <v>0</v>
      </c>
      <c r="AA44" s="20">
        <f t="shared" si="8"/>
        <v>0</v>
      </c>
      <c r="AB44" s="20">
        <f t="shared" si="9"/>
        <v>0</v>
      </c>
      <c r="AC44" s="17" t="str">
        <f t="shared" si="2"/>
        <v>Ok</v>
      </c>
    </row>
    <row r="45" spans="1:29" x14ac:dyDescent="0.3">
      <c r="A45" s="17" t="s">
        <v>179</v>
      </c>
      <c r="B45" s="20">
        <v>0</v>
      </c>
      <c r="C45" s="20">
        <v>70</v>
      </c>
      <c r="D45" s="20">
        <v>0</v>
      </c>
      <c r="E45" s="20">
        <v>75</v>
      </c>
      <c r="F45" s="20">
        <v>0</v>
      </c>
      <c r="G45" s="20">
        <v>0</v>
      </c>
      <c r="H45" s="20">
        <v>0</v>
      </c>
      <c r="I45" s="20">
        <v>0</v>
      </c>
      <c r="J45" s="26">
        <v>-5</v>
      </c>
      <c r="K45" s="27">
        <v>0</v>
      </c>
      <c r="L45" s="20">
        <v>70</v>
      </c>
      <c r="M45" s="20">
        <v>0</v>
      </c>
      <c r="N45" s="20">
        <v>75</v>
      </c>
      <c r="O45" s="20">
        <v>0</v>
      </c>
      <c r="P45" s="20">
        <v>0</v>
      </c>
      <c r="Q45" s="20">
        <v>0</v>
      </c>
      <c r="R45" s="20">
        <v>0</v>
      </c>
      <c r="S45" s="26">
        <v>-5</v>
      </c>
      <c r="T45" s="20">
        <f t="shared" si="10"/>
        <v>0</v>
      </c>
      <c r="U45" s="20">
        <f t="shared" si="11"/>
        <v>0</v>
      </c>
      <c r="V45" s="20">
        <f t="shared" si="12"/>
        <v>0</v>
      </c>
      <c r="W45" s="20">
        <f t="shared" si="4"/>
        <v>0</v>
      </c>
      <c r="X45" s="20">
        <f t="shared" si="5"/>
        <v>0</v>
      </c>
      <c r="Y45" s="20">
        <f t="shared" si="6"/>
        <v>0</v>
      </c>
      <c r="Z45" s="20">
        <f t="shared" si="7"/>
        <v>0</v>
      </c>
      <c r="AA45" s="20">
        <f t="shared" si="8"/>
        <v>0</v>
      </c>
      <c r="AB45" s="20">
        <f t="shared" si="9"/>
        <v>0</v>
      </c>
      <c r="AC45" s="17" t="str">
        <f t="shared" si="2"/>
        <v>Ok</v>
      </c>
    </row>
    <row r="46" spans="1:29" x14ac:dyDescent="0.3">
      <c r="A46" s="17" t="s">
        <v>188</v>
      </c>
      <c r="B46" s="20">
        <v>6</v>
      </c>
      <c r="C46" s="20">
        <v>60</v>
      </c>
      <c r="D46" s="20">
        <v>0</v>
      </c>
      <c r="E46" s="20">
        <v>83</v>
      </c>
      <c r="F46" s="20">
        <v>0</v>
      </c>
      <c r="G46" s="20">
        <v>0</v>
      </c>
      <c r="H46" s="20">
        <v>0</v>
      </c>
      <c r="I46" s="20">
        <v>0</v>
      </c>
      <c r="J46" s="26">
        <v>-17</v>
      </c>
      <c r="K46" s="27">
        <v>6</v>
      </c>
      <c r="L46" s="20">
        <v>60</v>
      </c>
      <c r="M46" s="20">
        <v>0</v>
      </c>
      <c r="N46" s="20">
        <v>83</v>
      </c>
      <c r="O46" s="20">
        <v>0</v>
      </c>
      <c r="P46" s="20">
        <v>0</v>
      </c>
      <c r="Q46" s="20">
        <v>0</v>
      </c>
      <c r="R46" s="20">
        <v>0</v>
      </c>
      <c r="S46" s="26">
        <v>-17</v>
      </c>
      <c r="T46" s="20">
        <f t="shared" si="10"/>
        <v>0</v>
      </c>
      <c r="U46" s="20">
        <f t="shared" si="11"/>
        <v>0</v>
      </c>
      <c r="V46" s="20">
        <f t="shared" si="12"/>
        <v>0</v>
      </c>
      <c r="W46" s="20">
        <f t="shared" si="4"/>
        <v>0</v>
      </c>
      <c r="X46" s="20">
        <f t="shared" si="5"/>
        <v>0</v>
      </c>
      <c r="Y46" s="20">
        <f t="shared" si="6"/>
        <v>0</v>
      </c>
      <c r="Z46" s="20">
        <f t="shared" si="7"/>
        <v>0</v>
      </c>
      <c r="AA46" s="20">
        <f t="shared" si="8"/>
        <v>0</v>
      </c>
      <c r="AB46" s="20">
        <f t="shared" si="9"/>
        <v>0</v>
      </c>
      <c r="AC46" s="17" t="str">
        <f t="shared" si="2"/>
        <v>Ok</v>
      </c>
    </row>
    <row r="47" spans="1:29" x14ac:dyDescent="0.3">
      <c r="A47" s="17" t="s">
        <v>180</v>
      </c>
      <c r="B47" s="20">
        <v>35</v>
      </c>
      <c r="C47" s="20">
        <v>280</v>
      </c>
      <c r="D47" s="20">
        <v>40</v>
      </c>
      <c r="E47" s="20">
        <v>287</v>
      </c>
      <c r="F47" s="20">
        <v>0</v>
      </c>
      <c r="G47" s="20">
        <v>0</v>
      </c>
      <c r="H47" s="20">
        <v>0</v>
      </c>
      <c r="I47" s="20">
        <v>0</v>
      </c>
      <c r="J47" s="26">
        <v>-12</v>
      </c>
      <c r="K47" s="27">
        <v>35</v>
      </c>
      <c r="L47" s="20">
        <v>280</v>
      </c>
      <c r="M47" s="20">
        <v>40</v>
      </c>
      <c r="N47" s="20">
        <v>287</v>
      </c>
      <c r="O47" s="20">
        <v>0</v>
      </c>
      <c r="P47" s="20">
        <v>0</v>
      </c>
      <c r="Q47" s="20">
        <v>0</v>
      </c>
      <c r="R47" s="20">
        <v>0</v>
      </c>
      <c r="S47" s="26">
        <v>-12</v>
      </c>
      <c r="T47" s="20">
        <f t="shared" si="10"/>
        <v>0</v>
      </c>
      <c r="U47" s="20">
        <f t="shared" si="11"/>
        <v>0</v>
      </c>
      <c r="V47" s="20">
        <f t="shared" si="12"/>
        <v>0</v>
      </c>
      <c r="W47" s="20">
        <f t="shared" si="4"/>
        <v>0</v>
      </c>
      <c r="X47" s="20">
        <f t="shared" si="5"/>
        <v>0</v>
      </c>
      <c r="Y47" s="20">
        <f t="shared" si="6"/>
        <v>0</v>
      </c>
      <c r="Z47" s="20">
        <f t="shared" si="7"/>
        <v>0</v>
      </c>
      <c r="AA47" s="20">
        <f t="shared" si="8"/>
        <v>0</v>
      </c>
      <c r="AB47" s="20">
        <f t="shared" si="9"/>
        <v>0</v>
      </c>
      <c r="AC47" s="17" t="str">
        <f t="shared" si="2"/>
        <v>Ok</v>
      </c>
    </row>
    <row r="48" spans="1:29" x14ac:dyDescent="0.3">
      <c r="A48" s="17" t="s">
        <v>178</v>
      </c>
      <c r="B48" s="20">
        <v>11</v>
      </c>
      <c r="C48" s="20">
        <v>300</v>
      </c>
      <c r="D48" s="20">
        <v>100</v>
      </c>
      <c r="E48" s="20">
        <v>196</v>
      </c>
      <c r="F48" s="20">
        <v>0</v>
      </c>
      <c r="G48" s="20">
        <v>0</v>
      </c>
      <c r="H48" s="20">
        <v>0</v>
      </c>
      <c r="I48" s="20">
        <v>0</v>
      </c>
      <c r="J48" s="26">
        <v>15</v>
      </c>
      <c r="K48" s="27">
        <v>11</v>
      </c>
      <c r="L48" s="20">
        <v>300</v>
      </c>
      <c r="M48" s="20">
        <v>100</v>
      </c>
      <c r="N48" s="20">
        <v>196</v>
      </c>
      <c r="O48" s="20">
        <v>0</v>
      </c>
      <c r="P48" s="20">
        <v>0</v>
      </c>
      <c r="Q48" s="20">
        <v>0</v>
      </c>
      <c r="R48" s="20">
        <v>0</v>
      </c>
      <c r="S48" s="26">
        <v>15</v>
      </c>
      <c r="T48" s="20">
        <f t="shared" si="10"/>
        <v>0</v>
      </c>
      <c r="U48" s="20">
        <f t="shared" si="11"/>
        <v>0</v>
      </c>
      <c r="V48" s="20">
        <f t="shared" si="12"/>
        <v>0</v>
      </c>
      <c r="W48" s="20">
        <f t="shared" si="4"/>
        <v>0</v>
      </c>
      <c r="X48" s="20">
        <f t="shared" si="5"/>
        <v>0</v>
      </c>
      <c r="Y48" s="20">
        <f t="shared" si="6"/>
        <v>0</v>
      </c>
      <c r="Z48" s="20">
        <f t="shared" si="7"/>
        <v>0</v>
      </c>
      <c r="AA48" s="20">
        <f t="shared" si="8"/>
        <v>0</v>
      </c>
      <c r="AB48" s="20">
        <f t="shared" si="9"/>
        <v>0</v>
      </c>
      <c r="AC48" s="17" t="str">
        <f t="shared" si="2"/>
        <v>Ok</v>
      </c>
    </row>
    <row r="49" spans="1:29" x14ac:dyDescent="0.3">
      <c r="A49" s="17" t="s">
        <v>189</v>
      </c>
      <c r="B49" s="20">
        <v>72</v>
      </c>
      <c r="C49" s="20">
        <v>0</v>
      </c>
      <c r="D49" s="20">
        <v>0</v>
      </c>
      <c r="E49" s="20">
        <v>34</v>
      </c>
      <c r="F49" s="20">
        <v>0</v>
      </c>
      <c r="G49" s="20">
        <v>0</v>
      </c>
      <c r="H49" s="20">
        <v>0</v>
      </c>
      <c r="I49" s="20">
        <v>0</v>
      </c>
      <c r="J49" s="26">
        <v>38</v>
      </c>
      <c r="K49" s="27">
        <v>72</v>
      </c>
      <c r="L49" s="20">
        <v>0</v>
      </c>
      <c r="M49" s="20">
        <v>0</v>
      </c>
      <c r="N49" s="20">
        <v>34</v>
      </c>
      <c r="O49" s="20">
        <v>0</v>
      </c>
      <c r="P49" s="20">
        <v>0</v>
      </c>
      <c r="Q49" s="20">
        <v>0</v>
      </c>
      <c r="R49" s="20">
        <v>0</v>
      </c>
      <c r="S49" s="26">
        <v>38</v>
      </c>
      <c r="T49" s="20">
        <f t="shared" si="10"/>
        <v>0</v>
      </c>
      <c r="U49" s="20">
        <f t="shared" si="11"/>
        <v>0</v>
      </c>
      <c r="V49" s="20">
        <f t="shared" si="12"/>
        <v>0</v>
      </c>
      <c r="W49" s="20">
        <f t="shared" si="4"/>
        <v>0</v>
      </c>
      <c r="X49" s="20">
        <f t="shared" si="5"/>
        <v>0</v>
      </c>
      <c r="Y49" s="20">
        <f t="shared" si="6"/>
        <v>0</v>
      </c>
      <c r="Z49" s="20">
        <f t="shared" si="7"/>
        <v>0</v>
      </c>
      <c r="AA49" s="20">
        <f t="shared" si="8"/>
        <v>0</v>
      </c>
      <c r="AB49" s="20">
        <f t="shared" si="9"/>
        <v>0</v>
      </c>
      <c r="AC49" s="17" t="str">
        <f t="shared" si="2"/>
        <v>Ok</v>
      </c>
    </row>
    <row r="50" spans="1:29" x14ac:dyDescent="0.3">
      <c r="A50" s="17" t="s">
        <v>190</v>
      </c>
      <c r="B50" s="20">
        <v>3</v>
      </c>
      <c r="C50" s="20">
        <v>250</v>
      </c>
      <c r="D50" s="20">
        <v>0</v>
      </c>
      <c r="E50" s="20">
        <v>305</v>
      </c>
      <c r="F50" s="20">
        <v>0</v>
      </c>
      <c r="G50" s="20">
        <v>0</v>
      </c>
      <c r="H50" s="20">
        <v>0</v>
      </c>
      <c r="I50" s="20">
        <v>-52</v>
      </c>
      <c r="J50" s="26">
        <v>0</v>
      </c>
      <c r="K50" s="27">
        <v>3</v>
      </c>
      <c r="L50" s="20">
        <v>250</v>
      </c>
      <c r="M50" s="20">
        <v>0</v>
      </c>
      <c r="N50" s="20">
        <v>305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10"/>
        <v>0</v>
      </c>
      <c r="U50" s="20">
        <f t="shared" si="11"/>
        <v>0</v>
      </c>
      <c r="V50" s="20">
        <f t="shared" si="12"/>
        <v>0</v>
      </c>
      <c r="W50" s="20">
        <f t="shared" si="4"/>
        <v>0</v>
      </c>
      <c r="X50" s="20">
        <f t="shared" si="5"/>
        <v>0</v>
      </c>
      <c r="Y50" s="20">
        <f t="shared" si="6"/>
        <v>0</v>
      </c>
      <c r="Z50" s="20">
        <f t="shared" si="7"/>
        <v>0</v>
      </c>
      <c r="AA50" s="20">
        <f t="shared" si="8"/>
        <v>-52</v>
      </c>
      <c r="AB50" s="20">
        <f t="shared" si="9"/>
        <v>0</v>
      </c>
      <c r="AC50" s="17" t="str">
        <f t="shared" si="2"/>
        <v>Ok</v>
      </c>
    </row>
    <row r="51" spans="1:29" x14ac:dyDescent="0.3">
      <c r="A51" s="17" t="s">
        <v>191</v>
      </c>
      <c r="B51" s="20">
        <v>5423</v>
      </c>
      <c r="C51" s="20">
        <v>300</v>
      </c>
      <c r="D51" s="20">
        <v>0</v>
      </c>
      <c r="E51" s="20">
        <v>420</v>
      </c>
      <c r="F51" s="20">
        <v>0</v>
      </c>
      <c r="G51" s="20">
        <v>0</v>
      </c>
      <c r="H51" s="20">
        <v>0</v>
      </c>
      <c r="I51" s="20">
        <v>0</v>
      </c>
      <c r="J51" s="26">
        <v>5303</v>
      </c>
      <c r="K51" s="27">
        <v>5423</v>
      </c>
      <c r="L51" s="20">
        <v>300</v>
      </c>
      <c r="M51" s="20">
        <v>0</v>
      </c>
      <c r="N51" s="20">
        <v>420</v>
      </c>
      <c r="O51" s="20">
        <v>0</v>
      </c>
      <c r="P51" s="20">
        <v>0</v>
      </c>
      <c r="Q51" s="20">
        <v>0</v>
      </c>
      <c r="R51" s="20">
        <v>0</v>
      </c>
      <c r="S51" s="26">
        <v>5303</v>
      </c>
      <c r="T51" s="20">
        <f t="shared" si="10"/>
        <v>0</v>
      </c>
      <c r="U51" s="20">
        <f t="shared" si="11"/>
        <v>0</v>
      </c>
      <c r="V51" s="20">
        <f t="shared" si="12"/>
        <v>0</v>
      </c>
      <c r="W51" s="20">
        <f t="shared" si="4"/>
        <v>0</v>
      </c>
      <c r="X51" s="20">
        <f t="shared" si="5"/>
        <v>0</v>
      </c>
      <c r="Y51" s="20">
        <f t="shared" si="6"/>
        <v>0</v>
      </c>
      <c r="Z51" s="20">
        <f t="shared" si="7"/>
        <v>0</v>
      </c>
      <c r="AA51" s="20">
        <f t="shared" si="8"/>
        <v>0</v>
      </c>
      <c r="AB51" s="20">
        <f t="shared" si="9"/>
        <v>0</v>
      </c>
      <c r="AC51" s="17" t="str">
        <f t="shared" si="2"/>
        <v>Ok</v>
      </c>
    </row>
    <row r="52" spans="1:29" x14ac:dyDescent="0.3">
      <c r="A52" s="17" t="s">
        <v>192</v>
      </c>
      <c r="B52" s="20">
        <v>11</v>
      </c>
      <c r="C52" s="20">
        <v>400</v>
      </c>
      <c r="D52" s="20">
        <v>60</v>
      </c>
      <c r="E52" s="20">
        <v>372</v>
      </c>
      <c r="F52" s="20">
        <v>40</v>
      </c>
      <c r="G52" s="20">
        <v>0</v>
      </c>
      <c r="H52" s="20">
        <v>0</v>
      </c>
      <c r="I52" s="20">
        <v>0</v>
      </c>
      <c r="J52" s="26">
        <v>19</v>
      </c>
      <c r="K52" s="27">
        <v>11</v>
      </c>
      <c r="L52" s="20">
        <v>400</v>
      </c>
      <c r="M52" s="20">
        <v>60</v>
      </c>
      <c r="N52" s="20">
        <v>372</v>
      </c>
      <c r="O52" s="20">
        <v>40</v>
      </c>
      <c r="P52" s="20">
        <v>0</v>
      </c>
      <c r="Q52" s="20">
        <v>0</v>
      </c>
      <c r="R52" s="20">
        <v>0</v>
      </c>
      <c r="S52" s="26">
        <v>19</v>
      </c>
      <c r="T52" s="20">
        <f t="shared" si="10"/>
        <v>0</v>
      </c>
      <c r="U52" s="20">
        <f t="shared" si="11"/>
        <v>0</v>
      </c>
      <c r="V52" s="20">
        <f t="shared" si="12"/>
        <v>0</v>
      </c>
      <c r="W52" s="20">
        <f t="shared" si="4"/>
        <v>0</v>
      </c>
      <c r="X52" s="20">
        <f t="shared" si="5"/>
        <v>0</v>
      </c>
      <c r="Y52" s="20">
        <f t="shared" si="6"/>
        <v>0</v>
      </c>
      <c r="Z52" s="20">
        <f t="shared" si="7"/>
        <v>0</v>
      </c>
      <c r="AA52" s="20">
        <f t="shared" si="8"/>
        <v>0</v>
      </c>
      <c r="AB52" s="20">
        <f t="shared" si="9"/>
        <v>0</v>
      </c>
      <c r="AC52" s="17" t="str">
        <f t="shared" si="2"/>
        <v>Ok</v>
      </c>
    </row>
    <row r="53" spans="1:29" x14ac:dyDescent="0.3">
      <c r="A53" s="17" t="s">
        <v>193</v>
      </c>
      <c r="B53" s="20">
        <v>27</v>
      </c>
      <c r="C53" s="20">
        <v>1200</v>
      </c>
      <c r="D53" s="20">
        <v>800</v>
      </c>
      <c r="E53" s="20">
        <v>430</v>
      </c>
      <c r="F53" s="20">
        <v>40</v>
      </c>
      <c r="G53" s="20">
        <v>0</v>
      </c>
      <c r="H53" s="20">
        <v>0</v>
      </c>
      <c r="I53" s="20">
        <v>0</v>
      </c>
      <c r="J53" s="26">
        <v>37</v>
      </c>
      <c r="K53" s="27">
        <v>27</v>
      </c>
      <c r="L53" s="20">
        <v>1200</v>
      </c>
      <c r="M53" s="20">
        <v>800</v>
      </c>
      <c r="N53" s="20">
        <v>430</v>
      </c>
      <c r="O53" s="20">
        <v>40</v>
      </c>
      <c r="P53" s="20">
        <v>0</v>
      </c>
      <c r="Q53" s="20">
        <v>0</v>
      </c>
      <c r="R53" s="20">
        <v>0</v>
      </c>
      <c r="S53" s="26">
        <v>37</v>
      </c>
      <c r="T53" s="20">
        <f t="shared" ref="T53:T97" si="13">B53-K53</f>
        <v>0</v>
      </c>
      <c r="U53" s="20">
        <f t="shared" ref="U53:U97" si="14">C53-L53</f>
        <v>0</v>
      </c>
      <c r="V53" s="20">
        <f t="shared" ref="V53:V97" si="15">D53-M53</f>
        <v>0</v>
      </c>
      <c r="W53" s="20">
        <f t="shared" ref="W53:W97" si="16">E53-N53</f>
        <v>0</v>
      </c>
      <c r="X53" s="20">
        <f t="shared" ref="X53:X97" si="17">F53-O53</f>
        <v>0</v>
      </c>
      <c r="Y53" s="20">
        <f t="shared" ref="Y53:Y97" si="18">G53-P53</f>
        <v>0</v>
      </c>
      <c r="Z53" s="20">
        <f t="shared" ref="Z53:Z97" si="19">H53-Q53</f>
        <v>0</v>
      </c>
      <c r="AA53" s="20">
        <f t="shared" ref="AA53:AA97" si="20">I53-R53</f>
        <v>0</v>
      </c>
      <c r="AB53" s="20">
        <f t="shared" ref="AB53:AB97" si="21">J53-S53</f>
        <v>0</v>
      </c>
      <c r="AC53" s="17" t="str">
        <f t="shared" si="2"/>
        <v>Ok</v>
      </c>
    </row>
    <row r="54" spans="1:29" x14ac:dyDescent="0.3">
      <c r="A54" s="17" t="s">
        <v>194</v>
      </c>
      <c r="B54" s="20">
        <v>0</v>
      </c>
      <c r="C54" s="20">
        <v>50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50</v>
      </c>
      <c r="K54" s="27">
        <v>0</v>
      </c>
      <c r="L54" s="20">
        <v>50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50</v>
      </c>
      <c r="T54" s="20">
        <f t="shared" si="13"/>
        <v>0</v>
      </c>
      <c r="U54" s="20">
        <f t="shared" si="14"/>
        <v>0</v>
      </c>
      <c r="V54" s="20">
        <f t="shared" si="15"/>
        <v>0</v>
      </c>
      <c r="W54" s="20">
        <f t="shared" si="16"/>
        <v>0</v>
      </c>
      <c r="X54" s="20">
        <f t="shared" si="17"/>
        <v>0</v>
      </c>
      <c r="Y54" s="20">
        <f t="shared" si="18"/>
        <v>0</v>
      </c>
      <c r="Z54" s="20">
        <f t="shared" si="19"/>
        <v>0</v>
      </c>
      <c r="AA54" s="20">
        <f t="shared" si="20"/>
        <v>0</v>
      </c>
      <c r="AB54" s="20">
        <f t="shared" si="21"/>
        <v>0</v>
      </c>
      <c r="AC54" s="17" t="str">
        <f t="shared" si="2"/>
        <v>Ok</v>
      </c>
    </row>
    <row r="55" spans="1:29" x14ac:dyDescent="0.3">
      <c r="A55" s="17" t="s">
        <v>195</v>
      </c>
      <c r="B55" s="20">
        <v>0</v>
      </c>
      <c r="C55" s="20">
        <v>60</v>
      </c>
      <c r="D55" s="20">
        <v>0</v>
      </c>
      <c r="E55" s="20">
        <v>20</v>
      </c>
      <c r="F55" s="20">
        <v>0</v>
      </c>
      <c r="G55" s="20">
        <v>0</v>
      </c>
      <c r="H55" s="20">
        <v>0</v>
      </c>
      <c r="I55" s="20">
        <v>0</v>
      </c>
      <c r="J55" s="26">
        <v>40</v>
      </c>
      <c r="K55" s="27">
        <v>0</v>
      </c>
      <c r="L55" s="20">
        <v>60</v>
      </c>
      <c r="M55" s="20">
        <v>0</v>
      </c>
      <c r="N55" s="20">
        <v>20</v>
      </c>
      <c r="O55" s="20">
        <v>0</v>
      </c>
      <c r="P55" s="20">
        <v>0</v>
      </c>
      <c r="Q55" s="20">
        <v>0</v>
      </c>
      <c r="R55" s="20">
        <v>0</v>
      </c>
      <c r="S55" s="26">
        <v>40</v>
      </c>
      <c r="T55" s="20">
        <f t="shared" si="13"/>
        <v>0</v>
      </c>
      <c r="U55" s="20">
        <f t="shared" si="14"/>
        <v>0</v>
      </c>
      <c r="V55" s="20">
        <f t="shared" si="15"/>
        <v>0</v>
      </c>
      <c r="W55" s="20">
        <f t="shared" si="16"/>
        <v>0</v>
      </c>
      <c r="X55" s="20">
        <f t="shared" si="17"/>
        <v>0</v>
      </c>
      <c r="Y55" s="20">
        <f t="shared" si="18"/>
        <v>0</v>
      </c>
      <c r="Z55" s="20">
        <f t="shared" si="19"/>
        <v>0</v>
      </c>
      <c r="AA55" s="20">
        <f t="shared" si="20"/>
        <v>0</v>
      </c>
      <c r="AB55" s="20">
        <f t="shared" si="21"/>
        <v>0</v>
      </c>
      <c r="AC55" s="17" t="str">
        <f t="shared" si="2"/>
        <v>Ok</v>
      </c>
    </row>
    <row r="56" spans="1:29" x14ac:dyDescent="0.3">
      <c r="A56" s="17" t="s">
        <v>196</v>
      </c>
      <c r="B56" s="20">
        <v>0</v>
      </c>
      <c r="C56" s="20">
        <v>560</v>
      </c>
      <c r="D56" s="20">
        <v>0</v>
      </c>
      <c r="E56" s="20">
        <v>250</v>
      </c>
      <c r="F56" s="20">
        <v>0</v>
      </c>
      <c r="G56" s="20">
        <v>0</v>
      </c>
      <c r="H56" s="20">
        <v>0</v>
      </c>
      <c r="I56" s="20">
        <v>0</v>
      </c>
      <c r="J56" s="26">
        <v>310</v>
      </c>
      <c r="K56" s="27">
        <v>0</v>
      </c>
      <c r="L56" s="20">
        <v>560</v>
      </c>
      <c r="M56" s="20">
        <v>0</v>
      </c>
      <c r="N56" s="20">
        <v>250</v>
      </c>
      <c r="O56" s="20">
        <v>0</v>
      </c>
      <c r="P56" s="20">
        <v>0</v>
      </c>
      <c r="Q56" s="20">
        <v>0</v>
      </c>
      <c r="R56" s="20">
        <v>0</v>
      </c>
      <c r="S56" s="26">
        <v>310</v>
      </c>
      <c r="T56" s="20">
        <f t="shared" si="13"/>
        <v>0</v>
      </c>
      <c r="U56" s="20">
        <f t="shared" si="14"/>
        <v>0</v>
      </c>
      <c r="V56" s="20">
        <f t="shared" si="15"/>
        <v>0</v>
      </c>
      <c r="W56" s="20">
        <f t="shared" si="16"/>
        <v>0</v>
      </c>
      <c r="X56" s="20">
        <f t="shared" si="17"/>
        <v>0</v>
      </c>
      <c r="Y56" s="20">
        <f t="shared" si="18"/>
        <v>0</v>
      </c>
      <c r="Z56" s="20">
        <f t="shared" si="19"/>
        <v>0</v>
      </c>
      <c r="AA56" s="20">
        <f t="shared" si="20"/>
        <v>0</v>
      </c>
      <c r="AB56" s="20">
        <f t="shared" si="21"/>
        <v>0</v>
      </c>
      <c r="AC56" s="17" t="str">
        <f t="shared" si="2"/>
        <v>Ok</v>
      </c>
    </row>
    <row r="57" spans="1:29" x14ac:dyDescent="0.3">
      <c r="A57" s="17" t="s">
        <v>197</v>
      </c>
      <c r="B57" s="20">
        <v>1</v>
      </c>
      <c r="C57" s="20">
        <v>100</v>
      </c>
      <c r="D57" s="20">
        <v>0</v>
      </c>
      <c r="E57" s="20">
        <v>39</v>
      </c>
      <c r="F57" s="20">
        <v>0</v>
      </c>
      <c r="G57" s="20">
        <v>0</v>
      </c>
      <c r="H57" s="20">
        <v>0</v>
      </c>
      <c r="I57" s="20">
        <v>0</v>
      </c>
      <c r="J57" s="26">
        <v>62</v>
      </c>
      <c r="K57" s="27">
        <v>1</v>
      </c>
      <c r="L57" s="20">
        <v>100</v>
      </c>
      <c r="M57" s="20">
        <v>0</v>
      </c>
      <c r="N57" s="20">
        <v>39</v>
      </c>
      <c r="O57" s="20">
        <v>0</v>
      </c>
      <c r="P57" s="20">
        <v>0</v>
      </c>
      <c r="Q57" s="20">
        <v>0</v>
      </c>
      <c r="R57" s="20">
        <v>0</v>
      </c>
      <c r="S57" s="26">
        <v>62</v>
      </c>
      <c r="T57" s="20">
        <f t="shared" si="13"/>
        <v>0</v>
      </c>
      <c r="U57" s="20">
        <f t="shared" si="14"/>
        <v>0</v>
      </c>
      <c r="V57" s="20">
        <f t="shared" si="15"/>
        <v>0</v>
      </c>
      <c r="W57" s="20">
        <f t="shared" si="16"/>
        <v>0</v>
      </c>
      <c r="X57" s="20">
        <f t="shared" si="17"/>
        <v>0</v>
      </c>
      <c r="Y57" s="20">
        <f t="shared" si="18"/>
        <v>0</v>
      </c>
      <c r="Z57" s="20">
        <f t="shared" si="19"/>
        <v>0</v>
      </c>
      <c r="AA57" s="20">
        <f t="shared" si="20"/>
        <v>0</v>
      </c>
      <c r="AB57" s="20">
        <f t="shared" si="21"/>
        <v>0</v>
      </c>
      <c r="AC57" s="17" t="str">
        <f t="shared" si="2"/>
        <v>Ok</v>
      </c>
    </row>
    <row r="58" spans="1:29" x14ac:dyDescent="0.3">
      <c r="A58" s="17" t="s">
        <v>198</v>
      </c>
      <c r="B58" s="20">
        <v>60</v>
      </c>
      <c r="C58" s="20">
        <v>80</v>
      </c>
      <c r="D58" s="20">
        <v>0</v>
      </c>
      <c r="E58" s="20">
        <v>107</v>
      </c>
      <c r="F58" s="20">
        <v>0</v>
      </c>
      <c r="G58" s="20">
        <v>0</v>
      </c>
      <c r="H58" s="20">
        <v>0</v>
      </c>
      <c r="I58" s="20">
        <v>0</v>
      </c>
      <c r="J58" s="26">
        <v>33</v>
      </c>
      <c r="K58" s="27">
        <v>60</v>
      </c>
      <c r="L58" s="20">
        <v>80</v>
      </c>
      <c r="M58" s="20">
        <v>0</v>
      </c>
      <c r="N58" s="20">
        <v>107</v>
      </c>
      <c r="O58" s="20">
        <v>0</v>
      </c>
      <c r="P58" s="20">
        <v>0</v>
      </c>
      <c r="Q58" s="20">
        <v>0</v>
      </c>
      <c r="R58" s="20">
        <v>0</v>
      </c>
      <c r="S58" s="26">
        <v>33</v>
      </c>
      <c r="T58" s="20">
        <f t="shared" si="13"/>
        <v>0</v>
      </c>
      <c r="U58" s="20">
        <f t="shared" si="14"/>
        <v>0</v>
      </c>
      <c r="V58" s="20">
        <f t="shared" si="15"/>
        <v>0</v>
      </c>
      <c r="W58" s="20">
        <f t="shared" si="16"/>
        <v>0</v>
      </c>
      <c r="X58" s="20">
        <f t="shared" si="17"/>
        <v>0</v>
      </c>
      <c r="Y58" s="20">
        <f t="shared" si="18"/>
        <v>0</v>
      </c>
      <c r="Z58" s="20">
        <f t="shared" si="19"/>
        <v>0</v>
      </c>
      <c r="AA58" s="20">
        <f t="shared" si="20"/>
        <v>0</v>
      </c>
      <c r="AB58" s="20">
        <f t="shared" si="21"/>
        <v>0</v>
      </c>
      <c r="AC58" s="17" t="str">
        <f t="shared" si="2"/>
        <v>Ok</v>
      </c>
    </row>
    <row r="59" spans="1:29" x14ac:dyDescent="0.3">
      <c r="A59" s="17" t="s">
        <v>199</v>
      </c>
      <c r="B59" s="20">
        <v>30</v>
      </c>
      <c r="C59" s="20">
        <v>20</v>
      </c>
      <c r="D59" s="20">
        <v>20</v>
      </c>
      <c r="E59" s="20">
        <v>13</v>
      </c>
      <c r="F59" s="20">
        <v>0</v>
      </c>
      <c r="G59" s="20">
        <v>0</v>
      </c>
      <c r="H59" s="20">
        <v>0</v>
      </c>
      <c r="I59" s="20">
        <v>0</v>
      </c>
      <c r="J59" s="26">
        <v>17</v>
      </c>
      <c r="K59" s="27">
        <v>30</v>
      </c>
      <c r="L59" s="20">
        <v>20</v>
      </c>
      <c r="M59" s="20">
        <v>20</v>
      </c>
      <c r="N59" s="20">
        <v>13</v>
      </c>
      <c r="O59" s="20">
        <v>0</v>
      </c>
      <c r="P59" s="20">
        <v>0</v>
      </c>
      <c r="Q59" s="20">
        <v>0</v>
      </c>
      <c r="R59" s="20">
        <v>0</v>
      </c>
      <c r="S59" s="26">
        <v>17</v>
      </c>
      <c r="T59" s="20">
        <f t="shared" si="13"/>
        <v>0</v>
      </c>
      <c r="U59" s="20">
        <f t="shared" si="14"/>
        <v>0</v>
      </c>
      <c r="V59" s="20">
        <f t="shared" si="15"/>
        <v>0</v>
      </c>
      <c r="W59" s="20">
        <f t="shared" si="16"/>
        <v>0</v>
      </c>
      <c r="X59" s="20">
        <f t="shared" si="17"/>
        <v>0</v>
      </c>
      <c r="Y59" s="20">
        <f t="shared" si="18"/>
        <v>0</v>
      </c>
      <c r="Z59" s="20">
        <f t="shared" si="19"/>
        <v>0</v>
      </c>
      <c r="AA59" s="20">
        <f t="shared" si="20"/>
        <v>0</v>
      </c>
      <c r="AB59" s="20">
        <f t="shared" si="21"/>
        <v>0</v>
      </c>
      <c r="AC59" s="17" t="str">
        <f t="shared" si="2"/>
        <v>Ok</v>
      </c>
    </row>
    <row r="60" spans="1:29" x14ac:dyDescent="0.3">
      <c r="A60" s="17" t="s">
        <v>200</v>
      </c>
      <c r="B60" s="20">
        <v>56</v>
      </c>
      <c r="C60" s="20">
        <v>40</v>
      </c>
      <c r="D60" s="20">
        <v>48</v>
      </c>
      <c r="E60" s="20">
        <v>32</v>
      </c>
      <c r="F60" s="20">
        <v>0</v>
      </c>
      <c r="G60" s="20">
        <v>0</v>
      </c>
      <c r="H60" s="20">
        <v>0</v>
      </c>
      <c r="I60" s="20">
        <v>0</v>
      </c>
      <c r="J60" s="26">
        <v>16</v>
      </c>
      <c r="K60" s="27">
        <v>56</v>
      </c>
      <c r="L60" s="20">
        <v>40</v>
      </c>
      <c r="M60" s="20">
        <v>48</v>
      </c>
      <c r="N60" s="20">
        <v>32</v>
      </c>
      <c r="O60" s="20">
        <v>0</v>
      </c>
      <c r="P60" s="20">
        <v>0</v>
      </c>
      <c r="Q60" s="20">
        <v>0</v>
      </c>
      <c r="R60" s="20">
        <v>0</v>
      </c>
      <c r="S60" s="26">
        <v>16</v>
      </c>
      <c r="T60" s="20">
        <f t="shared" si="13"/>
        <v>0</v>
      </c>
      <c r="U60" s="20">
        <f t="shared" si="14"/>
        <v>0</v>
      </c>
      <c r="V60" s="20">
        <f t="shared" si="15"/>
        <v>0</v>
      </c>
      <c r="W60" s="20">
        <f t="shared" si="16"/>
        <v>0</v>
      </c>
      <c r="X60" s="20">
        <f t="shared" si="17"/>
        <v>0</v>
      </c>
      <c r="Y60" s="20">
        <f t="shared" si="18"/>
        <v>0</v>
      </c>
      <c r="Z60" s="20">
        <f t="shared" si="19"/>
        <v>0</v>
      </c>
      <c r="AA60" s="20">
        <f t="shared" si="20"/>
        <v>0</v>
      </c>
      <c r="AB60" s="20">
        <f t="shared" si="21"/>
        <v>0</v>
      </c>
      <c r="AC60" s="17" t="str">
        <f t="shared" si="2"/>
        <v>Ok</v>
      </c>
    </row>
    <row r="61" spans="1:29" x14ac:dyDescent="0.3">
      <c r="A61" s="17" t="s">
        <v>201</v>
      </c>
      <c r="B61" s="20">
        <v>22</v>
      </c>
      <c r="C61" s="20">
        <v>90</v>
      </c>
      <c r="D61" s="20">
        <v>0</v>
      </c>
      <c r="E61" s="20">
        <v>82</v>
      </c>
      <c r="F61" s="20">
        <v>0</v>
      </c>
      <c r="G61" s="20">
        <v>0</v>
      </c>
      <c r="H61" s="20">
        <v>0</v>
      </c>
      <c r="I61" s="20">
        <v>0</v>
      </c>
      <c r="J61" s="26">
        <v>30</v>
      </c>
      <c r="K61" s="27">
        <v>22</v>
      </c>
      <c r="L61" s="20">
        <v>90</v>
      </c>
      <c r="M61" s="20">
        <v>0</v>
      </c>
      <c r="N61" s="20">
        <v>82</v>
      </c>
      <c r="O61" s="20">
        <v>0</v>
      </c>
      <c r="P61" s="20">
        <v>0</v>
      </c>
      <c r="Q61" s="20">
        <v>0</v>
      </c>
      <c r="R61" s="20">
        <v>0</v>
      </c>
      <c r="S61" s="26">
        <v>30</v>
      </c>
      <c r="T61" s="20">
        <f t="shared" si="13"/>
        <v>0</v>
      </c>
      <c r="U61" s="20">
        <f t="shared" si="14"/>
        <v>0</v>
      </c>
      <c r="V61" s="20">
        <f t="shared" si="15"/>
        <v>0</v>
      </c>
      <c r="W61" s="20">
        <f t="shared" si="16"/>
        <v>0</v>
      </c>
      <c r="X61" s="20">
        <f t="shared" si="17"/>
        <v>0</v>
      </c>
      <c r="Y61" s="20">
        <f t="shared" si="18"/>
        <v>0</v>
      </c>
      <c r="Z61" s="20">
        <f t="shared" si="19"/>
        <v>0</v>
      </c>
      <c r="AA61" s="20">
        <f t="shared" si="20"/>
        <v>0</v>
      </c>
      <c r="AB61" s="20">
        <f t="shared" si="21"/>
        <v>0</v>
      </c>
      <c r="AC61" s="17" t="str">
        <f t="shared" si="2"/>
        <v>Ok</v>
      </c>
    </row>
    <row r="62" spans="1:29" x14ac:dyDescent="0.3">
      <c r="A62" s="17" t="s">
        <v>202</v>
      </c>
      <c r="B62" s="20">
        <v>94</v>
      </c>
      <c r="C62" s="20">
        <v>0</v>
      </c>
      <c r="D62" s="20">
        <v>0</v>
      </c>
      <c r="E62" s="20">
        <v>44</v>
      </c>
      <c r="F62" s="20">
        <v>0</v>
      </c>
      <c r="G62" s="20">
        <v>0</v>
      </c>
      <c r="H62" s="20">
        <v>0</v>
      </c>
      <c r="I62" s="20">
        <v>0</v>
      </c>
      <c r="J62" s="26">
        <v>50</v>
      </c>
      <c r="K62" s="27">
        <v>94</v>
      </c>
      <c r="L62" s="20">
        <v>0</v>
      </c>
      <c r="M62" s="20">
        <v>0</v>
      </c>
      <c r="N62" s="20">
        <v>44</v>
      </c>
      <c r="O62" s="20">
        <v>0</v>
      </c>
      <c r="P62" s="20">
        <v>0</v>
      </c>
      <c r="Q62" s="20">
        <v>0</v>
      </c>
      <c r="R62" s="20">
        <v>0</v>
      </c>
      <c r="S62" s="26">
        <v>50</v>
      </c>
      <c r="T62" s="20">
        <f t="shared" si="13"/>
        <v>0</v>
      </c>
      <c r="U62" s="20">
        <f t="shared" si="14"/>
        <v>0</v>
      </c>
      <c r="V62" s="20">
        <f t="shared" si="15"/>
        <v>0</v>
      </c>
      <c r="W62" s="20">
        <f t="shared" si="16"/>
        <v>0</v>
      </c>
      <c r="X62" s="20">
        <f t="shared" si="17"/>
        <v>0</v>
      </c>
      <c r="Y62" s="20">
        <f t="shared" si="18"/>
        <v>0</v>
      </c>
      <c r="Z62" s="20">
        <f t="shared" si="19"/>
        <v>0</v>
      </c>
      <c r="AA62" s="20">
        <f t="shared" si="20"/>
        <v>0</v>
      </c>
      <c r="AB62" s="20">
        <f t="shared" si="21"/>
        <v>0</v>
      </c>
      <c r="AC62" s="17" t="str">
        <f t="shared" si="2"/>
        <v>Ok</v>
      </c>
    </row>
    <row r="63" spans="1:29" x14ac:dyDescent="0.3">
      <c r="A63" s="17" t="s">
        <v>203</v>
      </c>
      <c r="B63" s="20">
        <v>5</v>
      </c>
      <c r="C63" s="20">
        <v>50</v>
      </c>
      <c r="D63" s="20">
        <v>0</v>
      </c>
      <c r="E63" s="20">
        <v>25</v>
      </c>
      <c r="F63" s="20">
        <v>0</v>
      </c>
      <c r="G63" s="20">
        <v>0</v>
      </c>
      <c r="H63" s="20">
        <v>0</v>
      </c>
      <c r="I63" s="20">
        <v>0</v>
      </c>
      <c r="J63" s="26">
        <v>30</v>
      </c>
      <c r="K63" s="27">
        <v>5</v>
      </c>
      <c r="L63" s="20">
        <v>50</v>
      </c>
      <c r="M63" s="20">
        <v>0</v>
      </c>
      <c r="N63" s="20">
        <v>25</v>
      </c>
      <c r="O63" s="20">
        <v>0</v>
      </c>
      <c r="P63" s="20">
        <v>0</v>
      </c>
      <c r="Q63" s="20">
        <v>0</v>
      </c>
      <c r="R63" s="20">
        <v>0</v>
      </c>
      <c r="S63" s="26">
        <v>30</v>
      </c>
      <c r="T63" s="20">
        <f t="shared" si="13"/>
        <v>0</v>
      </c>
      <c r="U63" s="20">
        <f t="shared" si="14"/>
        <v>0</v>
      </c>
      <c r="V63" s="20">
        <f t="shared" si="15"/>
        <v>0</v>
      </c>
      <c r="W63" s="20">
        <f t="shared" si="16"/>
        <v>0</v>
      </c>
      <c r="X63" s="20">
        <f t="shared" si="17"/>
        <v>0</v>
      </c>
      <c r="Y63" s="20">
        <f t="shared" si="18"/>
        <v>0</v>
      </c>
      <c r="Z63" s="20">
        <f t="shared" si="19"/>
        <v>0</v>
      </c>
      <c r="AA63" s="20">
        <f t="shared" si="20"/>
        <v>0</v>
      </c>
      <c r="AB63" s="20">
        <f t="shared" si="21"/>
        <v>0</v>
      </c>
      <c r="AC63" s="17" t="str">
        <f t="shared" si="2"/>
        <v>Ok</v>
      </c>
    </row>
    <row r="64" spans="1:29" x14ac:dyDescent="0.3">
      <c r="A64" s="17" t="s">
        <v>204</v>
      </c>
      <c r="B64" s="20">
        <v>20</v>
      </c>
      <c r="C64" s="20">
        <v>60</v>
      </c>
      <c r="D64" s="20">
        <v>0</v>
      </c>
      <c r="E64" s="20">
        <v>24</v>
      </c>
      <c r="F64" s="20">
        <v>0</v>
      </c>
      <c r="G64" s="20">
        <v>0</v>
      </c>
      <c r="H64" s="20">
        <v>0</v>
      </c>
      <c r="I64" s="20">
        <v>0</v>
      </c>
      <c r="J64" s="26">
        <v>56</v>
      </c>
      <c r="K64" s="27">
        <v>20</v>
      </c>
      <c r="L64" s="20">
        <v>60</v>
      </c>
      <c r="M64" s="20">
        <v>0</v>
      </c>
      <c r="N64" s="20">
        <v>24</v>
      </c>
      <c r="O64" s="20">
        <v>0</v>
      </c>
      <c r="P64" s="20">
        <v>0</v>
      </c>
      <c r="Q64" s="20">
        <v>0</v>
      </c>
      <c r="R64" s="20">
        <v>0</v>
      </c>
      <c r="S64" s="26">
        <v>56</v>
      </c>
      <c r="T64" s="20">
        <f t="shared" si="13"/>
        <v>0</v>
      </c>
      <c r="U64" s="20">
        <f t="shared" si="14"/>
        <v>0</v>
      </c>
      <c r="V64" s="20">
        <f t="shared" si="15"/>
        <v>0</v>
      </c>
      <c r="W64" s="20">
        <f t="shared" si="16"/>
        <v>0</v>
      </c>
      <c r="X64" s="20">
        <f t="shared" si="17"/>
        <v>0</v>
      </c>
      <c r="Y64" s="20">
        <f t="shared" si="18"/>
        <v>0</v>
      </c>
      <c r="Z64" s="20">
        <f t="shared" si="19"/>
        <v>0</v>
      </c>
      <c r="AA64" s="20">
        <f t="shared" si="20"/>
        <v>0</v>
      </c>
      <c r="AB64" s="20">
        <f t="shared" si="21"/>
        <v>0</v>
      </c>
      <c r="AC64" s="17" t="str">
        <f t="shared" si="2"/>
        <v>Ok</v>
      </c>
    </row>
    <row r="65" spans="1:29" x14ac:dyDescent="0.3">
      <c r="A65" s="17" t="s">
        <v>205</v>
      </c>
      <c r="B65" s="20">
        <v>0</v>
      </c>
      <c r="C65" s="20">
        <v>160</v>
      </c>
      <c r="D65" s="20">
        <v>0</v>
      </c>
      <c r="E65" s="20">
        <v>55</v>
      </c>
      <c r="F65" s="20">
        <v>0</v>
      </c>
      <c r="G65" s="20">
        <v>0</v>
      </c>
      <c r="H65" s="20">
        <v>0</v>
      </c>
      <c r="I65" s="20">
        <v>0</v>
      </c>
      <c r="J65" s="26">
        <v>105</v>
      </c>
      <c r="K65" s="27">
        <v>0</v>
      </c>
      <c r="L65" s="20">
        <v>160</v>
      </c>
      <c r="M65" s="20">
        <v>0</v>
      </c>
      <c r="N65" s="20">
        <v>55</v>
      </c>
      <c r="O65" s="20">
        <v>0</v>
      </c>
      <c r="P65" s="20">
        <v>0</v>
      </c>
      <c r="Q65" s="20">
        <v>0</v>
      </c>
      <c r="R65" s="20">
        <v>0</v>
      </c>
      <c r="S65" s="26">
        <v>105</v>
      </c>
      <c r="T65" s="20">
        <f t="shared" si="13"/>
        <v>0</v>
      </c>
      <c r="U65" s="20">
        <f t="shared" si="14"/>
        <v>0</v>
      </c>
      <c r="V65" s="20">
        <f t="shared" si="15"/>
        <v>0</v>
      </c>
      <c r="W65" s="20">
        <f t="shared" si="16"/>
        <v>0</v>
      </c>
      <c r="X65" s="20">
        <f t="shared" si="17"/>
        <v>0</v>
      </c>
      <c r="Y65" s="20">
        <f t="shared" si="18"/>
        <v>0</v>
      </c>
      <c r="Z65" s="20">
        <f t="shared" si="19"/>
        <v>0</v>
      </c>
      <c r="AA65" s="20">
        <f t="shared" si="20"/>
        <v>0</v>
      </c>
      <c r="AB65" s="20">
        <f t="shared" si="21"/>
        <v>0</v>
      </c>
      <c r="AC65" s="17" t="str">
        <f t="shared" si="2"/>
        <v>Ok</v>
      </c>
    </row>
    <row r="66" spans="1:29" x14ac:dyDescent="0.3">
      <c r="A66" s="17" t="s">
        <v>206</v>
      </c>
      <c r="B66" s="20">
        <v>0</v>
      </c>
      <c r="C66" s="20">
        <v>50</v>
      </c>
      <c r="D66" s="20">
        <v>0</v>
      </c>
      <c r="E66" s="20">
        <v>5</v>
      </c>
      <c r="F66" s="20">
        <v>0</v>
      </c>
      <c r="G66" s="20">
        <v>0</v>
      </c>
      <c r="H66" s="20">
        <v>0</v>
      </c>
      <c r="I66" s="20">
        <v>0</v>
      </c>
      <c r="J66" s="26">
        <v>45</v>
      </c>
      <c r="K66" s="27">
        <v>0</v>
      </c>
      <c r="L66" s="20">
        <v>50</v>
      </c>
      <c r="M66" s="20">
        <v>0</v>
      </c>
      <c r="N66" s="20">
        <v>5</v>
      </c>
      <c r="O66" s="20">
        <v>0</v>
      </c>
      <c r="P66" s="20">
        <v>0</v>
      </c>
      <c r="Q66" s="20">
        <v>0</v>
      </c>
      <c r="R66" s="20">
        <v>0</v>
      </c>
      <c r="S66" s="26">
        <v>45</v>
      </c>
      <c r="T66" s="20">
        <f t="shared" si="13"/>
        <v>0</v>
      </c>
      <c r="U66" s="20">
        <f t="shared" si="14"/>
        <v>0</v>
      </c>
      <c r="V66" s="20">
        <f t="shared" si="15"/>
        <v>0</v>
      </c>
      <c r="W66" s="20">
        <f t="shared" si="16"/>
        <v>0</v>
      </c>
      <c r="X66" s="20">
        <f t="shared" si="17"/>
        <v>0</v>
      </c>
      <c r="Y66" s="20">
        <f t="shared" si="18"/>
        <v>0</v>
      </c>
      <c r="Z66" s="20">
        <f t="shared" si="19"/>
        <v>0</v>
      </c>
      <c r="AA66" s="20">
        <f t="shared" si="20"/>
        <v>0</v>
      </c>
      <c r="AB66" s="20">
        <f t="shared" si="21"/>
        <v>0</v>
      </c>
      <c r="AC66" s="17" t="str">
        <f t="shared" si="2"/>
        <v>Ok</v>
      </c>
    </row>
    <row r="67" spans="1:29" x14ac:dyDescent="0.3">
      <c r="A67" s="17" t="s">
        <v>207</v>
      </c>
      <c r="B67" s="20">
        <v>50</v>
      </c>
      <c r="C67" s="20">
        <v>500</v>
      </c>
      <c r="D67" s="20">
        <v>0</v>
      </c>
      <c r="E67" s="20">
        <v>550</v>
      </c>
      <c r="F67" s="20">
        <v>0</v>
      </c>
      <c r="G67" s="20">
        <v>0</v>
      </c>
      <c r="H67" s="20">
        <v>0</v>
      </c>
      <c r="I67" s="20">
        <v>0</v>
      </c>
      <c r="J67" s="26">
        <v>0</v>
      </c>
      <c r="K67" s="27">
        <v>50</v>
      </c>
      <c r="L67" s="20">
        <v>500</v>
      </c>
      <c r="M67" s="20">
        <v>0</v>
      </c>
      <c r="N67" s="20">
        <v>550</v>
      </c>
      <c r="O67" s="20">
        <v>0</v>
      </c>
      <c r="P67" s="20">
        <v>0</v>
      </c>
      <c r="Q67" s="20">
        <v>0</v>
      </c>
      <c r="R67" s="20">
        <v>0</v>
      </c>
      <c r="S67" s="26">
        <v>0</v>
      </c>
      <c r="T67" s="20">
        <f t="shared" si="13"/>
        <v>0</v>
      </c>
      <c r="U67" s="20">
        <f t="shared" si="14"/>
        <v>0</v>
      </c>
      <c r="V67" s="20">
        <f t="shared" si="15"/>
        <v>0</v>
      </c>
      <c r="W67" s="20">
        <f t="shared" si="16"/>
        <v>0</v>
      </c>
      <c r="X67" s="20">
        <f t="shared" si="17"/>
        <v>0</v>
      </c>
      <c r="Y67" s="20">
        <f t="shared" si="18"/>
        <v>0</v>
      </c>
      <c r="Z67" s="20">
        <f t="shared" si="19"/>
        <v>0</v>
      </c>
      <c r="AA67" s="20">
        <f t="shared" si="20"/>
        <v>0</v>
      </c>
      <c r="AB67" s="20">
        <f t="shared" si="21"/>
        <v>0</v>
      </c>
      <c r="AC67" s="17" t="str">
        <f t="shared" si="2"/>
        <v>Ok</v>
      </c>
    </row>
    <row r="68" spans="1:29" x14ac:dyDescent="0.3">
      <c r="A68" s="17" t="s">
        <v>208</v>
      </c>
      <c r="B68" s="20">
        <v>10</v>
      </c>
      <c r="C68" s="20">
        <v>980</v>
      </c>
      <c r="D68" s="20">
        <v>170</v>
      </c>
      <c r="E68" s="20">
        <v>807</v>
      </c>
      <c r="F68" s="20">
        <v>5</v>
      </c>
      <c r="G68" s="20">
        <v>0</v>
      </c>
      <c r="H68" s="20">
        <v>0</v>
      </c>
      <c r="I68" s="20">
        <v>0</v>
      </c>
      <c r="J68" s="26">
        <v>18</v>
      </c>
      <c r="K68" s="27">
        <v>10</v>
      </c>
      <c r="L68" s="20">
        <v>980</v>
      </c>
      <c r="M68" s="20">
        <v>170</v>
      </c>
      <c r="N68" s="20">
        <v>807</v>
      </c>
      <c r="O68" s="20">
        <v>5</v>
      </c>
      <c r="P68" s="20">
        <v>0</v>
      </c>
      <c r="Q68" s="20">
        <v>0</v>
      </c>
      <c r="R68" s="20">
        <v>0</v>
      </c>
      <c r="S68" s="26">
        <v>18</v>
      </c>
      <c r="T68" s="20">
        <f t="shared" si="13"/>
        <v>0</v>
      </c>
      <c r="U68" s="20">
        <f t="shared" si="14"/>
        <v>0</v>
      </c>
      <c r="V68" s="20">
        <f t="shared" si="15"/>
        <v>0</v>
      </c>
      <c r="W68" s="20">
        <f t="shared" si="16"/>
        <v>0</v>
      </c>
      <c r="X68" s="20">
        <f t="shared" si="17"/>
        <v>0</v>
      </c>
      <c r="Y68" s="20">
        <f t="shared" si="18"/>
        <v>0</v>
      </c>
      <c r="Z68" s="20">
        <f t="shared" si="19"/>
        <v>0</v>
      </c>
      <c r="AA68" s="20">
        <f t="shared" si="20"/>
        <v>0</v>
      </c>
      <c r="AB68" s="20">
        <f t="shared" si="21"/>
        <v>0</v>
      </c>
      <c r="AC68" s="17" t="str">
        <f t="shared" si="2"/>
        <v>Ok</v>
      </c>
    </row>
    <row r="69" spans="1:29" x14ac:dyDescent="0.3">
      <c r="A69" s="17" t="s">
        <v>209</v>
      </c>
      <c r="B69" s="20">
        <v>124</v>
      </c>
      <c r="C69" s="20">
        <v>320</v>
      </c>
      <c r="D69" s="20">
        <v>220</v>
      </c>
      <c r="E69" s="20">
        <v>225</v>
      </c>
      <c r="F69" s="20">
        <v>1</v>
      </c>
      <c r="G69" s="20">
        <v>0</v>
      </c>
      <c r="H69" s="20">
        <v>0</v>
      </c>
      <c r="I69" s="20">
        <v>0</v>
      </c>
      <c r="J69" s="26">
        <v>0</v>
      </c>
      <c r="K69" s="27">
        <v>124</v>
      </c>
      <c r="L69" s="20">
        <v>320</v>
      </c>
      <c r="M69" s="20">
        <v>220</v>
      </c>
      <c r="N69" s="20">
        <v>225</v>
      </c>
      <c r="O69" s="20">
        <v>1</v>
      </c>
      <c r="P69" s="20">
        <v>0</v>
      </c>
      <c r="Q69" s="20">
        <v>0</v>
      </c>
      <c r="R69" s="20">
        <v>0</v>
      </c>
      <c r="S69" s="26">
        <v>0</v>
      </c>
      <c r="T69" s="20">
        <f t="shared" si="13"/>
        <v>0</v>
      </c>
      <c r="U69" s="20">
        <f t="shared" si="14"/>
        <v>0</v>
      </c>
      <c r="V69" s="20">
        <f t="shared" si="15"/>
        <v>0</v>
      </c>
      <c r="W69" s="20">
        <f t="shared" si="16"/>
        <v>0</v>
      </c>
      <c r="X69" s="20">
        <f t="shared" si="17"/>
        <v>0</v>
      </c>
      <c r="Y69" s="20">
        <f t="shared" si="18"/>
        <v>0</v>
      </c>
      <c r="Z69" s="20">
        <f t="shared" si="19"/>
        <v>0</v>
      </c>
      <c r="AA69" s="20">
        <f t="shared" si="20"/>
        <v>0</v>
      </c>
      <c r="AB69" s="20">
        <f t="shared" si="21"/>
        <v>0</v>
      </c>
      <c r="AC69" s="17" t="str">
        <f t="shared" ref="AC69:AC115" si="22">IF(AND(T69=0,AB69=0),"Ok",IF(T69=AB69,"Opening Issue","Issue"))</f>
        <v>Ok</v>
      </c>
    </row>
    <row r="70" spans="1:29" x14ac:dyDescent="0.3">
      <c r="A70" s="17" t="s">
        <v>210</v>
      </c>
      <c r="B70" s="20">
        <v>43</v>
      </c>
      <c r="C70" s="20">
        <v>120</v>
      </c>
      <c r="D70" s="20">
        <v>0</v>
      </c>
      <c r="E70" s="20">
        <v>152</v>
      </c>
      <c r="F70" s="20">
        <v>0</v>
      </c>
      <c r="G70" s="20">
        <v>0</v>
      </c>
      <c r="H70" s="20">
        <v>0</v>
      </c>
      <c r="I70" s="20">
        <v>0</v>
      </c>
      <c r="J70" s="26">
        <v>11</v>
      </c>
      <c r="K70" s="27">
        <v>43</v>
      </c>
      <c r="L70" s="20">
        <v>120</v>
      </c>
      <c r="M70" s="20">
        <v>0</v>
      </c>
      <c r="N70" s="20">
        <v>152</v>
      </c>
      <c r="O70" s="20">
        <v>0</v>
      </c>
      <c r="P70" s="20">
        <v>0</v>
      </c>
      <c r="Q70" s="20">
        <v>0</v>
      </c>
      <c r="R70" s="20">
        <v>0</v>
      </c>
      <c r="S70" s="26">
        <v>11</v>
      </c>
      <c r="T70" s="20">
        <f t="shared" si="13"/>
        <v>0</v>
      </c>
      <c r="U70" s="20">
        <f t="shared" si="14"/>
        <v>0</v>
      </c>
      <c r="V70" s="20">
        <f t="shared" si="15"/>
        <v>0</v>
      </c>
      <c r="W70" s="20">
        <f t="shared" si="16"/>
        <v>0</v>
      </c>
      <c r="X70" s="20">
        <f t="shared" si="17"/>
        <v>0</v>
      </c>
      <c r="Y70" s="20">
        <f t="shared" si="18"/>
        <v>0</v>
      </c>
      <c r="Z70" s="20">
        <f t="shared" si="19"/>
        <v>0</v>
      </c>
      <c r="AA70" s="20">
        <f t="shared" si="20"/>
        <v>0</v>
      </c>
      <c r="AB70" s="20">
        <f t="shared" si="21"/>
        <v>0</v>
      </c>
      <c r="AC70" s="17" t="str">
        <f t="shared" si="22"/>
        <v>Ok</v>
      </c>
    </row>
    <row r="71" spans="1:29" x14ac:dyDescent="0.3">
      <c r="A71" s="17" t="s">
        <v>211</v>
      </c>
      <c r="B71" s="20">
        <v>39</v>
      </c>
      <c r="C71" s="20">
        <v>1150</v>
      </c>
      <c r="D71" s="20">
        <v>150</v>
      </c>
      <c r="E71" s="20">
        <v>996</v>
      </c>
      <c r="F71" s="20">
        <v>0</v>
      </c>
      <c r="G71" s="20">
        <v>0</v>
      </c>
      <c r="H71" s="20">
        <v>0</v>
      </c>
      <c r="I71" s="20">
        <v>0</v>
      </c>
      <c r="J71" s="26">
        <v>43</v>
      </c>
      <c r="K71" s="27">
        <v>39</v>
      </c>
      <c r="L71" s="20">
        <v>1150</v>
      </c>
      <c r="M71" s="20">
        <v>150</v>
      </c>
      <c r="N71" s="20">
        <v>996</v>
      </c>
      <c r="O71" s="20">
        <v>0</v>
      </c>
      <c r="P71" s="20">
        <v>0</v>
      </c>
      <c r="Q71" s="20">
        <v>0</v>
      </c>
      <c r="R71" s="20">
        <v>0</v>
      </c>
      <c r="S71" s="26">
        <v>43</v>
      </c>
      <c r="T71" s="20">
        <f t="shared" si="13"/>
        <v>0</v>
      </c>
      <c r="U71" s="20">
        <f t="shared" si="14"/>
        <v>0</v>
      </c>
      <c r="V71" s="20">
        <f t="shared" si="15"/>
        <v>0</v>
      </c>
      <c r="W71" s="20">
        <f t="shared" si="16"/>
        <v>0</v>
      </c>
      <c r="X71" s="20">
        <f t="shared" si="17"/>
        <v>0</v>
      </c>
      <c r="Y71" s="20">
        <f t="shared" si="18"/>
        <v>0</v>
      </c>
      <c r="Z71" s="20">
        <f t="shared" si="19"/>
        <v>0</v>
      </c>
      <c r="AA71" s="20">
        <f t="shared" si="20"/>
        <v>0</v>
      </c>
      <c r="AB71" s="20">
        <f t="shared" si="21"/>
        <v>0</v>
      </c>
      <c r="AC71" s="17" t="str">
        <f t="shared" si="22"/>
        <v>Ok</v>
      </c>
    </row>
    <row r="72" spans="1:29" x14ac:dyDescent="0.3">
      <c r="A72" s="17" t="s">
        <v>212</v>
      </c>
      <c r="B72" s="20">
        <v>0</v>
      </c>
      <c r="C72" s="20">
        <v>10</v>
      </c>
      <c r="D72" s="20">
        <v>0</v>
      </c>
      <c r="E72" s="20">
        <v>10</v>
      </c>
      <c r="F72" s="20">
        <v>0</v>
      </c>
      <c r="G72" s="20">
        <v>0</v>
      </c>
      <c r="H72" s="20">
        <v>0</v>
      </c>
      <c r="I72" s="20">
        <v>0</v>
      </c>
      <c r="J72" s="26">
        <v>0</v>
      </c>
      <c r="K72" s="27">
        <v>0</v>
      </c>
      <c r="L72" s="20">
        <v>10</v>
      </c>
      <c r="M72" s="20">
        <v>0</v>
      </c>
      <c r="N72" s="20">
        <v>10</v>
      </c>
      <c r="O72" s="20">
        <v>0</v>
      </c>
      <c r="P72" s="20">
        <v>0</v>
      </c>
      <c r="Q72" s="20">
        <v>0</v>
      </c>
      <c r="R72" s="20">
        <v>0</v>
      </c>
      <c r="S72" s="26">
        <v>0</v>
      </c>
      <c r="T72" s="20">
        <f t="shared" si="13"/>
        <v>0</v>
      </c>
      <c r="U72" s="20">
        <f t="shared" si="14"/>
        <v>0</v>
      </c>
      <c r="V72" s="20">
        <f t="shared" si="15"/>
        <v>0</v>
      </c>
      <c r="W72" s="20">
        <f t="shared" si="16"/>
        <v>0</v>
      </c>
      <c r="X72" s="20">
        <f t="shared" si="17"/>
        <v>0</v>
      </c>
      <c r="Y72" s="20">
        <f t="shared" si="18"/>
        <v>0</v>
      </c>
      <c r="Z72" s="20">
        <f t="shared" si="19"/>
        <v>0</v>
      </c>
      <c r="AA72" s="20">
        <f t="shared" si="20"/>
        <v>0</v>
      </c>
      <c r="AB72" s="20">
        <f t="shared" si="21"/>
        <v>0</v>
      </c>
      <c r="AC72" s="17" t="str">
        <f t="shared" si="22"/>
        <v>Ok</v>
      </c>
    </row>
    <row r="73" spans="1:29" x14ac:dyDescent="0.3">
      <c r="A73" s="17" t="s">
        <v>213</v>
      </c>
      <c r="B73" s="20">
        <v>50</v>
      </c>
      <c r="C73" s="20">
        <v>50</v>
      </c>
      <c r="D73" s="20">
        <v>0</v>
      </c>
      <c r="E73" s="20">
        <v>71</v>
      </c>
      <c r="F73" s="20">
        <v>0</v>
      </c>
      <c r="G73" s="20">
        <v>0</v>
      </c>
      <c r="H73" s="20">
        <v>0</v>
      </c>
      <c r="I73" s="20">
        <v>0</v>
      </c>
      <c r="J73" s="26">
        <v>29</v>
      </c>
      <c r="K73" s="27">
        <v>50</v>
      </c>
      <c r="L73" s="20">
        <v>50</v>
      </c>
      <c r="M73" s="20">
        <v>0</v>
      </c>
      <c r="N73" s="20">
        <v>71</v>
      </c>
      <c r="O73" s="20">
        <v>0</v>
      </c>
      <c r="P73" s="20">
        <v>0</v>
      </c>
      <c r="Q73" s="20">
        <v>0</v>
      </c>
      <c r="R73" s="20">
        <v>0</v>
      </c>
      <c r="S73" s="26">
        <v>29</v>
      </c>
      <c r="T73" s="20">
        <f t="shared" si="13"/>
        <v>0</v>
      </c>
      <c r="U73" s="20">
        <f t="shared" si="14"/>
        <v>0</v>
      </c>
      <c r="V73" s="20">
        <f t="shared" si="15"/>
        <v>0</v>
      </c>
      <c r="W73" s="20">
        <f t="shared" si="16"/>
        <v>0</v>
      </c>
      <c r="X73" s="20">
        <f t="shared" si="17"/>
        <v>0</v>
      </c>
      <c r="Y73" s="20">
        <f t="shared" si="18"/>
        <v>0</v>
      </c>
      <c r="Z73" s="20">
        <f t="shared" si="19"/>
        <v>0</v>
      </c>
      <c r="AA73" s="20">
        <f t="shared" si="20"/>
        <v>0</v>
      </c>
      <c r="AB73" s="20">
        <f t="shared" si="21"/>
        <v>0</v>
      </c>
      <c r="AC73" s="17" t="str">
        <f t="shared" si="22"/>
        <v>Ok</v>
      </c>
    </row>
    <row r="74" spans="1:29" x14ac:dyDescent="0.3">
      <c r="A74" s="17" t="s">
        <v>214</v>
      </c>
      <c r="B74" s="20">
        <v>0</v>
      </c>
      <c r="C74" s="20">
        <v>120</v>
      </c>
      <c r="D74" s="20">
        <v>0</v>
      </c>
      <c r="E74" s="20">
        <v>2</v>
      </c>
      <c r="F74" s="20">
        <v>0</v>
      </c>
      <c r="G74" s="20">
        <v>0</v>
      </c>
      <c r="H74" s="20">
        <v>0</v>
      </c>
      <c r="I74" s="20">
        <v>0</v>
      </c>
      <c r="J74" s="26">
        <v>118</v>
      </c>
      <c r="K74" s="27">
        <v>0</v>
      </c>
      <c r="L74" s="20">
        <v>120</v>
      </c>
      <c r="M74" s="20">
        <v>0</v>
      </c>
      <c r="N74" s="20">
        <v>2</v>
      </c>
      <c r="O74" s="20">
        <v>0</v>
      </c>
      <c r="P74" s="20">
        <v>0</v>
      </c>
      <c r="Q74" s="20">
        <v>0</v>
      </c>
      <c r="R74" s="20">
        <v>0</v>
      </c>
      <c r="S74" s="26">
        <v>118</v>
      </c>
      <c r="T74" s="20">
        <f t="shared" si="13"/>
        <v>0</v>
      </c>
      <c r="U74" s="20">
        <f t="shared" si="14"/>
        <v>0</v>
      </c>
      <c r="V74" s="20">
        <f t="shared" si="15"/>
        <v>0</v>
      </c>
      <c r="W74" s="20">
        <f t="shared" si="16"/>
        <v>0</v>
      </c>
      <c r="X74" s="20">
        <f t="shared" si="17"/>
        <v>0</v>
      </c>
      <c r="Y74" s="20">
        <f t="shared" si="18"/>
        <v>0</v>
      </c>
      <c r="Z74" s="20">
        <f t="shared" si="19"/>
        <v>0</v>
      </c>
      <c r="AA74" s="20">
        <f t="shared" si="20"/>
        <v>0</v>
      </c>
      <c r="AB74" s="20">
        <f t="shared" si="21"/>
        <v>0</v>
      </c>
      <c r="AC74" s="17" t="str">
        <f t="shared" si="22"/>
        <v>Ok</v>
      </c>
    </row>
    <row r="75" spans="1:29" x14ac:dyDescent="0.3">
      <c r="A75" s="17" t="s">
        <v>215</v>
      </c>
      <c r="B75" s="20">
        <v>50</v>
      </c>
      <c r="C75" s="20">
        <v>1050</v>
      </c>
      <c r="D75" s="20">
        <v>0</v>
      </c>
      <c r="E75" s="20">
        <v>930</v>
      </c>
      <c r="F75" s="20">
        <v>0</v>
      </c>
      <c r="G75" s="20">
        <v>0</v>
      </c>
      <c r="H75" s="20">
        <v>0</v>
      </c>
      <c r="I75" s="20">
        <v>0</v>
      </c>
      <c r="J75" s="26">
        <v>170</v>
      </c>
      <c r="K75" s="27">
        <v>50</v>
      </c>
      <c r="L75" s="20">
        <v>1050</v>
      </c>
      <c r="M75" s="20">
        <v>0</v>
      </c>
      <c r="N75" s="20">
        <v>930</v>
      </c>
      <c r="O75" s="20">
        <v>0</v>
      </c>
      <c r="P75" s="20">
        <v>0</v>
      </c>
      <c r="Q75" s="20">
        <v>0</v>
      </c>
      <c r="R75" s="20">
        <v>0</v>
      </c>
      <c r="S75" s="26">
        <v>170</v>
      </c>
      <c r="T75" s="20">
        <f t="shared" si="13"/>
        <v>0</v>
      </c>
      <c r="U75" s="20">
        <f t="shared" si="14"/>
        <v>0</v>
      </c>
      <c r="V75" s="20">
        <f t="shared" si="15"/>
        <v>0</v>
      </c>
      <c r="W75" s="20">
        <f t="shared" si="16"/>
        <v>0</v>
      </c>
      <c r="X75" s="20">
        <f t="shared" si="17"/>
        <v>0</v>
      </c>
      <c r="Y75" s="20">
        <f t="shared" si="18"/>
        <v>0</v>
      </c>
      <c r="Z75" s="20">
        <f t="shared" si="19"/>
        <v>0</v>
      </c>
      <c r="AA75" s="20">
        <f t="shared" si="20"/>
        <v>0</v>
      </c>
      <c r="AB75" s="20">
        <f t="shared" si="21"/>
        <v>0</v>
      </c>
      <c r="AC75" s="17" t="str">
        <f t="shared" si="22"/>
        <v>Ok</v>
      </c>
    </row>
    <row r="76" spans="1:29" x14ac:dyDescent="0.3">
      <c r="A76" s="17" t="s">
        <v>216</v>
      </c>
      <c r="B76" s="20">
        <v>0</v>
      </c>
      <c r="C76" s="20">
        <v>240</v>
      </c>
      <c r="D76" s="20">
        <v>60</v>
      </c>
      <c r="E76" s="20">
        <v>147</v>
      </c>
      <c r="F76" s="20">
        <v>0</v>
      </c>
      <c r="G76" s="20">
        <v>0</v>
      </c>
      <c r="H76" s="20">
        <v>0</v>
      </c>
      <c r="I76" s="20">
        <v>0</v>
      </c>
      <c r="J76" s="26">
        <v>33</v>
      </c>
      <c r="K76" s="27">
        <v>0</v>
      </c>
      <c r="L76" s="20">
        <v>240</v>
      </c>
      <c r="M76" s="20">
        <v>60</v>
      </c>
      <c r="N76" s="20">
        <v>147</v>
      </c>
      <c r="O76" s="20">
        <v>0</v>
      </c>
      <c r="P76" s="20">
        <v>0</v>
      </c>
      <c r="Q76" s="20">
        <v>0</v>
      </c>
      <c r="R76" s="20">
        <v>0</v>
      </c>
      <c r="S76" s="26">
        <v>33</v>
      </c>
      <c r="T76" s="20">
        <f t="shared" si="13"/>
        <v>0</v>
      </c>
      <c r="U76" s="20">
        <f t="shared" si="14"/>
        <v>0</v>
      </c>
      <c r="V76" s="20">
        <f t="shared" si="15"/>
        <v>0</v>
      </c>
      <c r="W76" s="20">
        <f t="shared" si="16"/>
        <v>0</v>
      </c>
      <c r="X76" s="20">
        <f t="shared" si="17"/>
        <v>0</v>
      </c>
      <c r="Y76" s="20">
        <f t="shared" si="18"/>
        <v>0</v>
      </c>
      <c r="Z76" s="20">
        <f t="shared" si="19"/>
        <v>0</v>
      </c>
      <c r="AA76" s="20">
        <f t="shared" si="20"/>
        <v>0</v>
      </c>
      <c r="AB76" s="20">
        <f t="shared" si="21"/>
        <v>0</v>
      </c>
      <c r="AC76" s="17" t="str">
        <f t="shared" si="22"/>
        <v>Ok</v>
      </c>
    </row>
    <row r="77" spans="1:29" x14ac:dyDescent="0.3">
      <c r="A77" s="17" t="s">
        <v>217</v>
      </c>
      <c r="B77" s="20">
        <v>27</v>
      </c>
      <c r="C77" s="20">
        <v>140</v>
      </c>
      <c r="D77" s="20">
        <v>40</v>
      </c>
      <c r="E77" s="20">
        <v>70</v>
      </c>
      <c r="F77" s="20">
        <v>0</v>
      </c>
      <c r="G77" s="20">
        <v>0</v>
      </c>
      <c r="H77" s="20">
        <v>0</v>
      </c>
      <c r="I77" s="20">
        <v>0</v>
      </c>
      <c r="J77" s="26">
        <v>57</v>
      </c>
      <c r="K77" s="27">
        <v>27</v>
      </c>
      <c r="L77" s="20">
        <v>140</v>
      </c>
      <c r="M77" s="20">
        <v>40</v>
      </c>
      <c r="N77" s="20">
        <v>70</v>
      </c>
      <c r="O77" s="20">
        <v>0</v>
      </c>
      <c r="P77" s="20">
        <v>0</v>
      </c>
      <c r="Q77" s="20">
        <v>0</v>
      </c>
      <c r="R77" s="20">
        <v>0</v>
      </c>
      <c r="S77" s="26">
        <v>57</v>
      </c>
      <c r="T77" s="20">
        <f t="shared" si="13"/>
        <v>0</v>
      </c>
      <c r="U77" s="20">
        <f t="shared" si="14"/>
        <v>0</v>
      </c>
      <c r="V77" s="20">
        <f t="shared" si="15"/>
        <v>0</v>
      </c>
      <c r="W77" s="20">
        <f t="shared" si="16"/>
        <v>0</v>
      </c>
      <c r="X77" s="20">
        <f t="shared" si="17"/>
        <v>0</v>
      </c>
      <c r="Y77" s="20">
        <f t="shared" si="18"/>
        <v>0</v>
      </c>
      <c r="Z77" s="20">
        <f t="shared" si="19"/>
        <v>0</v>
      </c>
      <c r="AA77" s="20">
        <f t="shared" si="20"/>
        <v>0</v>
      </c>
      <c r="AB77" s="20">
        <f t="shared" si="21"/>
        <v>0</v>
      </c>
      <c r="AC77" s="17" t="str">
        <f t="shared" si="22"/>
        <v>Ok</v>
      </c>
    </row>
    <row r="78" spans="1:29" x14ac:dyDescent="0.3">
      <c r="A78" s="17" t="s">
        <v>218</v>
      </c>
      <c r="B78" s="20">
        <v>25</v>
      </c>
      <c r="C78" s="20">
        <v>350</v>
      </c>
      <c r="D78" s="20">
        <v>100</v>
      </c>
      <c r="E78" s="20">
        <v>178</v>
      </c>
      <c r="F78" s="20">
        <v>0</v>
      </c>
      <c r="G78" s="20">
        <v>0</v>
      </c>
      <c r="H78" s="20">
        <v>0</v>
      </c>
      <c r="I78" s="20">
        <v>0</v>
      </c>
      <c r="J78" s="26">
        <v>97</v>
      </c>
      <c r="K78" s="27">
        <v>25</v>
      </c>
      <c r="L78" s="20">
        <v>350</v>
      </c>
      <c r="M78" s="20">
        <v>100</v>
      </c>
      <c r="N78" s="20">
        <v>178</v>
      </c>
      <c r="O78" s="20">
        <v>0</v>
      </c>
      <c r="P78" s="20">
        <v>0</v>
      </c>
      <c r="Q78" s="20">
        <v>0</v>
      </c>
      <c r="R78" s="20">
        <v>0</v>
      </c>
      <c r="S78" s="26">
        <v>97</v>
      </c>
      <c r="T78" s="20">
        <f t="shared" si="13"/>
        <v>0</v>
      </c>
      <c r="U78" s="20">
        <f t="shared" si="14"/>
        <v>0</v>
      </c>
      <c r="V78" s="20">
        <f t="shared" si="15"/>
        <v>0</v>
      </c>
      <c r="W78" s="20">
        <f t="shared" si="16"/>
        <v>0</v>
      </c>
      <c r="X78" s="20">
        <f t="shared" si="17"/>
        <v>0</v>
      </c>
      <c r="Y78" s="20">
        <f t="shared" si="18"/>
        <v>0</v>
      </c>
      <c r="Z78" s="20">
        <f t="shared" si="19"/>
        <v>0</v>
      </c>
      <c r="AA78" s="20">
        <f t="shared" si="20"/>
        <v>0</v>
      </c>
      <c r="AB78" s="20">
        <f t="shared" si="21"/>
        <v>0</v>
      </c>
      <c r="AC78" s="17" t="str">
        <f t="shared" si="22"/>
        <v>Ok</v>
      </c>
    </row>
    <row r="79" spans="1:29" x14ac:dyDescent="0.3">
      <c r="A79" s="17" t="s">
        <v>219</v>
      </c>
      <c r="B79" s="20">
        <v>10</v>
      </c>
      <c r="C79" s="20">
        <v>50</v>
      </c>
      <c r="D79" s="20">
        <v>0</v>
      </c>
      <c r="E79" s="20">
        <v>31</v>
      </c>
      <c r="F79" s="20">
        <v>0</v>
      </c>
      <c r="G79" s="20">
        <v>0</v>
      </c>
      <c r="H79" s="20">
        <v>0</v>
      </c>
      <c r="I79" s="20">
        <v>0</v>
      </c>
      <c r="J79" s="26">
        <v>29</v>
      </c>
      <c r="K79" s="27">
        <v>10</v>
      </c>
      <c r="L79" s="20">
        <v>50</v>
      </c>
      <c r="M79" s="20">
        <v>0</v>
      </c>
      <c r="N79" s="20">
        <v>31</v>
      </c>
      <c r="O79" s="20">
        <v>0</v>
      </c>
      <c r="P79" s="20">
        <v>0</v>
      </c>
      <c r="Q79" s="20">
        <v>0</v>
      </c>
      <c r="R79" s="20">
        <v>0</v>
      </c>
      <c r="S79" s="26">
        <v>29</v>
      </c>
      <c r="T79" s="20">
        <f t="shared" si="13"/>
        <v>0</v>
      </c>
      <c r="U79" s="20">
        <f t="shared" si="14"/>
        <v>0</v>
      </c>
      <c r="V79" s="20">
        <f t="shared" si="15"/>
        <v>0</v>
      </c>
      <c r="W79" s="20">
        <f t="shared" si="16"/>
        <v>0</v>
      </c>
      <c r="X79" s="20">
        <f t="shared" si="17"/>
        <v>0</v>
      </c>
      <c r="Y79" s="20">
        <f t="shared" si="18"/>
        <v>0</v>
      </c>
      <c r="Z79" s="20">
        <f t="shared" si="19"/>
        <v>0</v>
      </c>
      <c r="AA79" s="20">
        <f t="shared" si="20"/>
        <v>0</v>
      </c>
      <c r="AB79" s="20">
        <f t="shared" si="21"/>
        <v>0</v>
      </c>
      <c r="AC79" s="17" t="str">
        <f t="shared" si="22"/>
        <v>Ok</v>
      </c>
    </row>
    <row r="80" spans="1:29" x14ac:dyDescent="0.3">
      <c r="A80" s="17" t="s">
        <v>220</v>
      </c>
      <c r="B80" s="20">
        <v>127</v>
      </c>
      <c r="C80" s="20">
        <v>1300</v>
      </c>
      <c r="D80" s="20">
        <v>0</v>
      </c>
      <c r="E80" s="20">
        <v>1166</v>
      </c>
      <c r="F80" s="20">
        <v>0</v>
      </c>
      <c r="G80" s="20">
        <v>0</v>
      </c>
      <c r="H80" s="20">
        <v>0</v>
      </c>
      <c r="I80" s="20">
        <v>0</v>
      </c>
      <c r="J80" s="26">
        <v>261</v>
      </c>
      <c r="K80" s="27">
        <v>127</v>
      </c>
      <c r="L80" s="20">
        <v>1300</v>
      </c>
      <c r="M80" s="20">
        <v>0</v>
      </c>
      <c r="N80" s="20">
        <v>1166</v>
      </c>
      <c r="O80" s="20">
        <v>0</v>
      </c>
      <c r="P80" s="20">
        <v>0</v>
      </c>
      <c r="Q80" s="20">
        <v>0</v>
      </c>
      <c r="R80" s="20">
        <v>0</v>
      </c>
      <c r="S80" s="26">
        <v>261</v>
      </c>
      <c r="T80" s="20">
        <f t="shared" si="13"/>
        <v>0</v>
      </c>
      <c r="U80" s="20">
        <f t="shared" si="14"/>
        <v>0</v>
      </c>
      <c r="V80" s="20">
        <f t="shared" si="15"/>
        <v>0</v>
      </c>
      <c r="W80" s="20">
        <f t="shared" si="16"/>
        <v>0</v>
      </c>
      <c r="X80" s="20">
        <f t="shared" si="17"/>
        <v>0</v>
      </c>
      <c r="Y80" s="20">
        <f t="shared" si="18"/>
        <v>0</v>
      </c>
      <c r="Z80" s="20">
        <f t="shared" si="19"/>
        <v>0</v>
      </c>
      <c r="AA80" s="20">
        <f t="shared" si="20"/>
        <v>0</v>
      </c>
      <c r="AB80" s="20">
        <f t="shared" si="21"/>
        <v>0</v>
      </c>
      <c r="AC80" s="17" t="str">
        <f t="shared" si="22"/>
        <v>Ok</v>
      </c>
    </row>
    <row r="81" spans="1:29" x14ac:dyDescent="0.3">
      <c r="A81" s="17" t="s">
        <v>221</v>
      </c>
      <c r="B81" s="20">
        <v>371</v>
      </c>
      <c r="C81" s="20">
        <v>700</v>
      </c>
      <c r="D81" s="20">
        <v>0</v>
      </c>
      <c r="E81" s="20">
        <v>730</v>
      </c>
      <c r="F81" s="20">
        <v>0</v>
      </c>
      <c r="G81" s="20">
        <v>0</v>
      </c>
      <c r="H81" s="20">
        <v>0</v>
      </c>
      <c r="I81" s="20">
        <v>0</v>
      </c>
      <c r="J81" s="26">
        <v>341</v>
      </c>
      <c r="K81" s="27">
        <v>371</v>
      </c>
      <c r="L81" s="20">
        <v>700</v>
      </c>
      <c r="M81" s="20">
        <v>0</v>
      </c>
      <c r="N81" s="20">
        <v>730</v>
      </c>
      <c r="O81" s="20">
        <v>0</v>
      </c>
      <c r="P81" s="20">
        <v>0</v>
      </c>
      <c r="Q81" s="20">
        <v>0</v>
      </c>
      <c r="R81" s="20">
        <v>0</v>
      </c>
      <c r="S81" s="26">
        <v>341</v>
      </c>
      <c r="T81" s="20">
        <f t="shared" si="13"/>
        <v>0</v>
      </c>
      <c r="U81" s="20">
        <f t="shared" si="14"/>
        <v>0</v>
      </c>
      <c r="V81" s="20">
        <f t="shared" si="15"/>
        <v>0</v>
      </c>
      <c r="W81" s="20">
        <f t="shared" si="16"/>
        <v>0</v>
      </c>
      <c r="X81" s="20">
        <f t="shared" si="17"/>
        <v>0</v>
      </c>
      <c r="Y81" s="20">
        <f t="shared" si="18"/>
        <v>0</v>
      </c>
      <c r="Z81" s="20">
        <f t="shared" si="19"/>
        <v>0</v>
      </c>
      <c r="AA81" s="20">
        <f t="shared" si="20"/>
        <v>0</v>
      </c>
      <c r="AB81" s="20">
        <f t="shared" si="21"/>
        <v>0</v>
      </c>
      <c r="AC81" s="17" t="str">
        <f t="shared" si="22"/>
        <v>Ok</v>
      </c>
    </row>
    <row r="82" spans="1:29" x14ac:dyDescent="0.3">
      <c r="A82" s="17" t="s">
        <v>222</v>
      </c>
      <c r="B82" s="20">
        <v>0</v>
      </c>
      <c r="C82" s="20">
        <v>500</v>
      </c>
      <c r="D82" s="20">
        <v>240</v>
      </c>
      <c r="E82" s="20">
        <v>335</v>
      </c>
      <c r="F82" s="20">
        <v>100</v>
      </c>
      <c r="G82" s="20">
        <v>0</v>
      </c>
      <c r="H82" s="20">
        <v>0</v>
      </c>
      <c r="I82" s="20">
        <v>0</v>
      </c>
      <c r="J82" s="26">
        <v>25</v>
      </c>
      <c r="K82" s="27">
        <v>0</v>
      </c>
      <c r="L82" s="20">
        <v>500</v>
      </c>
      <c r="M82" s="20">
        <v>240</v>
      </c>
      <c r="N82" s="20">
        <v>335</v>
      </c>
      <c r="O82" s="20">
        <v>100</v>
      </c>
      <c r="P82" s="20">
        <v>0</v>
      </c>
      <c r="Q82" s="20">
        <v>0</v>
      </c>
      <c r="R82" s="20">
        <v>0</v>
      </c>
      <c r="S82" s="26">
        <v>25</v>
      </c>
      <c r="T82" s="20">
        <f t="shared" si="13"/>
        <v>0</v>
      </c>
      <c r="U82" s="20">
        <f t="shared" si="14"/>
        <v>0</v>
      </c>
      <c r="V82" s="20">
        <f t="shared" si="15"/>
        <v>0</v>
      </c>
      <c r="W82" s="20">
        <f t="shared" si="16"/>
        <v>0</v>
      </c>
      <c r="X82" s="20">
        <f t="shared" si="17"/>
        <v>0</v>
      </c>
      <c r="Y82" s="20">
        <f t="shared" si="18"/>
        <v>0</v>
      </c>
      <c r="Z82" s="20">
        <f t="shared" si="19"/>
        <v>0</v>
      </c>
      <c r="AA82" s="20">
        <f t="shared" si="20"/>
        <v>0</v>
      </c>
      <c r="AB82" s="20">
        <f t="shared" si="21"/>
        <v>0</v>
      </c>
      <c r="AC82" s="17" t="str">
        <f t="shared" si="22"/>
        <v>Ok</v>
      </c>
    </row>
    <row r="83" spans="1:29" x14ac:dyDescent="0.3">
      <c r="A83" s="17" t="s">
        <v>223</v>
      </c>
      <c r="B83" s="20">
        <v>8</v>
      </c>
      <c r="C83" s="20">
        <v>0</v>
      </c>
      <c r="D83" s="20">
        <v>0</v>
      </c>
      <c r="E83" s="20">
        <v>8</v>
      </c>
      <c r="F83" s="20">
        <v>0</v>
      </c>
      <c r="G83" s="20">
        <v>0</v>
      </c>
      <c r="H83" s="20">
        <v>0</v>
      </c>
      <c r="I83" s="20">
        <v>0</v>
      </c>
      <c r="J83" s="26">
        <v>0</v>
      </c>
      <c r="K83" s="27">
        <v>8</v>
      </c>
      <c r="L83" s="20">
        <v>0</v>
      </c>
      <c r="M83" s="20">
        <v>0</v>
      </c>
      <c r="N83" s="20">
        <v>8</v>
      </c>
      <c r="O83" s="20">
        <v>0</v>
      </c>
      <c r="P83" s="20">
        <v>0</v>
      </c>
      <c r="Q83" s="20">
        <v>0</v>
      </c>
      <c r="R83" s="20">
        <v>0</v>
      </c>
      <c r="S83" s="26">
        <v>0</v>
      </c>
      <c r="T83" s="20">
        <f t="shared" si="13"/>
        <v>0</v>
      </c>
      <c r="U83" s="20">
        <f t="shared" si="14"/>
        <v>0</v>
      </c>
      <c r="V83" s="20">
        <f t="shared" si="15"/>
        <v>0</v>
      </c>
      <c r="W83" s="20">
        <f t="shared" si="16"/>
        <v>0</v>
      </c>
      <c r="X83" s="20">
        <f t="shared" si="17"/>
        <v>0</v>
      </c>
      <c r="Y83" s="20">
        <f t="shared" si="18"/>
        <v>0</v>
      </c>
      <c r="Z83" s="20">
        <f t="shared" si="19"/>
        <v>0</v>
      </c>
      <c r="AA83" s="20">
        <f t="shared" si="20"/>
        <v>0</v>
      </c>
      <c r="AB83" s="20">
        <f t="shared" si="21"/>
        <v>0</v>
      </c>
      <c r="AC83" s="17" t="str">
        <f t="shared" si="22"/>
        <v>Ok</v>
      </c>
    </row>
    <row r="84" spans="1:29" x14ac:dyDescent="0.3">
      <c r="A84" s="17" t="s">
        <v>224</v>
      </c>
      <c r="B84" s="20">
        <v>59</v>
      </c>
      <c r="C84" s="20">
        <v>250</v>
      </c>
      <c r="D84" s="20">
        <v>0</v>
      </c>
      <c r="E84" s="20">
        <v>310</v>
      </c>
      <c r="F84" s="20">
        <v>0</v>
      </c>
      <c r="G84" s="20">
        <v>0</v>
      </c>
      <c r="H84" s="20">
        <v>0</v>
      </c>
      <c r="I84" s="20">
        <v>-1</v>
      </c>
      <c r="J84" s="26">
        <v>0</v>
      </c>
      <c r="K84" s="27">
        <v>59</v>
      </c>
      <c r="L84" s="20">
        <v>250</v>
      </c>
      <c r="M84" s="20">
        <v>0</v>
      </c>
      <c r="N84" s="20">
        <v>310</v>
      </c>
      <c r="O84" s="20">
        <v>0</v>
      </c>
      <c r="P84" s="20">
        <v>0</v>
      </c>
      <c r="Q84" s="20">
        <v>0</v>
      </c>
      <c r="R84" s="20">
        <v>0</v>
      </c>
      <c r="S84" s="26">
        <v>0</v>
      </c>
      <c r="T84" s="20">
        <f t="shared" si="13"/>
        <v>0</v>
      </c>
      <c r="U84" s="20">
        <f t="shared" si="14"/>
        <v>0</v>
      </c>
      <c r="V84" s="20">
        <f t="shared" si="15"/>
        <v>0</v>
      </c>
      <c r="W84" s="20">
        <f t="shared" si="16"/>
        <v>0</v>
      </c>
      <c r="X84" s="20">
        <f t="shared" si="17"/>
        <v>0</v>
      </c>
      <c r="Y84" s="20">
        <f t="shared" si="18"/>
        <v>0</v>
      </c>
      <c r="Z84" s="20">
        <f t="shared" si="19"/>
        <v>0</v>
      </c>
      <c r="AA84" s="20">
        <f t="shared" si="20"/>
        <v>-1</v>
      </c>
      <c r="AB84" s="20">
        <f t="shared" si="21"/>
        <v>0</v>
      </c>
      <c r="AC84" s="17" t="str">
        <f t="shared" si="22"/>
        <v>Ok</v>
      </c>
    </row>
    <row r="85" spans="1:29" x14ac:dyDescent="0.3">
      <c r="A85" s="17" t="s">
        <v>225</v>
      </c>
      <c r="B85" s="20">
        <v>179</v>
      </c>
      <c r="C85" s="20">
        <v>0</v>
      </c>
      <c r="D85" s="20">
        <v>60</v>
      </c>
      <c r="E85" s="20">
        <v>40</v>
      </c>
      <c r="F85" s="20">
        <v>0</v>
      </c>
      <c r="G85" s="20">
        <v>0</v>
      </c>
      <c r="H85" s="20">
        <v>0</v>
      </c>
      <c r="I85" s="20">
        <v>0</v>
      </c>
      <c r="J85" s="26">
        <v>79</v>
      </c>
      <c r="K85" s="27">
        <v>179</v>
      </c>
      <c r="L85" s="20">
        <v>0</v>
      </c>
      <c r="M85" s="20">
        <v>60</v>
      </c>
      <c r="N85" s="20">
        <v>40</v>
      </c>
      <c r="O85" s="20">
        <v>0</v>
      </c>
      <c r="P85" s="20">
        <v>0</v>
      </c>
      <c r="Q85" s="20">
        <v>0</v>
      </c>
      <c r="R85" s="20">
        <v>0</v>
      </c>
      <c r="S85" s="26">
        <v>79</v>
      </c>
      <c r="T85" s="20">
        <f t="shared" si="13"/>
        <v>0</v>
      </c>
      <c r="U85" s="20">
        <f t="shared" si="14"/>
        <v>0</v>
      </c>
      <c r="V85" s="20">
        <f t="shared" si="15"/>
        <v>0</v>
      </c>
      <c r="W85" s="20">
        <f t="shared" si="16"/>
        <v>0</v>
      </c>
      <c r="X85" s="20">
        <f t="shared" si="17"/>
        <v>0</v>
      </c>
      <c r="Y85" s="20">
        <f t="shared" si="18"/>
        <v>0</v>
      </c>
      <c r="Z85" s="20">
        <f t="shared" si="19"/>
        <v>0</v>
      </c>
      <c r="AA85" s="20">
        <f t="shared" si="20"/>
        <v>0</v>
      </c>
      <c r="AB85" s="20">
        <f t="shared" si="21"/>
        <v>0</v>
      </c>
      <c r="AC85" s="17" t="str">
        <f t="shared" si="22"/>
        <v>Ok</v>
      </c>
    </row>
    <row r="86" spans="1:29" x14ac:dyDescent="0.3">
      <c r="A86" s="17" t="s">
        <v>226</v>
      </c>
      <c r="B86" s="20">
        <v>423</v>
      </c>
      <c r="C86" s="20">
        <v>0</v>
      </c>
      <c r="D86" s="20">
        <v>0</v>
      </c>
      <c r="E86" s="20">
        <v>284</v>
      </c>
      <c r="F86" s="20">
        <v>10</v>
      </c>
      <c r="G86" s="20">
        <v>0</v>
      </c>
      <c r="H86" s="20">
        <v>0</v>
      </c>
      <c r="I86" s="20">
        <v>0</v>
      </c>
      <c r="J86" s="26">
        <v>149</v>
      </c>
      <c r="K86" s="27">
        <v>423</v>
      </c>
      <c r="L86" s="20">
        <v>0</v>
      </c>
      <c r="M86" s="20">
        <v>0</v>
      </c>
      <c r="N86" s="20">
        <v>284</v>
      </c>
      <c r="O86" s="20">
        <v>10</v>
      </c>
      <c r="P86" s="20">
        <v>0</v>
      </c>
      <c r="Q86" s="20">
        <v>0</v>
      </c>
      <c r="R86" s="20">
        <v>0</v>
      </c>
      <c r="S86" s="26">
        <v>149</v>
      </c>
      <c r="T86" s="20">
        <f t="shared" si="13"/>
        <v>0</v>
      </c>
      <c r="U86" s="20">
        <f t="shared" si="14"/>
        <v>0</v>
      </c>
      <c r="V86" s="20">
        <f t="shared" si="15"/>
        <v>0</v>
      </c>
      <c r="W86" s="20">
        <f t="shared" si="16"/>
        <v>0</v>
      </c>
      <c r="X86" s="20">
        <f t="shared" si="17"/>
        <v>0</v>
      </c>
      <c r="Y86" s="20">
        <f t="shared" si="18"/>
        <v>0</v>
      </c>
      <c r="Z86" s="20">
        <f t="shared" si="19"/>
        <v>0</v>
      </c>
      <c r="AA86" s="20">
        <f t="shared" si="20"/>
        <v>0</v>
      </c>
      <c r="AB86" s="20">
        <f t="shared" si="21"/>
        <v>0</v>
      </c>
      <c r="AC86" s="17" t="str">
        <f t="shared" si="22"/>
        <v>Ok</v>
      </c>
    </row>
    <row r="87" spans="1:29" x14ac:dyDescent="0.3">
      <c r="A87" s="17" t="s">
        <v>227</v>
      </c>
      <c r="B87" s="20">
        <v>0</v>
      </c>
      <c r="C87" s="20">
        <v>40</v>
      </c>
      <c r="D87" s="20">
        <v>0</v>
      </c>
      <c r="E87" s="20">
        <v>32</v>
      </c>
      <c r="F87" s="20">
        <v>0</v>
      </c>
      <c r="G87" s="20">
        <v>0</v>
      </c>
      <c r="H87" s="20">
        <v>0</v>
      </c>
      <c r="I87" s="20">
        <v>0</v>
      </c>
      <c r="J87" s="26">
        <v>8</v>
      </c>
      <c r="K87" s="27">
        <v>0</v>
      </c>
      <c r="L87" s="20">
        <v>40</v>
      </c>
      <c r="M87" s="20">
        <v>0</v>
      </c>
      <c r="N87" s="20">
        <v>32</v>
      </c>
      <c r="O87" s="20">
        <v>0</v>
      </c>
      <c r="P87" s="20">
        <v>0</v>
      </c>
      <c r="Q87" s="20">
        <v>0</v>
      </c>
      <c r="R87" s="20">
        <v>0</v>
      </c>
      <c r="S87" s="26">
        <v>8</v>
      </c>
      <c r="T87" s="20">
        <f t="shared" si="13"/>
        <v>0</v>
      </c>
      <c r="U87" s="20">
        <f t="shared" si="14"/>
        <v>0</v>
      </c>
      <c r="V87" s="20">
        <f t="shared" si="15"/>
        <v>0</v>
      </c>
      <c r="W87" s="20">
        <f t="shared" si="16"/>
        <v>0</v>
      </c>
      <c r="X87" s="20">
        <f t="shared" si="17"/>
        <v>0</v>
      </c>
      <c r="Y87" s="20">
        <f t="shared" si="18"/>
        <v>0</v>
      </c>
      <c r="Z87" s="20">
        <f t="shared" si="19"/>
        <v>0</v>
      </c>
      <c r="AA87" s="20">
        <f t="shared" si="20"/>
        <v>0</v>
      </c>
      <c r="AB87" s="20">
        <f t="shared" si="21"/>
        <v>0</v>
      </c>
      <c r="AC87" s="17" t="str">
        <f t="shared" si="22"/>
        <v>Ok</v>
      </c>
    </row>
    <row r="88" spans="1:29" x14ac:dyDescent="0.3">
      <c r="A88" s="17" t="s">
        <v>228</v>
      </c>
      <c r="B88" s="20">
        <v>0</v>
      </c>
      <c r="C88" s="20">
        <v>100</v>
      </c>
      <c r="D88" s="20">
        <v>0</v>
      </c>
      <c r="E88" s="20">
        <v>100</v>
      </c>
      <c r="F88" s="20">
        <v>0</v>
      </c>
      <c r="G88" s="20">
        <v>0</v>
      </c>
      <c r="H88" s="20">
        <v>0</v>
      </c>
      <c r="I88" s="20">
        <v>0</v>
      </c>
      <c r="J88" s="26">
        <v>0</v>
      </c>
      <c r="K88" s="27">
        <v>0</v>
      </c>
      <c r="L88" s="20">
        <v>100</v>
      </c>
      <c r="M88" s="20">
        <v>0</v>
      </c>
      <c r="N88" s="20">
        <v>100</v>
      </c>
      <c r="O88" s="20">
        <v>0</v>
      </c>
      <c r="P88" s="20">
        <v>0</v>
      </c>
      <c r="Q88" s="20">
        <v>0</v>
      </c>
      <c r="R88" s="20">
        <v>0</v>
      </c>
      <c r="S88" s="26">
        <v>0</v>
      </c>
      <c r="T88" s="20">
        <f t="shared" si="13"/>
        <v>0</v>
      </c>
      <c r="U88" s="20">
        <f t="shared" si="14"/>
        <v>0</v>
      </c>
      <c r="V88" s="20">
        <f t="shared" si="15"/>
        <v>0</v>
      </c>
      <c r="W88" s="20">
        <f t="shared" si="16"/>
        <v>0</v>
      </c>
      <c r="X88" s="20">
        <f t="shared" si="17"/>
        <v>0</v>
      </c>
      <c r="Y88" s="20">
        <f t="shared" si="18"/>
        <v>0</v>
      </c>
      <c r="Z88" s="20">
        <f t="shared" si="19"/>
        <v>0</v>
      </c>
      <c r="AA88" s="20">
        <f t="shared" si="20"/>
        <v>0</v>
      </c>
      <c r="AB88" s="20">
        <f t="shared" si="21"/>
        <v>0</v>
      </c>
      <c r="AC88" s="17" t="str">
        <f t="shared" si="22"/>
        <v>Ok</v>
      </c>
    </row>
    <row r="89" spans="1:29" x14ac:dyDescent="0.3">
      <c r="A89" s="17" t="s">
        <v>229</v>
      </c>
      <c r="B89" s="20">
        <v>0</v>
      </c>
      <c r="C89" s="20">
        <v>170</v>
      </c>
      <c r="D89" s="20">
        <v>80</v>
      </c>
      <c r="E89" s="20">
        <v>71</v>
      </c>
      <c r="F89" s="20">
        <v>2</v>
      </c>
      <c r="G89" s="20">
        <v>0</v>
      </c>
      <c r="H89" s="20">
        <v>0</v>
      </c>
      <c r="I89" s="20">
        <v>0</v>
      </c>
      <c r="J89" s="26">
        <v>21</v>
      </c>
      <c r="K89" s="27">
        <v>0</v>
      </c>
      <c r="L89" s="20">
        <v>170</v>
      </c>
      <c r="M89" s="20">
        <v>80</v>
      </c>
      <c r="N89" s="20">
        <v>71</v>
      </c>
      <c r="O89" s="20">
        <v>2</v>
      </c>
      <c r="P89" s="20">
        <v>0</v>
      </c>
      <c r="Q89" s="20">
        <v>0</v>
      </c>
      <c r="R89" s="20">
        <v>0</v>
      </c>
      <c r="S89" s="26">
        <v>21</v>
      </c>
      <c r="T89" s="20">
        <f t="shared" si="13"/>
        <v>0</v>
      </c>
      <c r="U89" s="20">
        <f t="shared" si="14"/>
        <v>0</v>
      </c>
      <c r="V89" s="20">
        <f t="shared" si="15"/>
        <v>0</v>
      </c>
      <c r="W89" s="20">
        <f t="shared" si="16"/>
        <v>0</v>
      </c>
      <c r="X89" s="20">
        <f t="shared" si="17"/>
        <v>0</v>
      </c>
      <c r="Y89" s="20">
        <f t="shared" si="18"/>
        <v>0</v>
      </c>
      <c r="Z89" s="20">
        <f t="shared" si="19"/>
        <v>0</v>
      </c>
      <c r="AA89" s="20">
        <f t="shared" si="20"/>
        <v>0</v>
      </c>
      <c r="AB89" s="20">
        <f t="shared" si="21"/>
        <v>0</v>
      </c>
      <c r="AC89" s="17" t="str">
        <f t="shared" si="22"/>
        <v>Ok</v>
      </c>
    </row>
    <row r="90" spans="1:29" x14ac:dyDescent="0.3">
      <c r="A90" s="17" t="s">
        <v>230</v>
      </c>
      <c r="B90" s="20">
        <v>0</v>
      </c>
      <c r="C90" s="20">
        <v>160</v>
      </c>
      <c r="D90" s="20">
        <v>0</v>
      </c>
      <c r="E90" s="20">
        <v>140</v>
      </c>
      <c r="F90" s="20">
        <v>18</v>
      </c>
      <c r="G90" s="20">
        <v>0</v>
      </c>
      <c r="H90" s="20">
        <v>0</v>
      </c>
      <c r="I90" s="20">
        <v>0</v>
      </c>
      <c r="J90" s="26">
        <v>38</v>
      </c>
      <c r="K90" s="27">
        <v>0</v>
      </c>
      <c r="L90" s="20">
        <v>160</v>
      </c>
      <c r="M90" s="20">
        <v>0</v>
      </c>
      <c r="N90" s="20">
        <v>140</v>
      </c>
      <c r="O90" s="20">
        <v>18</v>
      </c>
      <c r="P90" s="20">
        <v>0</v>
      </c>
      <c r="Q90" s="20">
        <v>0</v>
      </c>
      <c r="R90" s="20">
        <v>0</v>
      </c>
      <c r="S90" s="26">
        <v>38</v>
      </c>
      <c r="T90" s="20">
        <f t="shared" si="13"/>
        <v>0</v>
      </c>
      <c r="U90" s="20">
        <f t="shared" si="14"/>
        <v>0</v>
      </c>
      <c r="V90" s="20">
        <f t="shared" si="15"/>
        <v>0</v>
      </c>
      <c r="W90" s="20">
        <f t="shared" si="16"/>
        <v>0</v>
      </c>
      <c r="X90" s="20">
        <f t="shared" si="17"/>
        <v>0</v>
      </c>
      <c r="Y90" s="20">
        <f t="shared" si="18"/>
        <v>0</v>
      </c>
      <c r="Z90" s="20">
        <f t="shared" si="19"/>
        <v>0</v>
      </c>
      <c r="AA90" s="20">
        <f t="shared" si="20"/>
        <v>0</v>
      </c>
      <c r="AB90" s="20">
        <f t="shared" si="21"/>
        <v>0</v>
      </c>
      <c r="AC90" s="17" t="str">
        <f t="shared" si="22"/>
        <v>Ok</v>
      </c>
    </row>
    <row r="91" spans="1:29" x14ac:dyDescent="0.3">
      <c r="A91" s="17" t="s">
        <v>231</v>
      </c>
      <c r="B91" s="20">
        <v>19</v>
      </c>
      <c r="C91" s="20">
        <v>400</v>
      </c>
      <c r="D91" s="20">
        <v>240</v>
      </c>
      <c r="E91" s="20">
        <v>175</v>
      </c>
      <c r="F91" s="20">
        <v>0</v>
      </c>
      <c r="G91" s="20">
        <v>0</v>
      </c>
      <c r="H91" s="20">
        <v>0</v>
      </c>
      <c r="I91" s="20">
        <v>0</v>
      </c>
      <c r="J91" s="26">
        <v>4</v>
      </c>
      <c r="K91" s="27">
        <v>19</v>
      </c>
      <c r="L91" s="20">
        <v>400</v>
      </c>
      <c r="M91" s="20">
        <v>240</v>
      </c>
      <c r="N91" s="20">
        <v>175</v>
      </c>
      <c r="O91" s="20">
        <v>0</v>
      </c>
      <c r="P91" s="20">
        <v>0</v>
      </c>
      <c r="Q91" s="20">
        <v>0</v>
      </c>
      <c r="R91" s="20">
        <v>0</v>
      </c>
      <c r="S91" s="26">
        <v>4</v>
      </c>
      <c r="T91" s="20">
        <f t="shared" si="13"/>
        <v>0</v>
      </c>
      <c r="U91" s="20">
        <f t="shared" si="14"/>
        <v>0</v>
      </c>
      <c r="V91" s="20">
        <f t="shared" si="15"/>
        <v>0</v>
      </c>
      <c r="W91" s="20">
        <f t="shared" si="16"/>
        <v>0</v>
      </c>
      <c r="X91" s="20">
        <f t="shared" si="17"/>
        <v>0</v>
      </c>
      <c r="Y91" s="20">
        <f t="shared" si="18"/>
        <v>0</v>
      </c>
      <c r="Z91" s="20">
        <f t="shared" si="19"/>
        <v>0</v>
      </c>
      <c r="AA91" s="20">
        <f t="shared" si="20"/>
        <v>0</v>
      </c>
      <c r="AB91" s="20">
        <f t="shared" si="21"/>
        <v>0</v>
      </c>
      <c r="AC91" s="17" t="str">
        <f t="shared" si="22"/>
        <v>Ok</v>
      </c>
    </row>
    <row r="92" spans="1:29" x14ac:dyDescent="0.3">
      <c r="A92" s="17" t="s">
        <v>232</v>
      </c>
      <c r="B92" s="20">
        <v>50</v>
      </c>
      <c r="C92" s="20">
        <v>300</v>
      </c>
      <c r="D92" s="20">
        <v>50</v>
      </c>
      <c r="E92" s="20">
        <v>246</v>
      </c>
      <c r="F92" s="20">
        <v>0</v>
      </c>
      <c r="G92" s="20">
        <v>0</v>
      </c>
      <c r="H92" s="20">
        <v>0</v>
      </c>
      <c r="I92" s="20">
        <v>0</v>
      </c>
      <c r="J92" s="26">
        <v>54</v>
      </c>
      <c r="K92" s="27">
        <v>50</v>
      </c>
      <c r="L92" s="20">
        <v>300</v>
      </c>
      <c r="M92" s="20">
        <v>50</v>
      </c>
      <c r="N92" s="20">
        <v>246</v>
      </c>
      <c r="O92" s="20">
        <v>0</v>
      </c>
      <c r="P92" s="20">
        <v>0</v>
      </c>
      <c r="Q92" s="20">
        <v>0</v>
      </c>
      <c r="R92" s="20">
        <v>0</v>
      </c>
      <c r="S92" s="26">
        <v>54</v>
      </c>
      <c r="T92" s="20">
        <f t="shared" si="13"/>
        <v>0</v>
      </c>
      <c r="U92" s="20">
        <f t="shared" si="14"/>
        <v>0</v>
      </c>
      <c r="V92" s="20">
        <f t="shared" si="15"/>
        <v>0</v>
      </c>
      <c r="W92" s="20">
        <f t="shared" si="16"/>
        <v>0</v>
      </c>
      <c r="X92" s="20">
        <f t="shared" si="17"/>
        <v>0</v>
      </c>
      <c r="Y92" s="20">
        <f t="shared" si="18"/>
        <v>0</v>
      </c>
      <c r="Z92" s="20">
        <f t="shared" si="19"/>
        <v>0</v>
      </c>
      <c r="AA92" s="20">
        <f t="shared" si="20"/>
        <v>0</v>
      </c>
      <c r="AB92" s="20">
        <f t="shared" si="21"/>
        <v>0</v>
      </c>
      <c r="AC92" s="17" t="str">
        <f t="shared" si="22"/>
        <v>Ok</v>
      </c>
    </row>
    <row r="93" spans="1:29" x14ac:dyDescent="0.3">
      <c r="A93" s="17" t="s">
        <v>233</v>
      </c>
      <c r="B93" s="20">
        <v>0</v>
      </c>
      <c r="C93" s="20">
        <v>300</v>
      </c>
      <c r="D93" s="20">
        <v>200</v>
      </c>
      <c r="E93" s="20">
        <v>100</v>
      </c>
      <c r="F93" s="20">
        <v>0</v>
      </c>
      <c r="G93" s="20">
        <v>0</v>
      </c>
      <c r="H93" s="20">
        <v>0</v>
      </c>
      <c r="I93" s="20">
        <v>0</v>
      </c>
      <c r="J93" s="26">
        <v>0</v>
      </c>
      <c r="K93" s="27">
        <v>0</v>
      </c>
      <c r="L93" s="20">
        <v>300</v>
      </c>
      <c r="M93" s="20">
        <v>200</v>
      </c>
      <c r="N93" s="20">
        <v>100</v>
      </c>
      <c r="O93" s="20">
        <v>0</v>
      </c>
      <c r="P93" s="20">
        <v>0</v>
      </c>
      <c r="Q93" s="20">
        <v>0</v>
      </c>
      <c r="R93" s="20">
        <v>0</v>
      </c>
      <c r="S93" s="26">
        <v>0</v>
      </c>
      <c r="T93" s="20">
        <f t="shared" si="13"/>
        <v>0</v>
      </c>
      <c r="U93" s="20">
        <f t="shared" si="14"/>
        <v>0</v>
      </c>
      <c r="V93" s="20">
        <f t="shared" si="15"/>
        <v>0</v>
      </c>
      <c r="W93" s="20">
        <f t="shared" si="16"/>
        <v>0</v>
      </c>
      <c r="X93" s="20">
        <f t="shared" si="17"/>
        <v>0</v>
      </c>
      <c r="Y93" s="20">
        <f t="shared" si="18"/>
        <v>0</v>
      </c>
      <c r="Z93" s="20">
        <f t="shared" si="19"/>
        <v>0</v>
      </c>
      <c r="AA93" s="20">
        <f t="shared" si="20"/>
        <v>0</v>
      </c>
      <c r="AB93" s="20">
        <f t="shared" si="21"/>
        <v>0</v>
      </c>
      <c r="AC93" s="17" t="str">
        <f t="shared" si="22"/>
        <v>Ok</v>
      </c>
    </row>
    <row r="94" spans="1:29" x14ac:dyDescent="0.3">
      <c r="A94" s="17" t="s">
        <v>234</v>
      </c>
      <c r="B94" s="20">
        <v>0</v>
      </c>
      <c r="C94" s="20">
        <v>20</v>
      </c>
      <c r="D94" s="20">
        <v>0</v>
      </c>
      <c r="E94" s="20">
        <v>20</v>
      </c>
      <c r="F94" s="20">
        <v>0</v>
      </c>
      <c r="G94" s="20">
        <v>0</v>
      </c>
      <c r="H94" s="20">
        <v>0</v>
      </c>
      <c r="I94" s="20">
        <v>0</v>
      </c>
      <c r="J94" s="26">
        <v>0</v>
      </c>
      <c r="K94" s="27">
        <v>0</v>
      </c>
      <c r="L94" s="20">
        <v>20</v>
      </c>
      <c r="M94" s="20">
        <v>0</v>
      </c>
      <c r="N94" s="20">
        <v>20</v>
      </c>
      <c r="O94" s="20">
        <v>0</v>
      </c>
      <c r="P94" s="20">
        <v>0</v>
      </c>
      <c r="Q94" s="20">
        <v>0</v>
      </c>
      <c r="R94" s="20">
        <v>0</v>
      </c>
      <c r="S94" s="26">
        <v>0</v>
      </c>
      <c r="T94" s="20">
        <f t="shared" si="13"/>
        <v>0</v>
      </c>
      <c r="U94" s="20">
        <f t="shared" si="14"/>
        <v>0</v>
      </c>
      <c r="V94" s="20">
        <f t="shared" si="15"/>
        <v>0</v>
      </c>
      <c r="W94" s="20">
        <f t="shared" si="16"/>
        <v>0</v>
      </c>
      <c r="X94" s="20">
        <f t="shared" si="17"/>
        <v>0</v>
      </c>
      <c r="Y94" s="20">
        <f t="shared" si="18"/>
        <v>0</v>
      </c>
      <c r="Z94" s="20">
        <f t="shared" si="19"/>
        <v>0</v>
      </c>
      <c r="AA94" s="20">
        <f t="shared" si="20"/>
        <v>0</v>
      </c>
      <c r="AB94" s="20">
        <f t="shared" si="21"/>
        <v>0</v>
      </c>
      <c r="AC94" s="17" t="str">
        <f t="shared" si="22"/>
        <v>Ok</v>
      </c>
    </row>
    <row r="95" spans="1:29" x14ac:dyDescent="0.3">
      <c r="A95" s="17" t="s">
        <v>235</v>
      </c>
      <c r="B95" s="20">
        <v>2</v>
      </c>
      <c r="C95" s="20">
        <v>960</v>
      </c>
      <c r="D95" s="20">
        <v>220</v>
      </c>
      <c r="E95" s="20">
        <v>826</v>
      </c>
      <c r="F95" s="20">
        <v>104</v>
      </c>
      <c r="G95" s="20">
        <v>0</v>
      </c>
      <c r="H95" s="20">
        <v>0</v>
      </c>
      <c r="I95" s="20">
        <v>0</v>
      </c>
      <c r="J95" s="26">
        <v>20</v>
      </c>
      <c r="K95" s="27">
        <v>2</v>
      </c>
      <c r="L95" s="20">
        <v>960</v>
      </c>
      <c r="M95" s="20">
        <v>220</v>
      </c>
      <c r="N95" s="20">
        <v>826</v>
      </c>
      <c r="O95" s="20">
        <v>104</v>
      </c>
      <c r="P95" s="20">
        <v>0</v>
      </c>
      <c r="Q95" s="20">
        <v>0</v>
      </c>
      <c r="R95" s="20">
        <v>0</v>
      </c>
      <c r="S95" s="26">
        <v>20</v>
      </c>
      <c r="T95" s="20">
        <f t="shared" si="13"/>
        <v>0</v>
      </c>
      <c r="U95" s="20">
        <f t="shared" si="14"/>
        <v>0</v>
      </c>
      <c r="V95" s="20">
        <f t="shared" si="15"/>
        <v>0</v>
      </c>
      <c r="W95" s="20">
        <f t="shared" si="16"/>
        <v>0</v>
      </c>
      <c r="X95" s="20">
        <f t="shared" si="17"/>
        <v>0</v>
      </c>
      <c r="Y95" s="20">
        <f t="shared" si="18"/>
        <v>0</v>
      </c>
      <c r="Z95" s="20">
        <f t="shared" si="19"/>
        <v>0</v>
      </c>
      <c r="AA95" s="20">
        <f t="shared" si="20"/>
        <v>0</v>
      </c>
      <c r="AB95" s="20">
        <f t="shared" si="21"/>
        <v>0</v>
      </c>
      <c r="AC95" s="17" t="str">
        <f t="shared" si="22"/>
        <v>Ok</v>
      </c>
    </row>
    <row r="96" spans="1:29" x14ac:dyDescent="0.3">
      <c r="A96" s="17" t="s">
        <v>236</v>
      </c>
      <c r="B96" s="20">
        <v>42</v>
      </c>
      <c r="C96" s="20">
        <v>1060</v>
      </c>
      <c r="D96" s="20">
        <v>60</v>
      </c>
      <c r="E96" s="20">
        <v>1019</v>
      </c>
      <c r="F96" s="20">
        <v>4</v>
      </c>
      <c r="G96" s="20">
        <v>0</v>
      </c>
      <c r="H96" s="20">
        <v>0</v>
      </c>
      <c r="I96" s="20">
        <v>0</v>
      </c>
      <c r="J96" s="26">
        <v>27</v>
      </c>
      <c r="K96" s="27">
        <v>42</v>
      </c>
      <c r="L96" s="20">
        <v>1060</v>
      </c>
      <c r="M96" s="20">
        <v>60</v>
      </c>
      <c r="N96" s="20">
        <v>1019</v>
      </c>
      <c r="O96" s="20">
        <v>4</v>
      </c>
      <c r="P96" s="20">
        <v>0</v>
      </c>
      <c r="Q96" s="20">
        <v>0</v>
      </c>
      <c r="R96" s="20">
        <v>0</v>
      </c>
      <c r="S96" s="26">
        <v>27</v>
      </c>
      <c r="T96" s="20">
        <f t="shared" si="13"/>
        <v>0</v>
      </c>
      <c r="U96" s="20">
        <f t="shared" si="14"/>
        <v>0</v>
      </c>
      <c r="V96" s="20">
        <f t="shared" si="15"/>
        <v>0</v>
      </c>
      <c r="W96" s="20">
        <f t="shared" si="16"/>
        <v>0</v>
      </c>
      <c r="X96" s="20">
        <f t="shared" si="17"/>
        <v>0</v>
      </c>
      <c r="Y96" s="20">
        <f t="shared" si="18"/>
        <v>0</v>
      </c>
      <c r="Z96" s="20">
        <f t="shared" si="19"/>
        <v>0</v>
      </c>
      <c r="AA96" s="20">
        <f t="shared" si="20"/>
        <v>0</v>
      </c>
      <c r="AB96" s="20">
        <f t="shared" si="21"/>
        <v>0</v>
      </c>
      <c r="AC96" s="17" t="str">
        <f t="shared" si="22"/>
        <v>Ok</v>
      </c>
    </row>
    <row r="97" spans="1:29" x14ac:dyDescent="0.3">
      <c r="A97" s="17" t="s">
        <v>237</v>
      </c>
      <c r="B97" s="20">
        <v>52</v>
      </c>
      <c r="C97" s="20">
        <v>3560</v>
      </c>
      <c r="D97" s="20">
        <v>1280</v>
      </c>
      <c r="E97" s="20">
        <v>2590</v>
      </c>
      <c r="F97" s="20">
        <v>284</v>
      </c>
      <c r="G97" s="20">
        <v>0</v>
      </c>
      <c r="H97" s="20">
        <v>0</v>
      </c>
      <c r="I97" s="20">
        <v>0</v>
      </c>
      <c r="J97" s="26">
        <v>26</v>
      </c>
      <c r="K97" s="27">
        <v>52</v>
      </c>
      <c r="L97" s="20">
        <v>3560</v>
      </c>
      <c r="M97" s="20">
        <v>1280</v>
      </c>
      <c r="N97" s="20">
        <v>2590</v>
      </c>
      <c r="O97" s="20">
        <v>284</v>
      </c>
      <c r="P97" s="20">
        <v>0</v>
      </c>
      <c r="Q97" s="20">
        <v>0</v>
      </c>
      <c r="R97" s="20">
        <v>0</v>
      </c>
      <c r="S97" s="26">
        <v>26</v>
      </c>
      <c r="T97" s="20">
        <f t="shared" si="13"/>
        <v>0</v>
      </c>
      <c r="U97" s="20">
        <f t="shared" si="14"/>
        <v>0</v>
      </c>
      <c r="V97" s="20">
        <f t="shared" si="15"/>
        <v>0</v>
      </c>
      <c r="W97" s="20">
        <f t="shared" si="16"/>
        <v>0</v>
      </c>
      <c r="X97" s="20">
        <f t="shared" si="17"/>
        <v>0</v>
      </c>
      <c r="Y97" s="20">
        <f t="shared" si="18"/>
        <v>0</v>
      </c>
      <c r="Z97" s="20">
        <f t="shared" si="19"/>
        <v>0</v>
      </c>
      <c r="AA97" s="20">
        <f t="shared" si="20"/>
        <v>0</v>
      </c>
      <c r="AB97" s="20">
        <f t="shared" si="21"/>
        <v>0</v>
      </c>
      <c r="AC97" s="17" t="str">
        <f t="shared" si="22"/>
        <v>Ok</v>
      </c>
    </row>
    <row r="98" spans="1:29" x14ac:dyDescent="0.3">
      <c r="A98" s="17" t="s">
        <v>238</v>
      </c>
      <c r="B98" s="20">
        <v>138</v>
      </c>
      <c r="C98" s="20">
        <v>1600</v>
      </c>
      <c r="D98" s="20">
        <v>600</v>
      </c>
      <c r="E98" s="20">
        <v>1218</v>
      </c>
      <c r="F98" s="20">
        <v>104</v>
      </c>
      <c r="G98" s="20">
        <v>0</v>
      </c>
      <c r="H98" s="20">
        <v>0</v>
      </c>
      <c r="I98" s="20">
        <v>0</v>
      </c>
      <c r="J98" s="26">
        <v>24</v>
      </c>
      <c r="K98" s="27">
        <v>138</v>
      </c>
      <c r="L98" s="20">
        <v>1600</v>
      </c>
      <c r="M98" s="20">
        <v>600</v>
      </c>
      <c r="N98" s="20">
        <v>1218</v>
      </c>
      <c r="O98" s="20">
        <v>104</v>
      </c>
      <c r="P98" s="20">
        <v>0</v>
      </c>
      <c r="Q98" s="20">
        <v>0</v>
      </c>
      <c r="R98" s="20">
        <v>0</v>
      </c>
      <c r="S98" s="26">
        <v>24</v>
      </c>
      <c r="T98" s="20">
        <f t="shared" si="3"/>
        <v>0</v>
      </c>
      <c r="U98" s="20">
        <f t="shared" si="3"/>
        <v>0</v>
      </c>
      <c r="V98" s="20">
        <f t="shared" si="3"/>
        <v>0</v>
      </c>
      <c r="W98" s="20">
        <f t="shared" si="3"/>
        <v>0</v>
      </c>
      <c r="X98" s="20">
        <f t="shared" si="3"/>
        <v>0</v>
      </c>
      <c r="Y98" s="20">
        <f t="shared" si="3"/>
        <v>0</v>
      </c>
      <c r="Z98" s="20">
        <f t="shared" si="3"/>
        <v>0</v>
      </c>
      <c r="AA98" s="20">
        <f t="shared" si="3"/>
        <v>0</v>
      </c>
      <c r="AB98" s="20">
        <f t="shared" si="3"/>
        <v>0</v>
      </c>
      <c r="AC98" s="17" t="str">
        <f t="shared" si="22"/>
        <v>Ok</v>
      </c>
    </row>
    <row r="99" spans="1:29" x14ac:dyDescent="0.3">
      <c r="A99" s="17" t="s">
        <v>157</v>
      </c>
      <c r="B99" s="20">
        <v>0</v>
      </c>
      <c r="C99" s="20">
        <v>25</v>
      </c>
      <c r="D99" s="20">
        <v>0</v>
      </c>
      <c r="E99" s="20">
        <v>25</v>
      </c>
      <c r="F99" s="20">
        <v>0</v>
      </c>
      <c r="G99" s="20">
        <v>0</v>
      </c>
      <c r="H99" s="20">
        <v>0</v>
      </c>
      <c r="I99" s="20">
        <v>0</v>
      </c>
      <c r="J99" s="26">
        <v>0</v>
      </c>
      <c r="K99" s="27">
        <v>0</v>
      </c>
      <c r="L99" s="20">
        <v>25</v>
      </c>
      <c r="M99" s="20">
        <v>0</v>
      </c>
      <c r="N99" s="20">
        <v>25</v>
      </c>
      <c r="O99" s="20">
        <v>0</v>
      </c>
      <c r="P99" s="20">
        <v>0</v>
      </c>
      <c r="Q99" s="20">
        <v>0</v>
      </c>
      <c r="R99" s="20">
        <v>0</v>
      </c>
      <c r="S99" s="26">
        <v>0</v>
      </c>
      <c r="T99" s="20">
        <f t="shared" ref="T99:T108" si="23">B99-K99</f>
        <v>0</v>
      </c>
      <c r="U99" s="20">
        <f t="shared" ref="U99:U108" si="24">C99-L99</f>
        <v>0</v>
      </c>
      <c r="V99" s="20">
        <f t="shared" ref="V99:V108" si="25">D99-M99</f>
        <v>0</v>
      </c>
      <c r="W99" s="20">
        <f t="shared" ref="W99:W108" si="26">E99-N99</f>
        <v>0</v>
      </c>
      <c r="X99" s="20">
        <f t="shared" ref="X99:X108" si="27">F99-O99</f>
        <v>0</v>
      </c>
      <c r="Y99" s="20">
        <f t="shared" ref="Y99:Y108" si="28">G99-P99</f>
        <v>0</v>
      </c>
      <c r="Z99" s="20">
        <f t="shared" ref="Z99:Z108" si="29">H99-Q99</f>
        <v>0</v>
      </c>
      <c r="AA99" s="20">
        <f t="shared" ref="AA99:AA108" si="30">I99-R99</f>
        <v>0</v>
      </c>
      <c r="AB99" s="20">
        <f t="shared" ref="AB99:AB108" si="31">J99-S99</f>
        <v>0</v>
      </c>
      <c r="AC99" s="17" t="str">
        <f t="shared" si="22"/>
        <v>Ok</v>
      </c>
    </row>
    <row r="100" spans="1:29" x14ac:dyDescent="0.3">
      <c r="A100" s="17" t="s">
        <v>158</v>
      </c>
      <c r="B100" s="20">
        <v>0</v>
      </c>
      <c r="C100" s="20">
        <v>8</v>
      </c>
      <c r="D100" s="20">
        <v>0</v>
      </c>
      <c r="E100" s="20">
        <v>8</v>
      </c>
      <c r="F100" s="20">
        <v>0</v>
      </c>
      <c r="G100" s="20">
        <v>0</v>
      </c>
      <c r="H100" s="20">
        <v>0</v>
      </c>
      <c r="I100" s="20">
        <v>0</v>
      </c>
      <c r="J100" s="26">
        <v>0</v>
      </c>
      <c r="K100" s="27">
        <v>0</v>
      </c>
      <c r="L100" s="20">
        <v>8</v>
      </c>
      <c r="M100" s="20">
        <v>0</v>
      </c>
      <c r="N100" s="20">
        <v>8</v>
      </c>
      <c r="O100" s="20">
        <v>0</v>
      </c>
      <c r="P100" s="20">
        <v>0</v>
      </c>
      <c r="Q100" s="20">
        <v>0</v>
      </c>
      <c r="R100" s="20">
        <v>0</v>
      </c>
      <c r="S100" s="26">
        <v>0</v>
      </c>
      <c r="T100" s="20">
        <f t="shared" si="23"/>
        <v>0</v>
      </c>
      <c r="U100" s="20">
        <f t="shared" si="24"/>
        <v>0</v>
      </c>
      <c r="V100" s="20">
        <f t="shared" si="25"/>
        <v>0</v>
      </c>
      <c r="W100" s="20">
        <f t="shared" si="26"/>
        <v>0</v>
      </c>
      <c r="X100" s="20">
        <f t="shared" si="27"/>
        <v>0</v>
      </c>
      <c r="Y100" s="20">
        <f t="shared" si="28"/>
        <v>0</v>
      </c>
      <c r="Z100" s="20">
        <f t="shared" si="29"/>
        <v>0</v>
      </c>
      <c r="AA100" s="20">
        <f t="shared" si="30"/>
        <v>0</v>
      </c>
      <c r="AB100" s="20">
        <f t="shared" si="31"/>
        <v>0</v>
      </c>
      <c r="AC100" s="17" t="str">
        <f t="shared" si="22"/>
        <v>Ok</v>
      </c>
    </row>
    <row r="101" spans="1:29" x14ac:dyDescent="0.3">
      <c r="A101" s="17" t="s">
        <v>171</v>
      </c>
      <c r="B101" s="20">
        <v>40</v>
      </c>
      <c r="C101" s="20">
        <v>0</v>
      </c>
      <c r="D101" s="20">
        <v>0</v>
      </c>
      <c r="E101" s="20">
        <v>5</v>
      </c>
      <c r="F101" s="20">
        <v>5</v>
      </c>
      <c r="G101" s="20">
        <v>0</v>
      </c>
      <c r="H101" s="20">
        <v>0</v>
      </c>
      <c r="I101" s="20">
        <v>0</v>
      </c>
      <c r="J101" s="26">
        <v>40</v>
      </c>
      <c r="K101" s="27">
        <v>40</v>
      </c>
      <c r="L101" s="20">
        <v>0</v>
      </c>
      <c r="M101" s="20">
        <v>0</v>
      </c>
      <c r="N101" s="20">
        <v>5</v>
      </c>
      <c r="O101" s="20">
        <v>5</v>
      </c>
      <c r="P101" s="20">
        <v>0</v>
      </c>
      <c r="Q101" s="20">
        <v>0</v>
      </c>
      <c r="R101" s="20">
        <v>0</v>
      </c>
      <c r="S101" s="26">
        <v>40</v>
      </c>
      <c r="T101" s="20">
        <f t="shared" si="23"/>
        <v>0</v>
      </c>
      <c r="U101" s="20">
        <f t="shared" si="24"/>
        <v>0</v>
      </c>
      <c r="V101" s="20">
        <f t="shared" si="25"/>
        <v>0</v>
      </c>
      <c r="W101" s="20">
        <f t="shared" si="26"/>
        <v>0</v>
      </c>
      <c r="X101" s="20">
        <f t="shared" si="27"/>
        <v>0</v>
      </c>
      <c r="Y101" s="20">
        <f t="shared" si="28"/>
        <v>0</v>
      </c>
      <c r="Z101" s="20">
        <f t="shared" si="29"/>
        <v>0</v>
      </c>
      <c r="AA101" s="20">
        <f t="shared" si="30"/>
        <v>0</v>
      </c>
      <c r="AB101" s="20">
        <f t="shared" si="31"/>
        <v>0</v>
      </c>
      <c r="AC101" s="17" t="str">
        <f t="shared" si="22"/>
        <v>Ok</v>
      </c>
    </row>
    <row r="102" spans="1:29" x14ac:dyDescent="0.3">
      <c r="A102" s="17" t="s">
        <v>169</v>
      </c>
      <c r="B102" s="20">
        <v>56</v>
      </c>
      <c r="C102" s="20">
        <v>650</v>
      </c>
      <c r="D102" s="20">
        <v>0</v>
      </c>
      <c r="E102" s="20">
        <v>659</v>
      </c>
      <c r="F102" s="20">
        <v>10</v>
      </c>
      <c r="G102" s="20">
        <v>0</v>
      </c>
      <c r="H102" s="20">
        <v>0</v>
      </c>
      <c r="I102" s="20">
        <v>0</v>
      </c>
      <c r="J102" s="26">
        <v>57</v>
      </c>
      <c r="K102" s="27">
        <v>56</v>
      </c>
      <c r="L102" s="20">
        <v>650</v>
      </c>
      <c r="M102" s="20">
        <v>0</v>
      </c>
      <c r="N102" s="20">
        <v>659</v>
      </c>
      <c r="O102" s="20">
        <v>10</v>
      </c>
      <c r="P102" s="20">
        <v>0</v>
      </c>
      <c r="Q102" s="20">
        <v>0</v>
      </c>
      <c r="R102" s="20">
        <v>0</v>
      </c>
      <c r="S102" s="26">
        <v>57</v>
      </c>
      <c r="T102" s="20">
        <f t="shared" si="23"/>
        <v>0</v>
      </c>
      <c r="U102" s="20">
        <f t="shared" si="24"/>
        <v>0</v>
      </c>
      <c r="V102" s="20">
        <f t="shared" si="25"/>
        <v>0</v>
      </c>
      <c r="W102" s="20">
        <f t="shared" si="26"/>
        <v>0</v>
      </c>
      <c r="X102" s="20">
        <f t="shared" si="27"/>
        <v>0</v>
      </c>
      <c r="Y102" s="20">
        <f t="shared" si="28"/>
        <v>0</v>
      </c>
      <c r="Z102" s="20">
        <f t="shared" si="29"/>
        <v>0</v>
      </c>
      <c r="AA102" s="20">
        <f t="shared" si="30"/>
        <v>0</v>
      </c>
      <c r="AB102" s="20">
        <f t="shared" si="31"/>
        <v>0</v>
      </c>
      <c r="AC102" s="17" t="str">
        <f t="shared" si="22"/>
        <v>Ok</v>
      </c>
    </row>
    <row r="103" spans="1:29" x14ac:dyDescent="0.3">
      <c r="A103" s="17" t="s">
        <v>170</v>
      </c>
      <c r="B103" s="20">
        <v>7</v>
      </c>
      <c r="C103" s="20">
        <v>320</v>
      </c>
      <c r="D103" s="20">
        <v>0</v>
      </c>
      <c r="E103" s="20">
        <v>295</v>
      </c>
      <c r="F103" s="20">
        <v>3</v>
      </c>
      <c r="G103" s="20">
        <v>0</v>
      </c>
      <c r="H103" s="20">
        <v>0</v>
      </c>
      <c r="I103" s="20">
        <v>0</v>
      </c>
      <c r="J103" s="26">
        <v>35</v>
      </c>
      <c r="K103" s="27">
        <v>7</v>
      </c>
      <c r="L103" s="20">
        <v>320</v>
      </c>
      <c r="M103" s="20">
        <v>0</v>
      </c>
      <c r="N103" s="20">
        <v>295</v>
      </c>
      <c r="O103" s="20">
        <v>3</v>
      </c>
      <c r="P103" s="20">
        <v>0</v>
      </c>
      <c r="Q103" s="20">
        <v>0</v>
      </c>
      <c r="R103" s="20">
        <v>0</v>
      </c>
      <c r="S103" s="26">
        <v>35</v>
      </c>
      <c r="T103" s="20">
        <f t="shared" si="23"/>
        <v>0</v>
      </c>
      <c r="U103" s="20">
        <f t="shared" si="24"/>
        <v>0</v>
      </c>
      <c r="V103" s="20">
        <f t="shared" si="25"/>
        <v>0</v>
      </c>
      <c r="W103" s="20">
        <f t="shared" si="26"/>
        <v>0</v>
      </c>
      <c r="X103" s="20">
        <f t="shared" si="27"/>
        <v>0</v>
      </c>
      <c r="Y103" s="20">
        <f t="shared" si="28"/>
        <v>0</v>
      </c>
      <c r="Z103" s="20">
        <f t="shared" si="29"/>
        <v>0</v>
      </c>
      <c r="AA103" s="20">
        <f t="shared" si="30"/>
        <v>0</v>
      </c>
      <c r="AB103" s="20">
        <f t="shared" si="31"/>
        <v>0</v>
      </c>
      <c r="AC103" s="17" t="str">
        <f t="shared" si="22"/>
        <v>Ok</v>
      </c>
    </row>
    <row r="104" spans="1:29" x14ac:dyDescent="0.3">
      <c r="A104" s="17" t="s">
        <v>239</v>
      </c>
      <c r="B104" s="20">
        <v>0</v>
      </c>
      <c r="C104" s="20">
        <v>300</v>
      </c>
      <c r="D104" s="20">
        <v>0</v>
      </c>
      <c r="E104" s="20">
        <v>300</v>
      </c>
      <c r="F104" s="20">
        <v>0</v>
      </c>
      <c r="G104" s="20">
        <v>0</v>
      </c>
      <c r="H104" s="20">
        <v>0</v>
      </c>
      <c r="I104" s="20">
        <v>0</v>
      </c>
      <c r="J104" s="26">
        <v>0</v>
      </c>
      <c r="K104" s="27">
        <v>0</v>
      </c>
      <c r="L104" s="20">
        <v>300</v>
      </c>
      <c r="M104" s="20">
        <v>0</v>
      </c>
      <c r="N104" s="20">
        <v>300</v>
      </c>
      <c r="O104" s="20">
        <v>0</v>
      </c>
      <c r="P104" s="20">
        <v>0</v>
      </c>
      <c r="Q104" s="20">
        <v>0</v>
      </c>
      <c r="R104" s="20">
        <v>0</v>
      </c>
      <c r="S104" s="26">
        <v>0</v>
      </c>
      <c r="T104" s="20">
        <f t="shared" si="23"/>
        <v>0</v>
      </c>
      <c r="U104" s="20">
        <f t="shared" si="24"/>
        <v>0</v>
      </c>
      <c r="V104" s="20">
        <f t="shared" si="25"/>
        <v>0</v>
      </c>
      <c r="W104" s="20">
        <f t="shared" si="26"/>
        <v>0</v>
      </c>
      <c r="X104" s="20">
        <f t="shared" si="27"/>
        <v>0</v>
      </c>
      <c r="Y104" s="20">
        <f t="shared" si="28"/>
        <v>0</v>
      </c>
      <c r="Z104" s="20">
        <f t="shared" si="29"/>
        <v>0</v>
      </c>
      <c r="AA104" s="20">
        <f t="shared" si="30"/>
        <v>0</v>
      </c>
      <c r="AB104" s="20">
        <f t="shared" si="31"/>
        <v>0</v>
      </c>
      <c r="AC104" s="17" t="str">
        <f t="shared" si="22"/>
        <v>Ok</v>
      </c>
    </row>
    <row r="105" spans="1:29" x14ac:dyDescent="0.3">
      <c r="A105" s="17" t="s">
        <v>240</v>
      </c>
      <c r="B105" s="20">
        <v>50</v>
      </c>
      <c r="C105" s="20">
        <v>400</v>
      </c>
      <c r="D105" s="20">
        <v>0</v>
      </c>
      <c r="E105" s="20">
        <v>200</v>
      </c>
      <c r="F105" s="20">
        <v>0</v>
      </c>
      <c r="G105" s="20">
        <v>0</v>
      </c>
      <c r="H105" s="20">
        <v>0</v>
      </c>
      <c r="I105" s="20">
        <v>0</v>
      </c>
      <c r="J105" s="26">
        <v>250</v>
      </c>
      <c r="K105" s="27">
        <v>50</v>
      </c>
      <c r="L105" s="20">
        <v>400</v>
      </c>
      <c r="M105" s="20">
        <v>0</v>
      </c>
      <c r="N105" s="20">
        <v>200</v>
      </c>
      <c r="O105" s="20">
        <v>0</v>
      </c>
      <c r="P105" s="20">
        <v>0</v>
      </c>
      <c r="Q105" s="20">
        <v>0</v>
      </c>
      <c r="R105" s="20">
        <v>0</v>
      </c>
      <c r="S105" s="26">
        <v>250</v>
      </c>
      <c r="T105" s="20">
        <f t="shared" si="23"/>
        <v>0</v>
      </c>
      <c r="U105" s="20">
        <f t="shared" si="24"/>
        <v>0</v>
      </c>
      <c r="V105" s="20">
        <f t="shared" si="25"/>
        <v>0</v>
      </c>
      <c r="W105" s="20">
        <f t="shared" si="26"/>
        <v>0</v>
      </c>
      <c r="X105" s="20">
        <f t="shared" si="27"/>
        <v>0</v>
      </c>
      <c r="Y105" s="20">
        <f t="shared" si="28"/>
        <v>0</v>
      </c>
      <c r="Z105" s="20">
        <f t="shared" si="29"/>
        <v>0</v>
      </c>
      <c r="AA105" s="20">
        <f t="shared" si="30"/>
        <v>0</v>
      </c>
      <c r="AB105" s="20">
        <f t="shared" si="31"/>
        <v>0</v>
      </c>
      <c r="AC105" s="17" t="str">
        <f t="shared" si="22"/>
        <v>Ok</v>
      </c>
    </row>
    <row r="106" spans="1:29" x14ac:dyDescent="0.3">
      <c r="A106" s="17" t="s">
        <v>241</v>
      </c>
      <c r="B106" s="20">
        <v>4</v>
      </c>
      <c r="C106" s="20">
        <v>120</v>
      </c>
      <c r="D106" s="20">
        <v>0</v>
      </c>
      <c r="E106" s="20">
        <v>106</v>
      </c>
      <c r="F106" s="20">
        <v>0</v>
      </c>
      <c r="G106" s="20">
        <v>0</v>
      </c>
      <c r="H106" s="20">
        <v>0</v>
      </c>
      <c r="I106" s="20">
        <v>0</v>
      </c>
      <c r="J106" s="26">
        <v>18</v>
      </c>
      <c r="K106" s="27">
        <v>4</v>
      </c>
      <c r="L106" s="20">
        <v>120</v>
      </c>
      <c r="M106" s="20">
        <v>0</v>
      </c>
      <c r="N106" s="20">
        <v>106</v>
      </c>
      <c r="O106" s="20">
        <v>0</v>
      </c>
      <c r="P106" s="20">
        <v>0</v>
      </c>
      <c r="Q106" s="20">
        <v>0</v>
      </c>
      <c r="R106" s="20">
        <v>0</v>
      </c>
      <c r="S106" s="26">
        <v>18</v>
      </c>
      <c r="T106" s="20">
        <f t="shared" si="23"/>
        <v>0</v>
      </c>
      <c r="U106" s="20">
        <f t="shared" si="24"/>
        <v>0</v>
      </c>
      <c r="V106" s="20">
        <f t="shared" si="25"/>
        <v>0</v>
      </c>
      <c r="W106" s="20">
        <f t="shared" si="26"/>
        <v>0</v>
      </c>
      <c r="X106" s="20">
        <f t="shared" si="27"/>
        <v>0</v>
      </c>
      <c r="Y106" s="20">
        <f t="shared" si="28"/>
        <v>0</v>
      </c>
      <c r="Z106" s="20">
        <f t="shared" si="29"/>
        <v>0</v>
      </c>
      <c r="AA106" s="20">
        <f t="shared" si="30"/>
        <v>0</v>
      </c>
      <c r="AB106" s="20">
        <f t="shared" si="31"/>
        <v>0</v>
      </c>
      <c r="AC106" s="17" t="str">
        <f t="shared" si="22"/>
        <v>Ok</v>
      </c>
    </row>
    <row r="107" spans="1:29" x14ac:dyDescent="0.3">
      <c r="A107" s="17" t="s">
        <v>159</v>
      </c>
      <c r="B107" s="20">
        <v>0</v>
      </c>
      <c r="C107" s="20">
        <v>40</v>
      </c>
      <c r="D107" s="20">
        <v>0</v>
      </c>
      <c r="E107" s="20">
        <v>10</v>
      </c>
      <c r="F107" s="20">
        <v>0</v>
      </c>
      <c r="G107" s="20">
        <v>0</v>
      </c>
      <c r="H107" s="20">
        <v>0</v>
      </c>
      <c r="I107" s="20">
        <v>0</v>
      </c>
      <c r="J107" s="26">
        <v>30</v>
      </c>
      <c r="K107" s="27">
        <v>0</v>
      </c>
      <c r="L107" s="20">
        <v>40</v>
      </c>
      <c r="M107" s="20">
        <v>0</v>
      </c>
      <c r="N107" s="20">
        <v>10</v>
      </c>
      <c r="O107" s="20">
        <v>0</v>
      </c>
      <c r="P107" s="20">
        <v>0</v>
      </c>
      <c r="Q107" s="20">
        <v>0</v>
      </c>
      <c r="R107" s="20">
        <v>0</v>
      </c>
      <c r="S107" s="26">
        <v>30</v>
      </c>
      <c r="T107" s="20">
        <f t="shared" si="23"/>
        <v>0</v>
      </c>
      <c r="U107" s="20">
        <f t="shared" si="24"/>
        <v>0</v>
      </c>
      <c r="V107" s="20">
        <f t="shared" si="25"/>
        <v>0</v>
      </c>
      <c r="W107" s="20">
        <f t="shared" si="26"/>
        <v>0</v>
      </c>
      <c r="X107" s="20">
        <f t="shared" si="27"/>
        <v>0</v>
      </c>
      <c r="Y107" s="20">
        <f t="shared" si="28"/>
        <v>0</v>
      </c>
      <c r="Z107" s="20">
        <f t="shared" si="29"/>
        <v>0</v>
      </c>
      <c r="AA107" s="20">
        <f t="shared" si="30"/>
        <v>0</v>
      </c>
      <c r="AB107" s="20">
        <f t="shared" si="31"/>
        <v>0</v>
      </c>
      <c r="AC107" s="17" t="str">
        <f t="shared" si="22"/>
        <v>Ok</v>
      </c>
    </row>
    <row r="108" spans="1:29" x14ac:dyDescent="0.3">
      <c r="A108" s="17" t="s">
        <v>242</v>
      </c>
      <c r="B108" s="20">
        <v>14</v>
      </c>
      <c r="C108" s="20">
        <v>110</v>
      </c>
      <c r="D108" s="20">
        <v>0</v>
      </c>
      <c r="E108" s="20">
        <v>114</v>
      </c>
      <c r="F108" s="20">
        <v>0</v>
      </c>
      <c r="G108" s="20">
        <v>0</v>
      </c>
      <c r="H108" s="20">
        <v>0</v>
      </c>
      <c r="I108" s="20">
        <v>0</v>
      </c>
      <c r="J108" s="26">
        <v>10</v>
      </c>
      <c r="K108" s="27">
        <v>14</v>
      </c>
      <c r="L108" s="20">
        <v>110</v>
      </c>
      <c r="M108" s="20">
        <v>0</v>
      </c>
      <c r="N108" s="20">
        <v>114</v>
      </c>
      <c r="O108" s="20">
        <v>0</v>
      </c>
      <c r="P108" s="20">
        <v>0</v>
      </c>
      <c r="Q108" s="20">
        <v>0</v>
      </c>
      <c r="R108" s="20">
        <v>0</v>
      </c>
      <c r="S108" s="26">
        <v>10</v>
      </c>
      <c r="T108" s="20">
        <f t="shared" si="23"/>
        <v>0</v>
      </c>
      <c r="U108" s="20">
        <f t="shared" si="24"/>
        <v>0</v>
      </c>
      <c r="V108" s="20">
        <f t="shared" si="25"/>
        <v>0</v>
      </c>
      <c r="W108" s="20">
        <f t="shared" si="26"/>
        <v>0</v>
      </c>
      <c r="X108" s="20">
        <f t="shared" si="27"/>
        <v>0</v>
      </c>
      <c r="Y108" s="20">
        <f t="shared" si="28"/>
        <v>0</v>
      </c>
      <c r="Z108" s="20">
        <f t="shared" si="29"/>
        <v>0</v>
      </c>
      <c r="AA108" s="20">
        <f t="shared" si="30"/>
        <v>0</v>
      </c>
      <c r="AB108" s="20">
        <f t="shared" si="31"/>
        <v>0</v>
      </c>
      <c r="AC108" s="17" t="str">
        <f t="shared" si="22"/>
        <v>Ok</v>
      </c>
    </row>
    <row r="109" spans="1:29" x14ac:dyDescent="0.3">
      <c r="A109" s="17" t="s">
        <v>129</v>
      </c>
      <c r="B109" s="20">
        <v>60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6">
        <v>60</v>
      </c>
      <c r="K109" s="27">
        <v>60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6">
        <v>60</v>
      </c>
      <c r="T109" s="20">
        <f t="shared" si="3"/>
        <v>0</v>
      </c>
      <c r="U109" s="20">
        <f t="shared" si="3"/>
        <v>0</v>
      </c>
      <c r="V109" s="20">
        <f t="shared" si="3"/>
        <v>0</v>
      </c>
      <c r="W109" s="20">
        <f t="shared" si="3"/>
        <v>0</v>
      </c>
      <c r="X109" s="20">
        <f t="shared" si="3"/>
        <v>0</v>
      </c>
      <c r="Y109" s="20">
        <f t="shared" si="3"/>
        <v>0</v>
      </c>
      <c r="Z109" s="20">
        <f t="shared" si="3"/>
        <v>0</v>
      </c>
      <c r="AA109" s="20">
        <f t="shared" si="3"/>
        <v>0</v>
      </c>
      <c r="AB109" s="20">
        <f t="shared" si="3"/>
        <v>0</v>
      </c>
      <c r="AC109" s="17" t="str">
        <f t="shared" si="22"/>
        <v>Ok</v>
      </c>
    </row>
    <row r="110" spans="1:29" x14ac:dyDescent="0.3">
      <c r="A110" s="17" t="s">
        <v>148</v>
      </c>
      <c r="B110" s="20">
        <v>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6">
        <v>0</v>
      </c>
      <c r="K110" s="27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6">
        <v>0</v>
      </c>
      <c r="T110" s="20">
        <f t="shared" ref="T110:T115" si="32">B110-K110</f>
        <v>0</v>
      </c>
      <c r="U110" s="20">
        <f t="shared" ref="U110:U115" si="33">C110-L110</f>
        <v>0</v>
      </c>
      <c r="V110" s="20">
        <f t="shared" ref="V110:V115" si="34">D110-M110</f>
        <v>0</v>
      </c>
      <c r="W110" s="20">
        <f t="shared" ref="W110:W115" si="35">E110-N110</f>
        <v>0</v>
      </c>
      <c r="X110" s="20">
        <f t="shared" ref="X110:X115" si="36">F110-O110</f>
        <v>0</v>
      </c>
      <c r="Y110" s="20">
        <f t="shared" ref="Y110:Y115" si="37">G110-P110</f>
        <v>0</v>
      </c>
      <c r="Z110" s="20">
        <f t="shared" ref="Z110:Z115" si="38">H110-Q110</f>
        <v>0</v>
      </c>
      <c r="AA110" s="20">
        <f t="shared" ref="AA110:AA115" si="39">I110-R110</f>
        <v>0</v>
      </c>
      <c r="AB110" s="20">
        <f t="shared" ref="AB110:AB115" si="40">J110-S110</f>
        <v>0</v>
      </c>
      <c r="AC110" s="17" t="str">
        <f t="shared" si="22"/>
        <v>Ok</v>
      </c>
    </row>
    <row r="111" spans="1:29" x14ac:dyDescent="0.3">
      <c r="A111" s="17" t="s">
        <v>153</v>
      </c>
      <c r="B111" s="20">
        <v>0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6">
        <v>0</v>
      </c>
      <c r="K111" s="27">
        <v>0</v>
      </c>
      <c r="L111" s="20">
        <v>1200</v>
      </c>
      <c r="M111" s="20">
        <v>786</v>
      </c>
      <c r="N111" s="20">
        <v>613</v>
      </c>
      <c r="O111" s="20">
        <v>199</v>
      </c>
      <c r="P111" s="20">
        <v>0</v>
      </c>
      <c r="Q111" s="20">
        <v>0</v>
      </c>
      <c r="R111" s="20">
        <v>0</v>
      </c>
      <c r="S111" s="26">
        <v>0</v>
      </c>
      <c r="T111" s="20">
        <f t="shared" si="32"/>
        <v>0</v>
      </c>
      <c r="U111" s="20">
        <f t="shared" si="33"/>
        <v>-1200</v>
      </c>
      <c r="V111" s="20">
        <f t="shared" si="34"/>
        <v>-786</v>
      </c>
      <c r="W111" s="20">
        <f t="shared" si="35"/>
        <v>-613</v>
      </c>
      <c r="X111" s="20">
        <f t="shared" si="36"/>
        <v>-199</v>
      </c>
      <c r="Y111" s="20">
        <f t="shared" si="37"/>
        <v>0</v>
      </c>
      <c r="Z111" s="20">
        <f t="shared" si="38"/>
        <v>0</v>
      </c>
      <c r="AA111" s="20">
        <f t="shared" si="39"/>
        <v>0</v>
      </c>
      <c r="AB111" s="20">
        <f t="shared" si="40"/>
        <v>0</v>
      </c>
      <c r="AC111" s="17" t="str">
        <f t="shared" si="22"/>
        <v>Ok</v>
      </c>
    </row>
    <row r="112" spans="1:29" x14ac:dyDescent="0.3">
      <c r="A112" s="17" t="s">
        <v>156</v>
      </c>
      <c r="B112" s="20">
        <v>0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6">
        <v>0</v>
      </c>
      <c r="K112" s="27">
        <v>0</v>
      </c>
      <c r="L112" s="20">
        <v>400</v>
      </c>
      <c r="M112" s="20">
        <v>70</v>
      </c>
      <c r="N112" s="20">
        <v>367</v>
      </c>
      <c r="O112" s="20">
        <v>37</v>
      </c>
      <c r="P112" s="20">
        <v>0</v>
      </c>
      <c r="Q112" s="20">
        <v>0</v>
      </c>
      <c r="R112" s="20">
        <v>0</v>
      </c>
      <c r="S112" s="26">
        <v>0</v>
      </c>
      <c r="T112" s="20">
        <f t="shared" si="32"/>
        <v>0</v>
      </c>
      <c r="U112" s="20">
        <f t="shared" si="33"/>
        <v>-400</v>
      </c>
      <c r="V112" s="20">
        <f t="shared" si="34"/>
        <v>-70</v>
      </c>
      <c r="W112" s="20">
        <f t="shared" si="35"/>
        <v>-367</v>
      </c>
      <c r="X112" s="20">
        <f t="shared" si="36"/>
        <v>-37</v>
      </c>
      <c r="Y112" s="20">
        <f t="shared" si="37"/>
        <v>0</v>
      </c>
      <c r="Z112" s="20">
        <f t="shared" si="38"/>
        <v>0</v>
      </c>
      <c r="AA112" s="20">
        <f t="shared" si="39"/>
        <v>0</v>
      </c>
      <c r="AB112" s="20">
        <f t="shared" si="40"/>
        <v>0</v>
      </c>
      <c r="AC112" s="17" t="str">
        <f t="shared" si="22"/>
        <v>Ok</v>
      </c>
    </row>
    <row r="113" spans="1:29" x14ac:dyDescent="0.3">
      <c r="A113" s="17" t="s">
        <v>130</v>
      </c>
      <c r="B113" s="20">
        <v>67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6">
        <v>67</v>
      </c>
      <c r="K113" s="27">
        <v>67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6">
        <v>67</v>
      </c>
      <c r="T113" s="20">
        <f t="shared" si="32"/>
        <v>0</v>
      </c>
      <c r="U113" s="20">
        <f t="shared" si="33"/>
        <v>0</v>
      </c>
      <c r="V113" s="20">
        <f t="shared" si="34"/>
        <v>0</v>
      </c>
      <c r="W113" s="20">
        <f t="shared" si="35"/>
        <v>0</v>
      </c>
      <c r="X113" s="20">
        <f t="shared" si="36"/>
        <v>0</v>
      </c>
      <c r="Y113" s="20">
        <f t="shared" si="37"/>
        <v>0</v>
      </c>
      <c r="Z113" s="20">
        <f t="shared" si="38"/>
        <v>0</v>
      </c>
      <c r="AA113" s="20">
        <f t="shared" si="39"/>
        <v>0</v>
      </c>
      <c r="AB113" s="20">
        <f t="shared" si="40"/>
        <v>0</v>
      </c>
      <c r="AC113" s="17" t="str">
        <f t="shared" si="22"/>
        <v>Ok</v>
      </c>
    </row>
    <row r="114" spans="1:29" x14ac:dyDescent="0.3">
      <c r="A114" s="17" t="s">
        <v>131</v>
      </c>
      <c r="B114" s="20">
        <v>24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6">
        <v>24</v>
      </c>
      <c r="K114" s="27">
        <v>24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6">
        <v>24</v>
      </c>
      <c r="T114" s="20">
        <f t="shared" si="32"/>
        <v>0</v>
      </c>
      <c r="U114" s="20">
        <f t="shared" si="33"/>
        <v>0</v>
      </c>
      <c r="V114" s="20">
        <f t="shared" si="34"/>
        <v>0</v>
      </c>
      <c r="W114" s="20">
        <f t="shared" si="35"/>
        <v>0</v>
      </c>
      <c r="X114" s="20">
        <f t="shared" si="36"/>
        <v>0</v>
      </c>
      <c r="Y114" s="20">
        <f t="shared" si="37"/>
        <v>0</v>
      </c>
      <c r="Z114" s="20">
        <f t="shared" si="38"/>
        <v>0</v>
      </c>
      <c r="AA114" s="20">
        <f t="shared" si="39"/>
        <v>0</v>
      </c>
      <c r="AB114" s="20">
        <f t="shared" si="40"/>
        <v>0</v>
      </c>
      <c r="AC114" s="17" t="str">
        <f t="shared" si="22"/>
        <v>Ok</v>
      </c>
    </row>
    <row r="115" spans="1:29" ht="15" thickBot="1" x14ac:dyDescent="0.35">
      <c r="A115" s="17" t="s">
        <v>132</v>
      </c>
      <c r="B115" s="20">
        <v>56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6">
        <v>56</v>
      </c>
      <c r="K115" s="27">
        <v>56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6">
        <v>56</v>
      </c>
      <c r="T115" s="20">
        <f t="shared" si="32"/>
        <v>0</v>
      </c>
      <c r="U115" s="20">
        <f t="shared" si="33"/>
        <v>0</v>
      </c>
      <c r="V115" s="20">
        <f t="shared" si="34"/>
        <v>0</v>
      </c>
      <c r="W115" s="20">
        <f t="shared" si="35"/>
        <v>0</v>
      </c>
      <c r="X115" s="20">
        <f t="shared" si="36"/>
        <v>0</v>
      </c>
      <c r="Y115" s="20">
        <f t="shared" si="37"/>
        <v>0</v>
      </c>
      <c r="Z115" s="20">
        <f t="shared" si="38"/>
        <v>0</v>
      </c>
      <c r="AA115" s="20">
        <f t="shared" si="39"/>
        <v>0</v>
      </c>
      <c r="AB115" s="20">
        <f t="shared" si="40"/>
        <v>0</v>
      </c>
      <c r="AC115" s="17" t="str">
        <f t="shared" si="22"/>
        <v>Ok</v>
      </c>
    </row>
    <row r="116" spans="1:29" s="37" customFormat="1" ht="16.2" thickBot="1" x14ac:dyDescent="0.35">
      <c r="A116" s="32" t="s">
        <v>19</v>
      </c>
      <c r="B116" s="33">
        <f>SUM(B4:B115)</f>
        <v>10449</v>
      </c>
      <c r="C116" s="33">
        <f>SUM(C4:C115)</f>
        <v>78712</v>
      </c>
      <c r="D116" s="33">
        <f>SUM(D4:D115)</f>
        <v>9844</v>
      </c>
      <c r="E116" s="33">
        <f>SUM(E4:E115)</f>
        <v>72078</v>
      </c>
      <c r="F116" s="33">
        <f>SUM(F4:F115)</f>
        <v>4659</v>
      </c>
      <c r="G116" s="33">
        <f>SUM(G4:G115)</f>
        <v>0</v>
      </c>
      <c r="H116" s="33">
        <f>SUM(H4:H115)</f>
        <v>0</v>
      </c>
      <c r="I116" s="33">
        <f>SUM(I4:I115)</f>
        <v>-53</v>
      </c>
      <c r="J116" s="34">
        <f>SUM(J4:J115)</f>
        <v>11951</v>
      </c>
      <c r="K116" s="35">
        <f>SUM(K4:K115)</f>
        <v>10449</v>
      </c>
      <c r="L116" s="33">
        <f>SUM(L4:L115)</f>
        <v>87542</v>
      </c>
      <c r="M116" s="33">
        <f>SUM(M4:M115)</f>
        <v>11378</v>
      </c>
      <c r="N116" s="33">
        <f>SUM(N4:N115)</f>
        <v>80485</v>
      </c>
      <c r="O116" s="33">
        <f>SUM(O4:O115)</f>
        <v>5770</v>
      </c>
      <c r="P116" s="33">
        <f>SUM(P4:P115)</f>
        <v>0</v>
      </c>
      <c r="Q116" s="33">
        <f>SUM(Q4:Q115)</f>
        <v>0</v>
      </c>
      <c r="R116" s="33">
        <f>SUM(R4:R115)</f>
        <v>0</v>
      </c>
      <c r="S116" s="34">
        <f>SUM(S4:S115)</f>
        <v>11951</v>
      </c>
      <c r="T116" s="33">
        <f>SUM(T4:T115)</f>
        <v>0</v>
      </c>
      <c r="U116" s="33">
        <f>SUM(U4:U115)</f>
        <v>-8830</v>
      </c>
      <c r="V116" s="33">
        <f>SUM(V4:V115)</f>
        <v>-1534</v>
      </c>
      <c r="W116" s="33">
        <f>SUM(W4:W115)</f>
        <v>-8407</v>
      </c>
      <c r="X116" s="33">
        <f>SUM(X4:X115)</f>
        <v>-1111</v>
      </c>
      <c r="Y116" s="33">
        <f>SUM(Y4:Y115)</f>
        <v>0</v>
      </c>
      <c r="Z116" s="33">
        <f>SUM(Z4:Z115)</f>
        <v>0</v>
      </c>
      <c r="AA116" s="33">
        <f>SUM(AA4:AA115)</f>
        <v>-53</v>
      </c>
      <c r="AB116" s="34">
        <f>SUM(AB4:AB115)</f>
        <v>0</v>
      </c>
      <c r="AC116" s="36"/>
    </row>
  </sheetData>
  <mergeCells count="3">
    <mergeCell ref="B1:J1"/>
    <mergeCell ref="K1:S1"/>
    <mergeCell ref="T1:AB1"/>
  </mergeCells>
  <conditionalFormatting sqref="A116:A1048576 A1:A5">
    <cfRule type="duplicateValues" dxfId="32" priority="68"/>
  </conditionalFormatting>
  <conditionalFormatting sqref="A6">
    <cfRule type="duplicateValues" dxfId="31" priority="71"/>
  </conditionalFormatting>
  <conditionalFormatting sqref="A99:A100">
    <cfRule type="duplicateValues" dxfId="30" priority="28"/>
  </conditionalFormatting>
  <conditionalFormatting sqref="A99:A100">
    <cfRule type="duplicateValues" dxfId="29" priority="27"/>
  </conditionalFormatting>
  <conditionalFormatting sqref="A101:A108">
    <cfRule type="duplicateValues" dxfId="28" priority="26"/>
  </conditionalFormatting>
  <conditionalFormatting sqref="A101:A108">
    <cfRule type="duplicateValues" dxfId="27" priority="25"/>
  </conditionalFormatting>
  <conditionalFormatting sqref="A89:A95">
    <cfRule type="duplicateValues" dxfId="26" priority="22"/>
  </conditionalFormatting>
  <conditionalFormatting sqref="A81:A88">
    <cfRule type="duplicateValues" dxfId="25" priority="21"/>
  </conditionalFormatting>
  <conditionalFormatting sqref="A64:A65 A53">
    <cfRule type="duplicateValues" dxfId="24" priority="23"/>
  </conditionalFormatting>
  <conditionalFormatting sqref="A81:A97 A64:A65 A53">
    <cfRule type="duplicateValues" dxfId="23" priority="20"/>
  </conditionalFormatting>
  <conditionalFormatting sqref="A74:A80">
    <cfRule type="duplicateValues" dxfId="22" priority="19"/>
  </conditionalFormatting>
  <conditionalFormatting sqref="A66:A73">
    <cfRule type="duplicateValues" dxfId="21" priority="18"/>
  </conditionalFormatting>
  <conditionalFormatting sqref="A66:A80">
    <cfRule type="duplicateValues" dxfId="20" priority="17"/>
  </conditionalFormatting>
  <conditionalFormatting sqref="A54:A55">
    <cfRule type="duplicateValues" dxfId="19" priority="16"/>
  </conditionalFormatting>
  <conditionalFormatting sqref="A54:A55">
    <cfRule type="duplicateValues" dxfId="18" priority="15"/>
  </conditionalFormatting>
  <conditionalFormatting sqref="A56:A63">
    <cfRule type="duplicateValues" dxfId="17" priority="14"/>
  </conditionalFormatting>
  <conditionalFormatting sqref="A56:A63">
    <cfRule type="duplicateValues" dxfId="16" priority="13"/>
  </conditionalFormatting>
  <conditionalFormatting sqref="A96:A97">
    <cfRule type="duplicateValues" dxfId="15" priority="24"/>
  </conditionalFormatting>
  <conditionalFormatting sqref="A44:A50">
    <cfRule type="duplicateValues" dxfId="14" priority="10"/>
  </conditionalFormatting>
  <conditionalFormatting sqref="A36:A43">
    <cfRule type="duplicateValues" dxfId="13" priority="9"/>
  </conditionalFormatting>
  <conditionalFormatting sqref="A19:A20 A8">
    <cfRule type="duplicateValues" dxfId="12" priority="11"/>
  </conditionalFormatting>
  <conditionalFormatting sqref="A36:A52 A19:A20 A8">
    <cfRule type="duplicateValues" dxfId="11" priority="8"/>
  </conditionalFormatting>
  <conditionalFormatting sqref="A29:A35">
    <cfRule type="duplicateValues" dxfId="10" priority="7"/>
  </conditionalFormatting>
  <conditionalFormatting sqref="A21:A28">
    <cfRule type="duplicateValues" dxfId="9" priority="6"/>
  </conditionalFormatting>
  <conditionalFormatting sqref="A21:A35">
    <cfRule type="duplicateValues" dxfId="8" priority="5"/>
  </conditionalFormatting>
  <conditionalFormatting sqref="A9:A10">
    <cfRule type="duplicateValues" dxfId="7" priority="4"/>
  </conditionalFormatting>
  <conditionalFormatting sqref="A9:A10">
    <cfRule type="duplicateValues" dxfId="6" priority="3"/>
  </conditionalFormatting>
  <conditionalFormatting sqref="A11:A18">
    <cfRule type="duplicateValues" dxfId="5" priority="2"/>
  </conditionalFormatting>
  <conditionalFormatting sqref="A11:A18">
    <cfRule type="duplicateValues" dxfId="4" priority="1"/>
  </conditionalFormatting>
  <conditionalFormatting sqref="A51:A52">
    <cfRule type="duplicateValues" dxfId="3" priority="12"/>
  </conditionalFormatting>
  <conditionalFormatting sqref="A116:A1048576 A1:A7 A109 A98">
    <cfRule type="duplicateValues" dxfId="2" priority="95"/>
  </conditionalFormatting>
  <conditionalFormatting sqref="A110:A115">
    <cfRule type="duplicateValues" dxfId="1" priority="105"/>
  </conditionalFormatting>
  <conditionalFormatting sqref="A7 A109 A98">
    <cfRule type="duplicateValues" dxfId="0" priority="107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2021-06-05T06:42:14Z</dcterms:modified>
</cp:coreProperties>
</file>