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3491154-KISSAN KHAD BEEJ BHANDAR\"/>
    </mc:Choice>
  </mc:AlternateContent>
  <xr:revisionPtr revIDLastSave="0" documentId="13_ncr:1_{BE0DFA57-486F-4659-8B1C-38D933F727BF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working'!$A$1:$G$68</definedName>
    <definedName name="_xlnm._FilterDatabase" localSheetId="5" hidden="1">Reco!$A$3:$AC$64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4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2" i="5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63" i="4" l="1"/>
  <c r="AA34" i="4"/>
  <c r="W36" i="4"/>
  <c r="U37" i="4"/>
  <c r="Y39" i="4"/>
  <c r="W44" i="4"/>
  <c r="AA50" i="4"/>
  <c r="W52" i="4"/>
  <c r="AA54" i="4"/>
  <c r="U57" i="4"/>
  <c r="U61" i="4"/>
  <c r="AA62" i="4"/>
  <c r="X5" i="4"/>
  <c r="V6" i="4"/>
  <c r="Z8" i="4"/>
  <c r="T63" i="4"/>
  <c r="AB63" i="4"/>
  <c r="AA11" i="4"/>
  <c r="U13" i="4"/>
  <c r="AA18" i="4"/>
  <c r="W20" i="4"/>
  <c r="AA22" i="4"/>
  <c r="W24" i="4"/>
  <c r="W28" i="4"/>
  <c r="T37" i="4"/>
  <c r="AB37" i="4"/>
  <c r="Z54" i="4"/>
  <c r="Y6" i="4"/>
  <c r="U8" i="4"/>
  <c r="W11" i="4"/>
  <c r="W14" i="4"/>
  <c r="AA16" i="4"/>
  <c r="Y17" i="4"/>
  <c r="W18" i="4"/>
  <c r="Y21" i="4"/>
  <c r="U23" i="4"/>
  <c r="Y25" i="4"/>
  <c r="W26" i="4"/>
  <c r="Y29" i="4"/>
  <c r="W30" i="4"/>
  <c r="U31" i="4"/>
  <c r="W42" i="4"/>
  <c r="Y45" i="4"/>
  <c r="W46" i="4"/>
  <c r="U47" i="4"/>
  <c r="AA56" i="4"/>
  <c r="W58" i="4"/>
  <c r="AA60" i="4"/>
  <c r="Y61" i="4"/>
  <c r="W62" i="4"/>
  <c r="AA10" i="4"/>
  <c r="Y11" i="4"/>
  <c r="AA13" i="4"/>
  <c r="W19" i="4"/>
  <c r="U20" i="4"/>
  <c r="W23" i="4"/>
  <c r="U24" i="4"/>
  <c r="Y26" i="4"/>
  <c r="W27" i="4"/>
  <c r="U36" i="4"/>
  <c r="AA37" i="4"/>
  <c r="Y38" i="4"/>
  <c r="W39" i="4"/>
  <c r="U40" i="4"/>
  <c r="W43" i="4"/>
  <c r="AA49" i="4"/>
  <c r="U52" i="4"/>
  <c r="Y54" i="4"/>
  <c r="X10" i="4"/>
  <c r="V11" i="4"/>
  <c r="X13" i="4"/>
  <c r="T19" i="4"/>
  <c r="AB19" i="4"/>
  <c r="Z20" i="4"/>
  <c r="V22" i="4"/>
  <c r="V26" i="4"/>
  <c r="Z28" i="4"/>
  <c r="V34" i="4"/>
  <c r="Z36" i="4"/>
  <c r="X37" i="4"/>
  <c r="V38" i="4"/>
  <c r="AA39" i="4"/>
  <c r="X41" i="4"/>
  <c r="Z44" i="4"/>
  <c r="V50" i="4"/>
  <c r="Z52" i="4"/>
  <c r="V54" i="4"/>
  <c r="Z56" i="4"/>
  <c r="X61" i="4"/>
  <c r="V62" i="4"/>
  <c r="AA6" i="4"/>
  <c r="W8" i="4"/>
  <c r="T18" i="4"/>
  <c r="AB18" i="4"/>
  <c r="T22" i="4"/>
  <c r="X28" i="4"/>
  <c r="T34" i="4"/>
  <c r="AB34" i="4"/>
  <c r="X44" i="4"/>
  <c r="T50" i="4"/>
  <c r="AB50" i="4"/>
  <c r="Z5" i="4"/>
  <c r="V4" i="4"/>
  <c r="T5" i="4"/>
  <c r="AB5" i="4"/>
  <c r="X7" i="4"/>
  <c r="T9" i="4"/>
  <c r="AB9" i="4"/>
  <c r="V12" i="4"/>
  <c r="Z13" i="4"/>
  <c r="T16" i="4"/>
  <c r="AB16" i="4"/>
  <c r="V19" i="4"/>
  <c r="T20" i="4"/>
  <c r="AB20" i="4"/>
  <c r="Z21" i="4"/>
  <c r="X22" i="4"/>
  <c r="T24" i="4"/>
  <c r="AB24" i="4"/>
  <c r="Z25" i="4"/>
  <c r="T28" i="4"/>
  <c r="AB28" i="4"/>
  <c r="T32" i="4"/>
  <c r="AB32" i="4"/>
  <c r="Z33" i="4"/>
  <c r="T36" i="4"/>
  <c r="AB36" i="4"/>
  <c r="Z37" i="4"/>
  <c r="T40" i="4"/>
  <c r="AB40" i="4"/>
  <c r="V43" i="4"/>
  <c r="T44" i="4"/>
  <c r="AB44" i="4"/>
  <c r="T48" i="4"/>
  <c r="AB48" i="4"/>
  <c r="Z49" i="4"/>
  <c r="T52" i="4"/>
  <c r="Z53" i="4"/>
  <c r="Z57" i="4"/>
  <c r="V59" i="4"/>
  <c r="X4" i="4"/>
  <c r="V5" i="4"/>
  <c r="Z7" i="4"/>
  <c r="X8" i="4"/>
  <c r="W59" i="4"/>
  <c r="AA4" i="4"/>
  <c r="Y5" i="4"/>
  <c r="AA8" i="4"/>
  <c r="V10" i="4"/>
  <c r="T11" i="4"/>
  <c r="Z12" i="4"/>
  <c r="T14" i="4"/>
  <c r="AB14" i="4"/>
  <c r="X16" i="4"/>
  <c r="V21" i="4"/>
  <c r="Z23" i="4"/>
  <c r="X24" i="4"/>
  <c r="T26" i="4"/>
  <c r="AB26" i="4"/>
  <c r="AA26" i="4"/>
  <c r="V29" i="4"/>
  <c r="Z35" i="4"/>
  <c r="T38" i="4"/>
  <c r="AB38" i="4"/>
  <c r="T42" i="4"/>
  <c r="AB42" i="4"/>
  <c r="V45" i="4"/>
  <c r="T46" i="4"/>
  <c r="Z51" i="4"/>
  <c r="V53" i="4"/>
  <c r="W56" i="4"/>
  <c r="Z59" i="4"/>
  <c r="V61" i="4"/>
  <c r="Y63" i="4"/>
  <c r="X33" i="4"/>
  <c r="T35" i="4"/>
  <c r="AB51" i="4"/>
  <c r="X6" i="4"/>
  <c r="Z9" i="4"/>
  <c r="AA12" i="4"/>
  <c r="W13" i="4"/>
  <c r="U14" i="4"/>
  <c r="W17" i="4"/>
  <c r="U18" i="4"/>
  <c r="AA19" i="4"/>
  <c r="Y20" i="4"/>
  <c r="W21" i="4"/>
  <c r="AA23" i="4"/>
  <c r="W25" i="4"/>
  <c r="Y28" i="4"/>
  <c r="U30" i="4"/>
  <c r="AA31" i="4"/>
  <c r="Y32" i="4"/>
  <c r="W33" i="4"/>
  <c r="AA35" i="4"/>
  <c r="W41" i="4"/>
  <c r="Y44" i="4"/>
  <c r="U46" i="4"/>
  <c r="AA47" i="4"/>
  <c r="Y48" i="4"/>
  <c r="W49" i="4"/>
  <c r="AA51" i="4"/>
  <c r="W57" i="4"/>
  <c r="AB35" i="4"/>
  <c r="X49" i="4"/>
  <c r="X26" i="4"/>
  <c r="X42" i="4"/>
  <c r="Z61" i="4"/>
  <c r="V63" i="4"/>
  <c r="X21" i="4"/>
  <c r="AA20" i="4"/>
  <c r="AA7" i="4"/>
  <c r="W9" i="4"/>
  <c r="T10" i="4"/>
  <c r="AB10" i="4"/>
  <c r="Z11" i="4"/>
  <c r="X12" i="4"/>
  <c r="X15" i="4"/>
  <c r="T17" i="4"/>
  <c r="AB17" i="4"/>
  <c r="Z18" i="4"/>
  <c r="AA21" i="4"/>
  <c r="Z22" i="4"/>
  <c r="X27" i="4"/>
  <c r="Z30" i="4"/>
  <c r="X31" i="4"/>
  <c r="AA33" i="4"/>
  <c r="X35" i="4"/>
  <c r="Z42" i="4"/>
  <c r="Z46" i="4"/>
  <c r="X47" i="4"/>
  <c r="X51" i="4"/>
  <c r="X55" i="4"/>
  <c r="V56" i="4"/>
  <c r="V60" i="4"/>
  <c r="T51" i="4"/>
  <c r="T27" i="4"/>
  <c r="AB27" i="4"/>
  <c r="AB30" i="4"/>
  <c r="X38" i="4"/>
  <c r="AA43" i="4"/>
  <c r="AB46" i="4"/>
  <c r="T4" i="4"/>
  <c r="AB4" i="4"/>
  <c r="W6" i="4"/>
  <c r="T7" i="4"/>
  <c r="AB7" i="4"/>
  <c r="Y8" i="4"/>
  <c r="V9" i="4"/>
  <c r="V13" i="4"/>
  <c r="AA14" i="4"/>
  <c r="Z14" i="4"/>
  <c r="Y15" i="4"/>
  <c r="W16" i="4"/>
  <c r="AA17" i="4"/>
  <c r="AB22" i="4"/>
  <c r="Y23" i="4"/>
  <c r="AA25" i="4"/>
  <c r="V27" i="4"/>
  <c r="AA28" i="4"/>
  <c r="X29" i="4"/>
  <c r="Y35" i="4"/>
  <c r="V36" i="4"/>
  <c r="X39" i="4"/>
  <c r="AA41" i="4"/>
  <c r="U43" i="4"/>
  <c r="T43" i="4"/>
  <c r="AB43" i="4"/>
  <c r="AA44" i="4"/>
  <c r="Y51" i="4"/>
  <c r="V52" i="4"/>
  <c r="V55" i="4"/>
  <c r="Y57" i="4"/>
  <c r="V58" i="4"/>
  <c r="Z60" i="4"/>
  <c r="W61" i="4"/>
  <c r="Z63" i="4"/>
  <c r="AA5" i="4"/>
  <c r="AB25" i="4"/>
  <c r="T41" i="4"/>
  <c r="AB41" i="4"/>
  <c r="AA63" i="4"/>
  <c r="W4" i="4"/>
  <c r="U5" i="4"/>
  <c r="Z6" i="4"/>
  <c r="W7" i="4"/>
  <c r="T8" i="4"/>
  <c r="AB8" i="4"/>
  <c r="U10" i="4"/>
  <c r="W12" i="4"/>
  <c r="AA15" i="4"/>
  <c r="Z16" i="4"/>
  <c r="V17" i="4"/>
  <c r="X19" i="4"/>
  <c r="V20" i="4"/>
  <c r="W22" i="4"/>
  <c r="T23" i="4"/>
  <c r="AB23" i="4"/>
  <c r="Y24" i="4"/>
  <c r="V25" i="4"/>
  <c r="V28" i="4"/>
  <c r="AA29" i="4"/>
  <c r="Y30" i="4"/>
  <c r="W34" i="4"/>
  <c r="X36" i="4"/>
  <c r="U38" i="4"/>
  <c r="V41" i="4"/>
  <c r="AA42" i="4"/>
  <c r="X43" i="4"/>
  <c r="V44" i="4"/>
  <c r="AA45" i="4"/>
  <c r="Y46" i="4"/>
  <c r="W50" i="4"/>
  <c r="W53" i="4"/>
  <c r="U54" i="4"/>
  <c r="T57" i="4"/>
  <c r="AB57" i="4"/>
  <c r="AA57" i="4"/>
  <c r="Y58" i="4"/>
  <c r="U60" i="4"/>
  <c r="U63" i="4"/>
  <c r="W5" i="4"/>
  <c r="Y7" i="4"/>
  <c r="V8" i="4"/>
  <c r="AA9" i="4"/>
  <c r="W10" i="4"/>
  <c r="AB11" i="4"/>
  <c r="X14" i="4"/>
  <c r="V15" i="4"/>
  <c r="X17" i="4"/>
  <c r="V18" i="4"/>
  <c r="X20" i="4"/>
  <c r="U21" i="4"/>
  <c r="V23" i="4"/>
  <c r="AA24" i="4"/>
  <c r="X25" i="4"/>
  <c r="U26" i="4"/>
  <c r="AA27" i="4"/>
  <c r="U29" i="4"/>
  <c r="W32" i="4"/>
  <c r="V35" i="4"/>
  <c r="Y37" i="4"/>
  <c r="W38" i="4"/>
  <c r="AA40" i="4"/>
  <c r="Z43" i="4"/>
  <c r="U45" i="4"/>
  <c r="W48" i="4"/>
  <c r="V51" i="4"/>
  <c r="Y53" i="4"/>
  <c r="W54" i="4"/>
  <c r="V57" i="4"/>
  <c r="AA58" i="4"/>
  <c r="Z58" i="4"/>
  <c r="Y59" i="4"/>
  <c r="W60" i="4"/>
  <c r="T61" i="4"/>
  <c r="AB61" i="4"/>
  <c r="AA61" i="4"/>
  <c r="Z62" i="4"/>
  <c r="U4" i="4"/>
  <c r="U9" i="4"/>
  <c r="X11" i="4"/>
  <c r="Y12" i="4"/>
  <c r="T13" i="4"/>
  <c r="AB13" i="4"/>
  <c r="V14" i="4"/>
  <c r="Y16" i="4"/>
  <c r="Z17" i="4"/>
  <c r="U19" i="4"/>
  <c r="X23" i="4"/>
  <c r="T30" i="4"/>
  <c r="Z55" i="4"/>
  <c r="U7" i="4"/>
  <c r="X9" i="4"/>
  <c r="Y10" i="4"/>
  <c r="T12" i="4"/>
  <c r="AB12" i="4"/>
  <c r="Y14" i="4"/>
  <c r="Z15" i="4"/>
  <c r="U17" i="4"/>
  <c r="W40" i="4"/>
  <c r="X45" i="4"/>
  <c r="Y4" i="4"/>
  <c r="T6" i="4"/>
  <c r="AB6" i="4"/>
  <c r="V7" i="4"/>
  <c r="Y9" i="4"/>
  <c r="Z10" i="4"/>
  <c r="U12" i="4"/>
  <c r="U16" i="4"/>
  <c r="X18" i="4"/>
  <c r="Y19" i="4"/>
  <c r="T21" i="4"/>
  <c r="AB21" i="4"/>
  <c r="Z4" i="4"/>
  <c r="U6" i="4"/>
  <c r="U11" i="4"/>
  <c r="Y13" i="4"/>
  <c r="V16" i="4"/>
  <c r="Y18" i="4"/>
  <c r="Z19" i="4"/>
  <c r="U22" i="4"/>
  <c r="Z24" i="4"/>
  <c r="T25" i="4"/>
  <c r="Y27" i="4"/>
  <c r="W29" i="4"/>
  <c r="AA30" i="4"/>
  <c r="V31" i="4"/>
  <c r="Z32" i="4"/>
  <c r="U33" i="4"/>
  <c r="T33" i="4"/>
  <c r="AB33" i="4"/>
  <c r="Y34" i="4"/>
  <c r="X34" i="4"/>
  <c r="Z39" i="4"/>
  <c r="V40" i="4"/>
  <c r="Y41" i="4"/>
  <c r="U42" i="4"/>
  <c r="W45" i="4"/>
  <c r="AA46" i="4"/>
  <c r="V47" i="4"/>
  <c r="Z48" i="4"/>
  <c r="U49" i="4"/>
  <c r="T49" i="4"/>
  <c r="AB49" i="4"/>
  <c r="Y50" i="4"/>
  <c r="X50" i="4"/>
  <c r="T53" i="4"/>
  <c r="AB53" i="4"/>
  <c r="AA53" i="4"/>
  <c r="Y55" i="4"/>
  <c r="U56" i="4"/>
  <c r="T59" i="4"/>
  <c r="AB59" i="4"/>
  <c r="AA59" i="4"/>
  <c r="U62" i="4"/>
  <c r="U25" i="4"/>
  <c r="Z27" i="4"/>
  <c r="U28" i="4"/>
  <c r="W31" i="4"/>
  <c r="AA32" i="4"/>
  <c r="V33" i="4"/>
  <c r="Z34" i="4"/>
  <c r="U35" i="4"/>
  <c r="Y36" i="4"/>
  <c r="Z41" i="4"/>
  <c r="V42" i="4"/>
  <c r="Y43" i="4"/>
  <c r="U44" i="4"/>
  <c r="W47" i="4"/>
  <c r="AA48" i="4"/>
  <c r="V49" i="4"/>
  <c r="Z50" i="4"/>
  <c r="U51" i="4"/>
  <c r="Y52" i="4"/>
  <c r="U53" i="4"/>
  <c r="X57" i="4"/>
  <c r="U59" i="4"/>
  <c r="Y60" i="4"/>
  <c r="X63" i="4"/>
  <c r="Z26" i="4"/>
  <c r="Z29" i="4"/>
  <c r="V30" i="4"/>
  <c r="Y31" i="4"/>
  <c r="U32" i="4"/>
  <c r="W35" i="4"/>
  <c r="AA36" i="4"/>
  <c r="V37" i="4"/>
  <c r="Z38" i="4"/>
  <c r="U39" i="4"/>
  <c r="T39" i="4"/>
  <c r="AB39" i="4"/>
  <c r="Y40" i="4"/>
  <c r="X40" i="4"/>
  <c r="Z45" i="4"/>
  <c r="V46" i="4"/>
  <c r="Y47" i="4"/>
  <c r="U48" i="4"/>
  <c r="W51" i="4"/>
  <c r="AA52" i="4"/>
  <c r="T55" i="4"/>
  <c r="AB55" i="4"/>
  <c r="AA55" i="4"/>
  <c r="U58" i="4"/>
  <c r="Y22" i="4"/>
  <c r="V24" i="4"/>
  <c r="U27" i="4"/>
  <c r="Z31" i="4"/>
  <c r="V32" i="4"/>
  <c r="Y33" i="4"/>
  <c r="U34" i="4"/>
  <c r="W37" i="4"/>
  <c r="AA38" i="4"/>
  <c r="V39" i="4"/>
  <c r="Z40" i="4"/>
  <c r="U41" i="4"/>
  <c r="Y42" i="4"/>
  <c r="Z47" i="4"/>
  <c r="V48" i="4"/>
  <c r="Y49" i="4"/>
  <c r="U50" i="4"/>
  <c r="X53" i="4"/>
  <c r="U55" i="4"/>
  <c r="Y56" i="4"/>
  <c r="X59" i="4"/>
  <c r="Y62" i="4"/>
  <c r="T29" i="4"/>
  <c r="AB29" i="4"/>
  <c r="X30" i="4"/>
  <c r="T45" i="4"/>
  <c r="AB45" i="4"/>
  <c r="X46" i="4"/>
  <c r="T31" i="4"/>
  <c r="AB31" i="4"/>
  <c r="X32" i="4"/>
  <c r="T47" i="4"/>
  <c r="AB47" i="4"/>
  <c r="X48" i="4"/>
  <c r="W55" i="4"/>
  <c r="AB52" i="4"/>
  <c r="T54" i="4"/>
  <c r="AB54" i="4"/>
  <c r="X56" i="4"/>
  <c r="T58" i="4"/>
  <c r="AB58" i="4"/>
  <c r="X60" i="4"/>
  <c r="T62" i="4"/>
  <c r="AB62" i="4"/>
  <c r="X52" i="4"/>
  <c r="X54" i="4"/>
  <c r="T56" i="4"/>
  <c r="AB56" i="4"/>
  <c r="X58" i="4"/>
  <c r="T60" i="4"/>
  <c r="AB60" i="4"/>
  <c r="X62" i="4"/>
  <c r="B2" i="6"/>
  <c r="AC16" i="4" l="1"/>
  <c r="AC40" i="4"/>
  <c r="AC9" i="4"/>
  <c r="AC37" i="4"/>
  <c r="AC63" i="4"/>
  <c r="AC5" i="4"/>
  <c r="AC30" i="4"/>
  <c r="AC34" i="4"/>
  <c r="AC11" i="4"/>
  <c r="AC44" i="4"/>
  <c r="AC18" i="4"/>
  <c r="AC19" i="4"/>
  <c r="AC51" i="4"/>
  <c r="AC42" i="4"/>
  <c r="AC46" i="4"/>
  <c r="AC52" i="4"/>
  <c r="AC50" i="4"/>
  <c r="AC26" i="4"/>
  <c r="AC53" i="4"/>
  <c r="AC22" i="4"/>
  <c r="AC27" i="4"/>
  <c r="AC20" i="4"/>
  <c r="AC28" i="4"/>
  <c r="AC35" i="4"/>
  <c r="AC31" i="4"/>
  <c r="AC25" i="4"/>
  <c r="AC58" i="4"/>
  <c r="AC38" i="4"/>
  <c r="AC48" i="4"/>
  <c r="AC36" i="4"/>
  <c r="AC24" i="4"/>
  <c r="AC14" i="4"/>
  <c r="AC32" i="4"/>
  <c r="AC29" i="4"/>
  <c r="AC41" i="4"/>
  <c r="AC10" i="4"/>
  <c r="AC49" i="4"/>
  <c r="AC21" i="4"/>
  <c r="AC23" i="4"/>
  <c r="AC7" i="4"/>
  <c r="AC17" i="4"/>
  <c r="AC62" i="4"/>
  <c r="AC47" i="4"/>
  <c r="AC6" i="4"/>
  <c r="AC13" i="4"/>
  <c r="AC8" i="4"/>
  <c r="AC43" i="4"/>
  <c r="AC4" i="4"/>
  <c r="AC61" i="4"/>
  <c r="AC57" i="4"/>
  <c r="AC59" i="4"/>
  <c r="AC60" i="4"/>
  <c r="AC12" i="4"/>
  <c r="AC45" i="4"/>
  <c r="AC55" i="4"/>
  <c r="AC39" i="4"/>
  <c r="AC33" i="4"/>
  <c r="AC54" i="4"/>
  <c r="AC56" i="4"/>
  <c r="F3" i="2"/>
  <c r="U15" i="4" s="1"/>
  <c r="M3" i="2" l="1"/>
  <c r="AB15" i="4" s="1"/>
  <c r="H3" i="2"/>
  <c r="W15" i="4" s="1"/>
  <c r="E3" i="2"/>
  <c r="T15" i="4" s="1"/>
  <c r="Q11" i="5"/>
  <c r="AC15" i="4" l="1"/>
  <c r="B1" i="6"/>
  <c r="E64" i="4" l="1"/>
  <c r="I64" i="4"/>
  <c r="M64" i="4"/>
  <c r="H64" i="4"/>
  <c r="P64" i="4"/>
  <c r="J64" i="4"/>
  <c r="R64" i="4"/>
  <c r="Q64" i="4"/>
  <c r="D64" i="4"/>
  <c r="L64" i="4"/>
  <c r="F64" i="4"/>
  <c r="N64" i="4"/>
  <c r="G64" i="4"/>
  <c r="C64" i="4"/>
  <c r="S64" i="4"/>
  <c r="O64" i="4"/>
  <c r="B64" i="4"/>
  <c r="M64" i="2" l="1"/>
  <c r="L64" i="2"/>
  <c r="K64" i="2"/>
  <c r="J64" i="2"/>
  <c r="I64" i="2"/>
  <c r="H64" i="2"/>
  <c r="G64" i="2"/>
  <c r="F64" i="2"/>
  <c r="E64" i="2"/>
  <c r="K64" i="4" l="1"/>
  <c r="X64" i="4" l="1"/>
  <c r="T64" i="4"/>
  <c r="W64" i="4" l="1"/>
  <c r="AA64" i="4"/>
  <c r="V64" i="4"/>
  <c r="Z64" i="4"/>
  <c r="AB64" i="4"/>
  <c r="U64" i="4"/>
  <c r="Y64" i="4"/>
</calcChain>
</file>

<file path=xl/sharedStrings.xml><?xml version="1.0" encoding="utf-8"?>
<sst xmlns="http://schemas.openxmlformats.org/spreadsheetml/2006/main" count="655" uniqueCount="184">
  <si>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</si>
  <si>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</si>
  <si>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</si>
  <si>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</si>
  <si>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</si>
  <si>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</si>
  <si>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</si>
  <si>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</si>
  <si>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</si>
  <si>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</si>
  <si>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</si>
  <si>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</si>
  <si>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</si>
  <si>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</si>
  <si>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</si>
  <si>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</si>
  <si>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</si>
  <si>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</si>
  <si>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</si>
  <si>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</si>
  <si>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</si>
  <si>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</si>
  <si>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</si>
  <si>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</si>
  <si>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</si>
  <si>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</si>
  <si>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</si>
  <si>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</si>
  <si>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</si>
  <si>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</si>
  <si>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</si>
  <si>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</si>
  <si>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</si>
  <si>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</si>
  <si>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</si>
  <si>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</si>
  <si>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</si>
  <si>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</si>
  <si>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</si>
  <si>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</si>
  <si>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</si>
  <si>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31-Dec-2020</t>
  </si>
  <si>
    <t>Dealer Report -01-Apr-2020 TO 31-Dec-2020</t>
  </si>
  <si>
    <t>M/S KISSAN KHAD BEEJ BHANDAR, JMR</t>
  </si>
  <si>
    <t>Opp. Colloctrate, C.V.S. Colony,, Jaisalmer</t>
  </si>
  <si>
    <t>Lic. No. (Seed-181), (Pestiside-182), (Fert-183R)</t>
  </si>
  <si>
    <t>Lic No Fert. - 1/95/Mgh (W)</t>
  </si>
  <si>
    <t>Bayar</t>
  </si>
  <si>
    <t>1-Apr-2020 to 31-Dec-2020</t>
  </si>
  <si>
    <t/>
  </si>
  <si>
    <t>M/S KISSAN KHAD BEEJ BHANDAR, JMR (20-21)</t>
  </si>
  <si>
    <t>AMBITION 1 LTR</t>
  </si>
  <si>
    <t>AMBITION 500 ML</t>
  </si>
  <si>
    <t>Antracol250gm</t>
  </si>
  <si>
    <t>AntracolWP70-1kg</t>
  </si>
  <si>
    <t>Antracol Wp70-500gm</t>
  </si>
  <si>
    <t>Bajra Proagro 9444-1.5kg</t>
  </si>
  <si>
    <t>Bajra Proagro 9444- 4.5kg</t>
  </si>
  <si>
    <t>Bajra Proagro 9444(G)-1.5kg</t>
  </si>
  <si>
    <t>Bajra Proagro 9444(Gold)-1.5kg</t>
  </si>
  <si>
    <t>Belt Expert-100ml</t>
  </si>
  <si>
    <t>Cotton Surpass 7172 - 450gm</t>
  </si>
  <si>
    <t>Cotton Surpass Bayer-450gm</t>
  </si>
  <si>
    <t>Decis-100 - 1 Ltr</t>
  </si>
  <si>
    <t>DECIS 100 - 250ML</t>
  </si>
  <si>
    <t>DECIS 2.8 1 Ltr</t>
  </si>
  <si>
    <t>Decis 28 -1 Ltrs</t>
  </si>
  <si>
    <t>Decis- 28- 500ml</t>
  </si>
  <si>
    <t>Decis-500ml</t>
  </si>
  <si>
    <t>Ethrel-1ltr</t>
  </si>
  <si>
    <t>ETHREL 500 ML</t>
  </si>
  <si>
    <t>Evergol Xtend 100ml</t>
  </si>
  <si>
    <t>Evergol Xtend250ml</t>
  </si>
  <si>
    <t>Evergol Xtend 40 Ml</t>
  </si>
  <si>
    <t>Fame SC 480-100ml</t>
  </si>
  <si>
    <t>Fame SC480-10ml</t>
  </si>
  <si>
    <t>Fame SC480-250ml</t>
  </si>
  <si>
    <t>Fame SC480-500ml</t>
  </si>
  <si>
    <t>Fame SC 480-50ml</t>
  </si>
  <si>
    <t>Folicur-1ltr</t>
  </si>
  <si>
    <t>Folicur-250ml</t>
  </si>
  <si>
    <t>Folicur-500ml</t>
  </si>
  <si>
    <t>Folio Gold-1ltr</t>
  </si>
  <si>
    <t>Folio Gold-500ml</t>
  </si>
  <si>
    <t>Gaucho-100ml</t>
  </si>
  <si>
    <t>Gaucho 1ltr</t>
  </si>
  <si>
    <t>Gaucho-250mL</t>
  </si>
  <si>
    <t>Gaucho-50ml</t>
  </si>
  <si>
    <t>Gaucho-5ltr</t>
  </si>
  <si>
    <t>Mustard Kesri Gold 500gm (Bayer)</t>
  </si>
  <si>
    <t>Mustard PA 5210 1Kg</t>
  </si>
  <si>
    <t>Mustard Proagro 5222-1kg</t>
  </si>
  <si>
    <t>Nativo-100gm</t>
  </si>
  <si>
    <t>Nativo-250gm</t>
  </si>
  <si>
    <t>Nativo-500gm</t>
  </si>
  <si>
    <t>Planofix SL-100ml</t>
  </si>
  <si>
    <t>Planofix SL-250ml</t>
  </si>
  <si>
    <t>Pre Mini Kit</t>
  </si>
  <si>
    <t>Raft EC-1ltr</t>
  </si>
  <si>
    <t>Raft EC-250ml</t>
  </si>
  <si>
    <t>Raft EC-500ml</t>
  </si>
  <si>
    <t>Raxil- 100gm</t>
  </si>
  <si>
    <t>Raxil-100ml</t>
  </si>
  <si>
    <t>Raxil-40gm</t>
  </si>
  <si>
    <t>Raxil-50ml</t>
  </si>
  <si>
    <t>Regent GR-1kg</t>
  </si>
  <si>
    <t>Regent GR-25kg</t>
  </si>
  <si>
    <t>Regent GR-5kg</t>
  </si>
  <si>
    <t>Regent SC-100ml</t>
  </si>
  <si>
    <t>Regent SC-1ltr</t>
  </si>
  <si>
    <t>Regent SC-250ml</t>
  </si>
  <si>
    <t>Regent SC-500ml</t>
  </si>
  <si>
    <t>Regent Ultra GR 10kg</t>
  </si>
  <si>
    <t>Regent Ultra GR 4kg</t>
  </si>
  <si>
    <t>Solomon-100ml</t>
  </si>
  <si>
    <t>Solomon- 1ltr</t>
  </si>
  <si>
    <t>Solomon-250ml</t>
  </si>
  <si>
    <t>Solomon-500ml</t>
  </si>
  <si>
    <t>ANTRACOL (T) WP70 40X250GR BAG IN</t>
  </si>
  <si>
    <t>ANTRACOL (T) WP70 10X1KG BAG IN</t>
  </si>
  <si>
    <t>ANTRACOL (T) WP70 20X500GR BAG IN</t>
  </si>
  <si>
    <t>MILLET HYBRID 9444 20X1.5KG BAG IN</t>
  </si>
  <si>
    <t>MILLET HYBRID 9444 6X4.5KG BAG IN</t>
  </si>
  <si>
    <t>MILLET HYBRID 9444(G) 20X1.5KG BAG IN</t>
  </si>
  <si>
    <t>MILLET HYBRID 9444 GOLD 20X1.50KG BAG IN</t>
  </si>
  <si>
    <t>SURPASS 7172 BG2 20X450GR BAG IN</t>
  </si>
  <si>
    <t>DECIS EC101-2 10X1L BOT IN</t>
  </si>
  <si>
    <t>DECIS EC 28 10X1L BOT IN</t>
  </si>
  <si>
    <t>DECIS EC 28 20X500ML BOT IN</t>
  </si>
  <si>
    <t>ETHREL SL39 10X1L BOT IN</t>
  </si>
  <si>
    <t>FAME (T) SC480 20X100ML BOT IN</t>
  </si>
  <si>
    <t>FAME (T) SC480 8X250ML BOT IN</t>
  </si>
  <si>
    <t>FAME (T) SC480 4X500ML BOT IN</t>
  </si>
  <si>
    <t>FAME (T) SC480 40X50ML BOT IN</t>
  </si>
  <si>
    <t>FOLICUR (T) EC250 10X1L BOT IN</t>
  </si>
  <si>
    <t>MUSTARD KESARI GOLD 60X500GR BAG IN</t>
  </si>
  <si>
    <t>MUSTARD 5222 30X1KG BAG IN</t>
  </si>
  <si>
    <t>NATIVO WG75 50X100GR BAG IN</t>
  </si>
  <si>
    <t>NATIVO WG75 40X250GR BAG IN</t>
  </si>
  <si>
    <t>NATIVO WG75 20X500GR BAG IN</t>
  </si>
  <si>
    <t>PLANOFIX SL4 5 40X250ML BOT IN</t>
  </si>
  <si>
    <t>DISCOUNTINUE PRODUCT</t>
  </si>
  <si>
    <t>RAFT EC60 40X250ML BOT IN</t>
  </si>
  <si>
    <t>RAXIL (T) DS2 5X(10X100GR) BAG IN</t>
  </si>
  <si>
    <t>RAXIL (T) DS2 5X(25X40GR) BAG IN</t>
  </si>
  <si>
    <t>RAXIL EASY FS60 100X50ML BOT IN</t>
  </si>
  <si>
    <t>REGENT GR0 3 20X1KG BAG IN</t>
  </si>
  <si>
    <t>REGENT GR0 3 1X25KG BOX WW</t>
  </si>
  <si>
    <t>REGENT (T) SC50 50X100ML BOT IN</t>
  </si>
  <si>
    <t>REGENT (T) SC50 20X500ML BOT IN</t>
  </si>
  <si>
    <t>REGENT ULTRA GR0.6 2X10KG BAG IN</t>
  </si>
  <si>
    <t>SOLOMON OD300 10X1L BOT IN</t>
  </si>
  <si>
    <t>Stock and Sales FOR THE PERIOD 01-Apr-2020 TO 31-Dec-2020</t>
  </si>
  <si>
    <t>DISTRIBUTOR:Kissan Khad Beej Bhandar,</t>
  </si>
  <si>
    <t>SAPCODE</t>
  </si>
  <si>
    <t>Kissan Khad Beej Bhandar</t>
  </si>
  <si>
    <t>FOLICUR (T) EC250 20X500ML BOT IN</t>
  </si>
  <si>
    <t>GAUCHO FS600 2X(5X1L) BOT IN</t>
  </si>
  <si>
    <t>GAUCHO FS600 100X50ML BOT IN</t>
  </si>
  <si>
    <t>GAUCHO FS600 40X250ML BOT IN</t>
  </si>
  <si>
    <t>PLANOFIX SL4 5 50X100ML BOT IN</t>
  </si>
  <si>
    <t>RAFT EC60 10X1L BOT IN</t>
  </si>
  <si>
    <t>RAFT EC60 20X500ML BOT IN</t>
  </si>
  <si>
    <t>REGENT GR0 3 4X5KG BAG IN</t>
  </si>
  <si>
    <t>SOLOMON OD300 40X250ML BOT IN</t>
  </si>
  <si>
    <t>NEWPRODUCT_3491154</t>
  </si>
  <si>
    <t>DECIS EC101-2 40X250ML BOT IN</t>
  </si>
  <si>
    <t>MUSTARD PA 5210 (LOC) 30X1KG BAG IN</t>
  </si>
  <si>
    <t>GRANDTOTAL</t>
  </si>
  <si>
    <t>AMBITION 20X500ML BOT IN</t>
  </si>
  <si>
    <t>BELT EXPERT SC480 50X100ML BOT IN</t>
  </si>
  <si>
    <t>ETHREL SL39 20X500ML BOT IN</t>
  </si>
  <si>
    <t>EVERGOL XTEND FS308 50X100ML BOT IN</t>
  </si>
  <si>
    <t>EVERGOL XTEND FS308 100X40ML BOT IN</t>
  </si>
  <si>
    <t>FAME (T) SC480 10X(20X10ML) BOT IN</t>
  </si>
  <si>
    <t>FOLICUR (T) EC250 40X250ML BOT IN</t>
  </si>
  <si>
    <t>REGENT (T) SC50 10X1L BOT IN</t>
  </si>
  <si>
    <t>REGENT (T) SC50 20X250ML BOT IN</t>
  </si>
  <si>
    <t>REGENT ULTRA GR0 6 5X4KG BAG IN</t>
  </si>
  <si>
    <t>SOLOMON OD300 50X100ML BOT IN</t>
  </si>
  <si>
    <t>SOLOMON OD300 20X500ML BOT IN</t>
  </si>
  <si>
    <t>EVERGOL XTEND FS308 40X250ML BOT IN</t>
  </si>
  <si>
    <t>GAUCHO FS600 2X5L BOT IN</t>
  </si>
  <si>
    <t>Generated on 1/12/2021 7:51:26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</si>
</sst>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s&quot;"/>
    <numFmt numFmtId="169" formatCode="&quot;&quot;0&quot; bag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31" applyNumberFormat="0" applyAlignment="0" applyProtection="0"/>
    <xf numFmtId="0" fontId="25" fillId="11" borderId="32" applyNumberFormat="0" applyAlignment="0" applyProtection="0"/>
    <xf numFmtId="0" fontId="26" fillId="11" borderId="31" applyNumberFormat="0" applyAlignment="0" applyProtection="0"/>
    <xf numFmtId="0" fontId="27" fillId="0" borderId="33" applyNumberFormat="0" applyFill="0" applyAlignment="0" applyProtection="0"/>
    <xf numFmtId="0" fontId="28" fillId="12" borderId="34" applyNumberFormat="0" applyAlignment="0" applyProtection="0"/>
    <xf numFmtId="0" fontId="29" fillId="0" borderId="0" applyNumberFormat="0" applyFill="0" applyBorder="0" applyAlignment="0" applyProtection="0"/>
    <xf numFmtId="0" fontId="16" fillId="13" borderId="35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3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3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3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3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1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8.515191666665" createdVersion="6" refreshedVersion="6" minRefreshableVersion="3" recordCount="6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-229" maxValue="1360"/>
    </cacheField>
    <cacheField name="Inwards" numFmtId="0">
      <sharedItems containsString="0" containsBlank="1" containsNumber="1" containsInteger="1" minValue="-152" maxValue="5400"/>
    </cacheField>
    <cacheField name="Outwards" numFmtId="0">
      <sharedItems containsString="0" containsBlank="1" containsNumber="1" containsInteger="1" minValue="-19" maxValue="6159"/>
    </cacheField>
    <cacheField name="Closing Balance" numFmtId="0">
      <sharedItems containsString="0" containsBlank="1" containsNumber="1" containsInteger="1" minValue="-831" maxValue="1177"/>
    </cacheField>
    <cacheField name="Combi Name" numFmtId="165">
      <sharedItems/>
    </cacheField>
    <cacheField name="Master Name" numFmtId="0">
      <sharedItems count="133">
        <s v="AMBITION 10X1L BOT IN"/>
        <s v="AMBITION 20X500ML BOT IN"/>
        <s v="ANTRACOL (T) WP70 40X250GR BAG IN"/>
        <s v="ANTRACOL (T) WP70 10X1KG BAG IN"/>
        <s v="ANTRACOL (T) WP70 20X500GR BAG IN"/>
        <s v="MILLET HYBRID 9444 20X1.5KG BAG IN"/>
        <s v="MILLET HYBRID 9444 6X4.5KG BAG IN"/>
        <s v="MILLET HYBRID 9444(G) 20X1.5KG BAG IN"/>
        <s v="MILLET HYBRID 9444 GOLD 20X1.50KG BAG IN"/>
        <s v="BELT EXPERT SC480 50X100ML BOT IN"/>
        <s v="SURPASS 7172 BG2 20X450GR BAG IN"/>
        <s v="NEWPRODUCT_3491154"/>
        <s v="DECIS EC101-2 10X1L BOT IN"/>
        <s v="DECIS EC101-2 40X250ML BOT IN"/>
        <s v="DECIS EC 28 10X1L BOT IN"/>
        <s v="DECIS EC 28 20X500ML BOT IN"/>
        <s v="ETHREL SL39 10X1L BOT IN"/>
        <s v="ETHREL SL39 20X500ML BOT IN"/>
        <s v="EVERGOL XTEND FS308 50X100ML BOT IN"/>
        <s v="EVERGOL XTEND FS308 40X250ML BOT IN"/>
        <s v="EVERGOL XTEND FS308 100X40ML BOT IN"/>
        <s v="FAME (T) SC480 20X100ML BOT IN"/>
        <s v="FAME (T) SC480 10X(20X10ML) BOT IN"/>
        <s v="FAME (T) SC480 8X250ML BOT IN"/>
        <s v="FAME (T) SC480 4X500ML BOT IN"/>
        <s v="FAME (T) SC480 40X50ML BOT IN"/>
        <s v="FOLICUR (T) EC250 10X1L BOT IN"/>
        <s v="FOLICUR (T) EC250 40X250ML BOT IN"/>
        <s v="FOLICUR (T) EC250 20X500ML BOT IN"/>
        <s v="GAUCHO FS600 2X(5X1L) BOT IN"/>
        <s v="GAUCHO FS600 40X250ML BOT IN"/>
        <s v="GAUCHO FS600 100X50ML BOT IN"/>
        <s v="GAUCHO FS600 2X5L BOT IN"/>
        <s v="MUSTARD KESARI GOLD 60X500GR BAG IN"/>
        <s v="MUSTARD PA 5210 (LOC) 30X1KG BAG IN"/>
        <s v="MUSTARD 5222 30X1KG BAG IN"/>
        <s v="NATIVO WG75 50X100GR BAG IN"/>
        <s v="NATIVO WG75 40X250GR BAG IN"/>
        <s v="NATIVO WG75 20X500GR BAG IN"/>
        <s v="PLANOFIX SL4 5 50X100ML BOT IN"/>
        <s v="PLANOFIX SL4 5 40X250ML BOT IN"/>
        <s v="DISCOUNTINUE PRODUCT"/>
        <s v="RAFT EC60 10X1L BOT IN"/>
        <s v="RAFT EC60 40X250ML BOT IN"/>
        <s v="RAFT EC60 20X500ML BOT IN"/>
        <s v="RAXIL (T) DS2 5X(10X100GR) BAG IN"/>
        <s v="RAXIL (T) DS2 5X(25X40GR) BAG IN"/>
        <s v="RAXIL EASY FS60 100X50ML BOT IN"/>
        <s v="REGENT GR0 3 20X1KG BAG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ULTRA GR0.6 2X10KG BAG IN"/>
        <s v="REGENT ULTRA GR0 6 5X4KG BAG IN"/>
        <s v="SOLOMON OD300 50X100ML BOT IN"/>
        <s v="SOLOMON OD300 10X1L BOT IN"/>
        <s v="SOLOMON OD300 40X250ML BOT IN"/>
        <s v="SOLOMON OD300 20X500ML BOT IN"/>
        <s v="SECTIN WG60 20X600GR BAG IN" u="1"/>
        <s v="SECTIN WG60 50X100GR BAG IN" u="1"/>
        <s v="PROFILER WG71 11 20X250GR BAG IN" u="1"/>
        <s v="PLANOFIX SL45 10X1L BOT IN" u="1"/>
        <s v="FOOST WP50 20X250G BAG IN" u="1"/>
        <s v="FOOST WP50 24X500G BAG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ALION PLUS SC560 4X5L BOT IN" u="1"/>
        <e v="#N/A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LESENTA WG80 100X40GR BAG IN" u="1"/>
        <s v="LESENTA WG80 50X100GR BAG IN" u="1"/>
        <s v="PLANOFIX SL4 5 20X500ML BOT IN" u="1"/>
        <s v="MELODY DUO WP66 8 10X800G BAG IN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MELODY DUO WP66 8 10X400GR BAG IN" u="1"/>
        <s v="MELODY DUO WP66 8 50X100GR BAG IN" u="1"/>
        <s v="NATIVO WG75 1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50X100ML BOT IN" u="1"/>
        <s v="ANTRACOL (T) WP70 50X100GR BAG IN" u="1"/>
        <s v="COUNCIL ACTIV WG30 12X(5X90GR) BOX IN" u="1"/>
        <s v="MOVENTO ENERGY SC240 40X250ML BOT IN" u="1"/>
        <s v="MOVENTO ENERGY SC240 50X1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40X250ML BOT IN" u="1"/>
        <s v="DECIS EC 28 50X100ML BOT IN" u="1"/>
        <s v="CONFIDOR (T) SL200 10X1L BOT IN" u="1"/>
        <s v="AMBITION 40X250ML BOT IN" u="1"/>
        <s v="LUNA EXPERIENCE SC400 50X100ML BOT IN" u="1"/>
        <s v="ETHREL SL39 50X100M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s v="AMBITION 1 LTR"/>
    <n v="-229"/>
    <n v="300"/>
    <n v="440"/>
    <n v="-369"/>
    <s v="AMBITION 1 LTR-pcs"/>
    <x v="0"/>
  </r>
  <r>
    <s v="AMBITION 500 ML"/>
    <n v="2"/>
    <m/>
    <m/>
    <n v="2"/>
    <s v="AMBITION 500 ML-pcs"/>
    <x v="1"/>
  </r>
  <r>
    <s v="Antracol250gm"/>
    <m/>
    <m/>
    <m/>
    <m/>
    <s v="Antracol250gm-nos"/>
    <x v="2"/>
  </r>
  <r>
    <s v="AntracolWP70-1kg"/>
    <n v="1360"/>
    <n v="110"/>
    <n v="448"/>
    <n v="1022"/>
    <s v="AntracolWP70-1kg-nos"/>
    <x v="3"/>
  </r>
  <r>
    <s v="Antracol Wp70-500gm"/>
    <n v="248"/>
    <n v="20"/>
    <n v="15"/>
    <n v="253"/>
    <s v="Antracol Wp70-500gm-nos"/>
    <x v="4"/>
  </r>
  <r>
    <s v="Bajra Proagro 9444-1.5kg"/>
    <n v="-72"/>
    <n v="5400"/>
    <n v="6159"/>
    <n v="-831"/>
    <s v="Bajra Proagro 9444-1.5kg-nos"/>
    <x v="5"/>
  </r>
  <r>
    <s v="Bajra Proagro 9444- 4.5kg"/>
    <n v="-133"/>
    <n v="786"/>
    <n v="719"/>
    <n v="-66"/>
    <s v="Bajra Proagro 9444- 4.5kg-nos"/>
    <x v="6"/>
  </r>
  <r>
    <s v="Bajra Proagro 9444(G)-1.5kg"/>
    <n v="25"/>
    <m/>
    <n v="47"/>
    <n v="-22"/>
    <s v="Bajra Proagro 9444(G)-1.5kg-nos"/>
    <x v="7"/>
  </r>
  <r>
    <s v="Bajra Proagro 9444(Gold)-1.5kg"/>
    <n v="249"/>
    <m/>
    <n v="339"/>
    <n v="-90"/>
    <s v="Bajra Proagro 9444(Gold)-1.5kg-nos"/>
    <x v="8"/>
  </r>
  <r>
    <s v="Belt Expert-100ml"/>
    <m/>
    <n v="450"/>
    <n v="157"/>
    <n v="293"/>
    <s v="Belt Expert-100ml-nos"/>
    <x v="9"/>
  </r>
  <r>
    <s v="Cotton Surpass 7172 - 450gm"/>
    <m/>
    <m/>
    <n v="120"/>
    <n v="-120"/>
    <s v="Cotton Surpass 7172 - 450gm-nos"/>
    <x v="10"/>
  </r>
  <r>
    <s v="Cotton Surpass Bayer-450gm"/>
    <m/>
    <m/>
    <n v="180"/>
    <n v="-180"/>
    <s v="Cotton Surpass Bayer-450gm-nos"/>
    <x v="11"/>
  </r>
  <r>
    <s v="Decis-100 - 1 Ltr"/>
    <m/>
    <m/>
    <n v="123"/>
    <n v="-123"/>
    <s v="Decis-100 - 1 Ltr-nos"/>
    <x v="12"/>
  </r>
  <r>
    <s v="DECIS 100 - 250ML"/>
    <n v="-28"/>
    <n v="440"/>
    <n v="380"/>
    <n v="32"/>
    <s v="DECIS 100 - 250ML-nos"/>
    <x v="13"/>
  </r>
  <r>
    <s v="DECIS 2.8 1 Ltr"/>
    <n v="16"/>
    <m/>
    <n v="21"/>
    <n v="-5"/>
    <s v="DECIS 2.8 1 Ltr-pcs."/>
    <x v="14"/>
  </r>
  <r>
    <s v="Decis 28 -1 Ltrs"/>
    <n v="224"/>
    <m/>
    <n v="65"/>
    <n v="159"/>
    <s v="Decis 28 -1 Ltrs-nos"/>
    <x v="14"/>
  </r>
  <r>
    <s v="Decis- 28- 500ml"/>
    <n v="142"/>
    <m/>
    <n v="58"/>
    <n v="84"/>
    <s v="Decis- 28- 500ml-nos"/>
    <x v="15"/>
  </r>
  <r>
    <s v="Decis-500ml"/>
    <n v="-2"/>
    <m/>
    <m/>
    <n v="-2"/>
    <s v="Decis-500ml-nos"/>
    <x v="15"/>
  </r>
  <r>
    <s v="Ethrel-1ltr"/>
    <n v="20"/>
    <n v="20"/>
    <n v="20"/>
    <n v="20"/>
    <s v="Ethrel-1ltr-nos"/>
    <x v="16"/>
  </r>
  <r>
    <s v="ETHREL 500 ML"/>
    <n v="52"/>
    <m/>
    <n v="26"/>
    <n v="26"/>
    <s v="ETHREL 500 ML-pcs"/>
    <x v="17"/>
  </r>
  <r>
    <s v="Evergol Xtend 100ml"/>
    <n v="372"/>
    <n v="450"/>
    <n v="134"/>
    <n v="688"/>
    <s v="Evergol Xtend 100ml-pcs"/>
    <x v="18"/>
  </r>
  <r>
    <s v="Evergol Xtend250ml"/>
    <n v="14"/>
    <n v="480"/>
    <n v="113"/>
    <n v="381"/>
    <s v="Evergol Xtend250ml-nos"/>
    <x v="19"/>
  </r>
  <r>
    <s v="Evergol Xtend 40 Ml"/>
    <n v="417"/>
    <m/>
    <n v="22"/>
    <n v="395"/>
    <s v="Evergol Xtend 40 Ml-unit"/>
    <x v="20"/>
  </r>
  <r>
    <s v="Fame SC 480-100ml"/>
    <n v="158"/>
    <n v="-100"/>
    <n v="-14"/>
    <n v="72"/>
    <s v="Fame SC 480-100ml-nos"/>
    <x v="21"/>
  </r>
  <r>
    <s v="Fame SC480-10ml"/>
    <m/>
    <n v="400"/>
    <m/>
    <n v="400"/>
    <s v="Fame SC480-10ml-nos"/>
    <x v="22"/>
  </r>
  <r>
    <s v="Fame SC480-250ml"/>
    <n v="149"/>
    <n v="-152"/>
    <n v="-19"/>
    <n v="16"/>
    <s v="Fame SC480-250ml-nos"/>
    <x v="23"/>
  </r>
  <r>
    <s v="Fame SC480-500ml"/>
    <n v="14"/>
    <n v="-24"/>
    <n v="-6"/>
    <n v="-4"/>
    <s v="Fame SC480-500ml-nos"/>
    <x v="24"/>
  </r>
  <r>
    <s v="Fame SC 480-50ml"/>
    <n v="-10"/>
    <m/>
    <n v="1"/>
    <n v="-11"/>
    <s v="Fame SC 480-50ml-nos"/>
    <x v="25"/>
  </r>
  <r>
    <s v="Folicur-1ltr"/>
    <m/>
    <n v="40"/>
    <n v="33"/>
    <n v="7"/>
    <s v="Folicur-1ltr-nos"/>
    <x v="26"/>
  </r>
  <r>
    <s v="Folicur-250ml"/>
    <n v="40"/>
    <n v="200"/>
    <n v="117"/>
    <n v="123"/>
    <s v="Folicur-250ml-unit"/>
    <x v="27"/>
  </r>
  <r>
    <s v="Folicur-500ml"/>
    <n v="16"/>
    <n v="120"/>
    <n v="131"/>
    <n v="5"/>
    <s v="Folicur-500ml-nos"/>
    <x v="28"/>
  </r>
  <r>
    <s v="Folio Gold-1ltr"/>
    <m/>
    <m/>
    <m/>
    <m/>
    <s v="Folio Gold-1ltr-nos"/>
    <x v="11"/>
  </r>
  <r>
    <s v="Folio Gold-500ml"/>
    <n v="6"/>
    <m/>
    <m/>
    <n v="6"/>
    <s v="Folio Gold-500ml-nos"/>
    <x v="11"/>
  </r>
  <r>
    <s v="Gaucho-100ml"/>
    <n v="1"/>
    <n v="1700"/>
    <n v="524"/>
    <n v="1177"/>
    <s v="Gaucho-100ml-nos"/>
    <x v="29"/>
  </r>
  <r>
    <s v="Gaucho 1ltr"/>
    <n v="26"/>
    <n v="250"/>
    <n v="170"/>
    <n v="106"/>
    <s v="Gaucho 1ltr-unit"/>
    <x v="29"/>
  </r>
  <r>
    <s v="Gaucho-250mL"/>
    <n v="-1"/>
    <n v="1720"/>
    <n v="1136"/>
    <n v="583"/>
    <s v="Gaucho-250mL-nos"/>
    <x v="30"/>
  </r>
  <r>
    <s v="Gaucho-50ml"/>
    <n v="67"/>
    <m/>
    <n v="28"/>
    <n v="39"/>
    <s v="Gaucho-50ml-nos"/>
    <x v="31"/>
  </r>
  <r>
    <s v="Gaucho-5ltr"/>
    <n v="1"/>
    <n v="38"/>
    <n v="21"/>
    <n v="18"/>
    <s v="Gaucho-5ltr-nos"/>
    <x v="32"/>
  </r>
  <r>
    <s v="Mustard Kesri Gold 500gm (Bayer)"/>
    <m/>
    <m/>
    <m/>
    <m/>
    <s v="Mustard Kesri Gold 500gm (Bayer)-nos"/>
    <x v="33"/>
  </r>
  <r>
    <s v="Mustard PA 5210 1Kg"/>
    <n v="32"/>
    <n v="570"/>
    <n v="564"/>
    <n v="38"/>
    <s v="Mustard PA 5210 1Kg-pcs."/>
    <x v="34"/>
  </r>
  <r>
    <s v="Mustard Proagro 5222-1kg"/>
    <n v="-25"/>
    <n v="1020"/>
    <n v="993"/>
    <n v="2"/>
    <s v="Mustard Proagro 5222-1kg-nos"/>
    <x v="35"/>
  </r>
  <r>
    <s v="Nativo-100gm"/>
    <n v="-7"/>
    <n v="100"/>
    <n v="7"/>
    <n v="86"/>
    <s v="Nativo-100gm-nos"/>
    <x v="36"/>
  </r>
  <r>
    <s v="Nativo-250gm"/>
    <n v="2"/>
    <n v="80"/>
    <m/>
    <n v="82"/>
    <s v="Nativo-250gm-nos"/>
    <x v="37"/>
  </r>
  <r>
    <s v="Nativo-500gm"/>
    <n v="-18"/>
    <m/>
    <n v="2"/>
    <n v="-20"/>
    <s v="Nativo-500gm-nos"/>
    <x v="38"/>
  </r>
  <r>
    <s v="Planofix SL-100ml"/>
    <n v="237"/>
    <n v="600"/>
    <n v="716"/>
    <n v="121"/>
    <s v="Planofix SL-100ml-nos"/>
    <x v="39"/>
  </r>
  <r>
    <s v="Planofix SL-250ml"/>
    <n v="57"/>
    <n v="160"/>
    <n v="148"/>
    <n v="69"/>
    <s v="Planofix SL-250ml-nos"/>
    <x v="40"/>
  </r>
  <r>
    <s v="Pre Mini Kit"/>
    <m/>
    <n v="80"/>
    <n v="10"/>
    <n v="70"/>
    <s v="Pre Mini Kit-nos"/>
    <x v="41"/>
  </r>
  <r>
    <s v="Raft EC-1ltr"/>
    <n v="428"/>
    <m/>
    <n v="197"/>
    <n v="231"/>
    <s v="Raft EC-1ltr-nos"/>
    <x v="42"/>
  </r>
  <r>
    <s v="Raft EC-250ml"/>
    <n v="120"/>
    <m/>
    <m/>
    <n v="120"/>
    <s v="Raft EC-250ml-nos"/>
    <x v="43"/>
  </r>
  <r>
    <s v="Raft EC-500ml"/>
    <n v="526"/>
    <m/>
    <n v="155"/>
    <n v="371"/>
    <s v="Raft EC-500ml-nos"/>
    <x v="44"/>
  </r>
  <r>
    <s v="Raxil- 100gm"/>
    <n v="28"/>
    <m/>
    <n v="12"/>
    <n v="16"/>
    <s v="Raxil- 100gm-nos"/>
    <x v="45"/>
  </r>
  <r>
    <s v="Raxil-100ml"/>
    <n v="44"/>
    <m/>
    <n v="20"/>
    <n v="24"/>
    <s v="Raxil-100ml-nos"/>
    <x v="45"/>
  </r>
  <r>
    <s v="Raxil-40gm"/>
    <m/>
    <m/>
    <m/>
    <m/>
    <s v="Raxil-40gm-nos"/>
    <x v="46"/>
  </r>
  <r>
    <s v="Raxil-50ml"/>
    <n v="152"/>
    <m/>
    <m/>
    <n v="152"/>
    <s v="Raxil-50ml-nos"/>
    <x v="47"/>
  </r>
  <r>
    <s v="Regent GR-1kg"/>
    <m/>
    <m/>
    <m/>
    <m/>
    <s v="Regent GR-1kg-nos"/>
    <x v="48"/>
  </r>
  <r>
    <s v="Regent GR-25kg"/>
    <n v="-76"/>
    <n v="20"/>
    <n v="58"/>
    <n v="-114"/>
    <s v="Regent GR-25kg-nos"/>
    <x v="49"/>
  </r>
  <r>
    <s v="Regent GR-5kg"/>
    <n v="54"/>
    <n v="1100"/>
    <n v="874"/>
    <n v="280"/>
    <s v="Regent GR-5kg-pcs"/>
    <x v="50"/>
  </r>
  <r>
    <s v="Regent SC-100ml"/>
    <m/>
    <m/>
    <m/>
    <m/>
    <s v="Regent SC-100ml-nos"/>
    <x v="51"/>
  </r>
  <r>
    <s v="Regent SC-1ltr"/>
    <n v="211"/>
    <n v="2500"/>
    <n v="2505"/>
    <n v="206"/>
    <s v="Regent SC-1ltr-nos"/>
    <x v="52"/>
  </r>
  <r>
    <s v="Regent SC-250ml"/>
    <n v="132"/>
    <n v="100"/>
    <n v="152"/>
    <n v="80"/>
    <s v="Regent SC-250ml-nos"/>
    <x v="53"/>
  </r>
  <r>
    <s v="Regent SC-500ml"/>
    <n v="461"/>
    <n v="1900"/>
    <n v="1731"/>
    <n v="630"/>
    <s v="Regent SC-500ml-nos"/>
    <x v="54"/>
  </r>
  <r>
    <s v="Regent Ultra GR 10kg"/>
    <m/>
    <n v="70"/>
    <n v="4"/>
    <n v="66"/>
    <s v="Regent Ultra GR 10kg-nos"/>
    <x v="55"/>
  </r>
  <r>
    <s v="Regent Ultra GR 4kg"/>
    <m/>
    <n v="175"/>
    <n v="96"/>
    <n v="79"/>
    <s v="Regent Ultra GR 4kg-unit"/>
    <x v="56"/>
  </r>
  <r>
    <s v="Solomon-100ml"/>
    <m/>
    <m/>
    <m/>
    <m/>
    <s v="Solomon-100ml-unit"/>
    <x v="57"/>
  </r>
  <r>
    <s v="Solomon- 1ltr"/>
    <n v="5"/>
    <n v="10"/>
    <n v="15"/>
    <m/>
    <s v="Solomon- 1ltr-nos"/>
    <x v="58"/>
  </r>
  <r>
    <s v="Solomon-250ml"/>
    <n v="24"/>
    <n v="160"/>
    <n v="126"/>
    <n v="58"/>
    <s v="Solomon-250ml-unit"/>
    <x v="59"/>
  </r>
  <r>
    <s v="Solomon-500ml"/>
    <n v="160"/>
    <n v="80"/>
    <n v="174"/>
    <n v="66"/>
    <s v="Solomon-500ml-unit"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63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4">
        <item m="1" x="128"/>
        <item m="1" x="75"/>
        <item m="1" x="120"/>
        <item m="1" x="131"/>
        <item m="1" x="116"/>
        <item m="1" x="129"/>
        <item m="1" x="130"/>
        <item m="1" x="74"/>
        <item x="0"/>
        <item m="1" x="125"/>
        <item x="1"/>
        <item m="1" x="111"/>
        <item x="3"/>
        <item x="2"/>
        <item x="4"/>
        <item x="9"/>
        <item m="1" x="70"/>
        <item m="1" x="124"/>
        <item m="1" x="68"/>
        <item m="1" x="69"/>
        <item m="1" x="67"/>
        <item m="1" x="79"/>
        <item m="1" x="77"/>
        <item m="1" x="78"/>
        <item m="1" x="108"/>
        <item m="1" x="112"/>
        <item m="1" x="123"/>
        <item x="14"/>
        <item m="1" x="122"/>
        <item x="15"/>
        <item m="1" x="132"/>
        <item m="1" x="127"/>
        <item x="16"/>
        <item x="17"/>
        <item x="18"/>
        <item x="20"/>
        <item x="22"/>
        <item x="25"/>
        <item m="1" x="83"/>
        <item m="1" x="110"/>
        <item x="26"/>
        <item x="27"/>
        <item x="28"/>
        <item m="1" x="65"/>
        <item m="1" x="66"/>
        <item m="1" x="76"/>
        <item x="30"/>
        <item x="31"/>
        <item m="1" x="115"/>
        <item m="1" x="107"/>
        <item m="1" x="104"/>
        <item m="1" x="102"/>
        <item m="1" x="103"/>
        <item m="1" x="94"/>
        <item m="1" x="91"/>
        <item m="1" x="101"/>
        <item m="1" x="81"/>
        <item m="1" x="99"/>
        <item m="1" x="100"/>
        <item m="1" x="106"/>
        <item m="1" x="105"/>
        <item m="1" x="121"/>
        <item m="1" x="85"/>
        <item m="1" x="84"/>
        <item m="1" x="126"/>
        <item m="1" x="95"/>
        <item m="1" x="96"/>
        <item m="1" x="87"/>
        <item m="1" x="114"/>
        <item m="1" x="113"/>
        <item x="36"/>
        <item m="1" x="97"/>
        <item x="37"/>
        <item x="38"/>
        <item m="1" x="73"/>
        <item m="1" x="90"/>
        <item m="1" x="89"/>
        <item m="1" x="88"/>
        <item x="39"/>
        <item m="1" x="64"/>
        <item x="40"/>
        <item m="1" x="86"/>
        <item m="1" x="63"/>
        <item m="1" x="93"/>
        <item m="1" x="92"/>
        <item x="48"/>
        <item x="49"/>
        <item x="50"/>
        <item x="51"/>
        <item x="52"/>
        <item x="53"/>
        <item x="54"/>
        <item x="56"/>
        <item m="1" x="98"/>
        <item m="1" x="72"/>
        <item m="1" x="71"/>
        <item m="1" x="62"/>
        <item m="1" x="61"/>
        <item m="1" x="82"/>
        <item x="57"/>
        <item x="58"/>
        <item x="59"/>
        <item x="60"/>
        <item m="1" x="109"/>
        <item m="1" x="80"/>
        <item m="1" x="119"/>
        <item m="1" x="118"/>
        <item m="1" x="117"/>
        <item x="5"/>
        <item x="6"/>
        <item x="7"/>
        <item x="8"/>
        <item x="10"/>
        <item x="11"/>
        <item x="12"/>
        <item x="13"/>
        <item x="19"/>
        <item x="21"/>
        <item x="23"/>
        <item x="24"/>
        <item x="29"/>
        <item x="32"/>
        <item x="33"/>
        <item x="34"/>
        <item x="35"/>
        <item x="41"/>
        <item x="42"/>
        <item x="43"/>
        <item x="44"/>
        <item x="45"/>
        <item x="46"/>
        <item x="47"/>
        <item x="55"/>
        <item t="default"/>
      </items>
    </pivotField>
  </pivotFields>
  <rowFields count="1">
    <field x="6"/>
  </rowFields>
  <rowItems count="62">
    <i>
      <x v="8"/>
    </i>
    <i>
      <x v="10"/>
    </i>
    <i>
      <x v="12"/>
    </i>
    <i>
      <x v="13"/>
    </i>
    <i>
      <x v="14"/>
    </i>
    <i>
      <x v="15"/>
    </i>
    <i>
      <x v="27"/>
    </i>
    <i>
      <x v="29"/>
    </i>
    <i>
      <x v="32"/>
    </i>
    <i>
      <x v="33"/>
    </i>
    <i>
      <x v="34"/>
    </i>
    <i>
      <x v="35"/>
    </i>
    <i>
      <x v="36"/>
    </i>
    <i>
      <x v="37"/>
    </i>
    <i>
      <x v="40"/>
    </i>
    <i>
      <x v="41"/>
    </i>
    <i>
      <x v="42"/>
    </i>
    <i>
      <x v="46"/>
    </i>
    <i>
      <x v="47"/>
    </i>
    <i>
      <x v="70"/>
    </i>
    <i>
      <x v="72"/>
    </i>
    <i>
      <x v="73"/>
    </i>
    <i>
      <x v="78"/>
    </i>
    <i>
      <x v="80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9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80"/>
  <sheetViews>
    <sheetView topLeftCell="A2" workbookViewId="0">
      <selection activeCell="B29" sqref="B28:B29"/>
    </sheetView>
  </sheetViews>
  <sheetFormatPr defaultRowHeight="14.4" x14ac:dyDescent="0.3"/>
  <cols>
    <col min="1" max="1" width="28.5546875" bestFit="1" customWidth="1"/>
    <col min="2" max="3" width="8.44140625" bestFit="1" customWidth="1"/>
    <col min="4" max="4" width="9" bestFit="1" customWidth="1"/>
    <col min="5" max="5" width="8.44140625" bestFit="1" customWidth="1"/>
  </cols>
  <sheetData>
    <row r="1" spans="1:5" ht="15.6" x14ac:dyDescent="0.3">
      <c r="A1" s="70" t="s">
        <v>43</v>
      </c>
      <c r="B1" s="70"/>
      <c r="C1" s="70"/>
      <c r="D1" s="44"/>
      <c r="E1" s="44"/>
    </row>
    <row r="2" spans="1:5" x14ac:dyDescent="0.3">
      <c r="A2" s="64" t="s">
        <v>44</v>
      </c>
      <c r="B2" s="64"/>
      <c r="C2" s="64"/>
      <c r="D2" s="44"/>
      <c r="E2" s="44"/>
    </row>
    <row r="3" spans="1:5" x14ac:dyDescent="0.3">
      <c r="A3" s="64" t="s">
        <v>45</v>
      </c>
      <c r="B3" s="64"/>
      <c r="C3" s="64"/>
      <c r="D3" s="44"/>
      <c r="E3" s="44"/>
    </row>
    <row r="4" spans="1:5" x14ac:dyDescent="0.3">
      <c r="A4" s="71" t="s">
        <v>46</v>
      </c>
      <c r="B4" s="71"/>
      <c r="C4" s="71"/>
      <c r="D4" s="44"/>
      <c r="E4" s="44"/>
    </row>
    <row r="5" spans="1:5" ht="15.6" x14ac:dyDescent="0.3">
      <c r="A5" s="72" t="s">
        <v>47</v>
      </c>
      <c r="B5" s="72"/>
      <c r="C5" s="72"/>
      <c r="D5" s="44"/>
      <c r="E5" s="44"/>
    </row>
    <row r="6" spans="1:5" x14ac:dyDescent="0.3">
      <c r="A6" s="64" t="s">
        <v>20</v>
      </c>
      <c r="B6" s="64"/>
      <c r="C6" s="64"/>
      <c r="D6" s="44"/>
      <c r="E6" s="44"/>
    </row>
    <row r="7" spans="1:5" x14ac:dyDescent="0.3">
      <c r="A7" s="64" t="s">
        <v>48</v>
      </c>
      <c r="B7" s="64"/>
      <c r="C7" s="64"/>
      <c r="D7" s="44"/>
      <c r="E7" s="44"/>
    </row>
    <row r="8" spans="1:5" x14ac:dyDescent="0.3">
      <c r="A8" s="45" t="s">
        <v>49</v>
      </c>
      <c r="B8" s="65" t="s">
        <v>47</v>
      </c>
      <c r="C8" s="65"/>
      <c r="D8" s="65"/>
      <c r="E8" s="65"/>
    </row>
    <row r="9" spans="1:5" x14ac:dyDescent="0.3">
      <c r="A9" s="46" t="s">
        <v>49</v>
      </c>
      <c r="B9" s="66" t="s">
        <v>50</v>
      </c>
      <c r="C9" s="67"/>
      <c r="D9" s="67"/>
      <c r="E9" s="67"/>
    </row>
    <row r="10" spans="1:5" x14ac:dyDescent="0.3">
      <c r="A10" s="47" t="s">
        <v>21</v>
      </c>
      <c r="B10" s="68" t="s">
        <v>48</v>
      </c>
      <c r="C10" s="69"/>
      <c r="D10" s="69"/>
      <c r="E10" s="69"/>
    </row>
    <row r="11" spans="1:5" ht="24" x14ac:dyDescent="0.3">
      <c r="A11" s="47" t="s">
        <v>49</v>
      </c>
      <c r="B11" s="48" t="s">
        <v>22</v>
      </c>
      <c r="C11" s="48" t="s">
        <v>23</v>
      </c>
      <c r="D11" s="48" t="s">
        <v>24</v>
      </c>
      <c r="E11" s="48" t="s">
        <v>25</v>
      </c>
    </row>
    <row r="12" spans="1:5" x14ac:dyDescent="0.3">
      <c r="A12" s="49" t="s">
        <v>49</v>
      </c>
      <c r="B12" s="50" t="s">
        <v>26</v>
      </c>
      <c r="C12" s="50" t="s">
        <v>26</v>
      </c>
      <c r="D12" s="50" t="s">
        <v>26</v>
      </c>
      <c r="E12" s="50" t="s">
        <v>26</v>
      </c>
    </row>
    <row r="13" spans="1:5" x14ac:dyDescent="0.3">
      <c r="A13" s="51" t="s">
        <v>51</v>
      </c>
      <c r="B13" s="60">
        <v>-229</v>
      </c>
      <c r="C13" s="60">
        <v>300</v>
      </c>
      <c r="D13" s="60">
        <v>440</v>
      </c>
      <c r="E13" s="60">
        <v>-369</v>
      </c>
    </row>
    <row r="14" spans="1:5" x14ac:dyDescent="0.3">
      <c r="A14" s="51" t="s">
        <v>52</v>
      </c>
      <c r="B14" s="61">
        <v>2</v>
      </c>
      <c r="C14" s="52"/>
      <c r="D14" s="52"/>
      <c r="E14" s="61">
        <v>2</v>
      </c>
    </row>
    <row r="15" spans="1:5" x14ac:dyDescent="0.3">
      <c r="A15" s="51" t="s">
        <v>53</v>
      </c>
      <c r="B15" s="52"/>
      <c r="C15" s="52"/>
      <c r="D15" s="52"/>
      <c r="E15" s="52"/>
    </row>
    <row r="16" spans="1:5" x14ac:dyDescent="0.3">
      <c r="A16" s="51" t="s">
        <v>54</v>
      </c>
      <c r="B16" s="61">
        <v>1360</v>
      </c>
      <c r="C16" s="61">
        <v>110</v>
      </c>
      <c r="D16" s="61">
        <v>448</v>
      </c>
      <c r="E16" s="61">
        <v>1022</v>
      </c>
    </row>
    <row r="17" spans="1:5" x14ac:dyDescent="0.3">
      <c r="A17" s="51" t="s">
        <v>55</v>
      </c>
      <c r="B17" s="61">
        <v>248</v>
      </c>
      <c r="C17" s="61">
        <v>20</v>
      </c>
      <c r="D17" s="61">
        <v>15</v>
      </c>
      <c r="E17" s="61">
        <v>253</v>
      </c>
    </row>
    <row r="18" spans="1:5" x14ac:dyDescent="0.3">
      <c r="A18" s="51" t="s">
        <v>56</v>
      </c>
      <c r="B18" s="61">
        <v>-72</v>
      </c>
      <c r="C18" s="61">
        <v>5400</v>
      </c>
      <c r="D18" s="61">
        <v>6159</v>
      </c>
      <c r="E18" s="61">
        <v>-831</v>
      </c>
    </row>
    <row r="19" spans="1:5" x14ac:dyDescent="0.3">
      <c r="A19" s="51" t="s">
        <v>57</v>
      </c>
      <c r="B19" s="61">
        <v>-133</v>
      </c>
      <c r="C19" s="61">
        <v>786</v>
      </c>
      <c r="D19" s="61">
        <v>719</v>
      </c>
      <c r="E19" s="61">
        <v>-66</v>
      </c>
    </row>
    <row r="20" spans="1:5" x14ac:dyDescent="0.3">
      <c r="A20" s="51" t="s">
        <v>58</v>
      </c>
      <c r="B20" s="61">
        <v>25</v>
      </c>
      <c r="C20" s="52"/>
      <c r="D20" s="61">
        <v>47</v>
      </c>
      <c r="E20" s="61">
        <v>-22</v>
      </c>
    </row>
    <row r="21" spans="1:5" x14ac:dyDescent="0.3">
      <c r="A21" s="51" t="s">
        <v>59</v>
      </c>
      <c r="B21" s="61">
        <v>249</v>
      </c>
      <c r="C21" s="52"/>
      <c r="D21" s="61">
        <v>339</v>
      </c>
      <c r="E21" s="61">
        <v>-90</v>
      </c>
    </row>
    <row r="22" spans="1:5" x14ac:dyDescent="0.3">
      <c r="A22" s="51" t="s">
        <v>60</v>
      </c>
      <c r="B22" s="52"/>
      <c r="C22" s="61">
        <v>450</v>
      </c>
      <c r="D22" s="61">
        <v>157</v>
      </c>
      <c r="E22" s="61">
        <v>293</v>
      </c>
    </row>
    <row r="23" spans="1:5" x14ac:dyDescent="0.3">
      <c r="A23" s="51" t="s">
        <v>61</v>
      </c>
      <c r="B23" s="52"/>
      <c r="C23" s="52"/>
      <c r="D23" s="61">
        <v>120</v>
      </c>
      <c r="E23" s="61">
        <v>-120</v>
      </c>
    </row>
    <row r="24" spans="1:5" x14ac:dyDescent="0.3">
      <c r="A24" s="51" t="s">
        <v>62</v>
      </c>
      <c r="B24" s="52"/>
      <c r="C24" s="52"/>
      <c r="D24" s="61">
        <v>180</v>
      </c>
      <c r="E24" s="61">
        <v>-180</v>
      </c>
    </row>
    <row r="25" spans="1:5" x14ac:dyDescent="0.3">
      <c r="A25" s="51" t="s">
        <v>63</v>
      </c>
      <c r="B25" s="52"/>
      <c r="C25" s="52"/>
      <c r="D25" s="61">
        <v>123</v>
      </c>
      <c r="E25" s="61">
        <v>-123</v>
      </c>
    </row>
    <row r="26" spans="1:5" x14ac:dyDescent="0.3">
      <c r="A26" s="51" t="s">
        <v>64</v>
      </c>
      <c r="B26" s="61">
        <v>-28</v>
      </c>
      <c r="C26" s="61">
        <v>440</v>
      </c>
      <c r="D26" s="61">
        <v>380</v>
      </c>
      <c r="E26" s="61">
        <v>32</v>
      </c>
    </row>
    <row r="27" spans="1:5" x14ac:dyDescent="0.3">
      <c r="A27" s="51" t="s">
        <v>65</v>
      </c>
      <c r="B27" s="61">
        <v>16</v>
      </c>
      <c r="C27" s="52"/>
      <c r="D27" s="61">
        <v>21</v>
      </c>
      <c r="E27" s="61">
        <v>-5</v>
      </c>
    </row>
    <row r="28" spans="1:5" x14ac:dyDescent="0.3">
      <c r="A28" s="51" t="s">
        <v>66</v>
      </c>
      <c r="B28" s="61">
        <v>224</v>
      </c>
      <c r="C28" s="52"/>
      <c r="D28" s="61">
        <v>65</v>
      </c>
      <c r="E28" s="61">
        <v>159</v>
      </c>
    </row>
    <row r="29" spans="1:5" x14ac:dyDescent="0.3">
      <c r="A29" s="51" t="s">
        <v>67</v>
      </c>
      <c r="B29" s="61">
        <v>142</v>
      </c>
      <c r="C29" s="52"/>
      <c r="D29" s="61">
        <v>58</v>
      </c>
      <c r="E29" s="61">
        <v>84</v>
      </c>
    </row>
    <row r="30" spans="1:5" x14ac:dyDescent="0.3">
      <c r="A30" s="51" t="s">
        <v>68</v>
      </c>
      <c r="B30" s="61">
        <v>-2</v>
      </c>
      <c r="C30" s="52"/>
      <c r="D30" s="52"/>
      <c r="E30" s="61">
        <v>-2</v>
      </c>
    </row>
    <row r="31" spans="1:5" x14ac:dyDescent="0.3">
      <c r="A31" s="51" t="s">
        <v>69</v>
      </c>
      <c r="B31" s="61">
        <v>20</v>
      </c>
      <c r="C31" s="61">
        <v>20</v>
      </c>
      <c r="D31" s="61">
        <v>20</v>
      </c>
      <c r="E31" s="61">
        <v>20</v>
      </c>
    </row>
    <row r="32" spans="1:5" x14ac:dyDescent="0.3">
      <c r="A32" s="51" t="s">
        <v>70</v>
      </c>
      <c r="B32" s="61">
        <v>52</v>
      </c>
      <c r="C32" s="52"/>
      <c r="D32" s="61">
        <v>26</v>
      </c>
      <c r="E32" s="61">
        <v>26</v>
      </c>
    </row>
    <row r="33" spans="1:5" x14ac:dyDescent="0.3">
      <c r="A33" s="51" t="s">
        <v>71</v>
      </c>
      <c r="B33" s="61">
        <v>372</v>
      </c>
      <c r="C33" s="61">
        <v>450</v>
      </c>
      <c r="D33" s="61">
        <v>134</v>
      </c>
      <c r="E33" s="61">
        <v>688</v>
      </c>
    </row>
    <row r="34" spans="1:5" x14ac:dyDescent="0.3">
      <c r="A34" s="51" t="s">
        <v>72</v>
      </c>
      <c r="B34" s="61">
        <v>14</v>
      </c>
      <c r="C34" s="61">
        <v>480</v>
      </c>
      <c r="D34" s="61">
        <v>113</v>
      </c>
      <c r="E34" s="61">
        <v>381</v>
      </c>
    </row>
    <row r="35" spans="1:5" x14ac:dyDescent="0.3">
      <c r="A35" s="51" t="s">
        <v>73</v>
      </c>
      <c r="B35" s="61">
        <v>417</v>
      </c>
      <c r="C35" s="52"/>
      <c r="D35" s="61">
        <v>22</v>
      </c>
      <c r="E35" s="61">
        <v>395</v>
      </c>
    </row>
    <row r="36" spans="1:5" x14ac:dyDescent="0.3">
      <c r="A36" s="51" t="s">
        <v>74</v>
      </c>
      <c r="B36" s="61">
        <v>158</v>
      </c>
      <c r="C36" s="61">
        <v>-100</v>
      </c>
      <c r="D36" s="61">
        <v>-14</v>
      </c>
      <c r="E36" s="61">
        <v>72</v>
      </c>
    </row>
    <row r="37" spans="1:5" x14ac:dyDescent="0.3">
      <c r="A37" s="51" t="s">
        <v>75</v>
      </c>
      <c r="B37" s="52"/>
      <c r="C37" s="61">
        <v>400</v>
      </c>
      <c r="D37" s="52"/>
      <c r="E37" s="61">
        <v>400</v>
      </c>
    </row>
    <row r="38" spans="1:5" x14ac:dyDescent="0.3">
      <c r="A38" s="51" t="s">
        <v>76</v>
      </c>
      <c r="B38" s="61">
        <v>149</v>
      </c>
      <c r="C38" s="61">
        <v>-152</v>
      </c>
      <c r="D38" s="61">
        <v>-19</v>
      </c>
      <c r="E38" s="61">
        <v>16</v>
      </c>
    </row>
    <row r="39" spans="1:5" x14ac:dyDescent="0.3">
      <c r="A39" s="51" t="s">
        <v>77</v>
      </c>
      <c r="B39" s="61">
        <v>14</v>
      </c>
      <c r="C39" s="61">
        <v>-24</v>
      </c>
      <c r="D39" s="61">
        <v>-6</v>
      </c>
      <c r="E39" s="61">
        <v>-4</v>
      </c>
    </row>
    <row r="40" spans="1:5" x14ac:dyDescent="0.3">
      <c r="A40" s="51" t="s">
        <v>78</v>
      </c>
      <c r="B40" s="61">
        <v>-10</v>
      </c>
      <c r="C40" s="52"/>
      <c r="D40" s="61">
        <v>1</v>
      </c>
      <c r="E40" s="61">
        <v>-11</v>
      </c>
    </row>
    <row r="41" spans="1:5" x14ac:dyDescent="0.3">
      <c r="A41" s="51" t="s">
        <v>79</v>
      </c>
      <c r="B41" s="52"/>
      <c r="C41" s="61">
        <v>40</v>
      </c>
      <c r="D41" s="61">
        <v>33</v>
      </c>
      <c r="E41" s="61">
        <v>7</v>
      </c>
    </row>
    <row r="42" spans="1:5" x14ac:dyDescent="0.3">
      <c r="A42" s="51" t="s">
        <v>80</v>
      </c>
      <c r="B42" s="61">
        <v>40</v>
      </c>
      <c r="C42" s="61">
        <v>200</v>
      </c>
      <c r="D42" s="61">
        <v>117</v>
      </c>
      <c r="E42" s="61">
        <v>123</v>
      </c>
    </row>
    <row r="43" spans="1:5" x14ac:dyDescent="0.3">
      <c r="A43" s="51" t="s">
        <v>81</v>
      </c>
      <c r="B43" s="61">
        <v>16</v>
      </c>
      <c r="C43" s="61">
        <v>120</v>
      </c>
      <c r="D43" s="61">
        <v>131</v>
      </c>
      <c r="E43" s="61">
        <v>5</v>
      </c>
    </row>
    <row r="44" spans="1:5" x14ac:dyDescent="0.3">
      <c r="A44" s="51" t="s">
        <v>82</v>
      </c>
      <c r="B44" s="52"/>
      <c r="C44" s="52"/>
      <c r="D44" s="52"/>
      <c r="E44" s="52"/>
    </row>
    <row r="45" spans="1:5" x14ac:dyDescent="0.3">
      <c r="A45" s="51" t="s">
        <v>83</v>
      </c>
      <c r="B45" s="61">
        <v>6</v>
      </c>
      <c r="C45" s="52"/>
      <c r="D45" s="52"/>
      <c r="E45" s="61">
        <v>6</v>
      </c>
    </row>
    <row r="46" spans="1:5" x14ac:dyDescent="0.3">
      <c r="A46" s="51" t="s">
        <v>84</v>
      </c>
      <c r="B46" s="61">
        <v>1</v>
      </c>
      <c r="C46" s="61">
        <v>1700</v>
      </c>
      <c r="D46" s="61">
        <v>524</v>
      </c>
      <c r="E46" s="61">
        <v>1177</v>
      </c>
    </row>
    <row r="47" spans="1:5" x14ac:dyDescent="0.3">
      <c r="A47" s="51" t="s">
        <v>85</v>
      </c>
      <c r="B47" s="61">
        <v>26</v>
      </c>
      <c r="C47" s="61">
        <v>250</v>
      </c>
      <c r="D47" s="61">
        <v>170</v>
      </c>
      <c r="E47" s="61">
        <v>106</v>
      </c>
    </row>
    <row r="48" spans="1:5" x14ac:dyDescent="0.3">
      <c r="A48" s="51" t="s">
        <v>86</v>
      </c>
      <c r="B48" s="61">
        <v>-1</v>
      </c>
      <c r="C48" s="61">
        <v>1720</v>
      </c>
      <c r="D48" s="61">
        <v>1136</v>
      </c>
      <c r="E48" s="61">
        <v>583</v>
      </c>
    </row>
    <row r="49" spans="1:5" x14ac:dyDescent="0.3">
      <c r="A49" s="51" t="s">
        <v>87</v>
      </c>
      <c r="B49" s="61">
        <v>67</v>
      </c>
      <c r="C49" s="52"/>
      <c r="D49" s="61">
        <v>28</v>
      </c>
      <c r="E49" s="61">
        <v>39</v>
      </c>
    </row>
    <row r="50" spans="1:5" x14ac:dyDescent="0.3">
      <c r="A50" s="51" t="s">
        <v>88</v>
      </c>
      <c r="B50" s="61">
        <v>1</v>
      </c>
      <c r="C50" s="61">
        <v>38</v>
      </c>
      <c r="D50" s="61">
        <v>21</v>
      </c>
      <c r="E50" s="61">
        <v>18</v>
      </c>
    </row>
    <row r="51" spans="1:5" x14ac:dyDescent="0.3">
      <c r="A51" s="51" t="s">
        <v>89</v>
      </c>
      <c r="B51" s="52"/>
      <c r="C51" s="52"/>
      <c r="D51" s="52"/>
      <c r="E51" s="52"/>
    </row>
    <row r="52" spans="1:5" x14ac:dyDescent="0.3">
      <c r="A52" s="51" t="s">
        <v>90</v>
      </c>
      <c r="B52" s="62">
        <v>32</v>
      </c>
      <c r="C52" s="62">
        <v>570</v>
      </c>
      <c r="D52" s="62">
        <v>564</v>
      </c>
      <c r="E52" s="62">
        <v>38</v>
      </c>
    </row>
    <row r="53" spans="1:5" x14ac:dyDescent="0.3">
      <c r="A53" s="51" t="s">
        <v>91</v>
      </c>
      <c r="B53" s="61">
        <v>-25</v>
      </c>
      <c r="C53" s="61">
        <v>1020</v>
      </c>
      <c r="D53" s="61">
        <v>993</v>
      </c>
      <c r="E53" s="61">
        <v>2</v>
      </c>
    </row>
    <row r="54" spans="1:5" x14ac:dyDescent="0.3">
      <c r="A54" s="51" t="s">
        <v>92</v>
      </c>
      <c r="B54" s="61">
        <v>-7</v>
      </c>
      <c r="C54" s="61">
        <v>100</v>
      </c>
      <c r="D54" s="61">
        <v>7</v>
      </c>
      <c r="E54" s="61">
        <v>86</v>
      </c>
    </row>
    <row r="55" spans="1:5" x14ac:dyDescent="0.3">
      <c r="A55" s="51" t="s">
        <v>93</v>
      </c>
      <c r="B55" s="61">
        <v>2</v>
      </c>
      <c r="C55" s="61">
        <v>80</v>
      </c>
      <c r="D55" s="52"/>
      <c r="E55" s="61">
        <v>82</v>
      </c>
    </row>
    <row r="56" spans="1:5" x14ac:dyDescent="0.3">
      <c r="A56" s="51" t="s">
        <v>94</v>
      </c>
      <c r="B56" s="61">
        <v>-18</v>
      </c>
      <c r="C56" s="52"/>
      <c r="D56" s="61">
        <v>2</v>
      </c>
      <c r="E56" s="61">
        <v>-20</v>
      </c>
    </row>
    <row r="57" spans="1:5" x14ac:dyDescent="0.3">
      <c r="A57" s="51" t="s">
        <v>95</v>
      </c>
      <c r="B57" s="61">
        <v>237</v>
      </c>
      <c r="C57" s="61">
        <v>600</v>
      </c>
      <c r="D57" s="61">
        <v>716</v>
      </c>
      <c r="E57" s="61">
        <v>121</v>
      </c>
    </row>
    <row r="58" spans="1:5" x14ac:dyDescent="0.3">
      <c r="A58" s="51" t="s">
        <v>96</v>
      </c>
      <c r="B58" s="61">
        <v>57</v>
      </c>
      <c r="C58" s="61">
        <v>160</v>
      </c>
      <c r="D58" s="61">
        <v>148</v>
      </c>
      <c r="E58" s="61">
        <v>69</v>
      </c>
    </row>
    <row r="59" spans="1:5" x14ac:dyDescent="0.3">
      <c r="A59" s="51" t="s">
        <v>97</v>
      </c>
      <c r="B59" s="52"/>
      <c r="C59" s="61">
        <v>80</v>
      </c>
      <c r="D59" s="61">
        <v>10</v>
      </c>
      <c r="E59" s="61">
        <v>70</v>
      </c>
    </row>
    <row r="60" spans="1:5" x14ac:dyDescent="0.3">
      <c r="A60" s="51" t="s">
        <v>98</v>
      </c>
      <c r="B60" s="61">
        <v>428</v>
      </c>
      <c r="C60" s="52"/>
      <c r="D60" s="61">
        <v>197</v>
      </c>
      <c r="E60" s="61">
        <v>231</v>
      </c>
    </row>
    <row r="61" spans="1:5" x14ac:dyDescent="0.3">
      <c r="A61" s="51" t="s">
        <v>99</v>
      </c>
      <c r="B61" s="61">
        <v>120</v>
      </c>
      <c r="C61" s="52"/>
      <c r="D61" s="52"/>
      <c r="E61" s="61">
        <v>120</v>
      </c>
    </row>
    <row r="62" spans="1:5" x14ac:dyDescent="0.3">
      <c r="A62" s="51" t="s">
        <v>100</v>
      </c>
      <c r="B62" s="61">
        <v>526</v>
      </c>
      <c r="C62" s="52"/>
      <c r="D62" s="61">
        <v>155</v>
      </c>
      <c r="E62" s="61">
        <v>371</v>
      </c>
    </row>
    <row r="63" spans="1:5" x14ac:dyDescent="0.3">
      <c r="A63" s="51" t="s">
        <v>101</v>
      </c>
      <c r="B63" s="61">
        <v>28</v>
      </c>
      <c r="C63" s="52"/>
      <c r="D63" s="61">
        <v>12</v>
      </c>
      <c r="E63" s="61">
        <v>16</v>
      </c>
    </row>
    <row r="64" spans="1:5" x14ac:dyDescent="0.3">
      <c r="A64" s="51" t="s">
        <v>102</v>
      </c>
      <c r="B64" s="61">
        <v>44</v>
      </c>
      <c r="C64" s="52"/>
      <c r="D64" s="61">
        <v>20</v>
      </c>
      <c r="E64" s="61">
        <v>24</v>
      </c>
    </row>
    <row r="65" spans="1:5" x14ac:dyDescent="0.3">
      <c r="A65" s="51" t="s">
        <v>103</v>
      </c>
      <c r="B65" s="52"/>
      <c r="C65" s="52"/>
      <c r="D65" s="52"/>
      <c r="E65" s="52"/>
    </row>
    <row r="66" spans="1:5" x14ac:dyDescent="0.3">
      <c r="A66" s="51" t="s">
        <v>104</v>
      </c>
      <c r="B66" s="61">
        <v>152</v>
      </c>
      <c r="C66" s="52"/>
      <c r="D66" s="52"/>
      <c r="E66" s="61">
        <v>152</v>
      </c>
    </row>
    <row r="67" spans="1:5" x14ac:dyDescent="0.3">
      <c r="A67" s="51" t="s">
        <v>105</v>
      </c>
      <c r="B67" s="52"/>
      <c r="C67" s="52"/>
      <c r="D67" s="52"/>
      <c r="E67" s="52"/>
    </row>
    <row r="68" spans="1:5" x14ac:dyDescent="0.3">
      <c r="A68" s="51" t="s">
        <v>106</v>
      </c>
      <c r="B68" s="61">
        <v>-76</v>
      </c>
      <c r="C68" s="61">
        <v>20</v>
      </c>
      <c r="D68" s="61">
        <v>58</v>
      </c>
      <c r="E68" s="61">
        <v>-114</v>
      </c>
    </row>
    <row r="69" spans="1:5" x14ac:dyDescent="0.3">
      <c r="A69" s="51" t="s">
        <v>107</v>
      </c>
      <c r="B69" s="61">
        <v>54</v>
      </c>
      <c r="C69" s="61">
        <v>1100</v>
      </c>
      <c r="D69" s="61">
        <v>874</v>
      </c>
      <c r="E69" s="61">
        <v>280</v>
      </c>
    </row>
    <row r="70" spans="1:5" x14ac:dyDescent="0.3">
      <c r="A70" s="51" t="s">
        <v>108</v>
      </c>
      <c r="B70" s="52"/>
      <c r="C70" s="52"/>
      <c r="D70" s="52"/>
      <c r="E70" s="52"/>
    </row>
    <row r="71" spans="1:5" x14ac:dyDescent="0.3">
      <c r="A71" s="51" t="s">
        <v>109</v>
      </c>
      <c r="B71" s="61">
        <v>211</v>
      </c>
      <c r="C71" s="61">
        <v>2500</v>
      </c>
      <c r="D71" s="61">
        <v>2505</v>
      </c>
      <c r="E71" s="61">
        <v>206</v>
      </c>
    </row>
    <row r="72" spans="1:5" x14ac:dyDescent="0.3">
      <c r="A72" s="51" t="s">
        <v>110</v>
      </c>
      <c r="B72" s="61">
        <v>132</v>
      </c>
      <c r="C72" s="61">
        <v>100</v>
      </c>
      <c r="D72" s="61">
        <v>152</v>
      </c>
      <c r="E72" s="61">
        <v>80</v>
      </c>
    </row>
    <row r="73" spans="1:5" x14ac:dyDescent="0.3">
      <c r="A73" s="51" t="s">
        <v>111</v>
      </c>
      <c r="B73" s="61">
        <v>461</v>
      </c>
      <c r="C73" s="61">
        <v>1900</v>
      </c>
      <c r="D73" s="61">
        <v>1731</v>
      </c>
      <c r="E73" s="61">
        <v>630</v>
      </c>
    </row>
    <row r="74" spans="1:5" x14ac:dyDescent="0.3">
      <c r="A74" s="51" t="s">
        <v>112</v>
      </c>
      <c r="B74" s="52"/>
      <c r="C74" s="61">
        <v>70</v>
      </c>
      <c r="D74" s="61">
        <v>4</v>
      </c>
      <c r="E74" s="61">
        <v>66</v>
      </c>
    </row>
    <row r="75" spans="1:5" x14ac:dyDescent="0.3">
      <c r="A75" s="51" t="s">
        <v>113</v>
      </c>
      <c r="B75" s="52"/>
      <c r="C75" s="61">
        <v>175</v>
      </c>
      <c r="D75" s="61">
        <v>96</v>
      </c>
      <c r="E75" s="61">
        <v>79</v>
      </c>
    </row>
    <row r="76" spans="1:5" x14ac:dyDescent="0.3">
      <c r="A76" s="51" t="s">
        <v>114</v>
      </c>
      <c r="B76" s="52"/>
      <c r="C76" s="52"/>
      <c r="D76" s="52"/>
      <c r="E76" s="52"/>
    </row>
    <row r="77" spans="1:5" x14ac:dyDescent="0.3">
      <c r="A77" s="51" t="s">
        <v>115</v>
      </c>
      <c r="B77" s="61">
        <v>5</v>
      </c>
      <c r="C77" s="61">
        <v>10</v>
      </c>
      <c r="D77" s="61">
        <v>15</v>
      </c>
      <c r="E77" s="52"/>
    </row>
    <row r="78" spans="1:5" x14ac:dyDescent="0.3">
      <c r="A78" s="51" t="s">
        <v>116</v>
      </c>
      <c r="B78" s="61">
        <v>24</v>
      </c>
      <c r="C78" s="61">
        <v>160</v>
      </c>
      <c r="D78" s="61">
        <v>126</v>
      </c>
      <c r="E78" s="61">
        <v>58</v>
      </c>
    </row>
    <row r="79" spans="1:5" x14ac:dyDescent="0.3">
      <c r="A79" s="51" t="s">
        <v>117</v>
      </c>
      <c r="B79" s="61">
        <v>160</v>
      </c>
      <c r="C79" s="61">
        <v>80</v>
      </c>
      <c r="D79" s="61">
        <v>174</v>
      </c>
      <c r="E79" s="61">
        <v>66</v>
      </c>
    </row>
    <row r="80" spans="1:5" x14ac:dyDescent="0.3">
      <c r="A80" s="53" t="s">
        <v>27</v>
      </c>
      <c r="B80" s="63"/>
      <c r="C80" s="63"/>
      <c r="D80" s="63"/>
      <c r="E80" s="63"/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78" bestFit="1" customWidth="1"/>
    <col min="8" max="8" width="8.88671875" style="30"/>
    <col min="9" max="9" width="39.441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51</v>
      </c>
      <c r="B2" s="60">
        <v>-229</v>
      </c>
      <c r="C2" s="60">
        <v>300</v>
      </c>
      <c r="D2" s="60">
        <v>440</v>
      </c>
      <c r="E2" s="60">
        <v>-369</v>
      </c>
      <c r="F2" s="55" t="str">
        <f>TRIM(A2&amp;"-NOS")</f>
        <v>AMBITION 1 LTR-NOS</v>
      </c>
      <c r="G2" s="78" t="s">
        <v>40</v>
      </c>
      <c r="I2" s="57" t="s">
        <v>40</v>
      </c>
      <c r="J2" s="58">
        <v>-229</v>
      </c>
      <c r="K2" s="58">
        <v>300</v>
      </c>
      <c r="L2" s="58">
        <v>440</v>
      </c>
      <c r="M2" s="58">
        <v>-369</v>
      </c>
    </row>
    <row r="3" spans="1:17" x14ac:dyDescent="0.3">
      <c r="A3" s="51" t="s">
        <v>52</v>
      </c>
      <c r="B3" s="61">
        <v>2</v>
      </c>
      <c r="C3" s="52"/>
      <c r="D3" s="52"/>
      <c r="E3" s="61">
        <v>2</v>
      </c>
      <c r="F3" s="55" t="str">
        <f t="shared" ref="F3:F66" si="0">TRIM(A3&amp;"-NOS")</f>
        <v>AMBITION 500 ML-NOS</v>
      </c>
      <c r="G3" s="78" t="s">
        <v>169</v>
      </c>
      <c r="I3" s="57" t="s">
        <v>169</v>
      </c>
      <c r="J3" s="58">
        <v>2</v>
      </c>
      <c r="K3" s="58"/>
      <c r="L3" s="58"/>
      <c r="M3" s="58">
        <v>2</v>
      </c>
    </row>
    <row r="4" spans="1:17" x14ac:dyDescent="0.3">
      <c r="A4" s="51" t="s">
        <v>53</v>
      </c>
      <c r="B4" s="52"/>
      <c r="C4" s="52"/>
      <c r="D4" s="52"/>
      <c r="E4" s="52"/>
      <c r="F4" s="55" t="str">
        <f t="shared" si="0"/>
        <v>Antracol250gm-NOS</v>
      </c>
      <c r="G4" s="78" t="s">
        <v>118</v>
      </c>
      <c r="I4" s="57" t="s">
        <v>119</v>
      </c>
      <c r="J4" s="58">
        <v>1360</v>
      </c>
      <c r="K4" s="58">
        <v>110</v>
      </c>
      <c r="L4" s="58">
        <v>448</v>
      </c>
      <c r="M4" s="58">
        <v>1022</v>
      </c>
    </row>
    <row r="5" spans="1:17" x14ac:dyDescent="0.3">
      <c r="A5" s="51" t="s">
        <v>54</v>
      </c>
      <c r="B5" s="61">
        <v>1360</v>
      </c>
      <c r="C5" s="61">
        <v>110</v>
      </c>
      <c r="D5" s="61">
        <v>448</v>
      </c>
      <c r="E5" s="61">
        <v>1022</v>
      </c>
      <c r="F5" s="55" t="str">
        <f t="shared" si="0"/>
        <v>AntracolWP70-1kg-NOS</v>
      </c>
      <c r="G5" t="s">
        <v>119</v>
      </c>
      <c r="I5" s="57" t="s">
        <v>118</v>
      </c>
      <c r="J5" s="58"/>
      <c r="K5" s="58"/>
      <c r="L5" s="58"/>
      <c r="M5" s="58"/>
    </row>
    <row r="6" spans="1:17" x14ac:dyDescent="0.3">
      <c r="A6" s="51" t="s">
        <v>55</v>
      </c>
      <c r="B6" s="61">
        <v>248</v>
      </c>
      <c r="C6" s="61">
        <v>20</v>
      </c>
      <c r="D6" s="61">
        <v>15</v>
      </c>
      <c r="E6" s="61">
        <v>253</v>
      </c>
      <c r="F6" s="55" t="str">
        <f t="shared" si="0"/>
        <v>Antracol Wp70-500gm-NOS</v>
      </c>
      <c r="G6" s="78" t="s">
        <v>120</v>
      </c>
      <c r="I6" s="57" t="s">
        <v>120</v>
      </c>
      <c r="J6" s="58">
        <v>248</v>
      </c>
      <c r="K6" s="58">
        <v>20</v>
      </c>
      <c r="L6" s="58">
        <v>15</v>
      </c>
      <c r="M6" s="58">
        <v>253</v>
      </c>
    </row>
    <row r="7" spans="1:17" x14ac:dyDescent="0.3">
      <c r="A7" s="51" t="s">
        <v>56</v>
      </c>
      <c r="B7" s="61">
        <v>-72</v>
      </c>
      <c r="C7" s="61">
        <v>5400</v>
      </c>
      <c r="D7" s="61">
        <v>6159</v>
      </c>
      <c r="E7" s="61">
        <v>-831</v>
      </c>
      <c r="F7" s="55" t="str">
        <f t="shared" si="0"/>
        <v>Bajra Proagro 9444-1.5kg-NOS</v>
      </c>
      <c r="G7" s="78" t="s">
        <v>121</v>
      </c>
      <c r="I7" s="57" t="s">
        <v>170</v>
      </c>
      <c r="J7" s="58"/>
      <c r="K7" s="58">
        <v>450</v>
      </c>
      <c r="L7" s="58">
        <v>157</v>
      </c>
      <c r="M7" s="58">
        <v>293</v>
      </c>
    </row>
    <row r="8" spans="1:17" x14ac:dyDescent="0.3">
      <c r="A8" s="51" t="s">
        <v>57</v>
      </c>
      <c r="B8" s="61">
        <v>-133</v>
      </c>
      <c r="C8" s="61">
        <v>786</v>
      </c>
      <c r="D8" s="61">
        <v>719</v>
      </c>
      <c r="E8" s="61">
        <v>-66</v>
      </c>
      <c r="F8" s="55" t="str">
        <f t="shared" si="0"/>
        <v>Bajra Proagro 9444- 4.5kg-NOS</v>
      </c>
      <c r="G8" s="78" t="s">
        <v>122</v>
      </c>
      <c r="I8" s="57" t="s">
        <v>127</v>
      </c>
      <c r="J8" s="58">
        <v>240</v>
      </c>
      <c r="K8" s="58"/>
      <c r="L8" s="58">
        <v>86</v>
      </c>
      <c r="M8" s="58">
        <v>154</v>
      </c>
    </row>
    <row r="9" spans="1:17" x14ac:dyDescent="0.3">
      <c r="A9" s="51" t="s">
        <v>58</v>
      </c>
      <c r="B9" s="61">
        <v>25</v>
      </c>
      <c r="C9" s="52"/>
      <c r="D9" s="61">
        <v>47</v>
      </c>
      <c r="E9" s="61">
        <v>-22</v>
      </c>
      <c r="F9" s="55" t="str">
        <f t="shared" si="0"/>
        <v>Bajra Proagro 9444(G)-1.5kg-NOS</v>
      </c>
      <c r="G9" s="78" t="s">
        <v>123</v>
      </c>
      <c r="I9" s="57" t="s">
        <v>128</v>
      </c>
      <c r="J9" s="58">
        <v>140</v>
      </c>
      <c r="K9" s="58"/>
      <c r="L9" s="58">
        <v>58</v>
      </c>
      <c r="M9" s="58">
        <v>82</v>
      </c>
    </row>
    <row r="10" spans="1:17" x14ac:dyDescent="0.3">
      <c r="A10" s="51" t="s">
        <v>59</v>
      </c>
      <c r="B10" s="61">
        <v>249</v>
      </c>
      <c r="C10" s="52"/>
      <c r="D10" s="61">
        <v>339</v>
      </c>
      <c r="E10" s="61">
        <v>-90</v>
      </c>
      <c r="F10" s="55" t="str">
        <f t="shared" si="0"/>
        <v>Bajra Proagro 9444(Gold)-1.5kg-NOS</v>
      </c>
      <c r="G10" s="78" t="s">
        <v>124</v>
      </c>
      <c r="I10" s="57" t="s">
        <v>129</v>
      </c>
      <c r="J10" s="58">
        <v>20</v>
      </c>
      <c r="K10" s="58">
        <v>20</v>
      </c>
      <c r="L10" s="58">
        <v>20</v>
      </c>
      <c r="M10" s="58">
        <v>20</v>
      </c>
    </row>
    <row r="11" spans="1:17" x14ac:dyDescent="0.3">
      <c r="A11" s="51" t="s">
        <v>60</v>
      </c>
      <c r="B11" s="52"/>
      <c r="C11" s="61">
        <v>450</v>
      </c>
      <c r="D11" s="61">
        <v>157</v>
      </c>
      <c r="E11" s="61">
        <v>293</v>
      </c>
      <c r="F11" s="55" t="str">
        <f t="shared" si="0"/>
        <v>Belt Expert-100ml-NOS</v>
      </c>
      <c r="G11" s="78" t="s">
        <v>170</v>
      </c>
      <c r="I11" s="57" t="s">
        <v>171</v>
      </c>
      <c r="J11" s="58">
        <v>52</v>
      </c>
      <c r="K11" s="58"/>
      <c r="L11" s="58">
        <v>26</v>
      </c>
      <c r="M11" s="58">
        <v>26</v>
      </c>
      <c r="Q11" t="e">
        <f ca="1">OFFSET($I$1,0,0,COUNTA($I:$I),COUNTA($I$1:$M$1))</f>
        <v>#VALUE!</v>
      </c>
    </row>
    <row r="12" spans="1:17" x14ac:dyDescent="0.3">
      <c r="A12" s="51" t="s">
        <v>61</v>
      </c>
      <c r="B12" s="52"/>
      <c r="C12" s="52"/>
      <c r="D12" s="61">
        <v>120</v>
      </c>
      <c r="E12" s="61">
        <v>-120</v>
      </c>
      <c r="F12" s="55" t="str">
        <f t="shared" si="0"/>
        <v>Cotton Surpass 7172 - 450gm-NOS</v>
      </c>
      <c r="G12" s="78" t="s">
        <v>125</v>
      </c>
      <c r="I12" s="57" t="s">
        <v>172</v>
      </c>
      <c r="J12" s="58">
        <v>372</v>
      </c>
      <c r="K12" s="58">
        <v>450</v>
      </c>
      <c r="L12" s="58">
        <v>134</v>
      </c>
      <c r="M12" s="58">
        <v>688</v>
      </c>
    </row>
    <row r="13" spans="1:17" x14ac:dyDescent="0.3">
      <c r="A13" s="51" t="s">
        <v>62</v>
      </c>
      <c r="B13" s="52"/>
      <c r="C13" s="52"/>
      <c r="D13" s="61">
        <v>180</v>
      </c>
      <c r="E13" s="61">
        <v>-180</v>
      </c>
      <c r="F13" s="55" t="str">
        <f t="shared" si="0"/>
        <v>Cotton Surpass Bayer-450gm-NOS</v>
      </c>
      <c r="G13" s="78" t="s">
        <v>165</v>
      </c>
      <c r="I13" s="57" t="s">
        <v>173</v>
      </c>
      <c r="J13" s="58">
        <v>417</v>
      </c>
      <c r="K13" s="58"/>
      <c r="L13" s="58">
        <v>22</v>
      </c>
      <c r="M13" s="58">
        <v>395</v>
      </c>
    </row>
    <row r="14" spans="1:17" x14ac:dyDescent="0.3">
      <c r="A14" s="51" t="s">
        <v>63</v>
      </c>
      <c r="B14" s="52"/>
      <c r="C14" s="52"/>
      <c r="D14" s="61">
        <v>123</v>
      </c>
      <c r="E14" s="61">
        <v>-123</v>
      </c>
      <c r="F14" s="55" t="str">
        <f t="shared" si="0"/>
        <v>Decis-100 - 1 Ltr-NOS</v>
      </c>
      <c r="G14" s="78" t="s">
        <v>126</v>
      </c>
      <c r="I14" s="57" t="s">
        <v>174</v>
      </c>
      <c r="J14" s="58"/>
      <c r="K14" s="58">
        <v>400</v>
      </c>
      <c r="L14" s="58"/>
      <c r="M14" s="58">
        <v>400</v>
      </c>
    </row>
    <row r="15" spans="1:17" x14ac:dyDescent="0.3">
      <c r="A15" s="51" t="s">
        <v>64</v>
      </c>
      <c r="B15" s="61">
        <v>-28</v>
      </c>
      <c r="C15" s="61">
        <v>440</v>
      </c>
      <c r="D15" s="61">
        <v>380</v>
      </c>
      <c r="E15" s="61">
        <v>32</v>
      </c>
      <c r="F15" s="55" t="str">
        <f t="shared" si="0"/>
        <v>DECIS 100 - 250ML-NOS</v>
      </c>
      <c r="G15" s="78" t="s">
        <v>166</v>
      </c>
      <c r="I15" s="57" t="s">
        <v>133</v>
      </c>
      <c r="J15" s="58">
        <v>-10</v>
      </c>
      <c r="K15" s="58"/>
      <c r="L15" s="58">
        <v>1</v>
      </c>
      <c r="M15" s="58">
        <v>-11</v>
      </c>
    </row>
    <row r="16" spans="1:17" x14ac:dyDescent="0.3">
      <c r="A16" s="51" t="s">
        <v>65</v>
      </c>
      <c r="B16" s="61">
        <v>16</v>
      </c>
      <c r="C16" s="52"/>
      <c r="D16" s="61">
        <v>21</v>
      </c>
      <c r="E16" s="61">
        <v>-5</v>
      </c>
      <c r="F16" s="55" t="str">
        <f t="shared" si="0"/>
        <v>DECIS 2.8 1 Ltr-NOS</v>
      </c>
      <c r="G16" s="78" t="s">
        <v>127</v>
      </c>
      <c r="I16" s="57" t="s">
        <v>134</v>
      </c>
      <c r="J16" s="58"/>
      <c r="K16" s="58">
        <v>40</v>
      </c>
      <c r="L16" s="58">
        <v>33</v>
      </c>
      <c r="M16" s="58">
        <v>7</v>
      </c>
    </row>
    <row r="17" spans="1:13" x14ac:dyDescent="0.3">
      <c r="A17" s="51" t="s">
        <v>66</v>
      </c>
      <c r="B17" s="61">
        <v>224</v>
      </c>
      <c r="C17" s="52"/>
      <c r="D17" s="61">
        <v>65</v>
      </c>
      <c r="E17" s="61">
        <v>159</v>
      </c>
      <c r="F17" s="55" t="str">
        <f t="shared" si="0"/>
        <v>Decis 28 -1 Ltrs-NOS</v>
      </c>
      <c r="G17" s="78" t="s">
        <v>127</v>
      </c>
      <c r="I17" s="57" t="s">
        <v>175</v>
      </c>
      <c r="J17" s="58">
        <v>40</v>
      </c>
      <c r="K17" s="58">
        <v>200</v>
      </c>
      <c r="L17" s="58">
        <v>117</v>
      </c>
      <c r="M17" s="58">
        <v>123</v>
      </c>
    </row>
    <row r="18" spans="1:13" x14ac:dyDescent="0.3">
      <c r="A18" s="51" t="s">
        <v>67</v>
      </c>
      <c r="B18" s="61">
        <v>142</v>
      </c>
      <c r="C18" s="52"/>
      <c r="D18" s="61">
        <v>58</v>
      </c>
      <c r="E18" s="61">
        <v>84</v>
      </c>
      <c r="F18" s="55" t="str">
        <f t="shared" si="0"/>
        <v>Decis- 28- 500ml-NOS</v>
      </c>
      <c r="G18" s="78" t="s">
        <v>128</v>
      </c>
      <c r="I18" s="57" t="s">
        <v>156</v>
      </c>
      <c r="J18" s="58">
        <v>16</v>
      </c>
      <c r="K18" s="58">
        <v>120</v>
      </c>
      <c r="L18" s="58">
        <v>131</v>
      </c>
      <c r="M18" s="58">
        <v>5</v>
      </c>
    </row>
    <row r="19" spans="1:13" x14ac:dyDescent="0.3">
      <c r="A19" s="51" t="s">
        <v>68</v>
      </c>
      <c r="B19" s="61">
        <v>-2</v>
      </c>
      <c r="C19" s="52"/>
      <c r="D19" s="52"/>
      <c r="E19" s="61">
        <v>-2</v>
      </c>
      <c r="F19" s="55" t="str">
        <f t="shared" si="0"/>
        <v>Decis-500ml-NOS</v>
      </c>
      <c r="G19" s="78" t="s">
        <v>128</v>
      </c>
      <c r="I19" s="57" t="s">
        <v>159</v>
      </c>
      <c r="J19" s="58">
        <v>-1</v>
      </c>
      <c r="K19" s="58">
        <v>1720</v>
      </c>
      <c r="L19" s="58">
        <v>1136</v>
      </c>
      <c r="M19" s="58">
        <v>583</v>
      </c>
    </row>
    <row r="20" spans="1:13" x14ac:dyDescent="0.3">
      <c r="A20" s="51" t="s">
        <v>69</v>
      </c>
      <c r="B20" s="61">
        <v>20</v>
      </c>
      <c r="C20" s="61">
        <v>20</v>
      </c>
      <c r="D20" s="61">
        <v>20</v>
      </c>
      <c r="E20" s="61">
        <v>20</v>
      </c>
      <c r="F20" s="55" t="str">
        <f t="shared" si="0"/>
        <v>Ethrel-1ltr-NOS</v>
      </c>
      <c r="G20" s="78" t="s">
        <v>129</v>
      </c>
      <c r="I20" s="57" t="s">
        <v>158</v>
      </c>
      <c r="J20" s="58">
        <v>67</v>
      </c>
      <c r="K20" s="58"/>
      <c r="L20" s="58">
        <v>28</v>
      </c>
      <c r="M20" s="58">
        <v>39</v>
      </c>
    </row>
    <row r="21" spans="1:13" x14ac:dyDescent="0.3">
      <c r="A21" s="51" t="s">
        <v>70</v>
      </c>
      <c r="B21" s="61">
        <v>52</v>
      </c>
      <c r="C21" s="52"/>
      <c r="D21" s="61">
        <v>26</v>
      </c>
      <c r="E21" s="61">
        <v>26</v>
      </c>
      <c r="F21" s="55" t="str">
        <f t="shared" si="0"/>
        <v>ETHREL 500 ML-NOS</v>
      </c>
      <c r="G21" s="78" t="s">
        <v>171</v>
      </c>
      <c r="I21" s="57" t="s">
        <v>137</v>
      </c>
      <c r="J21" s="58">
        <v>-7</v>
      </c>
      <c r="K21" s="58">
        <v>100</v>
      </c>
      <c r="L21" s="58">
        <v>7</v>
      </c>
      <c r="M21" s="58">
        <v>86</v>
      </c>
    </row>
    <row r="22" spans="1:13" x14ac:dyDescent="0.3">
      <c r="A22" s="51" t="s">
        <v>71</v>
      </c>
      <c r="B22" s="61">
        <v>372</v>
      </c>
      <c r="C22" s="61">
        <v>450</v>
      </c>
      <c r="D22" s="61">
        <v>134</v>
      </c>
      <c r="E22" s="61">
        <v>688</v>
      </c>
      <c r="F22" s="55" t="str">
        <f t="shared" si="0"/>
        <v>Evergol Xtend 100ml-NOS</v>
      </c>
      <c r="G22" s="78" t="s">
        <v>172</v>
      </c>
      <c r="I22" s="57" t="s">
        <v>138</v>
      </c>
      <c r="J22" s="58">
        <v>2</v>
      </c>
      <c r="K22" s="58">
        <v>80</v>
      </c>
      <c r="L22" s="58"/>
      <c r="M22" s="58">
        <v>82</v>
      </c>
    </row>
    <row r="23" spans="1:13" x14ac:dyDescent="0.3">
      <c r="A23" s="51" t="s">
        <v>72</v>
      </c>
      <c r="B23" s="61">
        <v>14</v>
      </c>
      <c r="C23" s="61">
        <v>480</v>
      </c>
      <c r="D23" s="61">
        <v>113</v>
      </c>
      <c r="E23" s="61">
        <v>381</v>
      </c>
      <c r="F23" s="55" t="str">
        <f t="shared" si="0"/>
        <v>Evergol Xtend250ml-NOS</v>
      </c>
      <c r="G23" s="78" t="s">
        <v>181</v>
      </c>
      <c r="I23" s="57" t="s">
        <v>139</v>
      </c>
      <c r="J23" s="58">
        <v>-18</v>
      </c>
      <c r="K23" s="58"/>
      <c r="L23" s="58">
        <v>2</v>
      </c>
      <c r="M23" s="58">
        <v>-20</v>
      </c>
    </row>
    <row r="24" spans="1:13" x14ac:dyDescent="0.3">
      <c r="A24" s="51" t="s">
        <v>73</v>
      </c>
      <c r="B24" s="61">
        <v>417</v>
      </c>
      <c r="C24" s="52"/>
      <c r="D24" s="61">
        <v>22</v>
      </c>
      <c r="E24" s="61">
        <v>395</v>
      </c>
      <c r="F24" s="55" t="str">
        <f t="shared" si="0"/>
        <v>Evergol Xtend 40 Ml-NOS</v>
      </c>
      <c r="G24" s="78" t="s">
        <v>173</v>
      </c>
      <c r="I24" s="57" t="s">
        <v>160</v>
      </c>
      <c r="J24" s="58">
        <v>237</v>
      </c>
      <c r="K24" s="58">
        <v>600</v>
      </c>
      <c r="L24" s="58">
        <v>716</v>
      </c>
      <c r="M24" s="58">
        <v>121</v>
      </c>
    </row>
    <row r="25" spans="1:13" x14ac:dyDescent="0.3">
      <c r="A25" s="51" t="s">
        <v>74</v>
      </c>
      <c r="B25" s="61">
        <v>158</v>
      </c>
      <c r="C25" s="61">
        <v>-100</v>
      </c>
      <c r="D25" s="61">
        <v>-14</v>
      </c>
      <c r="E25" s="61">
        <v>72</v>
      </c>
      <c r="F25" s="55" t="str">
        <f t="shared" si="0"/>
        <v>Fame SC 480-100ml-NOS</v>
      </c>
      <c r="G25" s="78" t="s">
        <v>130</v>
      </c>
      <c r="I25" s="57" t="s">
        <v>140</v>
      </c>
      <c r="J25" s="58">
        <v>57</v>
      </c>
      <c r="K25" s="58">
        <v>160</v>
      </c>
      <c r="L25" s="58">
        <v>148</v>
      </c>
      <c r="M25" s="58">
        <v>69</v>
      </c>
    </row>
    <row r="26" spans="1:13" x14ac:dyDescent="0.3">
      <c r="A26" s="51" t="s">
        <v>75</v>
      </c>
      <c r="B26" s="52"/>
      <c r="C26" s="61">
        <v>400</v>
      </c>
      <c r="D26" s="52"/>
      <c r="E26" s="61">
        <v>400</v>
      </c>
      <c r="F26" s="55" t="str">
        <f t="shared" si="0"/>
        <v>Fame SC480-10ml-NOS</v>
      </c>
      <c r="G26" s="78" t="s">
        <v>174</v>
      </c>
      <c r="I26" s="57" t="s">
        <v>146</v>
      </c>
      <c r="J26" s="58"/>
      <c r="K26" s="58"/>
      <c r="L26" s="58"/>
      <c r="M26" s="58"/>
    </row>
    <row r="27" spans="1:13" x14ac:dyDescent="0.3">
      <c r="A27" s="51" t="s">
        <v>76</v>
      </c>
      <c r="B27" s="61">
        <v>149</v>
      </c>
      <c r="C27" s="61">
        <v>-152</v>
      </c>
      <c r="D27" s="61">
        <v>-19</v>
      </c>
      <c r="E27" s="61">
        <v>16</v>
      </c>
      <c r="F27" s="55" t="str">
        <f t="shared" si="0"/>
        <v>Fame SC480-250ml-NOS</v>
      </c>
      <c r="G27" s="78" t="s">
        <v>131</v>
      </c>
      <c r="I27" s="57" t="s">
        <v>147</v>
      </c>
      <c r="J27" s="58">
        <v>-76</v>
      </c>
      <c r="K27" s="58">
        <v>20</v>
      </c>
      <c r="L27" s="58">
        <v>58</v>
      </c>
      <c r="M27" s="58">
        <v>-114</v>
      </c>
    </row>
    <row r="28" spans="1:13" x14ac:dyDescent="0.3">
      <c r="A28" s="51" t="s">
        <v>77</v>
      </c>
      <c r="B28" s="61">
        <v>14</v>
      </c>
      <c r="C28" s="61">
        <v>-24</v>
      </c>
      <c r="D28" s="61">
        <v>-6</v>
      </c>
      <c r="E28" s="61">
        <v>-4</v>
      </c>
      <c r="F28" s="55" t="str">
        <f t="shared" si="0"/>
        <v>Fame SC480-500ml-NOS</v>
      </c>
      <c r="G28" s="78" t="s">
        <v>132</v>
      </c>
      <c r="I28" s="57" t="s">
        <v>163</v>
      </c>
      <c r="J28" s="58">
        <v>54</v>
      </c>
      <c r="K28" s="58">
        <v>1100</v>
      </c>
      <c r="L28" s="58">
        <v>874</v>
      </c>
      <c r="M28" s="58">
        <v>280</v>
      </c>
    </row>
    <row r="29" spans="1:13" x14ac:dyDescent="0.3">
      <c r="A29" s="51" t="s">
        <v>78</v>
      </c>
      <c r="B29" s="61">
        <v>-10</v>
      </c>
      <c r="C29" s="52"/>
      <c r="D29" s="61">
        <v>1</v>
      </c>
      <c r="E29" s="61">
        <v>-11</v>
      </c>
      <c r="F29" s="55" t="str">
        <f t="shared" si="0"/>
        <v>Fame SC 480-50ml-NOS</v>
      </c>
      <c r="G29" s="78" t="s">
        <v>133</v>
      </c>
      <c r="I29" s="57" t="s">
        <v>148</v>
      </c>
      <c r="J29" s="58"/>
      <c r="K29" s="58"/>
      <c r="L29" s="58"/>
      <c r="M29" s="58"/>
    </row>
    <row r="30" spans="1:13" x14ac:dyDescent="0.3">
      <c r="A30" s="51" t="s">
        <v>79</v>
      </c>
      <c r="B30" s="52"/>
      <c r="C30" s="61">
        <v>40</v>
      </c>
      <c r="D30" s="61">
        <v>33</v>
      </c>
      <c r="E30" s="61">
        <v>7</v>
      </c>
      <c r="F30" s="55" t="str">
        <f t="shared" si="0"/>
        <v>Folicur-1ltr-NOS</v>
      </c>
      <c r="G30" s="78" t="s">
        <v>134</v>
      </c>
      <c r="I30" s="57" t="s">
        <v>176</v>
      </c>
      <c r="J30" s="58">
        <v>211</v>
      </c>
      <c r="K30" s="58">
        <v>2500</v>
      </c>
      <c r="L30" s="58">
        <v>2505</v>
      </c>
      <c r="M30" s="58">
        <v>206</v>
      </c>
    </row>
    <row r="31" spans="1:13" x14ac:dyDescent="0.3">
      <c r="A31" s="51" t="s">
        <v>80</v>
      </c>
      <c r="B31" s="61">
        <v>40</v>
      </c>
      <c r="C31" s="61">
        <v>200</v>
      </c>
      <c r="D31" s="61">
        <v>117</v>
      </c>
      <c r="E31" s="61">
        <v>123</v>
      </c>
      <c r="F31" s="55" t="str">
        <f t="shared" si="0"/>
        <v>Folicur-250ml-NOS</v>
      </c>
      <c r="G31" s="78" t="s">
        <v>175</v>
      </c>
      <c r="I31" s="57" t="s">
        <v>177</v>
      </c>
      <c r="J31" s="58">
        <v>132</v>
      </c>
      <c r="K31" s="58">
        <v>100</v>
      </c>
      <c r="L31" s="58">
        <v>152</v>
      </c>
      <c r="M31" s="58">
        <v>80</v>
      </c>
    </row>
    <row r="32" spans="1:13" x14ac:dyDescent="0.3">
      <c r="A32" s="51" t="s">
        <v>81</v>
      </c>
      <c r="B32" s="61">
        <v>16</v>
      </c>
      <c r="C32" s="61">
        <v>120</v>
      </c>
      <c r="D32" s="61">
        <v>131</v>
      </c>
      <c r="E32" s="61">
        <v>5</v>
      </c>
      <c r="F32" s="55" t="str">
        <f t="shared" si="0"/>
        <v>Folicur-500ml-NOS</v>
      </c>
      <c r="G32" s="78" t="s">
        <v>156</v>
      </c>
      <c r="I32" s="57" t="s">
        <v>149</v>
      </c>
      <c r="J32" s="58">
        <v>461</v>
      </c>
      <c r="K32" s="58">
        <v>1900</v>
      </c>
      <c r="L32" s="58">
        <v>1731</v>
      </c>
      <c r="M32" s="58">
        <v>630</v>
      </c>
    </row>
    <row r="33" spans="1:13" x14ac:dyDescent="0.3">
      <c r="A33" s="51" t="s">
        <v>82</v>
      </c>
      <c r="B33" s="52"/>
      <c r="C33" s="52"/>
      <c r="D33" s="52"/>
      <c r="E33" s="52"/>
      <c r="F33" s="55" t="str">
        <f t="shared" si="0"/>
        <v>Folio Gold-1ltr-NOS</v>
      </c>
      <c r="G33" s="78" t="s">
        <v>165</v>
      </c>
      <c r="I33" s="57" t="s">
        <v>178</v>
      </c>
      <c r="J33" s="58"/>
      <c r="K33" s="58">
        <v>175</v>
      </c>
      <c r="L33" s="58">
        <v>96</v>
      </c>
      <c r="M33" s="58">
        <v>79</v>
      </c>
    </row>
    <row r="34" spans="1:13" x14ac:dyDescent="0.3">
      <c r="A34" s="51" t="s">
        <v>83</v>
      </c>
      <c r="B34" s="61">
        <v>6</v>
      </c>
      <c r="C34" s="52"/>
      <c r="D34" s="52"/>
      <c r="E34" s="61">
        <v>6</v>
      </c>
      <c r="F34" s="55" t="str">
        <f t="shared" si="0"/>
        <v>Folio Gold-500ml-NOS</v>
      </c>
      <c r="G34" s="78" t="s">
        <v>165</v>
      </c>
      <c r="I34" s="57" t="s">
        <v>179</v>
      </c>
      <c r="J34" s="58"/>
      <c r="K34" s="58"/>
      <c r="L34" s="58"/>
      <c r="M34" s="58"/>
    </row>
    <row r="35" spans="1:13" x14ac:dyDescent="0.3">
      <c r="A35" s="51" t="s">
        <v>84</v>
      </c>
      <c r="B35" s="61">
        <v>1</v>
      </c>
      <c r="C35" s="61">
        <v>1700</v>
      </c>
      <c r="D35" s="61">
        <v>524</v>
      </c>
      <c r="E35" s="61">
        <v>1177</v>
      </c>
      <c r="F35" s="55" t="str">
        <f t="shared" si="0"/>
        <v>Gaucho-100ml-NOS</v>
      </c>
      <c r="G35" s="78" t="s">
        <v>157</v>
      </c>
      <c r="I35" s="57" t="s">
        <v>151</v>
      </c>
      <c r="J35" s="58">
        <v>5</v>
      </c>
      <c r="K35" s="58">
        <v>10</v>
      </c>
      <c r="L35" s="58">
        <v>15</v>
      </c>
      <c r="M35" s="58"/>
    </row>
    <row r="36" spans="1:13" x14ac:dyDescent="0.3">
      <c r="A36" s="51" t="s">
        <v>85</v>
      </c>
      <c r="B36" s="61">
        <v>26</v>
      </c>
      <c r="C36" s="61">
        <v>250</v>
      </c>
      <c r="D36" s="61">
        <v>170</v>
      </c>
      <c r="E36" s="61">
        <v>106</v>
      </c>
      <c r="F36" s="55" t="str">
        <f t="shared" si="0"/>
        <v>Gaucho 1ltr-NOS</v>
      </c>
      <c r="G36" s="78" t="s">
        <v>157</v>
      </c>
      <c r="I36" s="57" t="s">
        <v>164</v>
      </c>
      <c r="J36" s="58">
        <v>24</v>
      </c>
      <c r="K36" s="58">
        <v>160</v>
      </c>
      <c r="L36" s="58">
        <v>126</v>
      </c>
      <c r="M36" s="58">
        <v>58</v>
      </c>
    </row>
    <row r="37" spans="1:13" x14ac:dyDescent="0.3">
      <c r="A37" s="51" t="s">
        <v>86</v>
      </c>
      <c r="B37" s="61">
        <v>-1</v>
      </c>
      <c r="C37" s="61">
        <v>1720</v>
      </c>
      <c r="D37" s="61">
        <v>1136</v>
      </c>
      <c r="E37" s="61">
        <v>583</v>
      </c>
      <c r="F37" s="55" t="str">
        <f t="shared" si="0"/>
        <v>Gaucho-250mL-NOS</v>
      </c>
      <c r="G37" s="78" t="s">
        <v>159</v>
      </c>
      <c r="I37" s="57" t="s">
        <v>180</v>
      </c>
      <c r="J37" s="58">
        <v>160</v>
      </c>
      <c r="K37" s="58">
        <v>80</v>
      </c>
      <c r="L37" s="58">
        <v>174</v>
      </c>
      <c r="M37" s="58">
        <v>66</v>
      </c>
    </row>
    <row r="38" spans="1:13" x14ac:dyDescent="0.3">
      <c r="A38" s="51" t="s">
        <v>87</v>
      </c>
      <c r="B38" s="61">
        <v>67</v>
      </c>
      <c r="C38" s="52"/>
      <c r="D38" s="61">
        <v>28</v>
      </c>
      <c r="E38" s="61">
        <v>39</v>
      </c>
      <c r="F38" s="55" t="str">
        <f t="shared" si="0"/>
        <v>Gaucho-50ml-NOS</v>
      </c>
      <c r="G38" s="78" t="s">
        <v>158</v>
      </c>
      <c r="I38" s="57" t="s">
        <v>121</v>
      </c>
      <c r="J38" s="58">
        <v>-72</v>
      </c>
      <c r="K38" s="58">
        <v>5400</v>
      </c>
      <c r="L38" s="58">
        <v>6159</v>
      </c>
      <c r="M38" s="58">
        <v>-831</v>
      </c>
    </row>
    <row r="39" spans="1:13" x14ac:dyDescent="0.3">
      <c r="A39" s="51" t="s">
        <v>88</v>
      </c>
      <c r="B39" s="61">
        <v>1</v>
      </c>
      <c r="C39" s="61">
        <v>38</v>
      </c>
      <c r="D39" s="61">
        <v>21</v>
      </c>
      <c r="E39" s="61">
        <v>18</v>
      </c>
      <c r="F39" s="55" t="str">
        <f t="shared" si="0"/>
        <v>Gaucho-5ltr-NOS</v>
      </c>
      <c r="G39" s="78" t="s">
        <v>182</v>
      </c>
      <c r="I39" s="57" t="s">
        <v>122</v>
      </c>
      <c r="J39" s="58">
        <v>-133</v>
      </c>
      <c r="K39" s="58">
        <v>786</v>
      </c>
      <c r="L39" s="58">
        <v>719</v>
      </c>
      <c r="M39" s="58">
        <v>-66</v>
      </c>
    </row>
    <row r="40" spans="1:13" x14ac:dyDescent="0.3">
      <c r="A40" s="51" t="s">
        <v>89</v>
      </c>
      <c r="B40" s="52"/>
      <c r="C40" s="52"/>
      <c r="D40" s="52"/>
      <c r="E40" s="52"/>
      <c r="F40" s="55" t="str">
        <f t="shared" si="0"/>
        <v>Mustard Kesri Gold 500gm (Bayer)-NOS</v>
      </c>
      <c r="G40" s="78" t="s">
        <v>135</v>
      </c>
      <c r="I40" s="57" t="s">
        <v>123</v>
      </c>
      <c r="J40" s="58">
        <v>25</v>
      </c>
      <c r="K40" s="58"/>
      <c r="L40" s="58">
        <v>47</v>
      </c>
      <c r="M40" s="58">
        <v>-22</v>
      </c>
    </row>
    <row r="41" spans="1:13" x14ac:dyDescent="0.3">
      <c r="A41" s="51" t="s">
        <v>90</v>
      </c>
      <c r="B41" s="62">
        <v>32</v>
      </c>
      <c r="C41" s="62">
        <v>570</v>
      </c>
      <c r="D41" s="62">
        <v>564</v>
      </c>
      <c r="E41" s="62">
        <v>38</v>
      </c>
      <c r="F41" s="55" t="str">
        <f t="shared" si="0"/>
        <v>Mustard PA 5210 1Kg-NOS</v>
      </c>
      <c r="G41" s="78" t="s">
        <v>167</v>
      </c>
      <c r="I41" s="57" t="s">
        <v>124</v>
      </c>
      <c r="J41" s="58">
        <v>249</v>
      </c>
      <c r="K41" s="58"/>
      <c r="L41" s="58">
        <v>339</v>
      </c>
      <c r="M41" s="58">
        <v>-90</v>
      </c>
    </row>
    <row r="42" spans="1:13" x14ac:dyDescent="0.3">
      <c r="A42" s="51" t="s">
        <v>91</v>
      </c>
      <c r="B42" s="61">
        <v>-25</v>
      </c>
      <c r="C42" s="61">
        <v>1020</v>
      </c>
      <c r="D42" s="61">
        <v>993</v>
      </c>
      <c r="E42" s="61">
        <v>2</v>
      </c>
      <c r="F42" s="55" t="str">
        <f t="shared" si="0"/>
        <v>Mustard Proagro 5222-1kg-NOS</v>
      </c>
      <c r="G42" s="78" t="s">
        <v>136</v>
      </c>
      <c r="I42" s="57" t="s">
        <v>125</v>
      </c>
      <c r="J42" s="58"/>
      <c r="K42" s="58"/>
      <c r="L42" s="58">
        <v>120</v>
      </c>
      <c r="M42" s="58">
        <v>-120</v>
      </c>
    </row>
    <row r="43" spans="1:13" x14ac:dyDescent="0.3">
      <c r="A43" s="51" t="s">
        <v>92</v>
      </c>
      <c r="B43" s="61">
        <v>-7</v>
      </c>
      <c r="C43" s="61">
        <v>100</v>
      </c>
      <c r="D43" s="61">
        <v>7</v>
      </c>
      <c r="E43" s="61">
        <v>86</v>
      </c>
      <c r="F43" s="55" t="str">
        <f t="shared" si="0"/>
        <v>Nativo-100gm-NOS</v>
      </c>
      <c r="G43" s="78" t="s">
        <v>137</v>
      </c>
      <c r="I43" s="57" t="s">
        <v>165</v>
      </c>
      <c r="J43" s="58">
        <v>6</v>
      </c>
      <c r="K43" s="58"/>
      <c r="L43" s="58">
        <v>180</v>
      </c>
      <c r="M43" s="58">
        <v>-174</v>
      </c>
    </row>
    <row r="44" spans="1:13" x14ac:dyDescent="0.3">
      <c r="A44" s="51" t="s">
        <v>93</v>
      </c>
      <c r="B44" s="61">
        <v>2</v>
      </c>
      <c r="C44" s="61">
        <v>80</v>
      </c>
      <c r="D44" s="52"/>
      <c r="E44" s="61">
        <v>82</v>
      </c>
      <c r="F44" s="55" t="str">
        <f t="shared" si="0"/>
        <v>Nativo-250gm-NOS</v>
      </c>
      <c r="G44" s="78" t="s">
        <v>138</v>
      </c>
      <c r="I44" s="57" t="s">
        <v>126</v>
      </c>
      <c r="J44" s="58"/>
      <c r="K44" s="58"/>
      <c r="L44" s="58">
        <v>123</v>
      </c>
      <c r="M44" s="58">
        <v>-123</v>
      </c>
    </row>
    <row r="45" spans="1:13" x14ac:dyDescent="0.3">
      <c r="A45" s="51" t="s">
        <v>94</v>
      </c>
      <c r="B45" s="61">
        <v>-18</v>
      </c>
      <c r="C45" s="52"/>
      <c r="D45" s="61">
        <v>2</v>
      </c>
      <c r="E45" s="61">
        <v>-20</v>
      </c>
      <c r="F45" s="55" t="str">
        <f t="shared" si="0"/>
        <v>Nativo-500gm-NOS</v>
      </c>
      <c r="G45" s="78" t="s">
        <v>139</v>
      </c>
      <c r="I45" s="57" t="s">
        <v>166</v>
      </c>
      <c r="J45" s="58">
        <v>-28</v>
      </c>
      <c r="K45" s="58">
        <v>440</v>
      </c>
      <c r="L45" s="58">
        <v>380</v>
      </c>
      <c r="M45" s="58">
        <v>32</v>
      </c>
    </row>
    <row r="46" spans="1:13" x14ac:dyDescent="0.3">
      <c r="A46" s="51" t="s">
        <v>95</v>
      </c>
      <c r="B46" s="61">
        <v>237</v>
      </c>
      <c r="C46" s="61">
        <v>600</v>
      </c>
      <c r="D46" s="61">
        <v>716</v>
      </c>
      <c r="E46" s="61">
        <v>121</v>
      </c>
      <c r="F46" s="55" t="str">
        <f t="shared" si="0"/>
        <v>Planofix SL-100ml-NOS</v>
      </c>
      <c r="G46" s="78" t="s">
        <v>160</v>
      </c>
      <c r="I46" s="57" t="s">
        <v>181</v>
      </c>
      <c r="J46" s="58">
        <v>14</v>
      </c>
      <c r="K46" s="58">
        <v>480</v>
      </c>
      <c r="L46" s="58">
        <v>113</v>
      </c>
      <c r="M46" s="58">
        <v>381</v>
      </c>
    </row>
    <row r="47" spans="1:13" x14ac:dyDescent="0.3">
      <c r="A47" s="51" t="s">
        <v>96</v>
      </c>
      <c r="B47" s="61">
        <v>57</v>
      </c>
      <c r="C47" s="61">
        <v>160</v>
      </c>
      <c r="D47" s="61">
        <v>148</v>
      </c>
      <c r="E47" s="61">
        <v>69</v>
      </c>
      <c r="F47" s="55" t="str">
        <f t="shared" si="0"/>
        <v>Planofix SL-250ml-NOS</v>
      </c>
      <c r="G47" s="78" t="s">
        <v>140</v>
      </c>
      <c r="I47" s="57" t="s">
        <v>130</v>
      </c>
      <c r="J47" s="58">
        <v>158</v>
      </c>
      <c r="K47" s="58">
        <v>-100</v>
      </c>
      <c r="L47" s="58">
        <v>-14</v>
      </c>
      <c r="M47" s="58">
        <v>72</v>
      </c>
    </row>
    <row r="48" spans="1:13" x14ac:dyDescent="0.3">
      <c r="A48" s="51" t="s">
        <v>97</v>
      </c>
      <c r="B48" s="52"/>
      <c r="C48" s="61">
        <v>80</v>
      </c>
      <c r="D48" s="61">
        <v>10</v>
      </c>
      <c r="E48" s="61">
        <v>70</v>
      </c>
      <c r="F48" s="55" t="str">
        <f t="shared" si="0"/>
        <v>Pre Mini Kit-NOS</v>
      </c>
      <c r="G48" s="78" t="s">
        <v>141</v>
      </c>
      <c r="I48" s="57" t="s">
        <v>131</v>
      </c>
      <c r="J48" s="58">
        <v>149</v>
      </c>
      <c r="K48" s="58">
        <v>-152</v>
      </c>
      <c r="L48" s="58">
        <v>-19</v>
      </c>
      <c r="M48" s="58">
        <v>16</v>
      </c>
    </row>
    <row r="49" spans="1:13" x14ac:dyDescent="0.3">
      <c r="A49" s="51" t="s">
        <v>98</v>
      </c>
      <c r="B49" s="61">
        <v>428</v>
      </c>
      <c r="C49" s="52"/>
      <c r="D49" s="61">
        <v>197</v>
      </c>
      <c r="E49" s="61">
        <v>231</v>
      </c>
      <c r="F49" s="55" t="str">
        <f t="shared" si="0"/>
        <v>Raft EC-1ltr-NOS</v>
      </c>
      <c r="G49" s="78" t="s">
        <v>161</v>
      </c>
      <c r="I49" s="57" t="s">
        <v>132</v>
      </c>
      <c r="J49" s="58">
        <v>14</v>
      </c>
      <c r="K49" s="58">
        <v>-24</v>
      </c>
      <c r="L49" s="58">
        <v>-6</v>
      </c>
      <c r="M49" s="58">
        <v>-4</v>
      </c>
    </row>
    <row r="50" spans="1:13" x14ac:dyDescent="0.3">
      <c r="A50" s="51" t="s">
        <v>99</v>
      </c>
      <c r="B50" s="61">
        <v>120</v>
      </c>
      <c r="C50" s="52"/>
      <c r="D50" s="52"/>
      <c r="E50" s="61">
        <v>120</v>
      </c>
      <c r="F50" s="55" t="str">
        <f t="shared" si="0"/>
        <v>Raft EC-250ml-NOS</v>
      </c>
      <c r="G50" s="78" t="s">
        <v>142</v>
      </c>
      <c r="I50" s="57" t="s">
        <v>157</v>
      </c>
      <c r="J50" s="58">
        <v>27</v>
      </c>
      <c r="K50" s="58">
        <v>1950</v>
      </c>
      <c r="L50" s="58">
        <v>694</v>
      </c>
      <c r="M50" s="58">
        <v>1283</v>
      </c>
    </row>
    <row r="51" spans="1:13" x14ac:dyDescent="0.3">
      <c r="A51" s="51" t="s">
        <v>100</v>
      </c>
      <c r="B51" s="61">
        <v>526</v>
      </c>
      <c r="C51" s="52"/>
      <c r="D51" s="61">
        <v>155</v>
      </c>
      <c r="E51" s="61">
        <v>371</v>
      </c>
      <c r="F51" s="55" t="str">
        <f t="shared" si="0"/>
        <v>Raft EC-500ml-NOS</v>
      </c>
      <c r="G51" s="78" t="s">
        <v>162</v>
      </c>
      <c r="I51" s="57" t="s">
        <v>182</v>
      </c>
      <c r="J51" s="58">
        <v>1</v>
      </c>
      <c r="K51" s="58">
        <v>38</v>
      </c>
      <c r="L51" s="58">
        <v>21</v>
      </c>
      <c r="M51" s="58">
        <v>18</v>
      </c>
    </row>
    <row r="52" spans="1:13" x14ac:dyDescent="0.3">
      <c r="A52" s="51" t="s">
        <v>101</v>
      </c>
      <c r="B52" s="61">
        <v>28</v>
      </c>
      <c r="C52" s="52"/>
      <c r="D52" s="61">
        <v>12</v>
      </c>
      <c r="E52" s="61">
        <v>16</v>
      </c>
      <c r="F52" s="55" t="str">
        <f t="shared" si="0"/>
        <v>Raxil- 100gm-NOS</v>
      </c>
      <c r="G52" s="78" t="s">
        <v>143</v>
      </c>
      <c r="I52" s="57" t="s">
        <v>135</v>
      </c>
      <c r="J52" s="58"/>
      <c r="K52" s="58"/>
      <c r="L52" s="58"/>
      <c r="M52" s="58"/>
    </row>
    <row r="53" spans="1:13" x14ac:dyDescent="0.3">
      <c r="A53" s="51" t="s">
        <v>102</v>
      </c>
      <c r="B53" s="61">
        <v>44</v>
      </c>
      <c r="C53" s="52"/>
      <c r="D53" s="61">
        <v>20</v>
      </c>
      <c r="E53" s="61">
        <v>24</v>
      </c>
      <c r="F53" s="55" t="str">
        <f t="shared" si="0"/>
        <v>Raxil-100ml-NOS</v>
      </c>
      <c r="G53" s="78" t="s">
        <v>143</v>
      </c>
      <c r="I53" s="57" t="s">
        <v>167</v>
      </c>
      <c r="J53" s="58">
        <v>32</v>
      </c>
      <c r="K53" s="58">
        <v>570</v>
      </c>
      <c r="L53" s="58">
        <v>564</v>
      </c>
      <c r="M53" s="58">
        <v>38</v>
      </c>
    </row>
    <row r="54" spans="1:13" x14ac:dyDescent="0.3">
      <c r="A54" s="51" t="s">
        <v>103</v>
      </c>
      <c r="B54" s="52"/>
      <c r="C54" s="52"/>
      <c r="D54" s="52"/>
      <c r="E54" s="52"/>
      <c r="F54" s="55" t="str">
        <f t="shared" si="0"/>
        <v>Raxil-40gm-NOS</v>
      </c>
      <c r="G54" s="78" t="s">
        <v>144</v>
      </c>
      <c r="I54" s="57" t="s">
        <v>136</v>
      </c>
      <c r="J54" s="58">
        <v>-25</v>
      </c>
      <c r="K54" s="58">
        <v>1020</v>
      </c>
      <c r="L54" s="58">
        <v>993</v>
      </c>
      <c r="M54" s="58">
        <v>2</v>
      </c>
    </row>
    <row r="55" spans="1:13" x14ac:dyDescent="0.3">
      <c r="A55" s="51" t="s">
        <v>104</v>
      </c>
      <c r="B55" s="61">
        <v>152</v>
      </c>
      <c r="C55" s="52"/>
      <c r="D55" s="52"/>
      <c r="E55" s="61">
        <v>152</v>
      </c>
      <c r="F55" s="55" t="str">
        <f t="shared" si="0"/>
        <v>Raxil-50ml-NOS</v>
      </c>
      <c r="G55" s="78" t="s">
        <v>145</v>
      </c>
      <c r="I55" s="57" t="s">
        <v>141</v>
      </c>
      <c r="J55" s="58"/>
      <c r="K55" s="58">
        <v>80</v>
      </c>
      <c r="L55" s="58">
        <v>10</v>
      </c>
      <c r="M55" s="58">
        <v>70</v>
      </c>
    </row>
    <row r="56" spans="1:13" x14ac:dyDescent="0.3">
      <c r="A56" s="51" t="s">
        <v>105</v>
      </c>
      <c r="B56" s="52"/>
      <c r="C56" s="52"/>
      <c r="D56" s="52"/>
      <c r="E56" s="52"/>
      <c r="F56" s="55" t="str">
        <f t="shared" si="0"/>
        <v>Regent GR-1kg-NOS</v>
      </c>
      <c r="G56" s="78" t="s">
        <v>146</v>
      </c>
      <c r="I56" s="57" t="s">
        <v>161</v>
      </c>
      <c r="J56" s="58">
        <v>428</v>
      </c>
      <c r="K56" s="58"/>
      <c r="L56" s="58">
        <v>197</v>
      </c>
      <c r="M56" s="58">
        <v>231</v>
      </c>
    </row>
    <row r="57" spans="1:13" x14ac:dyDescent="0.3">
      <c r="A57" s="51" t="s">
        <v>106</v>
      </c>
      <c r="B57" s="61">
        <v>-76</v>
      </c>
      <c r="C57" s="61">
        <v>20</v>
      </c>
      <c r="D57" s="61">
        <v>58</v>
      </c>
      <c r="E57" s="61">
        <v>-114</v>
      </c>
      <c r="F57" s="55" t="str">
        <f t="shared" si="0"/>
        <v>Regent GR-25kg-NOS</v>
      </c>
      <c r="G57" s="78" t="s">
        <v>147</v>
      </c>
      <c r="I57" s="57" t="s">
        <v>142</v>
      </c>
      <c r="J57" s="58">
        <v>120</v>
      </c>
      <c r="K57" s="58"/>
      <c r="L57" s="58"/>
      <c r="M57" s="58">
        <v>120</v>
      </c>
    </row>
    <row r="58" spans="1:13" x14ac:dyDescent="0.3">
      <c r="A58" s="51" t="s">
        <v>107</v>
      </c>
      <c r="B58" s="61">
        <v>54</v>
      </c>
      <c r="C58" s="61">
        <v>1100</v>
      </c>
      <c r="D58" s="61">
        <v>874</v>
      </c>
      <c r="E58" s="61">
        <v>280</v>
      </c>
      <c r="F58" s="55" t="str">
        <f t="shared" si="0"/>
        <v>Regent GR-5kg-NOS</v>
      </c>
      <c r="G58" s="78" t="s">
        <v>163</v>
      </c>
      <c r="I58" s="57" t="s">
        <v>162</v>
      </c>
      <c r="J58" s="58">
        <v>526</v>
      </c>
      <c r="K58" s="58"/>
      <c r="L58" s="58">
        <v>155</v>
      </c>
      <c r="M58" s="58">
        <v>371</v>
      </c>
    </row>
    <row r="59" spans="1:13" x14ac:dyDescent="0.3">
      <c r="A59" s="51" t="s">
        <v>108</v>
      </c>
      <c r="B59" s="52"/>
      <c r="C59" s="52"/>
      <c r="D59" s="52"/>
      <c r="E59" s="52"/>
      <c r="F59" s="55" t="str">
        <f t="shared" si="0"/>
        <v>Regent SC-100ml-NOS</v>
      </c>
      <c r="G59" s="78" t="s">
        <v>148</v>
      </c>
      <c r="I59" s="57" t="s">
        <v>143</v>
      </c>
      <c r="J59" s="58">
        <v>72</v>
      </c>
      <c r="K59" s="58"/>
      <c r="L59" s="58">
        <v>32</v>
      </c>
      <c r="M59" s="58">
        <v>40</v>
      </c>
    </row>
    <row r="60" spans="1:13" x14ac:dyDescent="0.3">
      <c r="A60" s="51" t="s">
        <v>109</v>
      </c>
      <c r="B60" s="61">
        <v>211</v>
      </c>
      <c r="C60" s="61">
        <v>2500</v>
      </c>
      <c r="D60" s="61">
        <v>2505</v>
      </c>
      <c r="E60" s="61">
        <v>206</v>
      </c>
      <c r="F60" s="55" t="str">
        <f t="shared" si="0"/>
        <v>Regent SC-1ltr-NOS</v>
      </c>
      <c r="G60" s="78" t="s">
        <v>176</v>
      </c>
      <c r="I60" s="57" t="s">
        <v>144</v>
      </c>
      <c r="J60" s="58"/>
      <c r="K60" s="58"/>
      <c r="L60" s="58"/>
      <c r="M60" s="58"/>
    </row>
    <row r="61" spans="1:13" x14ac:dyDescent="0.3">
      <c r="A61" s="51" t="s">
        <v>110</v>
      </c>
      <c r="B61" s="61">
        <v>132</v>
      </c>
      <c r="C61" s="61">
        <v>100</v>
      </c>
      <c r="D61" s="61">
        <v>152</v>
      </c>
      <c r="E61" s="61">
        <v>80</v>
      </c>
      <c r="F61" s="55" t="str">
        <f t="shared" si="0"/>
        <v>Regent SC-250ml-NOS</v>
      </c>
      <c r="G61" s="78" t="s">
        <v>177</v>
      </c>
      <c r="I61" s="57" t="s">
        <v>145</v>
      </c>
      <c r="J61" s="58">
        <v>152</v>
      </c>
      <c r="K61" s="58"/>
      <c r="L61" s="58"/>
      <c r="M61" s="58">
        <v>152</v>
      </c>
    </row>
    <row r="62" spans="1:13" x14ac:dyDescent="0.3">
      <c r="A62" s="51" t="s">
        <v>111</v>
      </c>
      <c r="B62" s="61">
        <v>461</v>
      </c>
      <c r="C62" s="61">
        <v>1900</v>
      </c>
      <c r="D62" s="61">
        <v>1731</v>
      </c>
      <c r="E62" s="61">
        <v>630</v>
      </c>
      <c r="F62" s="55" t="str">
        <f t="shared" si="0"/>
        <v>Regent SC-500ml-NOS</v>
      </c>
      <c r="G62" s="78" t="s">
        <v>149</v>
      </c>
      <c r="I62" s="57" t="s">
        <v>150</v>
      </c>
      <c r="J62" s="58"/>
      <c r="K62" s="58">
        <v>70</v>
      </c>
      <c r="L62" s="58">
        <v>4</v>
      </c>
      <c r="M62" s="58">
        <v>66</v>
      </c>
    </row>
    <row r="63" spans="1:13" x14ac:dyDescent="0.3">
      <c r="A63" s="51" t="s">
        <v>112</v>
      </c>
      <c r="B63" s="52"/>
      <c r="C63" s="61">
        <v>70</v>
      </c>
      <c r="D63" s="61">
        <v>4</v>
      </c>
      <c r="E63" s="61">
        <v>66</v>
      </c>
      <c r="F63" s="55" t="str">
        <f t="shared" si="0"/>
        <v>Regent Ultra GR 10kg-NOS</v>
      </c>
      <c r="G63" s="78" t="s">
        <v>150</v>
      </c>
      <c r="I63" s="57" t="s">
        <v>27</v>
      </c>
      <c r="J63" s="58">
        <v>5691</v>
      </c>
      <c r="K63" s="58">
        <v>21373</v>
      </c>
      <c r="L63" s="58">
        <v>20267</v>
      </c>
      <c r="M63" s="58">
        <v>6797</v>
      </c>
    </row>
    <row r="64" spans="1:13" x14ac:dyDescent="0.3">
      <c r="A64" s="51" t="s">
        <v>113</v>
      </c>
      <c r="B64" s="52"/>
      <c r="C64" s="61">
        <v>175</v>
      </c>
      <c r="D64" s="61">
        <v>96</v>
      </c>
      <c r="E64" s="61">
        <v>79</v>
      </c>
      <c r="F64" s="55" t="str">
        <f t="shared" si="0"/>
        <v>Regent Ultra GR 4kg-NOS</v>
      </c>
      <c r="G64" s="78" t="s">
        <v>178</v>
      </c>
    </row>
    <row r="65" spans="1:7" x14ac:dyDescent="0.3">
      <c r="A65" s="51" t="s">
        <v>114</v>
      </c>
      <c r="B65" s="52"/>
      <c r="C65" s="52"/>
      <c r="D65" s="52"/>
      <c r="E65" s="52"/>
      <c r="F65" s="55" t="str">
        <f t="shared" si="0"/>
        <v>Solomon-100ml-NOS</v>
      </c>
      <c r="G65" s="78" t="s">
        <v>179</v>
      </c>
    </row>
    <row r="66" spans="1:7" x14ac:dyDescent="0.3">
      <c r="A66" s="51" t="s">
        <v>115</v>
      </c>
      <c r="B66" s="61">
        <v>5</v>
      </c>
      <c r="C66" s="61">
        <v>10</v>
      </c>
      <c r="D66" s="61">
        <v>15</v>
      </c>
      <c r="E66" s="52"/>
      <c r="F66" s="55" t="str">
        <f t="shared" si="0"/>
        <v>Solomon- 1ltr-NOS</v>
      </c>
      <c r="G66" s="78" t="s">
        <v>151</v>
      </c>
    </row>
    <row r="67" spans="1:7" x14ac:dyDescent="0.3">
      <c r="A67" s="51" t="s">
        <v>116</v>
      </c>
      <c r="B67" s="61">
        <v>24</v>
      </c>
      <c r="C67" s="61">
        <v>160</v>
      </c>
      <c r="D67" s="61">
        <v>126</v>
      </c>
      <c r="E67" s="61">
        <v>58</v>
      </c>
      <c r="F67" s="55" t="str">
        <f t="shared" ref="F67:F68" si="1">TRIM(A67&amp;"-NOS")</f>
        <v>Solomon-250ml-NOS</v>
      </c>
      <c r="G67" s="78" t="s">
        <v>164</v>
      </c>
    </row>
    <row r="68" spans="1:7" x14ac:dyDescent="0.3">
      <c r="A68" s="51" t="s">
        <v>117</v>
      </c>
      <c r="B68" s="61">
        <v>160</v>
      </c>
      <c r="C68" s="61">
        <v>80</v>
      </c>
      <c r="D68" s="61">
        <v>174</v>
      </c>
      <c r="E68" s="61">
        <v>66</v>
      </c>
      <c r="F68" s="55" t="str">
        <f t="shared" si="1"/>
        <v>Solomon-500ml-NOS</v>
      </c>
      <c r="G68" s="78" t="s">
        <v>180</v>
      </c>
    </row>
    <row r="69" spans="1:7" x14ac:dyDescent="0.3">
      <c r="A69" s="51"/>
      <c r="B69" s="59"/>
      <c r="C69" s="59"/>
      <c r="D69" s="59"/>
      <c r="E69" s="59"/>
      <c r="F69" s="55"/>
    </row>
    <row r="70" spans="1:7" x14ac:dyDescent="0.3">
      <c r="A70" s="51"/>
      <c r="B70" s="52"/>
      <c r="C70" s="52"/>
      <c r="D70" s="52"/>
      <c r="E70" s="59"/>
      <c r="F70" s="55"/>
    </row>
    <row r="71" spans="1:7" x14ac:dyDescent="0.3">
      <c r="A71" s="51"/>
      <c r="B71" s="52"/>
      <c r="C71" s="52"/>
      <c r="D71" s="52"/>
      <c r="E71" s="52"/>
      <c r="F71" s="55"/>
    </row>
    <row r="72" spans="1:7" x14ac:dyDescent="0.3">
      <c r="A72" s="51"/>
      <c r="B72" s="59"/>
      <c r="C72" s="59"/>
      <c r="D72" s="59"/>
      <c r="E72" s="59"/>
      <c r="F72" s="55"/>
    </row>
    <row r="73" spans="1:7" x14ac:dyDescent="0.3">
      <c r="A73" s="51"/>
      <c r="B73" s="59"/>
      <c r="C73" s="59"/>
      <c r="D73" s="59"/>
      <c r="E73" s="59"/>
      <c r="F73" s="55"/>
    </row>
    <row r="74" spans="1:7" x14ac:dyDescent="0.3">
      <c r="A74" s="51"/>
      <c r="B74" s="52"/>
      <c r="C74" s="52"/>
      <c r="D74" s="52"/>
      <c r="E74" s="59"/>
      <c r="F74" s="55"/>
    </row>
    <row r="75" spans="1:7" x14ac:dyDescent="0.3">
      <c r="A75" s="51"/>
      <c r="B75" s="59"/>
      <c r="C75" s="59"/>
      <c r="D75" s="59"/>
      <c r="E75" s="59"/>
      <c r="F75" s="55"/>
    </row>
    <row r="76" spans="1:7" x14ac:dyDescent="0.3">
      <c r="A76" s="51"/>
      <c r="B76" s="52"/>
      <c r="C76" s="52"/>
      <c r="D76" s="52"/>
      <c r="E76" s="59"/>
      <c r="F76" s="55"/>
    </row>
    <row r="77" spans="1:7" x14ac:dyDescent="0.3">
      <c r="A77" s="51"/>
      <c r="B77" s="52"/>
      <c r="C77" s="52"/>
      <c r="D77" s="52"/>
      <c r="E77" s="59"/>
      <c r="F77" s="55"/>
    </row>
    <row r="78" spans="1:7" x14ac:dyDescent="0.3">
      <c r="A78" s="51"/>
      <c r="B78" s="52"/>
      <c r="C78" s="52"/>
      <c r="D78" s="52"/>
      <c r="E78" s="59"/>
      <c r="F78" s="55"/>
    </row>
    <row r="79" spans="1:7" x14ac:dyDescent="0.3">
      <c r="A79" s="51"/>
      <c r="B79" s="59"/>
      <c r="C79" s="59"/>
      <c r="D79" s="59"/>
      <c r="E79" s="59"/>
      <c r="F79" s="55"/>
    </row>
    <row r="80" spans="1:7" x14ac:dyDescent="0.3">
      <c r="A80" s="51"/>
      <c r="B80" s="59"/>
      <c r="C80" s="59"/>
      <c r="D80" s="59"/>
      <c r="E80" s="52"/>
      <c r="F80" s="55"/>
    </row>
    <row r="81" spans="1:6" x14ac:dyDescent="0.3">
      <c r="A81" s="51"/>
      <c r="B81" s="59"/>
      <c r="C81" s="59"/>
      <c r="D81" s="59"/>
      <c r="E81" s="59"/>
      <c r="F81" s="55"/>
    </row>
    <row r="82" spans="1:6" x14ac:dyDescent="0.3">
      <c r="A82" s="51"/>
      <c r="B82" s="59"/>
      <c r="C82" s="59"/>
      <c r="D82" s="59"/>
      <c r="E82" s="59"/>
      <c r="F82" s="55"/>
    </row>
    <row r="83" spans="1:6" x14ac:dyDescent="0.3">
      <c r="A83" s="51"/>
      <c r="B83" s="59"/>
      <c r="C83" s="59"/>
      <c r="D83" s="59"/>
      <c r="E83" s="59"/>
      <c r="F83" s="55"/>
    </row>
    <row r="84" spans="1:6" x14ac:dyDescent="0.3">
      <c r="A84" s="51"/>
      <c r="B84" s="59"/>
      <c r="C84" s="59"/>
      <c r="D84" s="59"/>
      <c r="E84" s="59"/>
      <c r="F84" s="55"/>
    </row>
    <row r="85" spans="1:6" x14ac:dyDescent="0.3">
      <c r="A85" s="51"/>
      <c r="B85" s="52"/>
      <c r="C85" s="52"/>
      <c r="D85" s="52"/>
      <c r="E85" s="59"/>
      <c r="F85" s="55"/>
    </row>
    <row r="86" spans="1:6" x14ac:dyDescent="0.3">
      <c r="A86" s="51"/>
      <c r="B86" s="59"/>
      <c r="C86" s="59"/>
      <c r="D86" s="59"/>
      <c r="E86" s="52"/>
      <c r="F86" s="55"/>
    </row>
    <row r="87" spans="1:6" x14ac:dyDescent="0.3">
      <c r="A87" s="51"/>
      <c r="B87" s="59"/>
      <c r="C87" s="59"/>
      <c r="D87" s="59"/>
      <c r="E87" s="59"/>
      <c r="F87" s="55"/>
    </row>
    <row r="88" spans="1:6" x14ac:dyDescent="0.3">
      <c r="A88" s="51"/>
      <c r="B88" s="59"/>
      <c r="C88" s="59"/>
      <c r="D88" s="59"/>
      <c r="E88" s="59"/>
      <c r="F88" s="55"/>
    </row>
    <row r="89" spans="1:6" x14ac:dyDescent="0.3">
      <c r="A89" s="51"/>
      <c r="B89" s="59"/>
      <c r="C89" s="59"/>
      <c r="D89" s="59"/>
      <c r="E89" s="59"/>
      <c r="F89" s="55"/>
    </row>
    <row r="90" spans="1:6" x14ac:dyDescent="0.3">
      <c r="A90" s="51"/>
      <c r="B90" s="59"/>
      <c r="C90" s="59"/>
      <c r="D90" s="59"/>
      <c r="E90" s="59"/>
      <c r="F90" s="55"/>
    </row>
    <row r="91" spans="1:6" x14ac:dyDescent="0.3">
      <c r="A91" s="51"/>
      <c r="B91" s="59"/>
      <c r="C91" s="59"/>
      <c r="D91" s="59"/>
      <c r="E91" s="59"/>
      <c r="F91" s="55"/>
    </row>
    <row r="92" spans="1:6" x14ac:dyDescent="0.3">
      <c r="A92" s="51"/>
      <c r="B92" s="52"/>
      <c r="C92" s="52"/>
      <c r="D92" s="52"/>
      <c r="E92" s="59"/>
      <c r="F92" s="55"/>
    </row>
    <row r="93" spans="1:6" x14ac:dyDescent="0.3">
      <c r="A93" s="51"/>
      <c r="B93" s="59"/>
      <c r="C93" s="59"/>
      <c r="D93" s="59"/>
      <c r="E93" s="59"/>
      <c r="F93" s="55"/>
    </row>
    <row r="94" spans="1:6" x14ac:dyDescent="0.3">
      <c r="A94" s="51"/>
      <c r="B94" s="59"/>
      <c r="C94" s="59"/>
      <c r="D94" s="59"/>
      <c r="E94" s="59"/>
      <c r="F94" s="55"/>
    </row>
    <row r="95" spans="1:6" x14ac:dyDescent="0.3">
      <c r="A95" s="51"/>
      <c r="B95" s="59"/>
      <c r="C95" s="59"/>
      <c r="D95" s="59"/>
      <c r="E95" s="59"/>
      <c r="F95" s="55"/>
    </row>
    <row r="96" spans="1:6" x14ac:dyDescent="0.3">
      <c r="A96" s="51"/>
      <c r="B96" s="52"/>
      <c r="C96" s="52"/>
      <c r="D96" s="52"/>
      <c r="E96" s="59"/>
      <c r="F96" s="55"/>
    </row>
    <row r="97" spans="1:6" x14ac:dyDescent="0.3">
      <c r="A97" s="51"/>
      <c r="B97" s="52"/>
      <c r="C97" s="52"/>
      <c r="D97" s="52"/>
      <c r="E97" s="52"/>
      <c r="F97" s="55"/>
    </row>
    <row r="98" spans="1:6" x14ac:dyDescent="0.3">
      <c r="A98" s="51"/>
      <c r="B98" s="59"/>
      <c r="C98" s="59"/>
      <c r="D98" s="59"/>
      <c r="E98" s="59"/>
      <c r="F98" s="55"/>
    </row>
    <row r="99" spans="1:6" x14ac:dyDescent="0.3">
      <c r="A99" s="51"/>
      <c r="B99" s="59"/>
      <c r="C99" s="59"/>
      <c r="D99" s="59"/>
      <c r="E99" s="59"/>
      <c r="F99" s="55"/>
    </row>
    <row r="100" spans="1:6" x14ac:dyDescent="0.3">
      <c r="A100" s="51"/>
      <c r="B100" s="59"/>
      <c r="C100" s="59"/>
      <c r="D100" s="59"/>
      <c r="E100" s="52"/>
      <c r="F100" s="55"/>
    </row>
    <row r="101" spans="1:6" x14ac:dyDescent="0.3">
      <c r="A101" s="51"/>
      <c r="B101" s="52"/>
      <c r="C101" s="52"/>
      <c r="D101" s="52"/>
      <c r="E101" s="52"/>
      <c r="F101" s="55"/>
    </row>
    <row r="102" spans="1:6" x14ac:dyDescent="0.3">
      <c r="A102" s="51"/>
      <c r="B102" s="59"/>
      <c r="C102" s="59"/>
      <c r="D102" s="59"/>
      <c r="E102" s="59"/>
      <c r="F102" s="55"/>
    </row>
    <row r="103" spans="1:6" x14ac:dyDescent="0.3">
      <c r="A103" s="51"/>
      <c r="B103" s="59"/>
      <c r="C103" s="59"/>
      <c r="D103" s="59"/>
      <c r="E103" s="59"/>
      <c r="F103" s="55"/>
    </row>
    <row r="104" spans="1:6" x14ac:dyDescent="0.3">
      <c r="A104" s="51"/>
      <c r="B104" s="59"/>
      <c r="C104" s="59"/>
      <c r="D104" s="59"/>
      <c r="E104" s="59"/>
      <c r="F104" s="55"/>
    </row>
    <row r="105" spans="1:6" x14ac:dyDescent="0.3">
      <c r="A105" s="51"/>
      <c r="B105" s="59"/>
      <c r="C105" s="59"/>
      <c r="D105" s="59"/>
      <c r="E105" s="59"/>
      <c r="F105" s="55"/>
    </row>
    <row r="106" spans="1:6" x14ac:dyDescent="0.3">
      <c r="A106" s="51"/>
      <c r="B106" s="59"/>
      <c r="C106" s="59"/>
      <c r="D106" s="59"/>
      <c r="E106" s="59"/>
      <c r="F106" s="55"/>
    </row>
    <row r="107" spans="1:6" x14ac:dyDescent="0.3">
      <c r="A107" s="51"/>
      <c r="B107" s="52"/>
      <c r="C107" s="52"/>
      <c r="D107" s="52"/>
      <c r="E107" s="52"/>
      <c r="F107" s="55"/>
    </row>
    <row r="108" spans="1:6" x14ac:dyDescent="0.3">
      <c r="A108" s="51"/>
      <c r="B108" s="59"/>
      <c r="C108" s="59"/>
      <c r="D108" s="59"/>
      <c r="E108" s="59"/>
      <c r="F108" s="55"/>
    </row>
    <row r="109" spans="1:6" x14ac:dyDescent="0.3">
      <c r="A109" s="51"/>
      <c r="B109" s="52"/>
      <c r="C109" s="52"/>
      <c r="D109" s="52"/>
      <c r="E109" s="59"/>
      <c r="F109" s="55"/>
    </row>
    <row r="110" spans="1:6" x14ac:dyDescent="0.3">
      <c r="A110" s="51"/>
      <c r="B110" s="59"/>
      <c r="C110" s="59"/>
      <c r="D110" s="59"/>
      <c r="E110" s="59"/>
      <c r="F110" s="55"/>
    </row>
    <row r="111" spans="1:6" x14ac:dyDescent="0.3">
      <c r="A111" s="51"/>
      <c r="B111" s="52"/>
      <c r="C111" s="52"/>
      <c r="D111" s="52"/>
      <c r="E111" s="59"/>
      <c r="F111" s="55"/>
    </row>
  </sheetData>
  <autoFilter ref="A1:G68" xr:uid="{CB9DDCD3-66F4-4C02-82DC-3AAA866D7B3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6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40</v>
      </c>
      <c r="C3" s="3"/>
      <c r="D3" s="4"/>
      <c r="E3" s="38">
        <f t="shared" ref="E3:E4" ca="1" si="0">VLOOKUP($B3,FinalDeal_Vlookup,2,0)</f>
        <v>-229</v>
      </c>
      <c r="F3" s="39">
        <f ca="1">VLOOKUP($B3,FinalDeal_Vlookup,3,0)</f>
        <v>300</v>
      </c>
      <c r="G3" s="40">
        <v>0</v>
      </c>
      <c r="H3" s="40">
        <f t="shared" ref="H3:H4" ca="1" si="1">VLOOKUP($B3,FinalDeal_Vlookup,4,0)</f>
        <v>440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-369</v>
      </c>
    </row>
    <row r="4" spans="1:13" x14ac:dyDescent="0.3">
      <c r="A4" s="16"/>
      <c r="B4" s="4" t="s">
        <v>169</v>
      </c>
      <c r="C4" s="3"/>
      <c r="D4" s="4"/>
      <c r="E4" s="42">
        <f t="shared" ca="1" si="0"/>
        <v>2</v>
      </c>
      <c r="F4" s="39">
        <f t="shared" ref="F4:F63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</v>
      </c>
    </row>
    <row r="5" spans="1:13" x14ac:dyDescent="0.3">
      <c r="A5" s="16"/>
      <c r="B5" s="4" t="s">
        <v>119</v>
      </c>
      <c r="C5" s="3"/>
      <c r="D5" s="4"/>
      <c r="E5" s="42">
        <f t="shared" ref="E5:E63" ca="1" si="4">VLOOKUP($B5,FinalDeal_Vlookup,2,0)</f>
        <v>1360</v>
      </c>
      <c r="F5" s="39">
        <f t="shared" ca="1" si="3"/>
        <v>110</v>
      </c>
      <c r="G5" s="39">
        <v>0</v>
      </c>
      <c r="H5" s="39">
        <f t="shared" ref="H5:H63" ca="1" si="5">VLOOKUP($B5,FinalDeal_Vlookup,4,0)</f>
        <v>448</v>
      </c>
      <c r="I5" s="39">
        <v>0</v>
      </c>
      <c r="J5" s="39">
        <v>0</v>
      </c>
      <c r="K5" s="39">
        <v>0</v>
      </c>
      <c r="L5" s="39">
        <v>0</v>
      </c>
      <c r="M5" s="43">
        <f t="shared" ref="M5:M63" ca="1" si="6">VLOOKUP($B5,FinalDeal_Vlookup,5,0)</f>
        <v>1022</v>
      </c>
    </row>
    <row r="6" spans="1:13" x14ac:dyDescent="0.3">
      <c r="A6" s="16"/>
      <c r="B6" s="4" t="s">
        <v>118</v>
      </c>
      <c r="C6" s="3"/>
      <c r="D6" s="4"/>
      <c r="E6" s="42">
        <f t="shared" ca="1" si="4"/>
        <v>0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120</v>
      </c>
      <c r="C7" s="3"/>
      <c r="D7" s="4"/>
      <c r="E7" s="42">
        <f t="shared" ca="1" si="4"/>
        <v>248</v>
      </c>
      <c r="F7" s="39">
        <f t="shared" ca="1" si="3"/>
        <v>20</v>
      </c>
      <c r="G7" s="39">
        <v>0</v>
      </c>
      <c r="H7" s="39">
        <f t="shared" ca="1" si="5"/>
        <v>15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253</v>
      </c>
    </row>
    <row r="8" spans="1:13" x14ac:dyDescent="0.3">
      <c r="A8" s="16"/>
      <c r="B8" s="4" t="s">
        <v>170</v>
      </c>
      <c r="C8" s="3"/>
      <c r="D8" s="4"/>
      <c r="E8" s="42">
        <f t="shared" ca="1" si="4"/>
        <v>0</v>
      </c>
      <c r="F8" s="39">
        <f t="shared" ca="1" si="3"/>
        <v>450</v>
      </c>
      <c r="G8" s="39">
        <v>0</v>
      </c>
      <c r="H8" s="39">
        <f t="shared" ca="1" si="5"/>
        <v>157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293</v>
      </c>
    </row>
    <row r="9" spans="1:13" x14ac:dyDescent="0.3">
      <c r="A9" s="16"/>
      <c r="B9" s="4" t="s">
        <v>127</v>
      </c>
      <c r="C9" s="3"/>
      <c r="D9" s="4"/>
      <c r="E9" s="42">
        <f t="shared" ca="1" si="4"/>
        <v>240</v>
      </c>
      <c r="F9" s="39">
        <f t="shared" ca="1" si="3"/>
        <v>0</v>
      </c>
      <c r="G9" s="39">
        <v>0</v>
      </c>
      <c r="H9" s="39">
        <f t="shared" ca="1" si="5"/>
        <v>86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154</v>
      </c>
    </row>
    <row r="10" spans="1:13" x14ac:dyDescent="0.3">
      <c r="A10" s="16"/>
      <c r="B10" s="4" t="s">
        <v>128</v>
      </c>
      <c r="C10" s="3"/>
      <c r="D10" s="4"/>
      <c r="E10" s="42">
        <f t="shared" ca="1" si="4"/>
        <v>140</v>
      </c>
      <c r="F10" s="39">
        <f t="shared" ca="1" si="3"/>
        <v>0</v>
      </c>
      <c r="G10" s="39">
        <v>0</v>
      </c>
      <c r="H10" s="39">
        <f t="shared" ca="1" si="5"/>
        <v>58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82</v>
      </c>
    </row>
    <row r="11" spans="1:13" x14ac:dyDescent="0.3">
      <c r="A11" s="16"/>
      <c r="B11" s="4" t="s">
        <v>129</v>
      </c>
      <c r="C11" s="3"/>
      <c r="D11" s="4"/>
      <c r="E11" s="42">
        <f t="shared" ca="1" si="4"/>
        <v>20</v>
      </c>
      <c r="F11" s="39">
        <f t="shared" ca="1" si="3"/>
        <v>20</v>
      </c>
      <c r="G11" s="39">
        <v>0</v>
      </c>
      <c r="H11" s="39">
        <f t="shared" ca="1" si="5"/>
        <v>20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20</v>
      </c>
    </row>
    <row r="12" spans="1:13" x14ac:dyDescent="0.3">
      <c r="A12" s="16"/>
      <c r="B12" s="4" t="s">
        <v>171</v>
      </c>
      <c r="C12" s="3"/>
      <c r="D12" s="4"/>
      <c r="E12" s="42">
        <f t="shared" ca="1" si="4"/>
        <v>52</v>
      </c>
      <c r="F12" s="39">
        <f t="shared" ca="1" si="3"/>
        <v>0</v>
      </c>
      <c r="G12" s="39">
        <v>0</v>
      </c>
      <c r="H12" s="39">
        <f t="shared" ca="1" si="5"/>
        <v>26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26</v>
      </c>
    </row>
    <row r="13" spans="1:13" x14ac:dyDescent="0.3">
      <c r="A13" s="16"/>
      <c r="B13" s="4" t="s">
        <v>172</v>
      </c>
      <c r="C13" s="3"/>
      <c r="D13" s="4"/>
      <c r="E13" s="42">
        <f t="shared" ca="1" si="4"/>
        <v>372</v>
      </c>
      <c r="F13" s="39">
        <f t="shared" ca="1" si="3"/>
        <v>450</v>
      </c>
      <c r="G13" s="39">
        <v>0</v>
      </c>
      <c r="H13" s="39">
        <f t="shared" ca="1" si="5"/>
        <v>134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688</v>
      </c>
    </row>
    <row r="14" spans="1:13" x14ac:dyDescent="0.3">
      <c r="A14" s="16"/>
      <c r="B14" s="4" t="s">
        <v>173</v>
      </c>
      <c r="C14" s="3"/>
      <c r="D14" s="4"/>
      <c r="E14" s="42">
        <f t="shared" ca="1" si="4"/>
        <v>417</v>
      </c>
      <c r="F14" s="39">
        <f t="shared" ca="1" si="3"/>
        <v>0</v>
      </c>
      <c r="G14" s="39">
        <v>0</v>
      </c>
      <c r="H14" s="39">
        <f t="shared" ca="1" si="5"/>
        <v>22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395</v>
      </c>
    </row>
    <row r="15" spans="1:13" x14ac:dyDescent="0.3">
      <c r="A15" s="16"/>
      <c r="B15" s="4" t="s">
        <v>174</v>
      </c>
      <c r="C15" s="3"/>
      <c r="D15" s="4"/>
      <c r="E15" s="42">
        <f t="shared" ca="1" si="4"/>
        <v>0</v>
      </c>
      <c r="F15" s="39">
        <f t="shared" ca="1" si="3"/>
        <v>400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400</v>
      </c>
    </row>
    <row r="16" spans="1:13" x14ac:dyDescent="0.3">
      <c r="A16" s="16"/>
      <c r="B16" s="4" t="s">
        <v>133</v>
      </c>
      <c r="C16" s="3"/>
      <c r="D16" s="4"/>
      <c r="E16" s="42">
        <f t="shared" ca="1" si="4"/>
        <v>-10</v>
      </c>
      <c r="F16" s="39">
        <f t="shared" ca="1" si="3"/>
        <v>0</v>
      </c>
      <c r="G16" s="39">
        <v>0</v>
      </c>
      <c r="H16" s="39">
        <f t="shared" ca="1" si="5"/>
        <v>1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-11</v>
      </c>
    </row>
    <row r="17" spans="1:13" x14ac:dyDescent="0.3">
      <c r="A17" s="16"/>
      <c r="B17" s="4" t="s">
        <v>134</v>
      </c>
      <c r="C17" s="3"/>
      <c r="D17" s="4"/>
      <c r="E17" s="42">
        <f t="shared" ca="1" si="4"/>
        <v>0</v>
      </c>
      <c r="F17" s="39">
        <f t="shared" ca="1" si="3"/>
        <v>40</v>
      </c>
      <c r="G17" s="39">
        <v>0</v>
      </c>
      <c r="H17" s="39">
        <f t="shared" ca="1" si="5"/>
        <v>33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7</v>
      </c>
    </row>
    <row r="18" spans="1:13" x14ac:dyDescent="0.3">
      <c r="A18" s="16"/>
      <c r="B18" s="4" t="s">
        <v>175</v>
      </c>
      <c r="C18" s="3"/>
      <c r="D18" s="4"/>
      <c r="E18" s="42">
        <f t="shared" ca="1" si="4"/>
        <v>40</v>
      </c>
      <c r="F18" s="39">
        <f t="shared" ca="1" si="3"/>
        <v>200</v>
      </c>
      <c r="G18" s="39">
        <v>0</v>
      </c>
      <c r="H18" s="39">
        <f t="shared" ca="1" si="5"/>
        <v>117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123</v>
      </c>
    </row>
    <row r="19" spans="1:13" x14ac:dyDescent="0.3">
      <c r="A19" s="16"/>
      <c r="B19" s="4" t="s">
        <v>156</v>
      </c>
      <c r="C19" s="3"/>
      <c r="D19" s="4"/>
      <c r="E19" s="42">
        <f t="shared" ca="1" si="4"/>
        <v>16</v>
      </c>
      <c r="F19" s="39">
        <f t="shared" ca="1" si="3"/>
        <v>120</v>
      </c>
      <c r="G19" s="39">
        <v>0</v>
      </c>
      <c r="H19" s="39">
        <f t="shared" ca="1" si="5"/>
        <v>131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5</v>
      </c>
    </row>
    <row r="20" spans="1:13" x14ac:dyDescent="0.3">
      <c r="A20" s="16"/>
      <c r="B20" s="4" t="s">
        <v>159</v>
      </c>
      <c r="C20" s="3"/>
      <c r="D20" s="4"/>
      <c r="E20" s="42">
        <f t="shared" ca="1" si="4"/>
        <v>-1</v>
      </c>
      <c r="F20" s="39">
        <f t="shared" ca="1" si="3"/>
        <v>1720</v>
      </c>
      <c r="G20" s="39">
        <v>0</v>
      </c>
      <c r="H20" s="39">
        <f t="shared" ca="1" si="5"/>
        <v>1136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583</v>
      </c>
    </row>
    <row r="21" spans="1:13" x14ac:dyDescent="0.3">
      <c r="A21" s="16"/>
      <c r="B21" s="4" t="s">
        <v>158</v>
      </c>
      <c r="C21" s="3"/>
      <c r="D21" s="4"/>
      <c r="E21" s="42">
        <f t="shared" ca="1" si="4"/>
        <v>67</v>
      </c>
      <c r="F21" s="39">
        <f t="shared" ca="1" si="3"/>
        <v>0</v>
      </c>
      <c r="G21" s="39">
        <v>0</v>
      </c>
      <c r="H21" s="39">
        <f t="shared" ca="1" si="5"/>
        <v>28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39</v>
      </c>
    </row>
    <row r="22" spans="1:13" x14ac:dyDescent="0.3">
      <c r="A22" s="16"/>
      <c r="B22" s="4" t="s">
        <v>137</v>
      </c>
      <c r="C22" s="3"/>
      <c r="D22" s="4"/>
      <c r="E22" s="42">
        <f t="shared" ca="1" si="4"/>
        <v>-7</v>
      </c>
      <c r="F22" s="39">
        <f t="shared" ca="1" si="3"/>
        <v>100</v>
      </c>
      <c r="G22" s="39">
        <v>0</v>
      </c>
      <c r="H22" s="39">
        <f t="shared" ca="1" si="5"/>
        <v>7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86</v>
      </c>
    </row>
    <row r="23" spans="1:13" x14ac:dyDescent="0.3">
      <c r="A23" s="16"/>
      <c r="B23" s="4" t="s">
        <v>138</v>
      </c>
      <c r="C23" s="3"/>
      <c r="D23" s="4"/>
      <c r="E23" s="42">
        <f t="shared" ca="1" si="4"/>
        <v>2</v>
      </c>
      <c r="F23" s="39">
        <f t="shared" ca="1" si="3"/>
        <v>80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82</v>
      </c>
    </row>
    <row r="24" spans="1:13" x14ac:dyDescent="0.3">
      <c r="A24" s="16"/>
      <c r="B24" s="4" t="s">
        <v>139</v>
      </c>
      <c r="C24" s="3"/>
      <c r="D24" s="4"/>
      <c r="E24" s="42">
        <f t="shared" ca="1" si="4"/>
        <v>-18</v>
      </c>
      <c r="F24" s="39">
        <f t="shared" ca="1" si="3"/>
        <v>0</v>
      </c>
      <c r="G24" s="39">
        <v>0</v>
      </c>
      <c r="H24" s="39">
        <f t="shared" ca="1" si="5"/>
        <v>2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-20</v>
      </c>
    </row>
    <row r="25" spans="1:13" x14ac:dyDescent="0.3">
      <c r="A25" s="16"/>
      <c r="B25" s="4" t="s">
        <v>160</v>
      </c>
      <c r="C25" s="3"/>
      <c r="D25" s="4"/>
      <c r="E25" s="42">
        <f t="shared" ca="1" si="4"/>
        <v>237</v>
      </c>
      <c r="F25" s="39">
        <f t="shared" ca="1" si="3"/>
        <v>600</v>
      </c>
      <c r="G25" s="39">
        <v>0</v>
      </c>
      <c r="H25" s="39">
        <f t="shared" ca="1" si="5"/>
        <v>716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121</v>
      </c>
    </row>
    <row r="26" spans="1:13" x14ac:dyDescent="0.3">
      <c r="A26" s="16"/>
      <c r="B26" s="4" t="s">
        <v>140</v>
      </c>
      <c r="C26" s="3"/>
      <c r="D26" s="4"/>
      <c r="E26" s="42">
        <f t="shared" ca="1" si="4"/>
        <v>57</v>
      </c>
      <c r="F26" s="39">
        <f t="shared" ca="1" si="3"/>
        <v>160</v>
      </c>
      <c r="G26" s="39">
        <v>0</v>
      </c>
      <c r="H26" s="39">
        <f t="shared" ca="1" si="5"/>
        <v>148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69</v>
      </c>
    </row>
    <row r="27" spans="1:13" x14ac:dyDescent="0.3">
      <c r="A27" s="16"/>
      <c r="B27" s="4" t="s">
        <v>146</v>
      </c>
      <c r="C27" s="3"/>
      <c r="D27" s="4"/>
      <c r="E27" s="42">
        <f t="shared" ca="1" si="4"/>
        <v>0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147</v>
      </c>
      <c r="C28" s="3"/>
      <c r="D28" s="4"/>
      <c r="E28" s="42">
        <f t="shared" ca="1" si="4"/>
        <v>-76</v>
      </c>
      <c r="F28" s="39">
        <f t="shared" ca="1" si="3"/>
        <v>20</v>
      </c>
      <c r="G28" s="39">
        <v>0</v>
      </c>
      <c r="H28" s="39">
        <f t="shared" ca="1" si="5"/>
        <v>58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-114</v>
      </c>
    </row>
    <row r="29" spans="1:13" x14ac:dyDescent="0.3">
      <c r="A29" s="16"/>
      <c r="B29" s="4" t="s">
        <v>163</v>
      </c>
      <c r="C29" s="3"/>
      <c r="D29" s="4"/>
      <c r="E29" s="42">
        <f t="shared" ca="1" si="4"/>
        <v>54</v>
      </c>
      <c r="F29" s="39">
        <f t="shared" ca="1" si="3"/>
        <v>1100</v>
      </c>
      <c r="G29" s="39">
        <v>0</v>
      </c>
      <c r="H29" s="39">
        <f t="shared" ca="1" si="5"/>
        <v>874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280</v>
      </c>
    </row>
    <row r="30" spans="1:13" x14ac:dyDescent="0.3">
      <c r="A30" s="16"/>
      <c r="B30" s="4" t="s">
        <v>148</v>
      </c>
      <c r="C30" s="3"/>
      <c r="D30" s="4"/>
      <c r="E30" s="42">
        <f t="shared" ca="1" si="4"/>
        <v>0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176</v>
      </c>
      <c r="C31" s="3"/>
      <c r="D31" s="4"/>
      <c r="E31" s="42">
        <f t="shared" ca="1" si="4"/>
        <v>211</v>
      </c>
      <c r="F31" s="39">
        <f t="shared" ca="1" si="3"/>
        <v>2500</v>
      </c>
      <c r="G31" s="39">
        <v>0</v>
      </c>
      <c r="H31" s="39">
        <f t="shared" ca="1" si="5"/>
        <v>2505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206</v>
      </c>
    </row>
    <row r="32" spans="1:13" x14ac:dyDescent="0.3">
      <c r="A32" s="16"/>
      <c r="B32" s="4" t="s">
        <v>177</v>
      </c>
      <c r="C32" s="3"/>
      <c r="D32" s="4"/>
      <c r="E32" s="42">
        <f t="shared" ca="1" si="4"/>
        <v>132</v>
      </c>
      <c r="F32" s="39">
        <f t="shared" ca="1" si="3"/>
        <v>100</v>
      </c>
      <c r="G32" s="39">
        <v>0</v>
      </c>
      <c r="H32" s="39">
        <f t="shared" ca="1" si="5"/>
        <v>152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80</v>
      </c>
    </row>
    <row r="33" spans="1:13" x14ac:dyDescent="0.3">
      <c r="A33" s="16"/>
      <c r="B33" s="4" t="s">
        <v>149</v>
      </c>
      <c r="C33" s="3"/>
      <c r="D33" s="4"/>
      <c r="E33" s="42">
        <f t="shared" ca="1" si="4"/>
        <v>461</v>
      </c>
      <c r="F33" s="39">
        <f t="shared" ca="1" si="3"/>
        <v>1900</v>
      </c>
      <c r="G33" s="39">
        <v>0</v>
      </c>
      <c r="H33" s="39">
        <f t="shared" ca="1" si="5"/>
        <v>1731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630</v>
      </c>
    </row>
    <row r="34" spans="1:13" x14ac:dyDescent="0.3">
      <c r="A34" s="16"/>
      <c r="B34" s="4" t="s">
        <v>178</v>
      </c>
      <c r="C34" s="3"/>
      <c r="D34" s="4"/>
      <c r="E34" s="42">
        <f t="shared" ca="1" si="4"/>
        <v>0</v>
      </c>
      <c r="F34" s="39">
        <f t="shared" ca="1" si="3"/>
        <v>175</v>
      </c>
      <c r="G34" s="39">
        <v>0</v>
      </c>
      <c r="H34" s="39">
        <f t="shared" ca="1" si="5"/>
        <v>96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79</v>
      </c>
    </row>
    <row r="35" spans="1:13" x14ac:dyDescent="0.3">
      <c r="A35" s="16"/>
      <c r="B35" s="4" t="s">
        <v>179</v>
      </c>
      <c r="C35" s="3"/>
      <c r="D35" s="4"/>
      <c r="E35" s="42">
        <f t="shared" ca="1" si="4"/>
        <v>0</v>
      </c>
      <c r="F35" s="39">
        <f t="shared" ca="1" si="3"/>
        <v>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151</v>
      </c>
      <c r="C36" s="3"/>
      <c r="D36" s="4"/>
      <c r="E36" s="42">
        <f t="shared" ca="1" si="4"/>
        <v>5</v>
      </c>
      <c r="F36" s="39">
        <f t="shared" ca="1" si="3"/>
        <v>10</v>
      </c>
      <c r="G36" s="39">
        <v>0</v>
      </c>
      <c r="H36" s="39">
        <f t="shared" ca="1" si="5"/>
        <v>15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164</v>
      </c>
      <c r="C37" s="3"/>
      <c r="D37" s="4"/>
      <c r="E37" s="42">
        <f t="shared" ca="1" si="4"/>
        <v>24</v>
      </c>
      <c r="F37" s="39">
        <f t="shared" ca="1" si="3"/>
        <v>160</v>
      </c>
      <c r="G37" s="39">
        <v>0</v>
      </c>
      <c r="H37" s="39">
        <f t="shared" ca="1" si="5"/>
        <v>126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58</v>
      </c>
    </row>
    <row r="38" spans="1:13" x14ac:dyDescent="0.3">
      <c r="A38" s="16"/>
      <c r="B38" s="4" t="s">
        <v>180</v>
      </c>
      <c r="C38" s="3"/>
      <c r="D38" s="4"/>
      <c r="E38" s="42">
        <f t="shared" ca="1" si="4"/>
        <v>160</v>
      </c>
      <c r="F38" s="39">
        <f t="shared" ca="1" si="3"/>
        <v>80</v>
      </c>
      <c r="G38" s="39">
        <v>0</v>
      </c>
      <c r="H38" s="39">
        <f t="shared" ca="1" si="5"/>
        <v>174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66</v>
      </c>
    </row>
    <row r="39" spans="1:13" x14ac:dyDescent="0.3">
      <c r="A39" s="16"/>
      <c r="B39" s="4" t="s">
        <v>121</v>
      </c>
      <c r="C39" s="3"/>
      <c r="D39" s="4"/>
      <c r="E39" s="42">
        <f t="shared" ca="1" si="4"/>
        <v>-72</v>
      </c>
      <c r="F39" s="39">
        <f t="shared" ca="1" si="3"/>
        <v>5400</v>
      </c>
      <c r="G39" s="39">
        <v>0</v>
      </c>
      <c r="H39" s="39">
        <f t="shared" ca="1" si="5"/>
        <v>6159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-831</v>
      </c>
    </row>
    <row r="40" spans="1:13" x14ac:dyDescent="0.3">
      <c r="A40" s="16"/>
      <c r="B40" s="4" t="s">
        <v>122</v>
      </c>
      <c r="C40" s="3"/>
      <c r="D40" s="4"/>
      <c r="E40" s="42">
        <f t="shared" ca="1" si="4"/>
        <v>-133</v>
      </c>
      <c r="F40" s="39">
        <f t="shared" ca="1" si="3"/>
        <v>786</v>
      </c>
      <c r="G40" s="39">
        <v>0</v>
      </c>
      <c r="H40" s="39">
        <f t="shared" ca="1" si="5"/>
        <v>719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-66</v>
      </c>
    </row>
    <row r="41" spans="1:13" x14ac:dyDescent="0.3">
      <c r="A41" s="16"/>
      <c r="B41" s="4" t="s">
        <v>123</v>
      </c>
      <c r="C41" s="3"/>
      <c r="D41" s="4"/>
      <c r="E41" s="42">
        <f t="shared" ca="1" si="4"/>
        <v>25</v>
      </c>
      <c r="F41" s="39">
        <f t="shared" ca="1" si="3"/>
        <v>0</v>
      </c>
      <c r="G41" s="39">
        <v>0</v>
      </c>
      <c r="H41" s="39">
        <f t="shared" ca="1" si="5"/>
        <v>47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-22</v>
      </c>
    </row>
    <row r="42" spans="1:13" x14ac:dyDescent="0.3">
      <c r="A42" s="16"/>
      <c r="B42" s="4" t="s">
        <v>124</v>
      </c>
      <c r="C42" s="3"/>
      <c r="D42" s="4"/>
      <c r="E42" s="42">
        <f t="shared" ca="1" si="4"/>
        <v>249</v>
      </c>
      <c r="F42" s="39">
        <f t="shared" ca="1" si="3"/>
        <v>0</v>
      </c>
      <c r="G42" s="39">
        <v>0</v>
      </c>
      <c r="H42" s="39">
        <f t="shared" ca="1" si="5"/>
        <v>339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-90</v>
      </c>
    </row>
    <row r="43" spans="1:13" x14ac:dyDescent="0.3">
      <c r="A43" s="16"/>
      <c r="B43" s="4" t="s">
        <v>125</v>
      </c>
      <c r="C43" s="3"/>
      <c r="D43" s="4"/>
      <c r="E43" s="42">
        <f t="shared" ca="1" si="4"/>
        <v>0</v>
      </c>
      <c r="F43" s="39">
        <f t="shared" ca="1" si="3"/>
        <v>0</v>
      </c>
      <c r="G43" s="39">
        <v>0</v>
      </c>
      <c r="H43" s="39">
        <f t="shared" ca="1" si="5"/>
        <v>120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-120</v>
      </c>
    </row>
    <row r="44" spans="1:13" x14ac:dyDescent="0.3">
      <c r="A44" s="16"/>
      <c r="B44" s="4" t="s">
        <v>165</v>
      </c>
      <c r="C44" s="3"/>
      <c r="D44" s="4"/>
      <c r="E44" s="42">
        <f t="shared" ca="1" si="4"/>
        <v>6</v>
      </c>
      <c r="F44" s="39">
        <f t="shared" ca="1" si="3"/>
        <v>0</v>
      </c>
      <c r="G44" s="39">
        <v>0</v>
      </c>
      <c r="H44" s="39">
        <f t="shared" ca="1" si="5"/>
        <v>180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-174</v>
      </c>
    </row>
    <row r="45" spans="1:13" x14ac:dyDescent="0.3">
      <c r="A45" s="16"/>
      <c r="B45" s="4" t="s">
        <v>126</v>
      </c>
      <c r="C45" s="3"/>
      <c r="D45" s="4"/>
      <c r="E45" s="42">
        <f t="shared" ca="1" si="4"/>
        <v>0</v>
      </c>
      <c r="F45" s="39">
        <f t="shared" ca="1" si="3"/>
        <v>0</v>
      </c>
      <c r="G45" s="39">
        <v>0</v>
      </c>
      <c r="H45" s="39">
        <f t="shared" ca="1" si="5"/>
        <v>123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-123</v>
      </c>
    </row>
    <row r="46" spans="1:13" x14ac:dyDescent="0.3">
      <c r="A46" s="16"/>
      <c r="B46" s="4" t="s">
        <v>166</v>
      </c>
      <c r="C46" s="3"/>
      <c r="D46" s="4"/>
      <c r="E46" s="42">
        <f t="shared" ca="1" si="4"/>
        <v>-28</v>
      </c>
      <c r="F46" s="39">
        <f t="shared" ca="1" si="3"/>
        <v>440</v>
      </c>
      <c r="G46" s="39">
        <v>0</v>
      </c>
      <c r="H46" s="39">
        <f t="shared" ca="1" si="5"/>
        <v>380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32</v>
      </c>
    </row>
    <row r="47" spans="1:13" x14ac:dyDescent="0.3">
      <c r="A47" s="16"/>
      <c r="B47" s="4" t="s">
        <v>181</v>
      </c>
      <c r="C47" s="3"/>
      <c r="D47" s="4"/>
      <c r="E47" s="42">
        <f t="shared" ca="1" si="4"/>
        <v>14</v>
      </c>
      <c r="F47" s="39">
        <f t="shared" ca="1" si="3"/>
        <v>480</v>
      </c>
      <c r="G47" s="39">
        <v>0</v>
      </c>
      <c r="H47" s="39">
        <f t="shared" ca="1" si="5"/>
        <v>113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381</v>
      </c>
    </row>
    <row r="48" spans="1:13" x14ac:dyDescent="0.3">
      <c r="A48" s="16"/>
      <c r="B48" s="4" t="s">
        <v>130</v>
      </c>
      <c r="C48" s="3"/>
      <c r="D48" s="4"/>
      <c r="E48" s="42">
        <f t="shared" ca="1" si="4"/>
        <v>158</v>
      </c>
      <c r="F48" s="39">
        <f t="shared" ca="1" si="3"/>
        <v>-100</v>
      </c>
      <c r="G48" s="39">
        <v>0</v>
      </c>
      <c r="H48" s="39">
        <f t="shared" ca="1" si="5"/>
        <v>-14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72</v>
      </c>
    </row>
    <row r="49" spans="1:13" x14ac:dyDescent="0.3">
      <c r="A49" s="16"/>
      <c r="B49" s="4" t="s">
        <v>131</v>
      </c>
      <c r="C49" s="3"/>
      <c r="D49" s="4"/>
      <c r="E49" s="42">
        <f t="shared" ca="1" si="4"/>
        <v>149</v>
      </c>
      <c r="F49" s="39">
        <f t="shared" ca="1" si="3"/>
        <v>-152</v>
      </c>
      <c r="G49" s="39">
        <v>0</v>
      </c>
      <c r="H49" s="39">
        <f t="shared" ca="1" si="5"/>
        <v>-19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16</v>
      </c>
    </row>
    <row r="50" spans="1:13" x14ac:dyDescent="0.3">
      <c r="A50" s="16"/>
      <c r="B50" s="4" t="s">
        <v>132</v>
      </c>
      <c r="C50" s="3"/>
      <c r="D50" s="4"/>
      <c r="E50" s="42">
        <f t="shared" ca="1" si="4"/>
        <v>14</v>
      </c>
      <c r="F50" s="39">
        <f t="shared" ca="1" si="3"/>
        <v>-24</v>
      </c>
      <c r="G50" s="39">
        <v>0</v>
      </c>
      <c r="H50" s="39">
        <f t="shared" ca="1" si="5"/>
        <v>-6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-4</v>
      </c>
    </row>
    <row r="51" spans="1:13" x14ac:dyDescent="0.3">
      <c r="A51" s="16"/>
      <c r="B51" s="4" t="s">
        <v>157</v>
      </c>
      <c r="C51" s="3"/>
      <c r="D51" s="4"/>
      <c r="E51" s="42">
        <f t="shared" ca="1" si="4"/>
        <v>27</v>
      </c>
      <c r="F51" s="39">
        <f t="shared" ca="1" si="3"/>
        <v>1950</v>
      </c>
      <c r="G51" s="39">
        <v>0</v>
      </c>
      <c r="H51" s="39">
        <f t="shared" ca="1" si="5"/>
        <v>694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1283</v>
      </c>
    </row>
    <row r="52" spans="1:13" x14ac:dyDescent="0.3">
      <c r="A52" s="16"/>
      <c r="B52" s="4" t="s">
        <v>182</v>
      </c>
      <c r="C52" s="3"/>
      <c r="D52" s="4"/>
      <c r="E52" s="42">
        <f t="shared" ca="1" si="4"/>
        <v>1</v>
      </c>
      <c r="F52" s="39">
        <f t="shared" ca="1" si="3"/>
        <v>38</v>
      </c>
      <c r="G52" s="39">
        <v>0</v>
      </c>
      <c r="H52" s="39">
        <f t="shared" ca="1" si="5"/>
        <v>21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18</v>
      </c>
    </row>
    <row r="53" spans="1:13" x14ac:dyDescent="0.3">
      <c r="A53" s="16"/>
      <c r="B53" s="4" t="s">
        <v>135</v>
      </c>
      <c r="C53" s="3"/>
      <c r="D53" s="4"/>
      <c r="E53" s="42">
        <f t="shared" ca="1" si="4"/>
        <v>0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167</v>
      </c>
      <c r="C54" s="3"/>
      <c r="D54" s="4"/>
      <c r="E54" s="42">
        <f t="shared" ca="1" si="4"/>
        <v>32</v>
      </c>
      <c r="F54" s="39">
        <f t="shared" ca="1" si="3"/>
        <v>570</v>
      </c>
      <c r="G54" s="39">
        <v>0</v>
      </c>
      <c r="H54" s="39">
        <f t="shared" ca="1" si="5"/>
        <v>564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38</v>
      </c>
    </row>
    <row r="55" spans="1:13" x14ac:dyDescent="0.3">
      <c r="A55" s="16"/>
      <c r="B55" s="4" t="s">
        <v>136</v>
      </c>
      <c r="C55" s="3"/>
      <c r="D55" s="4"/>
      <c r="E55" s="42">
        <f t="shared" ca="1" si="4"/>
        <v>-25</v>
      </c>
      <c r="F55" s="39">
        <f t="shared" ca="1" si="3"/>
        <v>1020</v>
      </c>
      <c r="G55" s="39">
        <v>0</v>
      </c>
      <c r="H55" s="39">
        <f t="shared" ca="1" si="5"/>
        <v>993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2</v>
      </c>
    </row>
    <row r="56" spans="1:13" x14ac:dyDescent="0.3">
      <c r="A56" s="16"/>
      <c r="B56" s="4" t="s">
        <v>141</v>
      </c>
      <c r="C56" s="3"/>
      <c r="D56" s="4"/>
      <c r="E56" s="42">
        <f t="shared" ca="1" si="4"/>
        <v>0</v>
      </c>
      <c r="F56" s="39">
        <f t="shared" ca="1" si="3"/>
        <v>80</v>
      </c>
      <c r="G56" s="39">
        <v>0</v>
      </c>
      <c r="H56" s="39">
        <f t="shared" ca="1" si="5"/>
        <v>10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70</v>
      </c>
    </row>
    <row r="57" spans="1:13" x14ac:dyDescent="0.3">
      <c r="A57" s="16"/>
      <c r="B57" s="4" t="s">
        <v>161</v>
      </c>
      <c r="C57" s="3"/>
      <c r="D57" s="4"/>
      <c r="E57" s="42">
        <f t="shared" ca="1" si="4"/>
        <v>428</v>
      </c>
      <c r="F57" s="39">
        <f t="shared" ca="1" si="3"/>
        <v>0</v>
      </c>
      <c r="G57" s="39">
        <v>0</v>
      </c>
      <c r="H57" s="39">
        <f t="shared" ca="1" si="5"/>
        <v>197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231</v>
      </c>
    </row>
    <row r="58" spans="1:13" x14ac:dyDescent="0.3">
      <c r="A58" s="16"/>
      <c r="B58" s="4" t="s">
        <v>142</v>
      </c>
      <c r="C58" s="3"/>
      <c r="D58" s="4"/>
      <c r="E58" s="42">
        <f t="shared" ca="1" si="4"/>
        <v>120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120</v>
      </c>
    </row>
    <row r="59" spans="1:13" x14ac:dyDescent="0.3">
      <c r="A59" s="16"/>
      <c r="B59" s="4" t="s">
        <v>162</v>
      </c>
      <c r="C59" s="3"/>
      <c r="D59" s="4"/>
      <c r="E59" s="42">
        <f t="shared" ca="1" si="4"/>
        <v>526</v>
      </c>
      <c r="F59" s="39">
        <f t="shared" ca="1" si="3"/>
        <v>0</v>
      </c>
      <c r="G59" s="39">
        <v>0</v>
      </c>
      <c r="H59" s="39">
        <f t="shared" ca="1" si="5"/>
        <v>155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371</v>
      </c>
    </row>
    <row r="60" spans="1:13" x14ac:dyDescent="0.3">
      <c r="A60" s="16"/>
      <c r="B60" s="4" t="s">
        <v>143</v>
      </c>
      <c r="C60" s="3"/>
      <c r="D60" s="4"/>
      <c r="E60" s="42">
        <f t="shared" ca="1" si="4"/>
        <v>72</v>
      </c>
      <c r="F60" s="39">
        <f t="shared" ca="1" si="3"/>
        <v>0</v>
      </c>
      <c r="G60" s="39">
        <v>0</v>
      </c>
      <c r="H60" s="39">
        <f t="shared" ca="1" si="5"/>
        <v>32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40</v>
      </c>
    </row>
    <row r="61" spans="1:13" x14ac:dyDescent="0.3">
      <c r="A61" s="16"/>
      <c r="B61" s="4" t="s">
        <v>144</v>
      </c>
      <c r="C61" s="3"/>
      <c r="D61" s="4"/>
      <c r="E61" s="42">
        <f t="shared" ca="1" si="4"/>
        <v>0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0</v>
      </c>
    </row>
    <row r="62" spans="1:13" x14ac:dyDescent="0.3">
      <c r="A62" s="16"/>
      <c r="B62" s="4" t="s">
        <v>145</v>
      </c>
      <c r="C62" s="3"/>
      <c r="D62" s="4"/>
      <c r="E62" s="42">
        <f t="shared" ca="1" si="4"/>
        <v>152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152</v>
      </c>
    </row>
    <row r="63" spans="1:13" ht="15" thickBot="1" x14ac:dyDescent="0.35">
      <c r="A63" s="16"/>
      <c r="B63" s="4" t="s">
        <v>150</v>
      </c>
      <c r="C63" s="3"/>
      <c r="D63" s="4"/>
      <c r="E63" s="42">
        <f t="shared" ca="1" si="4"/>
        <v>0</v>
      </c>
      <c r="F63" s="39">
        <f t="shared" ca="1" si="3"/>
        <v>70</v>
      </c>
      <c r="G63" s="39">
        <v>0</v>
      </c>
      <c r="H63" s="39">
        <f t="shared" ca="1" si="5"/>
        <v>4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66</v>
      </c>
    </row>
    <row r="64" spans="1:13" ht="15" thickBot="1" x14ac:dyDescent="0.35">
      <c r="A64" s="16"/>
      <c r="B64" s="19"/>
      <c r="C64" s="18"/>
      <c r="D64" s="19" t="s">
        <v>18</v>
      </c>
      <c r="E64" s="24">
        <f ca="1">SUM(E3:E63)</f>
        <v>5691</v>
      </c>
      <c r="F64" s="24">
        <f ca="1">SUM(F3:F63)</f>
        <v>21373</v>
      </c>
      <c r="G64" s="24">
        <f>SUM(G3:G63)</f>
        <v>0</v>
      </c>
      <c r="H64" s="24">
        <f ca="1">SUM(H3:H63)</f>
        <v>20267</v>
      </c>
      <c r="I64" s="24">
        <f>SUM(I3:I63)</f>
        <v>0</v>
      </c>
      <c r="J64" s="24">
        <f>SUM(J3:J63)</f>
        <v>0</v>
      </c>
      <c r="K64" s="24">
        <f>SUM(K3:K63)</f>
        <v>0</v>
      </c>
      <c r="L64" s="24">
        <f>SUM(L3:L63)</f>
        <v>0</v>
      </c>
      <c r="M64" s="25">
        <f ca="1">SUM(M3:M63)</f>
        <v>6797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64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4.4" customHeight="1" x14ac:dyDescent="0.3">
      <c r="A2" s="74" t="s">
        <v>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14.4" customHeight="1" x14ac:dyDescent="0.3">
      <c r="A3" s="74" t="s">
        <v>152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14.4" customHeight="1" x14ac:dyDescent="0.3">
      <c r="A4" s="74" t="s">
        <v>183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14.4" customHeight="1" x14ac:dyDescent="0.3">
      <c r="A5" s="74" t="s">
        <v>37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14.4" customHeight="1" x14ac:dyDescent="0.3">
      <c r="A6" s="73" t="s">
        <v>39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ht="14.4" customHeight="1" x14ac:dyDescent="0.3">
      <c r="A7" s="73" t="s">
        <v>153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x14ac:dyDescent="0.3">
      <c r="A8" s="79" t="s">
        <v>12</v>
      </c>
      <c r="B8" s="79" t="s">
        <v>154</v>
      </c>
      <c r="C8" s="79" t="s">
        <v>38</v>
      </c>
      <c r="D8" s="79" t="s">
        <v>3</v>
      </c>
      <c r="E8" s="79" t="s">
        <v>4</v>
      </c>
      <c r="F8" s="79" t="s">
        <v>5</v>
      </c>
      <c r="G8" s="79" t="s">
        <v>6</v>
      </c>
      <c r="H8" s="79" t="s">
        <v>7</v>
      </c>
      <c r="I8" s="79" t="s">
        <v>8</v>
      </c>
      <c r="J8" s="79" t="s">
        <v>9</v>
      </c>
      <c r="K8" s="79" t="s">
        <v>10</v>
      </c>
      <c r="L8" s="79" t="s">
        <v>11</v>
      </c>
    </row>
    <row r="9" spans="1:12" ht="19.8" x14ac:dyDescent="0.3">
      <c r="A9" s="80" t="s">
        <v>155</v>
      </c>
      <c r="B9" s="81">
        <v>3491154</v>
      </c>
      <c r="C9" s="80" t="s">
        <v>40</v>
      </c>
      <c r="D9" s="81">
        <v>-229</v>
      </c>
      <c r="E9" s="81">
        <v>300</v>
      </c>
      <c r="F9" s="81">
        <v>0</v>
      </c>
      <c r="G9" s="81">
        <v>440</v>
      </c>
      <c r="H9" s="81">
        <v>0</v>
      </c>
      <c r="I9" s="81">
        <v>0</v>
      </c>
      <c r="J9" s="81">
        <v>0</v>
      </c>
      <c r="K9" s="81">
        <v>0</v>
      </c>
      <c r="L9" s="81">
        <v>-369</v>
      </c>
    </row>
    <row r="10" spans="1:12" ht="19.8" x14ac:dyDescent="0.3">
      <c r="A10" s="80" t="s">
        <v>155</v>
      </c>
      <c r="B10" s="81">
        <v>3491154</v>
      </c>
      <c r="C10" s="80" t="s">
        <v>169</v>
      </c>
      <c r="D10" s="81">
        <v>2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2</v>
      </c>
    </row>
    <row r="11" spans="1:12" ht="19.8" x14ac:dyDescent="0.3">
      <c r="A11" s="80" t="s">
        <v>155</v>
      </c>
      <c r="B11" s="81">
        <v>3491154</v>
      </c>
      <c r="C11" s="80" t="s">
        <v>119</v>
      </c>
      <c r="D11" s="81">
        <v>1360</v>
      </c>
      <c r="E11" s="81">
        <v>110</v>
      </c>
      <c r="F11" s="81">
        <v>0</v>
      </c>
      <c r="G11" s="81">
        <v>448</v>
      </c>
      <c r="H11" s="81">
        <v>0</v>
      </c>
      <c r="I11" s="81">
        <v>0</v>
      </c>
      <c r="J11" s="81">
        <v>0</v>
      </c>
      <c r="K11" s="81">
        <v>0</v>
      </c>
      <c r="L11" s="81">
        <v>1022</v>
      </c>
    </row>
    <row r="12" spans="1:12" ht="19.8" x14ac:dyDescent="0.3">
      <c r="A12" s="80" t="s">
        <v>155</v>
      </c>
      <c r="B12" s="81">
        <v>3491154</v>
      </c>
      <c r="C12" s="80" t="s">
        <v>120</v>
      </c>
      <c r="D12" s="81">
        <v>248</v>
      </c>
      <c r="E12" s="81">
        <v>20</v>
      </c>
      <c r="F12" s="81">
        <v>0</v>
      </c>
      <c r="G12" s="81">
        <v>15</v>
      </c>
      <c r="H12" s="81">
        <v>0</v>
      </c>
      <c r="I12" s="81">
        <v>0</v>
      </c>
      <c r="J12" s="81">
        <v>0</v>
      </c>
      <c r="K12" s="81">
        <v>0</v>
      </c>
      <c r="L12" s="81">
        <v>253</v>
      </c>
    </row>
    <row r="13" spans="1:12" ht="19.8" x14ac:dyDescent="0.3">
      <c r="A13" s="80" t="s">
        <v>155</v>
      </c>
      <c r="B13" s="81">
        <v>3491154</v>
      </c>
      <c r="C13" s="80" t="s">
        <v>170</v>
      </c>
      <c r="D13" s="81">
        <v>0</v>
      </c>
      <c r="E13" s="81">
        <v>450</v>
      </c>
      <c r="F13" s="81">
        <v>0</v>
      </c>
      <c r="G13" s="81">
        <v>200</v>
      </c>
      <c r="H13" s="81">
        <v>43</v>
      </c>
      <c r="I13" s="81">
        <v>0</v>
      </c>
      <c r="J13" s="81">
        <v>0</v>
      </c>
      <c r="K13" s="81">
        <v>0</v>
      </c>
      <c r="L13" s="81">
        <v>293</v>
      </c>
    </row>
    <row r="14" spans="1:12" ht="19.8" x14ac:dyDescent="0.3">
      <c r="A14" s="80" t="s">
        <v>155</v>
      </c>
      <c r="B14" s="81">
        <v>3491154</v>
      </c>
      <c r="C14" s="80" t="s">
        <v>127</v>
      </c>
      <c r="D14" s="81">
        <v>240</v>
      </c>
      <c r="E14" s="81">
        <v>0</v>
      </c>
      <c r="F14" s="81">
        <v>0</v>
      </c>
      <c r="G14" s="81">
        <v>86</v>
      </c>
      <c r="H14" s="81">
        <v>0</v>
      </c>
      <c r="I14" s="81">
        <v>0</v>
      </c>
      <c r="J14" s="81">
        <v>0</v>
      </c>
      <c r="K14" s="81">
        <v>0</v>
      </c>
      <c r="L14" s="81">
        <v>154</v>
      </c>
    </row>
    <row r="15" spans="1:12" ht="19.8" x14ac:dyDescent="0.3">
      <c r="A15" s="80" t="s">
        <v>155</v>
      </c>
      <c r="B15" s="81">
        <v>3491154</v>
      </c>
      <c r="C15" s="80" t="s">
        <v>128</v>
      </c>
      <c r="D15" s="81">
        <v>140</v>
      </c>
      <c r="E15" s="81">
        <v>0</v>
      </c>
      <c r="F15" s="81">
        <v>0</v>
      </c>
      <c r="G15" s="81">
        <v>58</v>
      </c>
      <c r="H15" s="81">
        <v>0</v>
      </c>
      <c r="I15" s="81">
        <v>0</v>
      </c>
      <c r="J15" s="81">
        <v>0</v>
      </c>
      <c r="K15" s="81">
        <v>0</v>
      </c>
      <c r="L15" s="81">
        <v>82</v>
      </c>
    </row>
    <row r="16" spans="1:12" ht="19.8" x14ac:dyDescent="0.3">
      <c r="A16" s="80" t="s">
        <v>155</v>
      </c>
      <c r="B16" s="81">
        <v>3491154</v>
      </c>
      <c r="C16" s="80" t="s">
        <v>129</v>
      </c>
      <c r="D16" s="81">
        <v>20</v>
      </c>
      <c r="E16" s="81">
        <v>20</v>
      </c>
      <c r="F16" s="81">
        <v>0</v>
      </c>
      <c r="G16" s="81">
        <v>20</v>
      </c>
      <c r="H16" s="81">
        <v>0</v>
      </c>
      <c r="I16" s="81">
        <v>0</v>
      </c>
      <c r="J16" s="81">
        <v>0</v>
      </c>
      <c r="K16" s="81">
        <v>0</v>
      </c>
      <c r="L16" s="81">
        <v>20</v>
      </c>
    </row>
    <row r="17" spans="1:12" ht="19.8" x14ac:dyDescent="0.3">
      <c r="A17" s="80" t="s">
        <v>155</v>
      </c>
      <c r="B17" s="81">
        <v>3491154</v>
      </c>
      <c r="C17" s="80" t="s">
        <v>171</v>
      </c>
      <c r="D17" s="81">
        <v>52</v>
      </c>
      <c r="E17" s="81">
        <v>0</v>
      </c>
      <c r="F17" s="81">
        <v>0</v>
      </c>
      <c r="G17" s="81">
        <v>41</v>
      </c>
      <c r="H17" s="81">
        <v>15</v>
      </c>
      <c r="I17" s="81">
        <v>0</v>
      </c>
      <c r="J17" s="81">
        <v>0</v>
      </c>
      <c r="K17" s="81">
        <v>0</v>
      </c>
      <c r="L17" s="81">
        <v>26</v>
      </c>
    </row>
    <row r="18" spans="1:12" ht="19.8" x14ac:dyDescent="0.3">
      <c r="A18" s="80" t="s">
        <v>155</v>
      </c>
      <c r="B18" s="81">
        <v>3491154</v>
      </c>
      <c r="C18" s="80" t="s">
        <v>173</v>
      </c>
      <c r="D18" s="81">
        <v>417</v>
      </c>
      <c r="E18" s="81">
        <v>0</v>
      </c>
      <c r="F18" s="81">
        <v>0</v>
      </c>
      <c r="G18" s="81">
        <v>22</v>
      </c>
      <c r="H18" s="81">
        <v>0</v>
      </c>
      <c r="I18" s="81">
        <v>0</v>
      </c>
      <c r="J18" s="81">
        <v>0</v>
      </c>
      <c r="K18" s="81">
        <v>0</v>
      </c>
      <c r="L18" s="81">
        <v>395</v>
      </c>
    </row>
    <row r="19" spans="1:12" ht="19.8" x14ac:dyDescent="0.3">
      <c r="A19" s="80" t="s">
        <v>155</v>
      </c>
      <c r="B19" s="81">
        <v>3491154</v>
      </c>
      <c r="C19" s="80" t="s">
        <v>181</v>
      </c>
      <c r="D19" s="81">
        <v>14</v>
      </c>
      <c r="E19" s="81">
        <v>480</v>
      </c>
      <c r="F19" s="81">
        <v>0</v>
      </c>
      <c r="G19" s="81">
        <v>113</v>
      </c>
      <c r="H19" s="81">
        <v>0</v>
      </c>
      <c r="I19" s="81">
        <v>0</v>
      </c>
      <c r="J19" s="81">
        <v>0</v>
      </c>
      <c r="K19" s="81">
        <v>0</v>
      </c>
      <c r="L19" s="81">
        <v>381</v>
      </c>
    </row>
    <row r="20" spans="1:12" ht="19.8" x14ac:dyDescent="0.3">
      <c r="A20" s="80" t="s">
        <v>155</v>
      </c>
      <c r="B20" s="81">
        <v>3491154</v>
      </c>
      <c r="C20" s="80" t="s">
        <v>172</v>
      </c>
      <c r="D20" s="81">
        <v>372</v>
      </c>
      <c r="E20" s="81">
        <v>450</v>
      </c>
      <c r="F20" s="81">
        <v>0</v>
      </c>
      <c r="G20" s="81">
        <v>134</v>
      </c>
      <c r="H20" s="81">
        <v>0</v>
      </c>
      <c r="I20" s="81">
        <v>0</v>
      </c>
      <c r="J20" s="81">
        <v>0</v>
      </c>
      <c r="K20" s="81">
        <v>0</v>
      </c>
      <c r="L20" s="81">
        <v>688</v>
      </c>
    </row>
    <row r="21" spans="1:12" ht="19.8" x14ac:dyDescent="0.3">
      <c r="A21" s="80" t="s">
        <v>155</v>
      </c>
      <c r="B21" s="81">
        <v>3491154</v>
      </c>
      <c r="C21" s="80" t="s">
        <v>174</v>
      </c>
      <c r="D21" s="81">
        <v>0</v>
      </c>
      <c r="E21" s="81">
        <v>400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81">
        <v>400</v>
      </c>
    </row>
    <row r="22" spans="1:12" ht="19.8" x14ac:dyDescent="0.3">
      <c r="A22" s="80" t="s">
        <v>155</v>
      </c>
      <c r="B22" s="81">
        <v>3491154</v>
      </c>
      <c r="C22" s="80" t="s">
        <v>130</v>
      </c>
      <c r="D22" s="81">
        <v>158</v>
      </c>
      <c r="E22" s="81">
        <v>40</v>
      </c>
      <c r="F22" s="81">
        <v>140</v>
      </c>
      <c r="G22" s="81">
        <v>81</v>
      </c>
      <c r="H22" s="81">
        <v>95</v>
      </c>
      <c r="I22" s="81">
        <v>0</v>
      </c>
      <c r="J22" s="81">
        <v>0</v>
      </c>
      <c r="K22" s="81">
        <v>0</v>
      </c>
      <c r="L22" s="81">
        <v>72</v>
      </c>
    </row>
    <row r="23" spans="1:12" ht="19.8" x14ac:dyDescent="0.3">
      <c r="A23" s="80" t="s">
        <v>155</v>
      </c>
      <c r="B23" s="81">
        <v>3491154</v>
      </c>
      <c r="C23" s="80" t="s">
        <v>133</v>
      </c>
      <c r="D23" s="81">
        <v>-10</v>
      </c>
      <c r="E23" s="81">
        <v>0</v>
      </c>
      <c r="F23" s="81">
        <v>0</v>
      </c>
      <c r="G23" s="81">
        <v>1</v>
      </c>
      <c r="H23" s="81">
        <v>0</v>
      </c>
      <c r="I23" s="81">
        <v>0</v>
      </c>
      <c r="J23" s="81">
        <v>0</v>
      </c>
      <c r="K23" s="81">
        <v>0</v>
      </c>
      <c r="L23" s="81">
        <v>-11</v>
      </c>
    </row>
    <row r="24" spans="1:12" ht="19.8" x14ac:dyDescent="0.3">
      <c r="A24" s="80" t="s">
        <v>155</v>
      </c>
      <c r="B24" s="81">
        <v>3491154</v>
      </c>
      <c r="C24" s="80" t="s">
        <v>132</v>
      </c>
      <c r="D24" s="81">
        <v>14</v>
      </c>
      <c r="E24" s="81">
        <v>0</v>
      </c>
      <c r="F24" s="81">
        <v>24</v>
      </c>
      <c r="G24" s="81">
        <v>2</v>
      </c>
      <c r="H24" s="81">
        <v>8</v>
      </c>
      <c r="I24" s="81">
        <v>0</v>
      </c>
      <c r="J24" s="81">
        <v>0</v>
      </c>
      <c r="K24" s="81">
        <v>0</v>
      </c>
      <c r="L24" s="81">
        <v>-4</v>
      </c>
    </row>
    <row r="25" spans="1:12" ht="19.8" x14ac:dyDescent="0.3">
      <c r="A25" s="80" t="s">
        <v>155</v>
      </c>
      <c r="B25" s="81">
        <v>3491154</v>
      </c>
      <c r="C25" s="80" t="s">
        <v>131</v>
      </c>
      <c r="D25" s="81">
        <v>149</v>
      </c>
      <c r="E25" s="81">
        <v>24</v>
      </c>
      <c r="F25" s="81">
        <v>176</v>
      </c>
      <c r="G25" s="81">
        <v>27</v>
      </c>
      <c r="H25" s="81">
        <v>46</v>
      </c>
      <c r="I25" s="81">
        <v>0</v>
      </c>
      <c r="J25" s="81">
        <v>0</v>
      </c>
      <c r="K25" s="81">
        <v>0</v>
      </c>
      <c r="L25" s="81">
        <v>16</v>
      </c>
    </row>
    <row r="26" spans="1:12" ht="19.8" x14ac:dyDescent="0.3">
      <c r="A26" s="80" t="s">
        <v>155</v>
      </c>
      <c r="B26" s="81">
        <v>3491154</v>
      </c>
      <c r="C26" s="80" t="s">
        <v>134</v>
      </c>
      <c r="D26" s="81">
        <v>0</v>
      </c>
      <c r="E26" s="81">
        <v>40</v>
      </c>
      <c r="F26" s="81">
        <v>0</v>
      </c>
      <c r="G26" s="81">
        <v>33</v>
      </c>
      <c r="H26" s="81">
        <v>0</v>
      </c>
      <c r="I26" s="81">
        <v>0</v>
      </c>
      <c r="J26" s="81">
        <v>0</v>
      </c>
      <c r="K26" s="81">
        <v>0</v>
      </c>
      <c r="L26" s="81">
        <v>7</v>
      </c>
    </row>
    <row r="27" spans="1:12" ht="19.8" x14ac:dyDescent="0.3">
      <c r="A27" s="80" t="s">
        <v>155</v>
      </c>
      <c r="B27" s="81">
        <v>3491154</v>
      </c>
      <c r="C27" s="80" t="s">
        <v>156</v>
      </c>
      <c r="D27" s="81">
        <v>16</v>
      </c>
      <c r="E27" s="81">
        <v>120</v>
      </c>
      <c r="F27" s="81">
        <v>0</v>
      </c>
      <c r="G27" s="81">
        <v>140</v>
      </c>
      <c r="H27" s="81">
        <v>9</v>
      </c>
      <c r="I27" s="81">
        <v>0</v>
      </c>
      <c r="J27" s="81">
        <v>0</v>
      </c>
      <c r="K27" s="81">
        <v>0</v>
      </c>
      <c r="L27" s="81">
        <v>5</v>
      </c>
    </row>
    <row r="28" spans="1:12" ht="19.8" x14ac:dyDescent="0.3">
      <c r="A28" s="80" t="s">
        <v>155</v>
      </c>
      <c r="B28" s="81">
        <v>3491154</v>
      </c>
      <c r="C28" s="80" t="s">
        <v>175</v>
      </c>
      <c r="D28" s="81">
        <v>40</v>
      </c>
      <c r="E28" s="81">
        <v>200</v>
      </c>
      <c r="F28" s="81">
        <v>0</v>
      </c>
      <c r="G28" s="81">
        <v>117</v>
      </c>
      <c r="H28" s="81">
        <v>0</v>
      </c>
      <c r="I28" s="81">
        <v>0</v>
      </c>
      <c r="J28" s="81">
        <v>0</v>
      </c>
      <c r="K28" s="81">
        <v>0</v>
      </c>
      <c r="L28" s="81">
        <v>123</v>
      </c>
    </row>
    <row r="29" spans="1:12" ht="19.8" x14ac:dyDescent="0.3">
      <c r="A29" s="80" t="s">
        <v>155</v>
      </c>
      <c r="B29" s="81">
        <v>3491154</v>
      </c>
      <c r="C29" s="80" t="s">
        <v>157</v>
      </c>
      <c r="D29" s="81">
        <v>27</v>
      </c>
      <c r="E29" s="81">
        <v>1950</v>
      </c>
      <c r="F29" s="81">
        <v>0</v>
      </c>
      <c r="G29" s="81">
        <v>696</v>
      </c>
      <c r="H29" s="81">
        <v>2</v>
      </c>
      <c r="I29" s="81">
        <v>0</v>
      </c>
      <c r="J29" s="81">
        <v>0</v>
      </c>
      <c r="K29" s="81">
        <v>0</v>
      </c>
      <c r="L29" s="81">
        <v>1283</v>
      </c>
    </row>
    <row r="30" spans="1:12" ht="19.8" x14ac:dyDescent="0.3">
      <c r="A30" s="80" t="s">
        <v>155</v>
      </c>
      <c r="B30" s="81">
        <v>3491154</v>
      </c>
      <c r="C30" s="80" t="s">
        <v>158</v>
      </c>
      <c r="D30" s="81">
        <v>67</v>
      </c>
      <c r="E30" s="81">
        <v>0</v>
      </c>
      <c r="F30" s="81">
        <v>0</v>
      </c>
      <c r="G30" s="81">
        <v>28</v>
      </c>
      <c r="H30" s="81">
        <v>0</v>
      </c>
      <c r="I30" s="81">
        <v>0</v>
      </c>
      <c r="J30" s="81">
        <v>0</v>
      </c>
      <c r="K30" s="81">
        <v>0</v>
      </c>
      <c r="L30" s="81">
        <v>39</v>
      </c>
    </row>
    <row r="31" spans="1:12" ht="19.8" x14ac:dyDescent="0.3">
      <c r="A31" s="80" t="s">
        <v>155</v>
      </c>
      <c r="B31" s="81">
        <v>3491154</v>
      </c>
      <c r="C31" s="80" t="s">
        <v>182</v>
      </c>
      <c r="D31" s="81">
        <v>1</v>
      </c>
      <c r="E31" s="81">
        <v>38</v>
      </c>
      <c r="F31" s="81">
        <v>0</v>
      </c>
      <c r="G31" s="81">
        <v>25</v>
      </c>
      <c r="H31" s="81">
        <v>4</v>
      </c>
      <c r="I31" s="81">
        <v>0</v>
      </c>
      <c r="J31" s="81">
        <v>0</v>
      </c>
      <c r="K31" s="81">
        <v>0</v>
      </c>
      <c r="L31" s="81">
        <v>18</v>
      </c>
    </row>
    <row r="32" spans="1:12" ht="19.8" x14ac:dyDescent="0.3">
      <c r="A32" s="80" t="s">
        <v>155</v>
      </c>
      <c r="B32" s="81">
        <v>3491154</v>
      </c>
      <c r="C32" s="80" t="s">
        <v>159</v>
      </c>
      <c r="D32" s="81">
        <v>-1</v>
      </c>
      <c r="E32" s="81">
        <v>1720</v>
      </c>
      <c r="F32" s="81">
        <v>0</v>
      </c>
      <c r="G32" s="81">
        <v>1144</v>
      </c>
      <c r="H32" s="81">
        <v>8</v>
      </c>
      <c r="I32" s="81">
        <v>0</v>
      </c>
      <c r="J32" s="81">
        <v>0</v>
      </c>
      <c r="K32" s="81">
        <v>0</v>
      </c>
      <c r="L32" s="81">
        <v>583</v>
      </c>
    </row>
    <row r="33" spans="1:12" ht="19.8" x14ac:dyDescent="0.3">
      <c r="A33" s="80" t="s">
        <v>155</v>
      </c>
      <c r="B33" s="81">
        <v>3491154</v>
      </c>
      <c r="C33" s="80" t="s">
        <v>121</v>
      </c>
      <c r="D33" s="81">
        <v>-72</v>
      </c>
      <c r="E33" s="81">
        <v>5400</v>
      </c>
      <c r="F33" s="81">
        <v>0</v>
      </c>
      <c r="G33" s="81">
        <v>6296</v>
      </c>
      <c r="H33" s="81">
        <v>137</v>
      </c>
      <c r="I33" s="81">
        <v>0</v>
      </c>
      <c r="J33" s="81">
        <v>0</v>
      </c>
      <c r="K33" s="81">
        <v>0</v>
      </c>
      <c r="L33" s="81">
        <v>-831</v>
      </c>
    </row>
    <row r="34" spans="1:12" ht="19.8" x14ac:dyDescent="0.3">
      <c r="A34" s="80" t="s">
        <v>155</v>
      </c>
      <c r="B34" s="81">
        <v>3491154</v>
      </c>
      <c r="C34" s="80" t="s">
        <v>122</v>
      </c>
      <c r="D34" s="81">
        <v>-133</v>
      </c>
      <c r="E34" s="81">
        <v>786</v>
      </c>
      <c r="F34" s="81">
        <v>0</v>
      </c>
      <c r="G34" s="81">
        <v>722</v>
      </c>
      <c r="H34" s="81">
        <v>3</v>
      </c>
      <c r="I34" s="81">
        <v>0</v>
      </c>
      <c r="J34" s="81">
        <v>0</v>
      </c>
      <c r="K34" s="81">
        <v>0</v>
      </c>
      <c r="L34" s="81">
        <v>-66</v>
      </c>
    </row>
    <row r="35" spans="1:12" ht="19.8" x14ac:dyDescent="0.3">
      <c r="A35" s="80" t="s">
        <v>155</v>
      </c>
      <c r="B35" s="81">
        <v>3491154</v>
      </c>
      <c r="C35" s="80" t="s">
        <v>124</v>
      </c>
      <c r="D35" s="81">
        <v>249</v>
      </c>
      <c r="E35" s="81">
        <v>0</v>
      </c>
      <c r="F35" s="81">
        <v>0</v>
      </c>
      <c r="G35" s="81">
        <v>339</v>
      </c>
      <c r="H35" s="81">
        <v>0</v>
      </c>
      <c r="I35" s="81">
        <v>0</v>
      </c>
      <c r="J35" s="81">
        <v>0</v>
      </c>
      <c r="K35" s="81">
        <v>0</v>
      </c>
      <c r="L35" s="81">
        <v>-90</v>
      </c>
    </row>
    <row r="36" spans="1:12" ht="19.8" x14ac:dyDescent="0.3">
      <c r="A36" s="80" t="s">
        <v>155</v>
      </c>
      <c r="B36" s="81">
        <v>3491154</v>
      </c>
      <c r="C36" s="80" t="s">
        <v>123</v>
      </c>
      <c r="D36" s="81">
        <v>25</v>
      </c>
      <c r="E36" s="81">
        <v>0</v>
      </c>
      <c r="F36" s="81">
        <v>0</v>
      </c>
      <c r="G36" s="81">
        <v>47</v>
      </c>
      <c r="H36" s="81">
        <v>0</v>
      </c>
      <c r="I36" s="81">
        <v>0</v>
      </c>
      <c r="J36" s="81">
        <v>0</v>
      </c>
      <c r="K36" s="81">
        <v>0</v>
      </c>
      <c r="L36" s="81">
        <v>-22</v>
      </c>
    </row>
    <row r="37" spans="1:12" ht="19.8" x14ac:dyDescent="0.3">
      <c r="A37" s="80" t="s">
        <v>155</v>
      </c>
      <c r="B37" s="81">
        <v>3491154</v>
      </c>
      <c r="C37" s="80" t="s">
        <v>136</v>
      </c>
      <c r="D37" s="81">
        <v>-25</v>
      </c>
      <c r="E37" s="81">
        <v>1020</v>
      </c>
      <c r="F37" s="81">
        <v>0</v>
      </c>
      <c r="G37" s="81">
        <v>1078</v>
      </c>
      <c r="H37" s="81">
        <v>85</v>
      </c>
      <c r="I37" s="81">
        <v>0</v>
      </c>
      <c r="J37" s="81">
        <v>0</v>
      </c>
      <c r="K37" s="81">
        <v>0</v>
      </c>
      <c r="L37" s="81">
        <v>2</v>
      </c>
    </row>
    <row r="38" spans="1:12" ht="19.8" x14ac:dyDescent="0.3">
      <c r="A38" s="80" t="s">
        <v>155</v>
      </c>
      <c r="B38" s="81">
        <v>3491154</v>
      </c>
      <c r="C38" s="80" t="s">
        <v>139</v>
      </c>
      <c r="D38" s="81">
        <v>-18</v>
      </c>
      <c r="E38" s="81">
        <v>0</v>
      </c>
      <c r="F38" s="81">
        <v>0</v>
      </c>
      <c r="G38" s="81">
        <v>2</v>
      </c>
      <c r="H38" s="81">
        <v>0</v>
      </c>
      <c r="I38" s="81">
        <v>0</v>
      </c>
      <c r="J38" s="81">
        <v>0</v>
      </c>
      <c r="K38" s="81">
        <v>0</v>
      </c>
      <c r="L38" s="81">
        <v>-20</v>
      </c>
    </row>
    <row r="39" spans="1:12" ht="19.8" x14ac:dyDescent="0.3">
      <c r="A39" s="80" t="s">
        <v>155</v>
      </c>
      <c r="B39" s="81">
        <v>3491154</v>
      </c>
      <c r="C39" s="80" t="s">
        <v>138</v>
      </c>
      <c r="D39" s="81">
        <v>2</v>
      </c>
      <c r="E39" s="81">
        <v>80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82</v>
      </c>
    </row>
    <row r="40" spans="1:12" ht="19.8" x14ac:dyDescent="0.3">
      <c r="A40" s="80" t="s">
        <v>155</v>
      </c>
      <c r="B40" s="81">
        <v>3491154</v>
      </c>
      <c r="C40" s="80" t="s">
        <v>137</v>
      </c>
      <c r="D40" s="81">
        <v>-7</v>
      </c>
      <c r="E40" s="81">
        <v>100</v>
      </c>
      <c r="F40" s="81">
        <v>0</v>
      </c>
      <c r="G40" s="81">
        <v>7</v>
      </c>
      <c r="H40" s="81">
        <v>0</v>
      </c>
      <c r="I40" s="81">
        <v>0</v>
      </c>
      <c r="J40" s="81">
        <v>0</v>
      </c>
      <c r="K40" s="81">
        <v>0</v>
      </c>
      <c r="L40" s="81">
        <v>86</v>
      </c>
    </row>
    <row r="41" spans="1:12" ht="19.8" x14ac:dyDescent="0.3">
      <c r="A41" s="80" t="s">
        <v>155</v>
      </c>
      <c r="B41" s="81">
        <v>3491154</v>
      </c>
      <c r="C41" s="80" t="s">
        <v>140</v>
      </c>
      <c r="D41" s="81">
        <v>57</v>
      </c>
      <c r="E41" s="81">
        <v>160</v>
      </c>
      <c r="F41" s="81">
        <v>0</v>
      </c>
      <c r="G41" s="81">
        <v>148</v>
      </c>
      <c r="H41" s="81">
        <v>0</v>
      </c>
      <c r="I41" s="81">
        <v>0</v>
      </c>
      <c r="J41" s="81">
        <v>0</v>
      </c>
      <c r="K41" s="81">
        <v>0</v>
      </c>
      <c r="L41" s="81">
        <v>69</v>
      </c>
    </row>
    <row r="42" spans="1:12" ht="19.8" x14ac:dyDescent="0.3">
      <c r="A42" s="80" t="s">
        <v>155</v>
      </c>
      <c r="B42" s="81">
        <v>3491154</v>
      </c>
      <c r="C42" s="80" t="s">
        <v>160</v>
      </c>
      <c r="D42" s="81">
        <v>237</v>
      </c>
      <c r="E42" s="81">
        <v>600</v>
      </c>
      <c r="F42" s="81">
        <v>0</v>
      </c>
      <c r="G42" s="81">
        <v>716</v>
      </c>
      <c r="H42" s="81">
        <v>0</v>
      </c>
      <c r="I42" s="81">
        <v>0</v>
      </c>
      <c r="J42" s="81">
        <v>0</v>
      </c>
      <c r="K42" s="81">
        <v>0</v>
      </c>
      <c r="L42" s="81">
        <v>121</v>
      </c>
    </row>
    <row r="43" spans="1:12" ht="19.8" x14ac:dyDescent="0.3">
      <c r="A43" s="80" t="s">
        <v>155</v>
      </c>
      <c r="B43" s="81">
        <v>3491154</v>
      </c>
      <c r="C43" s="80" t="s">
        <v>161</v>
      </c>
      <c r="D43" s="81">
        <v>428</v>
      </c>
      <c r="E43" s="81">
        <v>0</v>
      </c>
      <c r="F43" s="81">
        <v>0</v>
      </c>
      <c r="G43" s="81">
        <v>207</v>
      </c>
      <c r="H43" s="81">
        <v>10</v>
      </c>
      <c r="I43" s="81">
        <v>0</v>
      </c>
      <c r="J43" s="81">
        <v>0</v>
      </c>
      <c r="K43" s="81">
        <v>0</v>
      </c>
      <c r="L43" s="81">
        <v>231</v>
      </c>
    </row>
    <row r="44" spans="1:12" ht="19.8" x14ac:dyDescent="0.3">
      <c r="A44" s="80" t="s">
        <v>155</v>
      </c>
      <c r="B44" s="81">
        <v>3491154</v>
      </c>
      <c r="C44" s="80" t="s">
        <v>162</v>
      </c>
      <c r="D44" s="81">
        <v>526</v>
      </c>
      <c r="E44" s="81">
        <v>0</v>
      </c>
      <c r="F44" s="81">
        <v>0</v>
      </c>
      <c r="G44" s="81">
        <v>155</v>
      </c>
      <c r="H44" s="81">
        <v>0</v>
      </c>
      <c r="I44" s="81">
        <v>0</v>
      </c>
      <c r="J44" s="81">
        <v>0</v>
      </c>
      <c r="K44" s="81">
        <v>0</v>
      </c>
      <c r="L44" s="81">
        <v>371</v>
      </c>
    </row>
    <row r="45" spans="1:12" ht="19.8" x14ac:dyDescent="0.3">
      <c r="A45" s="80" t="s">
        <v>155</v>
      </c>
      <c r="B45" s="81">
        <v>3491154</v>
      </c>
      <c r="C45" s="80" t="s">
        <v>142</v>
      </c>
      <c r="D45" s="81">
        <v>120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120</v>
      </c>
    </row>
    <row r="46" spans="1:12" ht="19.8" x14ac:dyDescent="0.3">
      <c r="A46" s="80" t="s">
        <v>155</v>
      </c>
      <c r="B46" s="81">
        <v>3491154</v>
      </c>
      <c r="C46" s="80" t="s">
        <v>143</v>
      </c>
      <c r="D46" s="81">
        <v>72</v>
      </c>
      <c r="E46" s="81">
        <v>0</v>
      </c>
      <c r="F46" s="81">
        <v>0</v>
      </c>
      <c r="G46" s="81">
        <v>32</v>
      </c>
      <c r="H46" s="81">
        <v>0</v>
      </c>
      <c r="I46" s="81">
        <v>0</v>
      </c>
      <c r="J46" s="81">
        <v>0</v>
      </c>
      <c r="K46" s="81">
        <v>0</v>
      </c>
      <c r="L46" s="81">
        <v>40</v>
      </c>
    </row>
    <row r="47" spans="1:12" ht="19.8" x14ac:dyDescent="0.3">
      <c r="A47" s="80" t="s">
        <v>155</v>
      </c>
      <c r="B47" s="81">
        <v>3491154</v>
      </c>
      <c r="C47" s="80" t="s">
        <v>145</v>
      </c>
      <c r="D47" s="81">
        <v>152</v>
      </c>
      <c r="E47" s="81">
        <v>0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152</v>
      </c>
    </row>
    <row r="48" spans="1:12" ht="19.8" x14ac:dyDescent="0.3">
      <c r="A48" s="80" t="s">
        <v>155</v>
      </c>
      <c r="B48" s="81">
        <v>3491154</v>
      </c>
      <c r="C48" s="80" t="s">
        <v>176</v>
      </c>
      <c r="D48" s="81">
        <v>211</v>
      </c>
      <c r="E48" s="81">
        <v>2500</v>
      </c>
      <c r="F48" s="81">
        <v>0</v>
      </c>
      <c r="G48" s="81">
        <v>2529</v>
      </c>
      <c r="H48" s="81">
        <v>24</v>
      </c>
      <c r="I48" s="81">
        <v>0</v>
      </c>
      <c r="J48" s="81">
        <v>0</v>
      </c>
      <c r="K48" s="81">
        <v>0</v>
      </c>
      <c r="L48" s="81">
        <v>206</v>
      </c>
    </row>
    <row r="49" spans="1:12" ht="19.8" x14ac:dyDescent="0.3">
      <c r="A49" s="80" t="s">
        <v>155</v>
      </c>
      <c r="B49" s="81">
        <v>3491154</v>
      </c>
      <c r="C49" s="80" t="s">
        <v>177</v>
      </c>
      <c r="D49" s="81">
        <v>132</v>
      </c>
      <c r="E49" s="81">
        <v>100</v>
      </c>
      <c r="F49" s="81">
        <v>0</v>
      </c>
      <c r="G49" s="81">
        <v>152</v>
      </c>
      <c r="H49" s="81">
        <v>0</v>
      </c>
      <c r="I49" s="81">
        <v>0</v>
      </c>
      <c r="J49" s="81">
        <v>0</v>
      </c>
      <c r="K49" s="81">
        <v>0</v>
      </c>
      <c r="L49" s="81">
        <v>80</v>
      </c>
    </row>
    <row r="50" spans="1:12" ht="19.8" x14ac:dyDescent="0.3">
      <c r="A50" s="80" t="s">
        <v>155</v>
      </c>
      <c r="B50" s="81">
        <v>3491154</v>
      </c>
      <c r="C50" s="80" t="s">
        <v>149</v>
      </c>
      <c r="D50" s="81">
        <v>461</v>
      </c>
      <c r="E50" s="81">
        <v>1900</v>
      </c>
      <c r="F50" s="81">
        <v>0</v>
      </c>
      <c r="G50" s="81">
        <v>1751</v>
      </c>
      <c r="H50" s="81">
        <v>20</v>
      </c>
      <c r="I50" s="81">
        <v>0</v>
      </c>
      <c r="J50" s="81">
        <v>0</v>
      </c>
      <c r="K50" s="81">
        <v>0</v>
      </c>
      <c r="L50" s="81">
        <v>630</v>
      </c>
    </row>
    <row r="51" spans="1:12" ht="19.8" x14ac:dyDescent="0.3">
      <c r="A51" s="80" t="s">
        <v>155</v>
      </c>
      <c r="B51" s="81">
        <v>3491154</v>
      </c>
      <c r="C51" s="80" t="s">
        <v>147</v>
      </c>
      <c r="D51" s="81">
        <v>-76</v>
      </c>
      <c r="E51" s="81">
        <v>20</v>
      </c>
      <c r="F51" s="81">
        <v>0</v>
      </c>
      <c r="G51" s="81">
        <v>70</v>
      </c>
      <c r="H51" s="81">
        <v>12</v>
      </c>
      <c r="I51" s="81">
        <v>0</v>
      </c>
      <c r="J51" s="81">
        <v>0</v>
      </c>
      <c r="K51" s="81">
        <v>0</v>
      </c>
      <c r="L51" s="81">
        <v>-114</v>
      </c>
    </row>
    <row r="52" spans="1:12" ht="19.8" x14ac:dyDescent="0.3">
      <c r="A52" s="80" t="s">
        <v>155</v>
      </c>
      <c r="B52" s="81">
        <v>3491154</v>
      </c>
      <c r="C52" s="80" t="s">
        <v>163</v>
      </c>
      <c r="D52" s="81">
        <v>54</v>
      </c>
      <c r="E52" s="81">
        <v>1100</v>
      </c>
      <c r="F52" s="81">
        <v>0</v>
      </c>
      <c r="G52" s="81">
        <v>874</v>
      </c>
      <c r="H52" s="81">
        <v>0</v>
      </c>
      <c r="I52" s="81">
        <v>0</v>
      </c>
      <c r="J52" s="81">
        <v>0</v>
      </c>
      <c r="K52" s="81">
        <v>0</v>
      </c>
      <c r="L52" s="81">
        <v>280</v>
      </c>
    </row>
    <row r="53" spans="1:12" ht="19.8" x14ac:dyDescent="0.3">
      <c r="A53" s="80" t="s">
        <v>155</v>
      </c>
      <c r="B53" s="81">
        <v>3491154</v>
      </c>
      <c r="C53" s="80" t="s">
        <v>178</v>
      </c>
      <c r="D53" s="81">
        <v>0</v>
      </c>
      <c r="E53" s="81">
        <v>175</v>
      </c>
      <c r="F53" s="81">
        <v>0</v>
      </c>
      <c r="G53" s="81">
        <v>96</v>
      </c>
      <c r="H53" s="81">
        <v>0</v>
      </c>
      <c r="I53" s="81">
        <v>0</v>
      </c>
      <c r="J53" s="81">
        <v>0</v>
      </c>
      <c r="K53" s="81">
        <v>0</v>
      </c>
      <c r="L53" s="81">
        <v>79</v>
      </c>
    </row>
    <row r="54" spans="1:12" ht="19.8" x14ac:dyDescent="0.3">
      <c r="A54" s="80" t="s">
        <v>155</v>
      </c>
      <c r="B54" s="81">
        <v>3491154</v>
      </c>
      <c r="C54" s="80" t="s">
        <v>150</v>
      </c>
      <c r="D54" s="81">
        <v>0</v>
      </c>
      <c r="E54" s="81">
        <v>70</v>
      </c>
      <c r="F54" s="81">
        <v>0</v>
      </c>
      <c r="G54" s="81">
        <v>4</v>
      </c>
      <c r="H54" s="81">
        <v>0</v>
      </c>
      <c r="I54" s="81">
        <v>0</v>
      </c>
      <c r="J54" s="81">
        <v>0</v>
      </c>
      <c r="K54" s="81">
        <v>0</v>
      </c>
      <c r="L54" s="81">
        <v>66</v>
      </c>
    </row>
    <row r="55" spans="1:12" ht="19.8" x14ac:dyDescent="0.3">
      <c r="A55" s="80" t="s">
        <v>155</v>
      </c>
      <c r="B55" s="81">
        <v>3491154</v>
      </c>
      <c r="C55" s="80" t="s">
        <v>151</v>
      </c>
      <c r="D55" s="81">
        <v>5</v>
      </c>
      <c r="E55" s="81">
        <v>10</v>
      </c>
      <c r="F55" s="81">
        <v>0</v>
      </c>
      <c r="G55" s="81">
        <v>15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</row>
    <row r="56" spans="1:12" ht="19.8" x14ac:dyDescent="0.3">
      <c r="A56" s="80" t="s">
        <v>155</v>
      </c>
      <c r="B56" s="81">
        <v>3491154</v>
      </c>
      <c r="C56" s="80" t="s">
        <v>180</v>
      </c>
      <c r="D56" s="81">
        <v>160</v>
      </c>
      <c r="E56" s="81">
        <v>80</v>
      </c>
      <c r="F56" s="81">
        <v>0</v>
      </c>
      <c r="G56" s="81">
        <v>176</v>
      </c>
      <c r="H56" s="81">
        <v>2</v>
      </c>
      <c r="I56" s="81">
        <v>0</v>
      </c>
      <c r="J56" s="81">
        <v>0</v>
      </c>
      <c r="K56" s="81">
        <v>0</v>
      </c>
      <c r="L56" s="81">
        <v>66</v>
      </c>
    </row>
    <row r="57" spans="1:12" ht="19.8" x14ac:dyDescent="0.3">
      <c r="A57" s="80" t="s">
        <v>155</v>
      </c>
      <c r="B57" s="81">
        <v>3491154</v>
      </c>
      <c r="C57" s="80" t="s">
        <v>164</v>
      </c>
      <c r="D57" s="81">
        <v>24</v>
      </c>
      <c r="E57" s="81">
        <v>160</v>
      </c>
      <c r="F57" s="81">
        <v>0</v>
      </c>
      <c r="G57" s="81">
        <v>126</v>
      </c>
      <c r="H57" s="81">
        <v>0</v>
      </c>
      <c r="I57" s="81">
        <v>0</v>
      </c>
      <c r="J57" s="81">
        <v>0</v>
      </c>
      <c r="K57" s="81">
        <v>0</v>
      </c>
      <c r="L57" s="81">
        <v>58</v>
      </c>
    </row>
    <row r="58" spans="1:12" ht="19.8" x14ac:dyDescent="0.3">
      <c r="A58" s="80" t="s">
        <v>155</v>
      </c>
      <c r="B58" s="81">
        <v>3491154</v>
      </c>
      <c r="C58" s="80" t="s">
        <v>125</v>
      </c>
      <c r="D58" s="81">
        <v>0</v>
      </c>
      <c r="E58" s="81">
        <v>0</v>
      </c>
      <c r="F58" s="81">
        <v>0</v>
      </c>
      <c r="G58" s="81">
        <v>120</v>
      </c>
      <c r="H58" s="81">
        <v>0</v>
      </c>
      <c r="I58" s="81">
        <v>0</v>
      </c>
      <c r="J58" s="81">
        <v>0</v>
      </c>
      <c r="K58" s="81">
        <v>0</v>
      </c>
      <c r="L58" s="81">
        <v>-120</v>
      </c>
    </row>
    <row r="59" spans="1:12" ht="19.8" x14ac:dyDescent="0.3">
      <c r="A59" s="80" t="s">
        <v>155</v>
      </c>
      <c r="B59" s="81">
        <v>3491154</v>
      </c>
      <c r="C59" s="80" t="s">
        <v>165</v>
      </c>
      <c r="D59" s="81">
        <v>0</v>
      </c>
      <c r="E59" s="81">
        <v>0</v>
      </c>
      <c r="F59" s="81">
        <v>0</v>
      </c>
      <c r="G59" s="81">
        <v>180</v>
      </c>
      <c r="H59" s="81">
        <v>0</v>
      </c>
      <c r="I59" s="81">
        <v>0</v>
      </c>
      <c r="J59" s="81">
        <v>0</v>
      </c>
      <c r="K59" s="81">
        <v>0</v>
      </c>
      <c r="L59" s="81">
        <v>-180</v>
      </c>
    </row>
    <row r="60" spans="1:12" ht="19.8" x14ac:dyDescent="0.3">
      <c r="A60" s="80" t="s">
        <v>155</v>
      </c>
      <c r="B60" s="81">
        <v>3491154</v>
      </c>
      <c r="C60" s="80" t="s">
        <v>126</v>
      </c>
      <c r="D60" s="81">
        <v>0</v>
      </c>
      <c r="E60" s="81">
        <v>0</v>
      </c>
      <c r="F60" s="81">
        <v>0</v>
      </c>
      <c r="G60" s="81">
        <v>123</v>
      </c>
      <c r="H60" s="81">
        <v>0</v>
      </c>
      <c r="I60" s="81">
        <v>0</v>
      </c>
      <c r="J60" s="81">
        <v>0</v>
      </c>
      <c r="K60" s="81">
        <v>0</v>
      </c>
      <c r="L60" s="81">
        <v>-123</v>
      </c>
    </row>
    <row r="61" spans="1:12" ht="19.8" x14ac:dyDescent="0.3">
      <c r="A61" s="80" t="s">
        <v>155</v>
      </c>
      <c r="B61" s="81">
        <v>3491154</v>
      </c>
      <c r="C61" s="80" t="s">
        <v>166</v>
      </c>
      <c r="D61" s="81">
        <v>-28</v>
      </c>
      <c r="E61" s="81">
        <v>440</v>
      </c>
      <c r="F61" s="81">
        <v>0</v>
      </c>
      <c r="G61" s="81">
        <v>380</v>
      </c>
      <c r="H61" s="81">
        <v>0</v>
      </c>
      <c r="I61" s="81">
        <v>0</v>
      </c>
      <c r="J61" s="81">
        <v>0</v>
      </c>
      <c r="K61" s="81">
        <v>0</v>
      </c>
      <c r="L61" s="81">
        <v>32</v>
      </c>
    </row>
    <row r="62" spans="1:12" ht="19.8" x14ac:dyDescent="0.3">
      <c r="A62" s="80" t="s">
        <v>155</v>
      </c>
      <c r="B62" s="81">
        <v>3491154</v>
      </c>
      <c r="C62" s="80" t="s">
        <v>141</v>
      </c>
      <c r="D62" s="81">
        <v>0</v>
      </c>
      <c r="E62" s="81">
        <v>80</v>
      </c>
      <c r="F62" s="81">
        <v>0</v>
      </c>
      <c r="G62" s="81">
        <v>10</v>
      </c>
      <c r="H62" s="81">
        <v>0</v>
      </c>
      <c r="I62" s="81">
        <v>0</v>
      </c>
      <c r="J62" s="81">
        <v>0</v>
      </c>
      <c r="K62" s="81">
        <v>0</v>
      </c>
      <c r="L62" s="81">
        <v>70</v>
      </c>
    </row>
    <row r="63" spans="1:12" ht="19.8" x14ac:dyDescent="0.3">
      <c r="A63" s="80" t="s">
        <v>155</v>
      </c>
      <c r="B63" s="81">
        <v>3491154</v>
      </c>
      <c r="C63" s="80" t="s">
        <v>167</v>
      </c>
      <c r="D63" s="81">
        <v>32</v>
      </c>
      <c r="E63" s="81">
        <v>1020</v>
      </c>
      <c r="F63" s="81">
        <v>450</v>
      </c>
      <c r="G63" s="81">
        <v>594</v>
      </c>
      <c r="H63" s="81">
        <v>30</v>
      </c>
      <c r="I63" s="81">
        <v>0</v>
      </c>
      <c r="J63" s="81">
        <v>0</v>
      </c>
      <c r="K63" s="81">
        <v>0</v>
      </c>
      <c r="L63" s="81">
        <v>38</v>
      </c>
    </row>
    <row r="64" spans="1:12" x14ac:dyDescent="0.3">
      <c r="A64" s="82" t="s">
        <v>168</v>
      </c>
      <c r="B64" s="80"/>
      <c r="C64" s="80"/>
      <c r="D64" s="81">
        <v>5685</v>
      </c>
      <c r="E64" s="81">
        <v>22163</v>
      </c>
      <c r="F64" s="81">
        <v>790</v>
      </c>
      <c r="G64" s="81">
        <v>20820</v>
      </c>
      <c r="H64" s="81">
        <v>553</v>
      </c>
      <c r="I64" s="81">
        <v>0</v>
      </c>
      <c r="J64" s="81">
        <v>0</v>
      </c>
      <c r="K64" s="81">
        <v>0</v>
      </c>
      <c r="L64" s="81">
        <v>6791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0"/>
  <sheetViews>
    <sheetView workbookViewId="0"/>
  </sheetViews>
  <sheetFormatPr defaultRowHeight="14.4" x14ac:dyDescent="0.3"/>
  <sheetData>
    <row r="1" spans="1:3" x14ac:dyDescent="0.3">
      <c r="A1" t="s">
        <v>156</v>
      </c>
      <c r="B1">
        <f>VLOOKUP(A1,'[2]Product Master Sheet'!$B$2:$F$506,5,0)</f>
        <v>163</v>
      </c>
      <c r="C1">
        <v>16</v>
      </c>
    </row>
    <row r="2" spans="1:3" x14ac:dyDescent="0.3">
      <c r="A2" t="s">
        <v>157</v>
      </c>
      <c r="B2">
        <f>VLOOKUP(A2,'[2]Product Master Sheet'!$B$2:$F$506,5,0)</f>
        <v>178</v>
      </c>
      <c r="C2">
        <v>27</v>
      </c>
    </row>
    <row r="3" spans="1:3" x14ac:dyDescent="0.3">
      <c r="A3" t="s">
        <v>158</v>
      </c>
      <c r="B3" s="78">
        <f>VLOOKUP(A3,'[2]Product Master Sheet'!$B$2:$F$506,5,0)</f>
        <v>179</v>
      </c>
      <c r="C3">
        <v>67</v>
      </c>
    </row>
    <row r="4" spans="1:3" x14ac:dyDescent="0.3">
      <c r="A4" t="s">
        <v>159</v>
      </c>
      <c r="B4" s="78">
        <f>VLOOKUP(A4,'[2]Product Master Sheet'!$B$2:$F$506,5,0)</f>
        <v>181</v>
      </c>
      <c r="C4">
        <v>-1</v>
      </c>
    </row>
    <row r="5" spans="1:3" x14ac:dyDescent="0.3">
      <c r="A5" t="s">
        <v>160</v>
      </c>
      <c r="B5" s="78">
        <f>VLOOKUP(A5,'[2]Product Master Sheet'!$B$2:$F$506,5,0)</f>
        <v>307</v>
      </c>
      <c r="C5">
        <v>237</v>
      </c>
    </row>
    <row r="6" spans="1:3" x14ac:dyDescent="0.3">
      <c r="A6" t="s">
        <v>161</v>
      </c>
      <c r="B6" s="78">
        <f>VLOOKUP(A6,'[2]Product Master Sheet'!$B$2:$F$506,5,0)</f>
        <v>313</v>
      </c>
      <c r="C6">
        <v>428</v>
      </c>
    </row>
    <row r="7" spans="1:3" x14ac:dyDescent="0.3">
      <c r="A7" t="s">
        <v>162</v>
      </c>
      <c r="B7" s="78">
        <f>VLOOKUP(A7,'[2]Product Master Sheet'!$B$2:$F$506,5,0)</f>
        <v>314</v>
      </c>
      <c r="C7">
        <v>526</v>
      </c>
    </row>
    <row r="8" spans="1:3" x14ac:dyDescent="0.3">
      <c r="A8" t="s">
        <v>163</v>
      </c>
      <c r="B8" s="78">
        <f>VLOOKUP(A8,'[2]Product Master Sheet'!$B$2:$F$506,5,0)</f>
        <v>336</v>
      </c>
      <c r="C8">
        <v>54</v>
      </c>
    </row>
    <row r="9" spans="1:3" x14ac:dyDescent="0.3">
      <c r="A9" t="s">
        <v>164</v>
      </c>
      <c r="B9" s="78">
        <f>VLOOKUP(A9,'[2]Product Master Sheet'!$B$2:$F$506,5,0)</f>
        <v>368</v>
      </c>
      <c r="C9">
        <v>24</v>
      </c>
    </row>
    <row r="10" spans="1:3" x14ac:dyDescent="0.3">
      <c r="A10" t="s">
        <v>166</v>
      </c>
      <c r="B10" s="78">
        <f>VLOOKUP(A10,'[2]Product Master Sheet'!$B$2:$F$506,5,0)</f>
        <v>925</v>
      </c>
      <c r="C10">
        <v>-28</v>
      </c>
    </row>
    <row r="11" spans="1:3" x14ac:dyDescent="0.3">
      <c r="A11" t="s">
        <v>167</v>
      </c>
      <c r="B11" s="78">
        <f>VLOOKUP(A11,'[2]Product Master Sheet'!$B$2:$F$506,5,0)</f>
        <v>911</v>
      </c>
      <c r="C11">
        <v>32</v>
      </c>
    </row>
    <row r="12" spans="1:3" x14ac:dyDescent="0.3">
      <c r="A12" t="s">
        <v>40</v>
      </c>
      <c r="B12" s="78">
        <f>VLOOKUP(A12,'[2]Product Master Sheet'!$B$2:$F$506,5,0)</f>
        <v>39</v>
      </c>
      <c r="C12">
        <v>-229</v>
      </c>
    </row>
    <row r="13" spans="1:3" x14ac:dyDescent="0.3">
      <c r="A13" t="s">
        <v>169</v>
      </c>
      <c r="B13" s="78">
        <f>VLOOKUP(A13,'[2]Product Master Sheet'!$B$2:$F$506,5,0)</f>
        <v>40</v>
      </c>
      <c r="C13">
        <v>2</v>
      </c>
    </row>
    <row r="14" spans="1:3" x14ac:dyDescent="0.3">
      <c r="A14" t="s">
        <v>119</v>
      </c>
      <c r="B14" s="78">
        <f>VLOOKUP(A14,'[2]Product Master Sheet'!$B$2:$F$506,5,0)</f>
        <v>42</v>
      </c>
      <c r="C14">
        <v>1360</v>
      </c>
    </row>
    <row r="15" spans="1:3" x14ac:dyDescent="0.3">
      <c r="A15" t="s">
        <v>118</v>
      </c>
      <c r="B15" s="78">
        <f>VLOOKUP(A15,'[2]Product Master Sheet'!$B$2:$F$506,5,0)</f>
        <v>44</v>
      </c>
      <c r="C15">
        <v>0</v>
      </c>
    </row>
    <row r="16" spans="1:3" x14ac:dyDescent="0.3">
      <c r="A16" t="s">
        <v>120</v>
      </c>
      <c r="B16" s="78">
        <f>VLOOKUP(A16,'[2]Product Master Sheet'!$B$2:$F$506,5,0)</f>
        <v>43</v>
      </c>
      <c r="C16">
        <v>248</v>
      </c>
    </row>
    <row r="17" spans="1:3" x14ac:dyDescent="0.3">
      <c r="A17" t="s">
        <v>170</v>
      </c>
      <c r="B17" s="78">
        <f>VLOOKUP(A17,'[2]Product Master Sheet'!$B$2:$F$506,5,0)</f>
        <v>111</v>
      </c>
      <c r="C17">
        <v>0</v>
      </c>
    </row>
    <row r="18" spans="1:3" x14ac:dyDescent="0.3">
      <c r="A18" t="s">
        <v>127</v>
      </c>
      <c r="B18" s="78">
        <f>VLOOKUP(A18,'[2]Product Master Sheet'!$B$2:$F$506,5,0)</f>
        <v>124</v>
      </c>
      <c r="C18">
        <v>240</v>
      </c>
    </row>
    <row r="19" spans="1:3" x14ac:dyDescent="0.3">
      <c r="A19" t="s">
        <v>128</v>
      </c>
      <c r="B19" s="78">
        <f>VLOOKUP(A19,'[2]Product Master Sheet'!$B$2:$F$506,5,0)</f>
        <v>125</v>
      </c>
      <c r="C19">
        <v>140</v>
      </c>
    </row>
    <row r="20" spans="1:3" x14ac:dyDescent="0.3">
      <c r="A20" t="s">
        <v>129</v>
      </c>
      <c r="B20" s="78">
        <f>VLOOKUP(A20,'[2]Product Master Sheet'!$B$2:$F$506,5,0)</f>
        <v>136</v>
      </c>
      <c r="C20">
        <v>20</v>
      </c>
    </row>
    <row r="21" spans="1:3" x14ac:dyDescent="0.3">
      <c r="A21" t="s">
        <v>171</v>
      </c>
      <c r="B21" s="78">
        <f>VLOOKUP(A21,'[2]Product Master Sheet'!$B$2:$F$506,5,0)</f>
        <v>137</v>
      </c>
      <c r="C21">
        <v>52</v>
      </c>
    </row>
    <row r="22" spans="1:3" x14ac:dyDescent="0.3">
      <c r="A22" t="s">
        <v>172</v>
      </c>
      <c r="B22" s="78">
        <f>VLOOKUP(A22,'[2]Product Master Sheet'!$B$2:$F$506,5,0)</f>
        <v>143</v>
      </c>
      <c r="C22">
        <v>372</v>
      </c>
    </row>
    <row r="23" spans="1:3" x14ac:dyDescent="0.3">
      <c r="A23" t="s">
        <v>173</v>
      </c>
      <c r="B23" s="78">
        <f>VLOOKUP(A23,'[2]Product Master Sheet'!$B$2:$F$506,5,0)</f>
        <v>139</v>
      </c>
      <c r="C23">
        <v>417</v>
      </c>
    </row>
    <row r="24" spans="1:3" x14ac:dyDescent="0.3">
      <c r="A24" t="s">
        <v>174</v>
      </c>
      <c r="B24" s="78">
        <f>VLOOKUP(A24,'[2]Product Master Sheet'!$B$2:$F$506,5,0)</f>
        <v>144</v>
      </c>
      <c r="C24">
        <v>0</v>
      </c>
    </row>
    <row r="25" spans="1:3" x14ac:dyDescent="0.3">
      <c r="A25" t="s">
        <v>133</v>
      </c>
      <c r="B25" s="78">
        <f>VLOOKUP(A25,'[2]Product Master Sheet'!$B$2:$F$506,5,0)</f>
        <v>146</v>
      </c>
      <c r="C25">
        <v>-10</v>
      </c>
    </row>
    <row r="26" spans="1:3" x14ac:dyDescent="0.3">
      <c r="A26" t="s">
        <v>134</v>
      </c>
      <c r="B26" s="78">
        <f>VLOOKUP(A26,'[2]Product Master Sheet'!$B$2:$F$506,5,0)</f>
        <v>162</v>
      </c>
      <c r="C26">
        <v>0</v>
      </c>
    </row>
    <row r="27" spans="1:3" x14ac:dyDescent="0.3">
      <c r="A27" t="s">
        <v>175</v>
      </c>
      <c r="B27" s="78">
        <f>VLOOKUP(A27,'[2]Product Master Sheet'!$B$2:$F$506,5,0)</f>
        <v>164</v>
      </c>
      <c r="C27">
        <v>40</v>
      </c>
    </row>
    <row r="28" spans="1:3" x14ac:dyDescent="0.3">
      <c r="A28" t="s">
        <v>137</v>
      </c>
      <c r="B28" s="78">
        <f>VLOOKUP(A28,'[2]Product Master Sheet'!$B$2:$F$506,5,0)</f>
        <v>294</v>
      </c>
      <c r="C28">
        <v>-7</v>
      </c>
    </row>
    <row r="29" spans="1:3" x14ac:dyDescent="0.3">
      <c r="A29" t="s">
        <v>138</v>
      </c>
      <c r="B29" s="78">
        <f>VLOOKUP(A29,'[2]Product Master Sheet'!$B$2:$F$506,5,0)</f>
        <v>293</v>
      </c>
      <c r="C29">
        <v>2</v>
      </c>
    </row>
    <row r="30" spans="1:3" x14ac:dyDescent="0.3">
      <c r="A30" t="s">
        <v>139</v>
      </c>
      <c r="B30" s="78">
        <f>VLOOKUP(A30,'[2]Product Master Sheet'!$B$2:$F$506,5,0)</f>
        <v>292</v>
      </c>
      <c r="C30">
        <v>-18</v>
      </c>
    </row>
    <row r="31" spans="1:3" x14ac:dyDescent="0.3">
      <c r="A31" t="s">
        <v>140</v>
      </c>
      <c r="B31" s="78">
        <f>VLOOKUP(A31,'[2]Product Master Sheet'!$B$2:$F$506,5,0)</f>
        <v>306</v>
      </c>
      <c r="C31">
        <v>57</v>
      </c>
    </row>
    <row r="32" spans="1:3" x14ac:dyDescent="0.3">
      <c r="A32" t="s">
        <v>146</v>
      </c>
      <c r="B32" s="78">
        <f>VLOOKUP(A32,'[2]Product Master Sheet'!$B$2:$F$506,5,0)</f>
        <v>335</v>
      </c>
      <c r="C32">
        <v>0</v>
      </c>
    </row>
    <row r="33" spans="1:3" x14ac:dyDescent="0.3">
      <c r="A33" t="s">
        <v>147</v>
      </c>
      <c r="B33" s="78">
        <f>VLOOKUP(A33,'[2]Product Master Sheet'!$B$2:$F$506,5,0)</f>
        <v>333</v>
      </c>
      <c r="C33">
        <v>-76</v>
      </c>
    </row>
    <row r="34" spans="1:3" x14ac:dyDescent="0.3">
      <c r="A34" t="s">
        <v>148</v>
      </c>
      <c r="B34" s="78">
        <f>VLOOKUP(A34,'[2]Product Master Sheet'!$B$2:$F$506,5,0)</f>
        <v>327</v>
      </c>
      <c r="C34">
        <v>0</v>
      </c>
    </row>
    <row r="35" spans="1:3" x14ac:dyDescent="0.3">
      <c r="A35" t="s">
        <v>176</v>
      </c>
      <c r="B35" s="78">
        <f>VLOOKUP(A35,'[2]Product Master Sheet'!$B$2:$F$506,5,0)</f>
        <v>324</v>
      </c>
      <c r="C35">
        <v>211</v>
      </c>
    </row>
    <row r="36" spans="1:3" x14ac:dyDescent="0.3">
      <c r="A36" t="s">
        <v>177</v>
      </c>
      <c r="B36" s="78">
        <f>VLOOKUP(A36,'[2]Product Master Sheet'!$B$2:$F$506,5,0)</f>
        <v>325</v>
      </c>
      <c r="C36">
        <v>132</v>
      </c>
    </row>
    <row r="37" spans="1:3" x14ac:dyDescent="0.3">
      <c r="A37" t="s">
        <v>149</v>
      </c>
      <c r="B37" s="78">
        <f>VLOOKUP(A37,'[2]Product Master Sheet'!$B$2:$F$506,5,0)</f>
        <v>326</v>
      </c>
      <c r="C37">
        <v>461</v>
      </c>
    </row>
    <row r="38" spans="1:3" x14ac:dyDescent="0.3">
      <c r="A38" t="s">
        <v>178</v>
      </c>
      <c r="B38" s="78">
        <f>VLOOKUP(A38,'[2]Product Master Sheet'!$B$2:$F$506,5,0)</f>
        <v>339</v>
      </c>
      <c r="C38">
        <v>0</v>
      </c>
    </row>
    <row r="39" spans="1:3" x14ac:dyDescent="0.3">
      <c r="A39" t="s">
        <v>179</v>
      </c>
      <c r="B39" s="78">
        <f>VLOOKUP(A39,'[2]Product Master Sheet'!$B$2:$F$506,5,0)</f>
        <v>370</v>
      </c>
      <c r="C39">
        <v>0</v>
      </c>
    </row>
    <row r="40" spans="1:3" x14ac:dyDescent="0.3">
      <c r="A40" t="s">
        <v>151</v>
      </c>
      <c r="B40" s="78">
        <f>VLOOKUP(A40,'[2]Product Master Sheet'!$B$2:$F$506,5,0)</f>
        <v>365</v>
      </c>
      <c r="C40">
        <v>5</v>
      </c>
    </row>
    <row r="41" spans="1:3" x14ac:dyDescent="0.3">
      <c r="A41" t="s">
        <v>180</v>
      </c>
      <c r="B41" s="78">
        <f>VLOOKUP(A41,'[2]Product Master Sheet'!$B$2:$F$506,5,0)</f>
        <v>366</v>
      </c>
      <c r="C41">
        <v>160</v>
      </c>
    </row>
    <row r="42" spans="1:3" x14ac:dyDescent="0.3">
      <c r="A42" t="s">
        <v>121</v>
      </c>
      <c r="B42" s="78">
        <f>VLOOKUP(A42,'[2]Product Master Sheet'!$B$2:$F$506,5,0)</f>
        <v>243</v>
      </c>
      <c r="C42">
        <v>-72</v>
      </c>
    </row>
    <row r="43" spans="1:3" x14ac:dyDescent="0.3">
      <c r="A43" t="s">
        <v>122</v>
      </c>
      <c r="B43" s="78">
        <f>VLOOKUP(A43,'[2]Product Master Sheet'!$B$2:$F$506,5,0)</f>
        <v>247</v>
      </c>
      <c r="C43">
        <v>-133</v>
      </c>
    </row>
    <row r="44" spans="1:3" x14ac:dyDescent="0.3">
      <c r="A44" t="s">
        <v>123</v>
      </c>
      <c r="B44" s="78">
        <f>VLOOKUP(A44,'[2]Product Master Sheet'!$B$2:$F$506,5,0)</f>
        <v>250</v>
      </c>
      <c r="C44">
        <v>25</v>
      </c>
    </row>
    <row r="45" spans="1:3" x14ac:dyDescent="0.3">
      <c r="A45" t="s">
        <v>124</v>
      </c>
      <c r="B45" s="78">
        <f>VLOOKUP(A45,'[2]Product Master Sheet'!$B$2:$F$506,5,0)</f>
        <v>248</v>
      </c>
      <c r="C45">
        <v>249</v>
      </c>
    </row>
    <row r="46" spans="1:3" x14ac:dyDescent="0.3">
      <c r="A46" t="s">
        <v>125</v>
      </c>
      <c r="B46" s="78">
        <f>VLOOKUP(A46,'[2]Product Master Sheet'!$B$2:$F$506,5,0)</f>
        <v>382</v>
      </c>
      <c r="C46">
        <v>0</v>
      </c>
    </row>
    <row r="47" spans="1:3" x14ac:dyDescent="0.3">
      <c r="A47" t="s">
        <v>126</v>
      </c>
      <c r="B47" s="78">
        <f>VLOOKUP(A47,'[2]Product Master Sheet'!$B$2:$F$506,5,0)</f>
        <v>926</v>
      </c>
      <c r="C47">
        <v>0</v>
      </c>
    </row>
    <row r="48" spans="1:3" x14ac:dyDescent="0.3">
      <c r="A48" t="s">
        <v>181</v>
      </c>
      <c r="B48" s="78">
        <f>VLOOKUP(A48,'[2]Product Master Sheet'!$B$2:$F$506,5,0)</f>
        <v>142</v>
      </c>
      <c r="C48">
        <v>14</v>
      </c>
    </row>
    <row r="49" spans="1:3" x14ac:dyDescent="0.3">
      <c r="A49" t="s">
        <v>130</v>
      </c>
      <c r="B49" s="78">
        <f>VLOOKUP(A49,'[2]Product Master Sheet'!$B$2:$F$506,5,0)</f>
        <v>145</v>
      </c>
      <c r="C49">
        <v>158</v>
      </c>
    </row>
    <row r="50" spans="1:3" x14ac:dyDescent="0.3">
      <c r="A50" t="s">
        <v>131</v>
      </c>
      <c r="B50" s="78">
        <f>VLOOKUP(A50,'[2]Product Master Sheet'!$B$2:$F$506,5,0)</f>
        <v>148</v>
      </c>
      <c r="C50">
        <v>149</v>
      </c>
    </row>
    <row r="51" spans="1:3" x14ac:dyDescent="0.3">
      <c r="A51" t="s">
        <v>132</v>
      </c>
      <c r="B51" s="78">
        <f>VLOOKUP(A51,'[2]Product Master Sheet'!$B$2:$F$506,5,0)</f>
        <v>147</v>
      </c>
      <c r="C51">
        <v>14</v>
      </c>
    </row>
    <row r="52" spans="1:3" x14ac:dyDescent="0.3">
      <c r="A52" t="s">
        <v>182</v>
      </c>
      <c r="B52" s="78">
        <f>VLOOKUP(A52,'[2]Product Master Sheet'!$B$2:$F$506,5,0)</f>
        <v>180</v>
      </c>
      <c r="C52">
        <v>1</v>
      </c>
    </row>
    <row r="53" spans="1:3" x14ac:dyDescent="0.3">
      <c r="A53" t="s">
        <v>135</v>
      </c>
      <c r="B53" s="78">
        <f>VLOOKUP(A53,'[2]Product Master Sheet'!$B$2:$F$506,5,0)</f>
        <v>285</v>
      </c>
      <c r="C53">
        <v>0</v>
      </c>
    </row>
    <row r="54" spans="1:3" x14ac:dyDescent="0.3">
      <c r="A54" t="s">
        <v>136</v>
      </c>
      <c r="B54" s="78">
        <f>VLOOKUP(A54,'[2]Product Master Sheet'!$B$2:$F$506,5,0)</f>
        <v>278</v>
      </c>
      <c r="C54">
        <v>-25</v>
      </c>
    </row>
    <row r="55" spans="1:3" x14ac:dyDescent="0.3">
      <c r="A55" t="s">
        <v>141</v>
      </c>
      <c r="B55" s="78">
        <f>VLOOKUP(A55,'[2]Product Master Sheet'!$B$2:$F$506,5,0)</f>
        <v>993</v>
      </c>
      <c r="C55">
        <v>0</v>
      </c>
    </row>
    <row r="56" spans="1:3" x14ac:dyDescent="0.3">
      <c r="A56" t="s">
        <v>142</v>
      </c>
      <c r="B56" s="78">
        <f>VLOOKUP(A56,'[2]Product Master Sheet'!$B$2:$F$506,5,0)</f>
        <v>315</v>
      </c>
      <c r="C56">
        <v>120</v>
      </c>
    </row>
    <row r="57" spans="1:3" x14ac:dyDescent="0.3">
      <c r="A57" t="s">
        <v>143</v>
      </c>
      <c r="B57" s="78">
        <f>VLOOKUP(A57,'[2]Product Master Sheet'!$B$2:$F$506,5,0)</f>
        <v>317</v>
      </c>
      <c r="C57">
        <v>72</v>
      </c>
    </row>
    <row r="58" spans="1:3" x14ac:dyDescent="0.3">
      <c r="A58" t="s">
        <v>144</v>
      </c>
      <c r="B58" s="78">
        <f>VLOOKUP(A58,'[2]Product Master Sheet'!$B$2:$F$506,5,0)</f>
        <v>318</v>
      </c>
      <c r="C58">
        <v>0</v>
      </c>
    </row>
    <row r="59" spans="1:3" x14ac:dyDescent="0.3">
      <c r="A59" t="s">
        <v>145</v>
      </c>
      <c r="B59" s="78">
        <f>VLOOKUP(A59,'[2]Product Master Sheet'!$B$2:$F$506,5,0)</f>
        <v>319</v>
      </c>
      <c r="C59">
        <v>152</v>
      </c>
    </row>
    <row r="60" spans="1:3" x14ac:dyDescent="0.3">
      <c r="A60" t="s">
        <v>150</v>
      </c>
      <c r="B60" s="78">
        <f>VLOOKUP(A60,'[2]Product Master Sheet'!$B$2:$F$506,5,0)</f>
        <v>340</v>
      </c>
      <c r="C6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5" t="s">
        <v>41</v>
      </c>
      <c r="C1" s="76"/>
      <c r="D1" s="76"/>
      <c r="E1" s="76"/>
      <c r="F1" s="76"/>
      <c r="G1" s="76"/>
      <c r="H1" s="76"/>
      <c r="I1" s="76"/>
      <c r="J1" s="77"/>
      <c r="K1" s="75" t="s">
        <v>42</v>
      </c>
      <c r="L1" s="76"/>
      <c r="M1" s="76"/>
      <c r="N1" s="76"/>
      <c r="O1" s="76"/>
      <c r="P1" s="76"/>
      <c r="Q1" s="76"/>
      <c r="R1" s="76"/>
      <c r="S1" s="77"/>
      <c r="T1" s="75" t="s">
        <v>13</v>
      </c>
      <c r="U1" s="76"/>
      <c r="V1" s="76"/>
      <c r="W1" s="76"/>
      <c r="X1" s="76"/>
      <c r="Y1" s="76"/>
      <c r="Z1" s="76"/>
      <c r="AA1" s="76"/>
      <c r="AB1" s="7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156</v>
      </c>
      <c r="B4" s="20">
        <v>16</v>
      </c>
      <c r="C4" s="20">
        <v>120</v>
      </c>
      <c r="D4" s="20">
        <v>0</v>
      </c>
      <c r="E4" s="20">
        <v>140</v>
      </c>
      <c r="F4" s="20">
        <v>9</v>
      </c>
      <c r="G4" s="20">
        <v>0</v>
      </c>
      <c r="H4" s="20">
        <v>0</v>
      </c>
      <c r="I4" s="20">
        <v>0</v>
      </c>
      <c r="J4" s="20">
        <v>5</v>
      </c>
      <c r="K4" s="27">
        <v>16</v>
      </c>
      <c r="L4" s="28">
        <v>120</v>
      </c>
      <c r="M4" s="28">
        <v>0</v>
      </c>
      <c r="N4" s="28">
        <v>131</v>
      </c>
      <c r="O4" s="28">
        <v>0</v>
      </c>
      <c r="P4" s="28">
        <v>0</v>
      </c>
      <c r="Q4" s="28">
        <v>0</v>
      </c>
      <c r="R4" s="28">
        <v>0</v>
      </c>
      <c r="S4" s="26">
        <v>5</v>
      </c>
      <c r="T4" s="28">
        <f>B4-K4</f>
        <v>0</v>
      </c>
      <c r="U4" s="28">
        <f t="shared" ref="U4:U56" si="0">C4-L4</f>
        <v>0</v>
      </c>
      <c r="V4" s="28">
        <f t="shared" ref="V4:V56" si="1">D4-M4</f>
        <v>0</v>
      </c>
      <c r="W4" s="28">
        <f t="shared" ref="W4:W56" si="2">E4-N4</f>
        <v>9</v>
      </c>
      <c r="X4" s="28">
        <f t="shared" ref="X4:X56" si="3">F4-O4</f>
        <v>9</v>
      </c>
      <c r="Y4" s="28">
        <f t="shared" ref="Y4:Y56" si="4">G4-P4</f>
        <v>0</v>
      </c>
      <c r="Z4" s="28">
        <f t="shared" ref="Z4:Z56" si="5">H4-Q4</f>
        <v>0</v>
      </c>
      <c r="AA4" s="28">
        <f t="shared" ref="AA4:AA56" si="6">I4-R4</f>
        <v>0</v>
      </c>
      <c r="AB4" s="20">
        <f t="shared" ref="AB4:AB56" si="7">J4-S4</f>
        <v>0</v>
      </c>
      <c r="AC4" s="17" t="str">
        <f>IF(AND(T4=0,AB4=0),"Ok","Issue")</f>
        <v>Ok</v>
      </c>
    </row>
    <row r="5" spans="1:29" x14ac:dyDescent="0.3">
      <c r="A5" s="17" t="s">
        <v>157</v>
      </c>
      <c r="B5" s="20">
        <v>27</v>
      </c>
      <c r="C5" s="20">
        <v>1950</v>
      </c>
      <c r="D5" s="20">
        <v>0</v>
      </c>
      <c r="E5" s="20">
        <v>696</v>
      </c>
      <c r="F5" s="20">
        <v>2</v>
      </c>
      <c r="G5" s="20">
        <v>0</v>
      </c>
      <c r="H5" s="20">
        <v>0</v>
      </c>
      <c r="I5" s="20">
        <v>0</v>
      </c>
      <c r="J5" s="20">
        <v>1283</v>
      </c>
      <c r="K5" s="27">
        <v>27</v>
      </c>
      <c r="L5" s="20">
        <v>1950</v>
      </c>
      <c r="M5" s="20">
        <v>0</v>
      </c>
      <c r="N5" s="20">
        <v>694</v>
      </c>
      <c r="O5" s="20">
        <v>0</v>
      </c>
      <c r="P5" s="20">
        <v>0</v>
      </c>
      <c r="Q5" s="20">
        <v>0</v>
      </c>
      <c r="R5" s="20">
        <v>0</v>
      </c>
      <c r="S5" s="26">
        <v>1283</v>
      </c>
      <c r="T5" s="20">
        <f t="shared" ref="T5:AB57" si="8">B5-K5</f>
        <v>0</v>
      </c>
      <c r="U5" s="20">
        <f t="shared" si="0"/>
        <v>0</v>
      </c>
      <c r="V5" s="20">
        <f t="shared" si="1"/>
        <v>0</v>
      </c>
      <c r="W5" s="20">
        <f t="shared" si="2"/>
        <v>2</v>
      </c>
      <c r="X5" s="20">
        <f t="shared" si="3"/>
        <v>2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3" si="9">IF(AND(T5=0,AB5=0),"Ok","Issue")</f>
        <v>Ok</v>
      </c>
    </row>
    <row r="6" spans="1:29" x14ac:dyDescent="0.3">
      <c r="A6" s="17" t="s">
        <v>158</v>
      </c>
      <c r="B6" s="20">
        <v>67</v>
      </c>
      <c r="C6" s="20">
        <v>0</v>
      </c>
      <c r="D6" s="20">
        <v>0</v>
      </c>
      <c r="E6" s="20">
        <v>28</v>
      </c>
      <c r="F6" s="20">
        <v>0</v>
      </c>
      <c r="G6" s="20">
        <v>0</v>
      </c>
      <c r="H6" s="20">
        <v>0</v>
      </c>
      <c r="I6" s="20">
        <v>0</v>
      </c>
      <c r="J6" s="26">
        <v>39</v>
      </c>
      <c r="K6" s="27">
        <v>67</v>
      </c>
      <c r="L6" s="20">
        <v>0</v>
      </c>
      <c r="M6" s="20">
        <v>0</v>
      </c>
      <c r="N6" s="20">
        <v>28</v>
      </c>
      <c r="O6" s="20">
        <v>0</v>
      </c>
      <c r="P6" s="20">
        <v>0</v>
      </c>
      <c r="Q6" s="20">
        <v>0</v>
      </c>
      <c r="R6" s="20">
        <v>0</v>
      </c>
      <c r="S6" s="26">
        <v>39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159</v>
      </c>
      <c r="B7" s="20">
        <v>-1</v>
      </c>
      <c r="C7" s="20">
        <v>1720</v>
      </c>
      <c r="D7" s="20">
        <v>0</v>
      </c>
      <c r="E7" s="20">
        <v>1144</v>
      </c>
      <c r="F7" s="20">
        <v>8</v>
      </c>
      <c r="G7" s="20">
        <v>0</v>
      </c>
      <c r="H7" s="20">
        <v>0</v>
      </c>
      <c r="I7" s="20">
        <v>0</v>
      </c>
      <c r="J7" s="26">
        <v>583</v>
      </c>
      <c r="K7" s="27">
        <v>-1</v>
      </c>
      <c r="L7" s="20">
        <v>1720</v>
      </c>
      <c r="M7" s="20">
        <v>0</v>
      </c>
      <c r="N7" s="20">
        <v>1136</v>
      </c>
      <c r="O7" s="20">
        <v>0</v>
      </c>
      <c r="P7" s="20">
        <v>0</v>
      </c>
      <c r="Q7" s="20">
        <v>0</v>
      </c>
      <c r="R7" s="20">
        <v>0</v>
      </c>
      <c r="S7" s="26">
        <v>583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8</v>
      </c>
      <c r="X7" s="20">
        <f t="shared" si="3"/>
        <v>8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160</v>
      </c>
      <c r="B8" s="20">
        <v>237</v>
      </c>
      <c r="C8" s="20">
        <v>600</v>
      </c>
      <c r="D8" s="20">
        <v>0</v>
      </c>
      <c r="E8" s="20">
        <v>716</v>
      </c>
      <c r="F8" s="20">
        <v>0</v>
      </c>
      <c r="G8" s="20">
        <v>0</v>
      </c>
      <c r="H8" s="20">
        <v>0</v>
      </c>
      <c r="I8" s="20">
        <v>0</v>
      </c>
      <c r="J8" s="26">
        <v>121</v>
      </c>
      <c r="K8" s="27">
        <v>237</v>
      </c>
      <c r="L8" s="20">
        <v>600</v>
      </c>
      <c r="M8" s="20">
        <v>0</v>
      </c>
      <c r="N8" s="20">
        <v>716</v>
      </c>
      <c r="O8" s="20">
        <v>0</v>
      </c>
      <c r="P8" s="20">
        <v>0</v>
      </c>
      <c r="Q8" s="20">
        <v>0</v>
      </c>
      <c r="R8" s="20">
        <v>0</v>
      </c>
      <c r="S8" s="26">
        <v>121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161</v>
      </c>
      <c r="B9" s="20">
        <v>428</v>
      </c>
      <c r="C9" s="20">
        <v>0</v>
      </c>
      <c r="D9" s="20">
        <v>0</v>
      </c>
      <c r="E9" s="20">
        <v>207</v>
      </c>
      <c r="F9" s="20">
        <v>10</v>
      </c>
      <c r="G9" s="20">
        <v>0</v>
      </c>
      <c r="H9" s="20">
        <v>0</v>
      </c>
      <c r="I9" s="20">
        <v>0</v>
      </c>
      <c r="J9" s="26">
        <v>231</v>
      </c>
      <c r="K9" s="27">
        <v>428</v>
      </c>
      <c r="L9" s="20">
        <v>0</v>
      </c>
      <c r="M9" s="20">
        <v>0</v>
      </c>
      <c r="N9" s="20">
        <v>197</v>
      </c>
      <c r="O9" s="20">
        <v>0</v>
      </c>
      <c r="P9" s="20">
        <v>0</v>
      </c>
      <c r="Q9" s="20">
        <v>0</v>
      </c>
      <c r="R9" s="20">
        <v>0</v>
      </c>
      <c r="S9" s="26">
        <v>231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10</v>
      </c>
      <c r="X9" s="20">
        <f t="shared" si="3"/>
        <v>10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162</v>
      </c>
      <c r="B10" s="20">
        <v>526</v>
      </c>
      <c r="C10" s="20">
        <v>0</v>
      </c>
      <c r="D10" s="20">
        <v>0</v>
      </c>
      <c r="E10" s="20">
        <v>155</v>
      </c>
      <c r="F10" s="20">
        <v>0</v>
      </c>
      <c r="G10" s="20">
        <v>0</v>
      </c>
      <c r="H10" s="20">
        <v>0</v>
      </c>
      <c r="I10" s="20">
        <v>0</v>
      </c>
      <c r="J10" s="26">
        <v>371</v>
      </c>
      <c r="K10" s="27">
        <v>526</v>
      </c>
      <c r="L10" s="20">
        <v>0</v>
      </c>
      <c r="M10" s="20">
        <v>0</v>
      </c>
      <c r="N10" s="20">
        <v>155</v>
      </c>
      <c r="O10" s="20">
        <v>0</v>
      </c>
      <c r="P10" s="20">
        <v>0</v>
      </c>
      <c r="Q10" s="20">
        <v>0</v>
      </c>
      <c r="R10" s="20">
        <v>0</v>
      </c>
      <c r="S10" s="26">
        <v>371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163</v>
      </c>
      <c r="B11" s="20">
        <v>54</v>
      </c>
      <c r="C11" s="20">
        <v>1100</v>
      </c>
      <c r="D11" s="20">
        <v>0</v>
      </c>
      <c r="E11" s="20">
        <v>874</v>
      </c>
      <c r="F11" s="20">
        <v>0</v>
      </c>
      <c r="G11" s="20">
        <v>0</v>
      </c>
      <c r="H11" s="20">
        <v>0</v>
      </c>
      <c r="I11" s="20">
        <v>0</v>
      </c>
      <c r="J11" s="26">
        <v>280</v>
      </c>
      <c r="K11" s="27">
        <v>54</v>
      </c>
      <c r="L11" s="20">
        <v>1100</v>
      </c>
      <c r="M11" s="20">
        <v>0</v>
      </c>
      <c r="N11" s="20">
        <v>874</v>
      </c>
      <c r="O11" s="20">
        <v>0</v>
      </c>
      <c r="P11" s="20">
        <v>0</v>
      </c>
      <c r="Q11" s="20">
        <v>0</v>
      </c>
      <c r="R11" s="20">
        <v>0</v>
      </c>
      <c r="S11" s="26">
        <v>280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164</v>
      </c>
      <c r="B12" s="20">
        <v>24</v>
      </c>
      <c r="C12" s="20">
        <v>160</v>
      </c>
      <c r="D12" s="20">
        <v>0</v>
      </c>
      <c r="E12" s="20">
        <v>126</v>
      </c>
      <c r="F12" s="20">
        <v>0</v>
      </c>
      <c r="G12" s="20">
        <v>0</v>
      </c>
      <c r="H12" s="20">
        <v>0</v>
      </c>
      <c r="I12" s="20">
        <v>0</v>
      </c>
      <c r="J12" s="26">
        <v>58</v>
      </c>
      <c r="K12" s="27">
        <v>24</v>
      </c>
      <c r="L12" s="20">
        <v>160</v>
      </c>
      <c r="M12" s="20">
        <v>0</v>
      </c>
      <c r="N12" s="20">
        <v>126</v>
      </c>
      <c r="O12" s="20">
        <v>0</v>
      </c>
      <c r="P12" s="20">
        <v>0</v>
      </c>
      <c r="Q12" s="20">
        <v>0</v>
      </c>
      <c r="R12" s="20">
        <v>0</v>
      </c>
      <c r="S12" s="26">
        <v>58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166</v>
      </c>
      <c r="B13" s="20">
        <v>-28</v>
      </c>
      <c r="C13" s="20">
        <v>440</v>
      </c>
      <c r="D13" s="20">
        <v>0</v>
      </c>
      <c r="E13" s="20">
        <v>380</v>
      </c>
      <c r="F13" s="20">
        <v>0</v>
      </c>
      <c r="G13" s="20">
        <v>0</v>
      </c>
      <c r="H13" s="20">
        <v>0</v>
      </c>
      <c r="I13" s="20">
        <v>0</v>
      </c>
      <c r="J13" s="26">
        <v>32</v>
      </c>
      <c r="K13" s="27">
        <v>-28</v>
      </c>
      <c r="L13" s="20">
        <v>440</v>
      </c>
      <c r="M13" s="20">
        <v>0</v>
      </c>
      <c r="N13" s="20">
        <v>380</v>
      </c>
      <c r="O13" s="20">
        <v>0</v>
      </c>
      <c r="P13" s="20">
        <v>0</v>
      </c>
      <c r="Q13" s="20">
        <v>0</v>
      </c>
      <c r="R13" s="20">
        <v>0</v>
      </c>
      <c r="S13" s="26">
        <v>32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167</v>
      </c>
      <c r="B14" s="20">
        <v>32</v>
      </c>
      <c r="C14" s="20">
        <v>1020</v>
      </c>
      <c r="D14" s="20">
        <v>450</v>
      </c>
      <c r="E14" s="20">
        <v>594</v>
      </c>
      <c r="F14" s="20">
        <v>30</v>
      </c>
      <c r="G14" s="20">
        <v>0</v>
      </c>
      <c r="H14" s="20">
        <v>0</v>
      </c>
      <c r="I14" s="20">
        <v>0</v>
      </c>
      <c r="J14" s="26">
        <v>38</v>
      </c>
      <c r="K14" s="27">
        <v>32</v>
      </c>
      <c r="L14" s="20">
        <v>570</v>
      </c>
      <c r="M14" s="20">
        <v>0</v>
      </c>
      <c r="N14" s="20">
        <v>564</v>
      </c>
      <c r="O14" s="20">
        <v>0</v>
      </c>
      <c r="P14" s="20">
        <v>0</v>
      </c>
      <c r="Q14" s="20">
        <v>0</v>
      </c>
      <c r="R14" s="20">
        <v>0</v>
      </c>
      <c r="S14" s="26">
        <v>38</v>
      </c>
      <c r="T14" s="20">
        <f t="shared" si="8"/>
        <v>0</v>
      </c>
      <c r="U14" s="20">
        <f t="shared" si="0"/>
        <v>450</v>
      </c>
      <c r="V14" s="20">
        <f t="shared" si="1"/>
        <v>450</v>
      </c>
      <c r="W14" s="20">
        <f t="shared" si="2"/>
        <v>30</v>
      </c>
      <c r="X14" s="20">
        <f t="shared" si="3"/>
        <v>30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40</v>
      </c>
      <c r="B15" s="20">
        <v>-229</v>
      </c>
      <c r="C15" s="20">
        <v>300</v>
      </c>
      <c r="D15" s="20">
        <v>0</v>
      </c>
      <c r="E15" s="20">
        <v>440</v>
      </c>
      <c r="F15" s="20">
        <v>0</v>
      </c>
      <c r="G15" s="20">
        <v>0</v>
      </c>
      <c r="H15" s="20">
        <v>0</v>
      </c>
      <c r="I15" s="20">
        <v>0</v>
      </c>
      <c r="J15" s="20">
        <v>-369</v>
      </c>
      <c r="K15" s="27">
        <v>-229</v>
      </c>
      <c r="L15" s="20">
        <v>300</v>
      </c>
      <c r="M15" s="20">
        <v>0</v>
      </c>
      <c r="N15" s="20">
        <v>440</v>
      </c>
      <c r="O15" s="20">
        <v>0</v>
      </c>
      <c r="P15" s="20">
        <v>0</v>
      </c>
      <c r="Q15" s="20">
        <v>0</v>
      </c>
      <c r="R15" s="20">
        <v>0</v>
      </c>
      <c r="S15" s="26">
        <v>-369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169</v>
      </c>
      <c r="B16" s="20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2</v>
      </c>
      <c r="K16" s="27">
        <v>2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2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119</v>
      </c>
      <c r="B17" s="20">
        <v>1360</v>
      </c>
      <c r="C17" s="20">
        <v>110</v>
      </c>
      <c r="D17" s="20">
        <v>0</v>
      </c>
      <c r="E17" s="20">
        <v>448</v>
      </c>
      <c r="F17" s="20">
        <v>0</v>
      </c>
      <c r="G17" s="20">
        <v>0</v>
      </c>
      <c r="H17" s="20">
        <v>0</v>
      </c>
      <c r="I17" s="20">
        <v>0</v>
      </c>
      <c r="J17" s="26">
        <v>1022</v>
      </c>
      <c r="K17" s="27">
        <v>1360</v>
      </c>
      <c r="L17" s="20">
        <v>110</v>
      </c>
      <c r="M17" s="20">
        <v>0</v>
      </c>
      <c r="N17" s="20">
        <v>448</v>
      </c>
      <c r="O17" s="20">
        <v>0</v>
      </c>
      <c r="P17" s="20">
        <v>0</v>
      </c>
      <c r="Q17" s="20">
        <v>0</v>
      </c>
      <c r="R17" s="20">
        <v>0</v>
      </c>
      <c r="S17" s="26">
        <v>1022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118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120</v>
      </c>
      <c r="B19" s="20">
        <v>248</v>
      </c>
      <c r="C19" s="20">
        <v>20</v>
      </c>
      <c r="D19" s="20">
        <v>0</v>
      </c>
      <c r="E19" s="20">
        <v>15</v>
      </c>
      <c r="F19" s="20">
        <v>0</v>
      </c>
      <c r="G19" s="20">
        <v>0</v>
      </c>
      <c r="H19" s="20">
        <v>0</v>
      </c>
      <c r="I19" s="20">
        <v>0</v>
      </c>
      <c r="J19" s="26">
        <v>253</v>
      </c>
      <c r="K19" s="27">
        <v>248</v>
      </c>
      <c r="L19" s="20">
        <v>20</v>
      </c>
      <c r="M19" s="20">
        <v>0</v>
      </c>
      <c r="N19" s="20">
        <v>15</v>
      </c>
      <c r="O19" s="20">
        <v>0</v>
      </c>
      <c r="P19" s="20">
        <v>0</v>
      </c>
      <c r="Q19" s="20">
        <v>0</v>
      </c>
      <c r="R19" s="20">
        <v>0</v>
      </c>
      <c r="S19" s="26">
        <v>253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170</v>
      </c>
      <c r="B20" s="20">
        <v>0</v>
      </c>
      <c r="C20" s="20">
        <v>450</v>
      </c>
      <c r="D20" s="20">
        <v>0</v>
      </c>
      <c r="E20" s="20">
        <v>200</v>
      </c>
      <c r="F20" s="20">
        <v>43</v>
      </c>
      <c r="G20" s="20">
        <v>0</v>
      </c>
      <c r="H20" s="20">
        <v>0</v>
      </c>
      <c r="I20" s="20">
        <v>0</v>
      </c>
      <c r="J20" s="26">
        <v>293</v>
      </c>
      <c r="K20" s="27">
        <v>0</v>
      </c>
      <c r="L20" s="20">
        <v>450</v>
      </c>
      <c r="M20" s="20">
        <v>0</v>
      </c>
      <c r="N20" s="20">
        <v>157</v>
      </c>
      <c r="O20" s="20">
        <v>0</v>
      </c>
      <c r="P20" s="20">
        <v>0</v>
      </c>
      <c r="Q20" s="20">
        <v>0</v>
      </c>
      <c r="R20" s="20">
        <v>0</v>
      </c>
      <c r="S20" s="26">
        <v>293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43</v>
      </c>
      <c r="X20" s="20">
        <f t="shared" si="3"/>
        <v>43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127</v>
      </c>
      <c r="B21" s="20">
        <v>240</v>
      </c>
      <c r="C21" s="20">
        <v>0</v>
      </c>
      <c r="D21" s="20">
        <v>0</v>
      </c>
      <c r="E21" s="20">
        <v>86</v>
      </c>
      <c r="F21" s="20">
        <v>0</v>
      </c>
      <c r="G21" s="20">
        <v>0</v>
      </c>
      <c r="H21" s="20">
        <v>0</v>
      </c>
      <c r="I21" s="20">
        <v>0</v>
      </c>
      <c r="J21" s="26">
        <v>154</v>
      </c>
      <c r="K21" s="27">
        <v>240</v>
      </c>
      <c r="L21" s="20">
        <v>0</v>
      </c>
      <c r="M21" s="20">
        <v>0</v>
      </c>
      <c r="N21" s="20">
        <v>86</v>
      </c>
      <c r="O21" s="20">
        <v>0</v>
      </c>
      <c r="P21" s="20">
        <v>0</v>
      </c>
      <c r="Q21" s="20">
        <v>0</v>
      </c>
      <c r="R21" s="20">
        <v>0</v>
      </c>
      <c r="S21" s="26">
        <v>154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128</v>
      </c>
      <c r="B22" s="20">
        <v>140</v>
      </c>
      <c r="C22" s="20">
        <v>0</v>
      </c>
      <c r="D22" s="20">
        <v>0</v>
      </c>
      <c r="E22" s="20">
        <v>58</v>
      </c>
      <c r="F22" s="20">
        <v>0</v>
      </c>
      <c r="G22" s="20">
        <v>0</v>
      </c>
      <c r="H22" s="20">
        <v>0</v>
      </c>
      <c r="I22" s="20">
        <v>0</v>
      </c>
      <c r="J22" s="26">
        <v>82</v>
      </c>
      <c r="K22" s="27">
        <v>140</v>
      </c>
      <c r="L22" s="20">
        <v>0</v>
      </c>
      <c r="M22" s="20">
        <v>0</v>
      </c>
      <c r="N22" s="20">
        <v>58</v>
      </c>
      <c r="O22" s="20">
        <v>0</v>
      </c>
      <c r="P22" s="20">
        <v>0</v>
      </c>
      <c r="Q22" s="20">
        <v>0</v>
      </c>
      <c r="R22" s="20">
        <v>0</v>
      </c>
      <c r="S22" s="26">
        <v>82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129</v>
      </c>
      <c r="B23" s="20">
        <v>20</v>
      </c>
      <c r="C23" s="20">
        <v>20</v>
      </c>
      <c r="D23" s="20">
        <v>0</v>
      </c>
      <c r="E23" s="20">
        <v>20</v>
      </c>
      <c r="F23" s="20">
        <v>0</v>
      </c>
      <c r="G23" s="20">
        <v>0</v>
      </c>
      <c r="H23" s="20">
        <v>0</v>
      </c>
      <c r="I23" s="20">
        <v>0</v>
      </c>
      <c r="J23" s="26">
        <v>20</v>
      </c>
      <c r="K23" s="27">
        <v>20</v>
      </c>
      <c r="L23" s="20">
        <v>20</v>
      </c>
      <c r="M23" s="20">
        <v>0</v>
      </c>
      <c r="N23" s="20">
        <v>20</v>
      </c>
      <c r="O23" s="20">
        <v>0</v>
      </c>
      <c r="P23" s="20">
        <v>0</v>
      </c>
      <c r="Q23" s="20">
        <v>0</v>
      </c>
      <c r="R23" s="20">
        <v>0</v>
      </c>
      <c r="S23" s="26">
        <v>20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171</v>
      </c>
      <c r="B24" s="20">
        <v>52</v>
      </c>
      <c r="C24" s="20">
        <v>0</v>
      </c>
      <c r="D24" s="20">
        <v>0</v>
      </c>
      <c r="E24" s="20">
        <v>41</v>
      </c>
      <c r="F24" s="20">
        <v>15</v>
      </c>
      <c r="G24" s="20">
        <v>0</v>
      </c>
      <c r="H24" s="20">
        <v>0</v>
      </c>
      <c r="I24" s="20">
        <v>0</v>
      </c>
      <c r="J24" s="26">
        <v>26</v>
      </c>
      <c r="K24" s="27">
        <v>52</v>
      </c>
      <c r="L24" s="20">
        <v>0</v>
      </c>
      <c r="M24" s="20">
        <v>0</v>
      </c>
      <c r="N24" s="20">
        <v>26</v>
      </c>
      <c r="O24" s="20">
        <v>0</v>
      </c>
      <c r="P24" s="20">
        <v>0</v>
      </c>
      <c r="Q24" s="20">
        <v>0</v>
      </c>
      <c r="R24" s="20">
        <v>0</v>
      </c>
      <c r="S24" s="26">
        <v>26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15</v>
      </c>
      <c r="X24" s="20">
        <f t="shared" si="3"/>
        <v>15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172</v>
      </c>
      <c r="B25" s="20">
        <v>372</v>
      </c>
      <c r="C25" s="20">
        <v>450</v>
      </c>
      <c r="D25" s="20">
        <v>0</v>
      </c>
      <c r="E25" s="20">
        <v>134</v>
      </c>
      <c r="F25" s="20">
        <v>0</v>
      </c>
      <c r="G25" s="20">
        <v>0</v>
      </c>
      <c r="H25" s="20">
        <v>0</v>
      </c>
      <c r="I25" s="20">
        <v>0</v>
      </c>
      <c r="J25" s="26">
        <v>688</v>
      </c>
      <c r="K25" s="27">
        <v>372</v>
      </c>
      <c r="L25" s="20">
        <v>450</v>
      </c>
      <c r="M25" s="20">
        <v>0</v>
      </c>
      <c r="N25" s="20">
        <v>134</v>
      </c>
      <c r="O25" s="20">
        <v>0</v>
      </c>
      <c r="P25" s="20">
        <v>0</v>
      </c>
      <c r="Q25" s="20">
        <v>0</v>
      </c>
      <c r="R25" s="20">
        <v>0</v>
      </c>
      <c r="S25" s="26">
        <v>688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173</v>
      </c>
      <c r="B26" s="20">
        <v>417</v>
      </c>
      <c r="C26" s="20">
        <v>0</v>
      </c>
      <c r="D26" s="20">
        <v>0</v>
      </c>
      <c r="E26" s="20">
        <v>22</v>
      </c>
      <c r="F26" s="20">
        <v>0</v>
      </c>
      <c r="G26" s="20">
        <v>0</v>
      </c>
      <c r="H26" s="20">
        <v>0</v>
      </c>
      <c r="I26" s="20">
        <v>0</v>
      </c>
      <c r="J26" s="26">
        <v>395</v>
      </c>
      <c r="K26" s="27">
        <v>417</v>
      </c>
      <c r="L26" s="20">
        <v>0</v>
      </c>
      <c r="M26" s="20">
        <v>0</v>
      </c>
      <c r="N26" s="20">
        <v>22</v>
      </c>
      <c r="O26" s="20">
        <v>0</v>
      </c>
      <c r="P26" s="20">
        <v>0</v>
      </c>
      <c r="Q26" s="20">
        <v>0</v>
      </c>
      <c r="R26" s="20">
        <v>0</v>
      </c>
      <c r="S26" s="26">
        <v>395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174</v>
      </c>
      <c r="B27" s="20">
        <v>0</v>
      </c>
      <c r="C27" s="20">
        <v>400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400</v>
      </c>
      <c r="K27" s="27">
        <v>0</v>
      </c>
      <c r="L27" s="20">
        <v>400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400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133</v>
      </c>
      <c r="B28" s="20">
        <v>-10</v>
      </c>
      <c r="C28" s="20">
        <v>0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6">
        <v>-11</v>
      </c>
      <c r="K28" s="27">
        <v>-10</v>
      </c>
      <c r="L28" s="20">
        <v>0</v>
      </c>
      <c r="M28" s="20">
        <v>0</v>
      </c>
      <c r="N28" s="20">
        <v>1</v>
      </c>
      <c r="O28" s="20">
        <v>0</v>
      </c>
      <c r="P28" s="20">
        <v>0</v>
      </c>
      <c r="Q28" s="20">
        <v>0</v>
      </c>
      <c r="R28" s="20">
        <v>0</v>
      </c>
      <c r="S28" s="26">
        <v>-11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134</v>
      </c>
      <c r="B29" s="20">
        <v>0</v>
      </c>
      <c r="C29" s="20">
        <v>40</v>
      </c>
      <c r="D29" s="20">
        <v>0</v>
      </c>
      <c r="E29" s="20">
        <v>33</v>
      </c>
      <c r="F29" s="20">
        <v>0</v>
      </c>
      <c r="G29" s="20">
        <v>0</v>
      </c>
      <c r="H29" s="20">
        <v>0</v>
      </c>
      <c r="I29" s="20">
        <v>0</v>
      </c>
      <c r="J29" s="26">
        <v>7</v>
      </c>
      <c r="K29" s="27">
        <v>0</v>
      </c>
      <c r="L29" s="20">
        <v>40</v>
      </c>
      <c r="M29" s="20">
        <v>0</v>
      </c>
      <c r="N29" s="20">
        <v>33</v>
      </c>
      <c r="O29" s="20">
        <v>0</v>
      </c>
      <c r="P29" s="20">
        <v>0</v>
      </c>
      <c r="Q29" s="20">
        <v>0</v>
      </c>
      <c r="R29" s="20">
        <v>0</v>
      </c>
      <c r="S29" s="26">
        <v>7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175</v>
      </c>
      <c r="B30" s="20">
        <v>40</v>
      </c>
      <c r="C30" s="20">
        <v>200</v>
      </c>
      <c r="D30" s="20">
        <v>0</v>
      </c>
      <c r="E30" s="20">
        <v>117</v>
      </c>
      <c r="F30" s="20">
        <v>0</v>
      </c>
      <c r="G30" s="20">
        <v>0</v>
      </c>
      <c r="H30" s="20">
        <v>0</v>
      </c>
      <c r="I30" s="20">
        <v>0</v>
      </c>
      <c r="J30" s="26">
        <v>123</v>
      </c>
      <c r="K30" s="27">
        <v>40</v>
      </c>
      <c r="L30" s="20">
        <v>200</v>
      </c>
      <c r="M30" s="20">
        <v>0</v>
      </c>
      <c r="N30" s="20">
        <v>117</v>
      </c>
      <c r="O30" s="20">
        <v>0</v>
      </c>
      <c r="P30" s="20">
        <v>0</v>
      </c>
      <c r="Q30" s="20">
        <v>0</v>
      </c>
      <c r="R30" s="20">
        <v>0</v>
      </c>
      <c r="S30" s="26">
        <v>123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137</v>
      </c>
      <c r="B31" s="20">
        <v>-7</v>
      </c>
      <c r="C31" s="20">
        <v>100</v>
      </c>
      <c r="D31" s="20">
        <v>0</v>
      </c>
      <c r="E31" s="20">
        <v>7</v>
      </c>
      <c r="F31" s="20">
        <v>0</v>
      </c>
      <c r="G31" s="20">
        <v>0</v>
      </c>
      <c r="H31" s="20">
        <v>0</v>
      </c>
      <c r="I31" s="20">
        <v>0</v>
      </c>
      <c r="J31" s="26">
        <v>86</v>
      </c>
      <c r="K31" s="27">
        <v>-7</v>
      </c>
      <c r="L31" s="20">
        <v>100</v>
      </c>
      <c r="M31" s="20">
        <v>0</v>
      </c>
      <c r="N31" s="20">
        <v>7</v>
      </c>
      <c r="O31" s="20">
        <v>0</v>
      </c>
      <c r="P31" s="20">
        <v>0</v>
      </c>
      <c r="Q31" s="20">
        <v>0</v>
      </c>
      <c r="R31" s="20">
        <v>0</v>
      </c>
      <c r="S31" s="26">
        <v>86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138</v>
      </c>
      <c r="B32" s="20">
        <v>2</v>
      </c>
      <c r="C32" s="20">
        <v>80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82</v>
      </c>
      <c r="K32" s="27">
        <v>2</v>
      </c>
      <c r="L32" s="20">
        <v>80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82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139</v>
      </c>
      <c r="B33" s="20">
        <v>-18</v>
      </c>
      <c r="C33" s="20">
        <v>0</v>
      </c>
      <c r="D33" s="20">
        <v>0</v>
      </c>
      <c r="E33" s="20">
        <v>2</v>
      </c>
      <c r="F33" s="20">
        <v>0</v>
      </c>
      <c r="G33" s="20">
        <v>0</v>
      </c>
      <c r="H33" s="20">
        <v>0</v>
      </c>
      <c r="I33" s="20">
        <v>0</v>
      </c>
      <c r="J33" s="26">
        <v>-20</v>
      </c>
      <c r="K33" s="27">
        <v>-18</v>
      </c>
      <c r="L33" s="20">
        <v>0</v>
      </c>
      <c r="M33" s="20">
        <v>0</v>
      </c>
      <c r="N33" s="20">
        <v>2</v>
      </c>
      <c r="O33" s="20">
        <v>0</v>
      </c>
      <c r="P33" s="20">
        <v>0</v>
      </c>
      <c r="Q33" s="20">
        <v>0</v>
      </c>
      <c r="R33" s="20">
        <v>0</v>
      </c>
      <c r="S33" s="26">
        <v>-20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140</v>
      </c>
      <c r="B34" s="20">
        <v>57</v>
      </c>
      <c r="C34" s="20">
        <v>160</v>
      </c>
      <c r="D34" s="20">
        <v>0</v>
      </c>
      <c r="E34" s="20">
        <v>148</v>
      </c>
      <c r="F34" s="20">
        <v>0</v>
      </c>
      <c r="G34" s="20">
        <v>0</v>
      </c>
      <c r="H34" s="20">
        <v>0</v>
      </c>
      <c r="I34" s="20">
        <v>0</v>
      </c>
      <c r="J34" s="26">
        <v>69</v>
      </c>
      <c r="K34" s="27">
        <v>57</v>
      </c>
      <c r="L34" s="20">
        <v>160</v>
      </c>
      <c r="M34" s="20">
        <v>0</v>
      </c>
      <c r="N34" s="20">
        <v>148</v>
      </c>
      <c r="O34" s="20">
        <v>0</v>
      </c>
      <c r="P34" s="20">
        <v>0</v>
      </c>
      <c r="Q34" s="20">
        <v>0</v>
      </c>
      <c r="R34" s="20">
        <v>0</v>
      </c>
      <c r="S34" s="26">
        <v>69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146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147</v>
      </c>
      <c r="B36" s="20">
        <v>-76</v>
      </c>
      <c r="C36" s="20">
        <v>20</v>
      </c>
      <c r="D36" s="20">
        <v>0</v>
      </c>
      <c r="E36" s="20">
        <v>70</v>
      </c>
      <c r="F36" s="20">
        <v>12</v>
      </c>
      <c r="G36" s="20">
        <v>0</v>
      </c>
      <c r="H36" s="20">
        <v>0</v>
      </c>
      <c r="I36" s="20">
        <v>0</v>
      </c>
      <c r="J36" s="26">
        <v>-114</v>
      </c>
      <c r="K36" s="27">
        <v>-76</v>
      </c>
      <c r="L36" s="20">
        <v>20</v>
      </c>
      <c r="M36" s="20">
        <v>0</v>
      </c>
      <c r="N36" s="20">
        <v>58</v>
      </c>
      <c r="O36" s="20">
        <v>0</v>
      </c>
      <c r="P36" s="20">
        <v>0</v>
      </c>
      <c r="Q36" s="20">
        <v>0</v>
      </c>
      <c r="R36" s="20">
        <v>0</v>
      </c>
      <c r="S36" s="26">
        <v>-114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12</v>
      </c>
      <c r="X36" s="20">
        <f t="shared" si="3"/>
        <v>12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148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176</v>
      </c>
      <c r="B38" s="20">
        <v>211</v>
      </c>
      <c r="C38" s="20">
        <v>2500</v>
      </c>
      <c r="D38" s="20">
        <v>0</v>
      </c>
      <c r="E38" s="20">
        <v>2529</v>
      </c>
      <c r="F38" s="20">
        <v>24</v>
      </c>
      <c r="G38" s="20">
        <v>0</v>
      </c>
      <c r="H38" s="20">
        <v>0</v>
      </c>
      <c r="I38" s="20">
        <v>0</v>
      </c>
      <c r="J38" s="26">
        <v>206</v>
      </c>
      <c r="K38" s="27">
        <v>211</v>
      </c>
      <c r="L38" s="20">
        <v>2500</v>
      </c>
      <c r="M38" s="20">
        <v>0</v>
      </c>
      <c r="N38" s="20">
        <v>2505</v>
      </c>
      <c r="O38" s="20">
        <v>0</v>
      </c>
      <c r="P38" s="20">
        <v>0</v>
      </c>
      <c r="Q38" s="20">
        <v>0</v>
      </c>
      <c r="R38" s="20">
        <v>0</v>
      </c>
      <c r="S38" s="26">
        <v>206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24</v>
      </c>
      <c r="X38" s="20">
        <f t="shared" si="3"/>
        <v>24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177</v>
      </c>
      <c r="B39" s="20">
        <v>132</v>
      </c>
      <c r="C39" s="20">
        <v>100</v>
      </c>
      <c r="D39" s="20">
        <v>0</v>
      </c>
      <c r="E39" s="20">
        <v>152</v>
      </c>
      <c r="F39" s="20">
        <v>0</v>
      </c>
      <c r="G39" s="20">
        <v>0</v>
      </c>
      <c r="H39" s="20">
        <v>0</v>
      </c>
      <c r="I39" s="20">
        <v>0</v>
      </c>
      <c r="J39" s="26">
        <v>80</v>
      </c>
      <c r="K39" s="27">
        <v>132</v>
      </c>
      <c r="L39" s="20">
        <v>100</v>
      </c>
      <c r="M39" s="20">
        <v>0</v>
      </c>
      <c r="N39" s="20">
        <v>152</v>
      </c>
      <c r="O39" s="20">
        <v>0</v>
      </c>
      <c r="P39" s="20">
        <v>0</v>
      </c>
      <c r="Q39" s="20">
        <v>0</v>
      </c>
      <c r="R39" s="20">
        <v>0</v>
      </c>
      <c r="S39" s="26">
        <v>80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149</v>
      </c>
      <c r="B40" s="20">
        <v>461</v>
      </c>
      <c r="C40" s="20">
        <v>1900</v>
      </c>
      <c r="D40" s="20">
        <v>0</v>
      </c>
      <c r="E40" s="20">
        <v>1751</v>
      </c>
      <c r="F40" s="20">
        <v>20</v>
      </c>
      <c r="G40" s="20">
        <v>0</v>
      </c>
      <c r="H40" s="20">
        <v>0</v>
      </c>
      <c r="I40" s="20">
        <v>0</v>
      </c>
      <c r="J40" s="26">
        <v>630</v>
      </c>
      <c r="K40" s="27">
        <v>461</v>
      </c>
      <c r="L40" s="20">
        <v>1900</v>
      </c>
      <c r="M40" s="20">
        <v>0</v>
      </c>
      <c r="N40" s="20">
        <v>1731</v>
      </c>
      <c r="O40" s="20">
        <v>0</v>
      </c>
      <c r="P40" s="20">
        <v>0</v>
      </c>
      <c r="Q40" s="20">
        <v>0</v>
      </c>
      <c r="R40" s="20">
        <v>0</v>
      </c>
      <c r="S40" s="26">
        <v>630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20</v>
      </c>
      <c r="X40" s="20">
        <f t="shared" si="3"/>
        <v>20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178</v>
      </c>
      <c r="B41" s="20">
        <v>0</v>
      </c>
      <c r="C41" s="20">
        <v>175</v>
      </c>
      <c r="D41" s="20">
        <v>0</v>
      </c>
      <c r="E41" s="20">
        <v>96</v>
      </c>
      <c r="F41" s="20">
        <v>0</v>
      </c>
      <c r="G41" s="20">
        <v>0</v>
      </c>
      <c r="H41" s="20">
        <v>0</v>
      </c>
      <c r="I41" s="20">
        <v>0</v>
      </c>
      <c r="J41" s="26">
        <v>79</v>
      </c>
      <c r="K41" s="27">
        <v>0</v>
      </c>
      <c r="L41" s="20">
        <v>175</v>
      </c>
      <c r="M41" s="20">
        <v>0</v>
      </c>
      <c r="N41" s="20">
        <v>96</v>
      </c>
      <c r="O41" s="20">
        <v>0</v>
      </c>
      <c r="P41" s="20">
        <v>0</v>
      </c>
      <c r="Q41" s="20">
        <v>0</v>
      </c>
      <c r="R41" s="20">
        <v>0</v>
      </c>
      <c r="S41" s="26">
        <v>79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179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151</v>
      </c>
      <c r="B43" s="20">
        <v>5</v>
      </c>
      <c r="C43" s="20">
        <v>10</v>
      </c>
      <c r="D43" s="20">
        <v>0</v>
      </c>
      <c r="E43" s="20">
        <v>15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5</v>
      </c>
      <c r="L43" s="20">
        <v>10</v>
      </c>
      <c r="M43" s="20">
        <v>0</v>
      </c>
      <c r="N43" s="20">
        <v>15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180</v>
      </c>
      <c r="B44" s="20">
        <v>160</v>
      </c>
      <c r="C44" s="20">
        <v>80</v>
      </c>
      <c r="D44" s="20">
        <v>0</v>
      </c>
      <c r="E44" s="20">
        <v>176</v>
      </c>
      <c r="F44" s="20">
        <v>2</v>
      </c>
      <c r="G44" s="20">
        <v>0</v>
      </c>
      <c r="H44" s="20">
        <v>0</v>
      </c>
      <c r="I44" s="20">
        <v>0</v>
      </c>
      <c r="J44" s="26">
        <v>66</v>
      </c>
      <c r="K44" s="27">
        <v>160</v>
      </c>
      <c r="L44" s="20">
        <v>80</v>
      </c>
      <c r="M44" s="20">
        <v>0</v>
      </c>
      <c r="N44" s="20">
        <v>174</v>
      </c>
      <c r="O44" s="20">
        <v>0</v>
      </c>
      <c r="P44" s="20">
        <v>0</v>
      </c>
      <c r="Q44" s="20">
        <v>0</v>
      </c>
      <c r="R44" s="20">
        <v>0</v>
      </c>
      <c r="S44" s="26">
        <v>66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2</v>
      </c>
      <c r="X44" s="20">
        <f t="shared" si="3"/>
        <v>2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121</v>
      </c>
      <c r="B45" s="20">
        <v>-72</v>
      </c>
      <c r="C45" s="20">
        <v>5400</v>
      </c>
      <c r="D45" s="20">
        <v>0</v>
      </c>
      <c r="E45" s="20">
        <v>6296</v>
      </c>
      <c r="F45" s="20">
        <v>137</v>
      </c>
      <c r="G45" s="20">
        <v>0</v>
      </c>
      <c r="H45" s="20">
        <v>0</v>
      </c>
      <c r="I45" s="20">
        <v>0</v>
      </c>
      <c r="J45" s="26">
        <v>-831</v>
      </c>
      <c r="K45" s="27">
        <v>-72</v>
      </c>
      <c r="L45" s="20">
        <v>5400</v>
      </c>
      <c r="M45" s="20">
        <v>0</v>
      </c>
      <c r="N45" s="20">
        <v>6159</v>
      </c>
      <c r="O45" s="20">
        <v>0</v>
      </c>
      <c r="P45" s="20">
        <v>0</v>
      </c>
      <c r="Q45" s="20">
        <v>0</v>
      </c>
      <c r="R45" s="20">
        <v>0</v>
      </c>
      <c r="S45" s="26">
        <v>-831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137</v>
      </c>
      <c r="X45" s="20">
        <f t="shared" si="3"/>
        <v>137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122</v>
      </c>
      <c r="B46" s="20">
        <v>-133</v>
      </c>
      <c r="C46" s="20">
        <v>786</v>
      </c>
      <c r="D46" s="20">
        <v>0</v>
      </c>
      <c r="E46" s="20">
        <v>722</v>
      </c>
      <c r="F46" s="20">
        <v>3</v>
      </c>
      <c r="G46" s="20">
        <v>0</v>
      </c>
      <c r="H46" s="20">
        <v>0</v>
      </c>
      <c r="I46" s="20">
        <v>0</v>
      </c>
      <c r="J46" s="26">
        <v>-66</v>
      </c>
      <c r="K46" s="27">
        <v>-133</v>
      </c>
      <c r="L46" s="20">
        <v>786</v>
      </c>
      <c r="M46" s="20">
        <v>0</v>
      </c>
      <c r="N46" s="20">
        <v>719</v>
      </c>
      <c r="O46" s="20">
        <v>0</v>
      </c>
      <c r="P46" s="20">
        <v>0</v>
      </c>
      <c r="Q46" s="20">
        <v>0</v>
      </c>
      <c r="R46" s="20">
        <v>0</v>
      </c>
      <c r="S46" s="26">
        <v>-66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3</v>
      </c>
      <c r="X46" s="20">
        <f t="shared" si="3"/>
        <v>3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123</v>
      </c>
      <c r="B47" s="20">
        <v>25</v>
      </c>
      <c r="C47" s="20">
        <v>0</v>
      </c>
      <c r="D47" s="20">
        <v>0</v>
      </c>
      <c r="E47" s="20">
        <v>47</v>
      </c>
      <c r="F47" s="20">
        <v>0</v>
      </c>
      <c r="G47" s="20">
        <v>0</v>
      </c>
      <c r="H47" s="20">
        <v>0</v>
      </c>
      <c r="I47" s="20">
        <v>0</v>
      </c>
      <c r="J47" s="26">
        <v>-22</v>
      </c>
      <c r="K47" s="27">
        <v>25</v>
      </c>
      <c r="L47" s="20">
        <v>0</v>
      </c>
      <c r="M47" s="20">
        <v>0</v>
      </c>
      <c r="N47" s="20">
        <v>47</v>
      </c>
      <c r="O47" s="20">
        <v>0</v>
      </c>
      <c r="P47" s="20">
        <v>0</v>
      </c>
      <c r="Q47" s="20">
        <v>0</v>
      </c>
      <c r="R47" s="20">
        <v>0</v>
      </c>
      <c r="S47" s="26">
        <v>-22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124</v>
      </c>
      <c r="B48" s="20">
        <v>249</v>
      </c>
      <c r="C48" s="20">
        <v>0</v>
      </c>
      <c r="D48" s="20">
        <v>0</v>
      </c>
      <c r="E48" s="20">
        <v>339</v>
      </c>
      <c r="F48" s="20">
        <v>0</v>
      </c>
      <c r="G48" s="20">
        <v>0</v>
      </c>
      <c r="H48" s="20">
        <v>0</v>
      </c>
      <c r="I48" s="20">
        <v>0</v>
      </c>
      <c r="J48" s="26">
        <v>-90</v>
      </c>
      <c r="K48" s="27">
        <v>249</v>
      </c>
      <c r="L48" s="20">
        <v>0</v>
      </c>
      <c r="M48" s="20">
        <v>0</v>
      </c>
      <c r="N48" s="20">
        <v>339</v>
      </c>
      <c r="O48" s="20">
        <v>0</v>
      </c>
      <c r="P48" s="20">
        <v>0</v>
      </c>
      <c r="Q48" s="20">
        <v>0</v>
      </c>
      <c r="R48" s="20">
        <v>0</v>
      </c>
      <c r="S48" s="26">
        <v>-90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125</v>
      </c>
      <c r="B49" s="20">
        <v>0</v>
      </c>
      <c r="C49" s="20">
        <v>0</v>
      </c>
      <c r="D49" s="20">
        <v>0</v>
      </c>
      <c r="E49" s="20">
        <v>120</v>
      </c>
      <c r="F49" s="20">
        <v>0</v>
      </c>
      <c r="G49" s="20">
        <v>0</v>
      </c>
      <c r="H49" s="20">
        <v>0</v>
      </c>
      <c r="I49" s="20">
        <v>0</v>
      </c>
      <c r="J49" s="26">
        <v>-120</v>
      </c>
      <c r="K49" s="27">
        <v>0</v>
      </c>
      <c r="L49" s="20">
        <v>0</v>
      </c>
      <c r="M49" s="20">
        <v>0</v>
      </c>
      <c r="N49" s="20">
        <v>120</v>
      </c>
      <c r="O49" s="20">
        <v>0</v>
      </c>
      <c r="P49" s="20">
        <v>0</v>
      </c>
      <c r="Q49" s="20">
        <v>0</v>
      </c>
      <c r="R49" s="20">
        <v>0</v>
      </c>
      <c r="S49" s="26">
        <v>-120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126</v>
      </c>
      <c r="B50" s="20">
        <v>0</v>
      </c>
      <c r="C50" s="20">
        <v>0</v>
      </c>
      <c r="D50" s="20">
        <v>0</v>
      </c>
      <c r="E50" s="20">
        <v>123</v>
      </c>
      <c r="F50" s="20">
        <v>0</v>
      </c>
      <c r="G50" s="20">
        <v>0</v>
      </c>
      <c r="H50" s="20">
        <v>0</v>
      </c>
      <c r="I50" s="20">
        <v>0</v>
      </c>
      <c r="J50" s="26">
        <v>-123</v>
      </c>
      <c r="K50" s="27">
        <v>0</v>
      </c>
      <c r="L50" s="20">
        <v>0</v>
      </c>
      <c r="M50" s="20">
        <v>0</v>
      </c>
      <c r="N50" s="20">
        <v>123</v>
      </c>
      <c r="O50" s="20">
        <v>0</v>
      </c>
      <c r="P50" s="20">
        <v>0</v>
      </c>
      <c r="Q50" s="20">
        <v>0</v>
      </c>
      <c r="R50" s="20">
        <v>0</v>
      </c>
      <c r="S50" s="26">
        <v>-123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181</v>
      </c>
      <c r="B51" s="20">
        <v>14</v>
      </c>
      <c r="C51" s="20">
        <v>480</v>
      </c>
      <c r="D51" s="20">
        <v>0</v>
      </c>
      <c r="E51" s="20">
        <v>113</v>
      </c>
      <c r="F51" s="20">
        <v>0</v>
      </c>
      <c r="G51" s="20">
        <v>0</v>
      </c>
      <c r="H51" s="20">
        <v>0</v>
      </c>
      <c r="I51" s="20">
        <v>0</v>
      </c>
      <c r="J51" s="26">
        <v>381</v>
      </c>
      <c r="K51" s="27">
        <v>14</v>
      </c>
      <c r="L51" s="20">
        <v>480</v>
      </c>
      <c r="M51" s="20">
        <v>0</v>
      </c>
      <c r="N51" s="20">
        <v>113</v>
      </c>
      <c r="O51" s="20">
        <v>0</v>
      </c>
      <c r="P51" s="20">
        <v>0</v>
      </c>
      <c r="Q51" s="20">
        <v>0</v>
      </c>
      <c r="R51" s="20">
        <v>0</v>
      </c>
      <c r="S51" s="26">
        <v>381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130</v>
      </c>
      <c r="B52" s="20">
        <v>158</v>
      </c>
      <c r="C52" s="20">
        <v>40</v>
      </c>
      <c r="D52" s="20">
        <v>140</v>
      </c>
      <c r="E52" s="20">
        <v>81</v>
      </c>
      <c r="F52" s="20">
        <v>95</v>
      </c>
      <c r="G52" s="20">
        <v>0</v>
      </c>
      <c r="H52" s="20">
        <v>0</v>
      </c>
      <c r="I52" s="20">
        <v>0</v>
      </c>
      <c r="J52" s="26">
        <v>72</v>
      </c>
      <c r="K52" s="27">
        <v>158</v>
      </c>
      <c r="L52" s="20">
        <v>-100</v>
      </c>
      <c r="M52" s="20">
        <v>0</v>
      </c>
      <c r="N52" s="20">
        <v>-14</v>
      </c>
      <c r="O52" s="20">
        <v>0</v>
      </c>
      <c r="P52" s="20">
        <v>0</v>
      </c>
      <c r="Q52" s="20">
        <v>0</v>
      </c>
      <c r="R52" s="20">
        <v>0</v>
      </c>
      <c r="S52" s="26">
        <v>72</v>
      </c>
      <c r="T52" s="20">
        <f t="shared" si="8"/>
        <v>0</v>
      </c>
      <c r="U52" s="20">
        <f t="shared" si="0"/>
        <v>140</v>
      </c>
      <c r="V52" s="20">
        <f t="shared" si="1"/>
        <v>140</v>
      </c>
      <c r="W52" s="20">
        <f t="shared" si="2"/>
        <v>95</v>
      </c>
      <c r="X52" s="20">
        <f t="shared" si="3"/>
        <v>95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131</v>
      </c>
      <c r="B53" s="20">
        <v>149</v>
      </c>
      <c r="C53" s="20">
        <v>24</v>
      </c>
      <c r="D53" s="20">
        <v>176</v>
      </c>
      <c r="E53" s="20">
        <v>27</v>
      </c>
      <c r="F53" s="20">
        <v>46</v>
      </c>
      <c r="G53" s="20">
        <v>0</v>
      </c>
      <c r="H53" s="20">
        <v>0</v>
      </c>
      <c r="I53" s="20">
        <v>0</v>
      </c>
      <c r="J53" s="26">
        <v>16</v>
      </c>
      <c r="K53" s="27">
        <v>149</v>
      </c>
      <c r="L53" s="20">
        <v>-152</v>
      </c>
      <c r="M53" s="20">
        <v>0</v>
      </c>
      <c r="N53" s="20">
        <v>-19</v>
      </c>
      <c r="O53" s="20">
        <v>0</v>
      </c>
      <c r="P53" s="20">
        <v>0</v>
      </c>
      <c r="Q53" s="20">
        <v>0</v>
      </c>
      <c r="R53" s="20">
        <v>0</v>
      </c>
      <c r="S53" s="26">
        <v>16</v>
      </c>
      <c r="T53" s="20">
        <f t="shared" si="8"/>
        <v>0</v>
      </c>
      <c r="U53" s="20">
        <f t="shared" si="0"/>
        <v>176</v>
      </c>
      <c r="V53" s="20">
        <f t="shared" si="1"/>
        <v>176</v>
      </c>
      <c r="W53" s="20">
        <f t="shared" si="2"/>
        <v>46</v>
      </c>
      <c r="X53" s="20">
        <f t="shared" si="3"/>
        <v>46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132</v>
      </c>
      <c r="B54" s="20">
        <v>14</v>
      </c>
      <c r="C54" s="20">
        <v>0</v>
      </c>
      <c r="D54" s="20">
        <v>24</v>
      </c>
      <c r="E54" s="20">
        <v>2</v>
      </c>
      <c r="F54" s="20">
        <v>8</v>
      </c>
      <c r="G54" s="20">
        <v>0</v>
      </c>
      <c r="H54" s="20">
        <v>0</v>
      </c>
      <c r="I54" s="20">
        <v>0</v>
      </c>
      <c r="J54" s="26">
        <v>-4</v>
      </c>
      <c r="K54" s="27">
        <v>14</v>
      </c>
      <c r="L54" s="20">
        <v>-24</v>
      </c>
      <c r="M54" s="20">
        <v>0</v>
      </c>
      <c r="N54" s="20">
        <v>-6</v>
      </c>
      <c r="O54" s="20">
        <v>0</v>
      </c>
      <c r="P54" s="20">
        <v>0</v>
      </c>
      <c r="Q54" s="20">
        <v>0</v>
      </c>
      <c r="R54" s="20">
        <v>0</v>
      </c>
      <c r="S54" s="26">
        <v>-4</v>
      </c>
      <c r="T54" s="20">
        <f t="shared" si="8"/>
        <v>0</v>
      </c>
      <c r="U54" s="20">
        <f t="shared" si="0"/>
        <v>24</v>
      </c>
      <c r="V54" s="20">
        <f t="shared" si="1"/>
        <v>24</v>
      </c>
      <c r="W54" s="20">
        <f t="shared" si="2"/>
        <v>8</v>
      </c>
      <c r="X54" s="20">
        <f t="shared" si="3"/>
        <v>8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182</v>
      </c>
      <c r="B55" s="20">
        <v>1</v>
      </c>
      <c r="C55" s="20">
        <v>38</v>
      </c>
      <c r="D55" s="20">
        <v>0</v>
      </c>
      <c r="E55" s="20">
        <v>25</v>
      </c>
      <c r="F55" s="20">
        <v>4</v>
      </c>
      <c r="G55" s="20">
        <v>0</v>
      </c>
      <c r="H55" s="20">
        <v>0</v>
      </c>
      <c r="I55" s="20">
        <v>0</v>
      </c>
      <c r="J55" s="26">
        <v>18</v>
      </c>
      <c r="K55" s="27">
        <v>1</v>
      </c>
      <c r="L55" s="20">
        <v>38</v>
      </c>
      <c r="M55" s="20">
        <v>0</v>
      </c>
      <c r="N55" s="20">
        <v>21</v>
      </c>
      <c r="O55" s="20">
        <v>0</v>
      </c>
      <c r="P55" s="20">
        <v>0</v>
      </c>
      <c r="Q55" s="20">
        <v>0</v>
      </c>
      <c r="R55" s="20">
        <v>0</v>
      </c>
      <c r="S55" s="26">
        <v>18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4</v>
      </c>
      <c r="X55" s="20">
        <f t="shared" si="3"/>
        <v>4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135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136</v>
      </c>
      <c r="B57" s="20">
        <v>-25</v>
      </c>
      <c r="C57" s="20">
        <v>1020</v>
      </c>
      <c r="D57" s="20">
        <v>0</v>
      </c>
      <c r="E57" s="20">
        <v>1078</v>
      </c>
      <c r="F57" s="20">
        <v>85</v>
      </c>
      <c r="G57" s="20">
        <v>0</v>
      </c>
      <c r="H57" s="20">
        <v>0</v>
      </c>
      <c r="I57" s="20">
        <v>0</v>
      </c>
      <c r="J57" s="26">
        <v>2</v>
      </c>
      <c r="K57" s="27">
        <v>-25</v>
      </c>
      <c r="L57" s="20">
        <v>1020</v>
      </c>
      <c r="M57" s="20">
        <v>0</v>
      </c>
      <c r="N57" s="20">
        <v>993</v>
      </c>
      <c r="O57" s="20">
        <v>0</v>
      </c>
      <c r="P57" s="20">
        <v>0</v>
      </c>
      <c r="Q57" s="20">
        <v>0</v>
      </c>
      <c r="R57" s="20">
        <v>0</v>
      </c>
      <c r="S57" s="26">
        <v>2</v>
      </c>
      <c r="T57" s="20">
        <f t="shared" si="8"/>
        <v>0</v>
      </c>
      <c r="U57" s="20">
        <f t="shared" si="8"/>
        <v>0</v>
      </c>
      <c r="V57" s="20">
        <f t="shared" si="8"/>
        <v>0</v>
      </c>
      <c r="W57" s="20">
        <f t="shared" si="8"/>
        <v>85</v>
      </c>
      <c r="X57" s="20">
        <f t="shared" si="8"/>
        <v>85</v>
      </c>
      <c r="Y57" s="20">
        <f t="shared" si="8"/>
        <v>0</v>
      </c>
      <c r="Z57" s="20">
        <f t="shared" si="8"/>
        <v>0</v>
      </c>
      <c r="AA57" s="20">
        <f t="shared" si="8"/>
        <v>0</v>
      </c>
      <c r="AB57" s="20">
        <f t="shared" si="8"/>
        <v>0</v>
      </c>
      <c r="AC57" s="17" t="str">
        <f t="shared" si="9"/>
        <v>Ok</v>
      </c>
    </row>
    <row r="58" spans="1:29" x14ac:dyDescent="0.3">
      <c r="A58" s="17" t="s">
        <v>141</v>
      </c>
      <c r="B58" s="20">
        <v>0</v>
      </c>
      <c r="C58" s="20">
        <v>80</v>
      </c>
      <c r="D58" s="20">
        <v>0</v>
      </c>
      <c r="E58" s="20">
        <v>10</v>
      </c>
      <c r="F58" s="20">
        <v>0</v>
      </c>
      <c r="G58" s="20">
        <v>0</v>
      </c>
      <c r="H58" s="20">
        <v>0</v>
      </c>
      <c r="I58" s="20">
        <v>0</v>
      </c>
      <c r="J58" s="26">
        <v>70</v>
      </c>
      <c r="K58" s="27">
        <v>0</v>
      </c>
      <c r="L58" s="20">
        <v>80</v>
      </c>
      <c r="M58" s="20">
        <v>0</v>
      </c>
      <c r="N58" s="20">
        <v>10</v>
      </c>
      <c r="O58" s="20">
        <v>0</v>
      </c>
      <c r="P58" s="20">
        <v>0</v>
      </c>
      <c r="Q58" s="20">
        <v>0</v>
      </c>
      <c r="R58" s="20">
        <v>0</v>
      </c>
      <c r="S58" s="26">
        <v>70</v>
      </c>
      <c r="T58" s="20">
        <f t="shared" ref="T58:AB63" si="10">B58-K58</f>
        <v>0</v>
      </c>
      <c r="U58" s="20">
        <f t="shared" si="10"/>
        <v>0</v>
      </c>
      <c r="V58" s="20">
        <f t="shared" si="10"/>
        <v>0</v>
      </c>
      <c r="W58" s="20">
        <f t="shared" si="10"/>
        <v>0</v>
      </c>
      <c r="X58" s="20">
        <f t="shared" si="10"/>
        <v>0</v>
      </c>
      <c r="Y58" s="20">
        <f t="shared" si="10"/>
        <v>0</v>
      </c>
      <c r="Z58" s="20">
        <f t="shared" si="10"/>
        <v>0</v>
      </c>
      <c r="AA58" s="20">
        <f t="shared" si="10"/>
        <v>0</v>
      </c>
      <c r="AB58" s="20">
        <f t="shared" si="10"/>
        <v>0</v>
      </c>
      <c r="AC58" s="17" t="str">
        <f t="shared" si="9"/>
        <v>Ok</v>
      </c>
    </row>
    <row r="59" spans="1:29" x14ac:dyDescent="0.3">
      <c r="A59" s="17" t="s">
        <v>142</v>
      </c>
      <c r="B59" s="20">
        <v>120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120</v>
      </c>
      <c r="K59" s="27">
        <v>120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120</v>
      </c>
      <c r="T59" s="20">
        <f t="shared" si="10"/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143</v>
      </c>
      <c r="B60" s="20">
        <v>72</v>
      </c>
      <c r="C60" s="20">
        <v>0</v>
      </c>
      <c r="D60" s="20">
        <v>0</v>
      </c>
      <c r="E60" s="20">
        <v>32</v>
      </c>
      <c r="F60" s="20">
        <v>0</v>
      </c>
      <c r="G60" s="20">
        <v>0</v>
      </c>
      <c r="H60" s="20">
        <v>0</v>
      </c>
      <c r="I60" s="20">
        <v>0</v>
      </c>
      <c r="J60" s="26">
        <v>40</v>
      </c>
      <c r="K60" s="27">
        <v>72</v>
      </c>
      <c r="L60" s="20">
        <v>0</v>
      </c>
      <c r="M60" s="20">
        <v>0</v>
      </c>
      <c r="N60" s="20">
        <v>32</v>
      </c>
      <c r="O60" s="20">
        <v>0</v>
      </c>
      <c r="P60" s="20">
        <v>0</v>
      </c>
      <c r="Q60" s="20">
        <v>0</v>
      </c>
      <c r="R60" s="20">
        <v>0</v>
      </c>
      <c r="S60" s="26">
        <v>40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145</v>
      </c>
      <c r="B62" s="20">
        <v>152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152</v>
      </c>
      <c r="K62" s="27">
        <v>152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152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ht="15" thickBot="1" x14ac:dyDescent="0.35">
      <c r="A63" s="17" t="s">
        <v>150</v>
      </c>
      <c r="B63" s="20">
        <v>0</v>
      </c>
      <c r="C63" s="20">
        <v>70</v>
      </c>
      <c r="D63" s="20">
        <v>0</v>
      </c>
      <c r="E63" s="20">
        <v>4</v>
      </c>
      <c r="F63" s="20">
        <v>0</v>
      </c>
      <c r="G63" s="20">
        <v>0</v>
      </c>
      <c r="H63" s="20">
        <v>0</v>
      </c>
      <c r="I63" s="20">
        <v>0</v>
      </c>
      <c r="J63" s="26">
        <v>66</v>
      </c>
      <c r="K63" s="27">
        <v>0</v>
      </c>
      <c r="L63" s="20">
        <v>70</v>
      </c>
      <c r="M63" s="20">
        <v>0</v>
      </c>
      <c r="N63" s="20">
        <v>4</v>
      </c>
      <c r="O63" s="20">
        <v>0</v>
      </c>
      <c r="P63" s="20">
        <v>0</v>
      </c>
      <c r="Q63" s="20">
        <v>0</v>
      </c>
      <c r="R63" s="20">
        <v>0</v>
      </c>
      <c r="S63" s="26">
        <v>66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s="37" customFormat="1" ht="16.2" thickBot="1" x14ac:dyDescent="0.35">
      <c r="A64" s="32" t="s">
        <v>19</v>
      </c>
      <c r="B64" s="33">
        <f t="shared" ref="B64:AB64" si="11">SUM(B4:B63)</f>
        <v>5685</v>
      </c>
      <c r="C64" s="33">
        <f t="shared" si="11"/>
        <v>22163</v>
      </c>
      <c r="D64" s="33">
        <f t="shared" si="11"/>
        <v>790</v>
      </c>
      <c r="E64" s="33">
        <f t="shared" si="11"/>
        <v>20640</v>
      </c>
      <c r="F64" s="33">
        <f t="shared" si="11"/>
        <v>553</v>
      </c>
      <c r="G64" s="33">
        <f t="shared" si="11"/>
        <v>0</v>
      </c>
      <c r="H64" s="33">
        <f t="shared" si="11"/>
        <v>0</v>
      </c>
      <c r="I64" s="33">
        <f t="shared" si="11"/>
        <v>0</v>
      </c>
      <c r="J64" s="34">
        <f t="shared" si="11"/>
        <v>6971</v>
      </c>
      <c r="K64" s="35">
        <f t="shared" si="11"/>
        <v>5685</v>
      </c>
      <c r="L64" s="33">
        <f t="shared" si="11"/>
        <v>21373</v>
      </c>
      <c r="M64" s="33">
        <f t="shared" si="11"/>
        <v>0</v>
      </c>
      <c r="N64" s="33">
        <f t="shared" si="11"/>
        <v>20087</v>
      </c>
      <c r="O64" s="33">
        <f t="shared" si="11"/>
        <v>0</v>
      </c>
      <c r="P64" s="33">
        <f t="shared" si="11"/>
        <v>0</v>
      </c>
      <c r="Q64" s="33">
        <f t="shared" si="11"/>
        <v>0</v>
      </c>
      <c r="R64" s="33">
        <f t="shared" si="11"/>
        <v>0</v>
      </c>
      <c r="S64" s="34">
        <f t="shared" si="11"/>
        <v>6971</v>
      </c>
      <c r="T64" s="33">
        <f t="shared" si="11"/>
        <v>0</v>
      </c>
      <c r="U64" s="33">
        <f t="shared" si="11"/>
        <v>790</v>
      </c>
      <c r="V64" s="33">
        <f t="shared" si="11"/>
        <v>790</v>
      </c>
      <c r="W64" s="33">
        <f t="shared" si="11"/>
        <v>553</v>
      </c>
      <c r="X64" s="33">
        <f t="shared" si="11"/>
        <v>553</v>
      </c>
      <c r="Y64" s="33">
        <f t="shared" si="11"/>
        <v>0</v>
      </c>
      <c r="Z64" s="33">
        <f t="shared" si="11"/>
        <v>0</v>
      </c>
      <c r="AA64" s="33">
        <f t="shared" si="11"/>
        <v>0</v>
      </c>
      <c r="AB64" s="34">
        <f t="shared" si="11"/>
        <v>0</v>
      </c>
      <c r="AC64" s="36"/>
    </row>
  </sheetData>
  <mergeCells count="3">
    <mergeCell ref="B1:J1"/>
    <mergeCell ref="K1:S1"/>
    <mergeCell ref="T1:AB1"/>
  </mergeCells>
  <conditionalFormatting sqref="A42:A54">
    <cfRule type="duplicateValues" dxfId="8" priority="6"/>
  </conditionalFormatting>
  <conditionalFormatting sqref="A29:A41">
    <cfRule type="duplicateValues" dxfId="7" priority="5"/>
  </conditionalFormatting>
  <conditionalFormatting sqref="A16:A28">
    <cfRule type="duplicateValues" dxfId="6" priority="4"/>
  </conditionalFormatting>
  <conditionalFormatting sqref="A5">
    <cfRule type="duplicateValues" dxfId="5" priority="2"/>
  </conditionalFormatting>
  <conditionalFormatting sqref="A4">
    <cfRule type="duplicateValues" dxfId="4" priority="12"/>
  </conditionalFormatting>
  <conditionalFormatting sqref="A64:A1048576 A1:A3">
    <cfRule type="duplicateValues" dxfId="3" priority="32"/>
  </conditionalFormatting>
  <conditionalFormatting sqref="A15">
    <cfRule type="duplicateValues" dxfId="2" priority="35"/>
  </conditionalFormatting>
  <conditionalFormatting sqref="A55:A63">
    <cfRule type="duplicateValues" dxfId="1" priority="36"/>
  </conditionalFormatting>
  <conditionalFormatting sqref="A6:A14">
    <cfRule type="duplicateValues" dxfId="0" priority="3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2021-01-12T07:54:42Z</dcterms:modified>
</cp:coreProperties>
</file>