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3551811-Gulab Seeds And Pesticides\"/>
    </mc:Choice>
  </mc:AlternateContent>
  <xr:revisionPtr revIDLastSave="0" documentId="13_ncr:1_{25D60139-7481-4EA2-B98A-19EAF221EB58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working'!$A$1:$H$71</definedName>
    <definedName name="_xlnm._FilterDatabase" localSheetId="5" hidden="1">Reco!$A$3:$AC$71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2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M69" i="2" l="1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U28" i="4" l="1"/>
  <c r="W43" i="4"/>
  <c r="W13" i="4"/>
  <c r="W20" i="4"/>
  <c r="W31" i="4"/>
  <c r="W44" i="4"/>
  <c r="T28" i="4"/>
  <c r="U39" i="4"/>
  <c r="U20" i="4"/>
  <c r="U44" i="4"/>
  <c r="T46" i="4"/>
  <c r="T66" i="4"/>
  <c r="U46" i="4"/>
  <c r="T33" i="4"/>
  <c r="W46" i="4"/>
  <c r="W32" i="4"/>
  <c r="W33" i="4"/>
  <c r="T13" i="4"/>
  <c r="T20" i="4"/>
  <c r="T37" i="4"/>
  <c r="T34" i="4"/>
  <c r="T42" i="4"/>
  <c r="U37" i="4"/>
  <c r="U41" i="4"/>
  <c r="U42" i="4"/>
  <c r="W37" i="4"/>
  <c r="W34" i="4"/>
  <c r="W42" i="4"/>
  <c r="T43" i="4"/>
  <c r="AB33" i="4"/>
  <c r="AB13" i="4"/>
  <c r="AB20" i="4"/>
  <c r="AB63" i="4"/>
  <c r="AB37" i="4"/>
  <c r="AB44" i="4"/>
  <c r="AB34" i="4"/>
  <c r="AB42" i="4"/>
  <c r="U43" i="4"/>
  <c r="V37" i="4"/>
  <c r="V41" i="4"/>
  <c r="W12" i="4"/>
  <c r="U23" i="4"/>
  <c r="V57" i="4"/>
  <c r="W40" i="4"/>
  <c r="W39" i="4"/>
  <c r="T26" i="4"/>
  <c r="V12" i="4"/>
  <c r="V16" i="4"/>
  <c r="V38" i="4"/>
  <c r="V66" i="4"/>
  <c r="T63" i="4"/>
  <c r="T59" i="4"/>
  <c r="T69" i="4"/>
  <c r="W49" i="4"/>
  <c r="AB26" i="4"/>
  <c r="U63" i="4"/>
  <c r="AA47" i="4"/>
  <c r="Y58" i="4"/>
  <c r="Y66" i="4"/>
  <c r="AB49" i="4"/>
  <c r="V20" i="4"/>
  <c r="AB66" i="4"/>
  <c r="AB69" i="4"/>
  <c r="W25" i="4"/>
  <c r="AB68" i="4"/>
  <c r="T61" i="4"/>
  <c r="Y46" i="4"/>
  <c r="V27" i="4"/>
  <c r="W70" i="4"/>
  <c r="T49" i="4"/>
  <c r="X62" i="4"/>
  <c r="U66" i="4"/>
  <c r="U69" i="4"/>
  <c r="W63" i="4"/>
  <c r="W69" i="4"/>
  <c r="AB61" i="4"/>
  <c r="T68" i="4"/>
  <c r="W52" i="4"/>
  <c r="W68" i="4"/>
  <c r="W62" i="4"/>
  <c r="AB70" i="4"/>
  <c r="AB28" i="4"/>
  <c r="AB40" i="4"/>
  <c r="AB52" i="4"/>
  <c r="AA18" i="4"/>
  <c r="AA48" i="4"/>
  <c r="Y51" i="4"/>
  <c r="Y55" i="4"/>
  <c r="AA60" i="4"/>
  <c r="Z70" i="4"/>
  <c r="AA22" i="4"/>
  <c r="Y25" i="4"/>
  <c r="AA26" i="4"/>
  <c r="Y37" i="4"/>
  <c r="AA38" i="4"/>
  <c r="AA42" i="4"/>
  <c r="V51" i="4"/>
  <c r="AA66" i="4"/>
  <c r="T70" i="4"/>
  <c r="T40" i="4"/>
  <c r="T52" i="4"/>
  <c r="Z32" i="4"/>
  <c r="U70" i="4"/>
  <c r="U52" i="4"/>
  <c r="U62" i="4"/>
  <c r="T50" i="4"/>
  <c r="T51" i="4"/>
  <c r="AB48" i="4"/>
  <c r="AB53" i="4"/>
  <c r="Y20" i="4"/>
  <c r="V23" i="4"/>
  <c r="AA30" i="4"/>
  <c r="AA34" i="4"/>
  <c r="V36" i="4"/>
  <c r="Z38" i="4"/>
  <c r="X41" i="4"/>
  <c r="V44" i="4"/>
  <c r="X45" i="4"/>
  <c r="Z45" i="4"/>
  <c r="X53" i="4"/>
  <c r="U59" i="4"/>
  <c r="U50" i="4"/>
  <c r="U51" i="4"/>
  <c r="U61" i="4"/>
  <c r="T67" i="4"/>
  <c r="W59" i="4"/>
  <c r="W50" i="4"/>
  <c r="W66" i="4"/>
  <c r="W51" i="4"/>
  <c r="W61" i="4"/>
  <c r="U67" i="4"/>
  <c r="X27" i="4"/>
  <c r="V59" i="4"/>
  <c r="AB59" i="4"/>
  <c r="AB50" i="4"/>
  <c r="AB51" i="4"/>
  <c r="W67" i="4"/>
  <c r="V11" i="4"/>
  <c r="Z13" i="4"/>
  <c r="X16" i="4"/>
  <c r="Y23" i="4"/>
  <c r="AA24" i="4"/>
  <c r="Y56" i="4"/>
  <c r="AA61" i="4"/>
  <c r="AA65" i="4"/>
  <c r="V67" i="4"/>
  <c r="X68" i="4"/>
  <c r="T58" i="4"/>
  <c r="T47" i="4"/>
  <c r="T60" i="4"/>
  <c r="T62" i="4"/>
  <c r="AB67" i="4"/>
  <c r="Z48" i="4"/>
  <c r="X51" i="4"/>
  <c r="Z52" i="4"/>
  <c r="Z64" i="4"/>
  <c r="Y67" i="4"/>
  <c r="Y68" i="4"/>
  <c r="AA69" i="4"/>
  <c r="U58" i="4"/>
  <c r="U47" i="4"/>
  <c r="T48" i="4"/>
  <c r="T53" i="4"/>
  <c r="Z15" i="4"/>
  <c r="X19" i="4"/>
  <c r="AA52" i="4"/>
  <c r="W58" i="4"/>
  <c r="W47" i="4"/>
  <c r="U48" i="4"/>
  <c r="U53" i="4"/>
  <c r="AB58" i="4"/>
  <c r="AB47" i="4"/>
  <c r="AB60" i="4"/>
  <c r="AB62" i="4"/>
  <c r="W48" i="4"/>
  <c r="W53" i="4"/>
  <c r="Y61" i="4"/>
  <c r="AA13" i="4"/>
  <c r="AA14" i="4"/>
  <c r="X17" i="4"/>
  <c r="Z18" i="4"/>
  <c r="Y24" i="4"/>
  <c r="X29" i="4"/>
  <c r="V32" i="4"/>
  <c r="AA35" i="4"/>
  <c r="X46" i="4"/>
  <c r="Z47" i="4"/>
  <c r="Z55" i="4"/>
  <c r="AA56" i="4"/>
  <c r="Y69" i="4"/>
  <c r="AA70" i="4"/>
  <c r="V48" i="4"/>
  <c r="V52" i="4"/>
  <c r="V14" i="4"/>
  <c r="X22" i="4"/>
  <c r="V25" i="4"/>
  <c r="Y28" i="4"/>
  <c r="AA29" i="4"/>
  <c r="AA33" i="4"/>
  <c r="X44" i="4"/>
  <c r="Y45" i="4"/>
  <c r="AA54" i="4"/>
  <c r="Z58" i="4"/>
  <c r="AA59" i="4"/>
  <c r="X67" i="4"/>
  <c r="W27" i="4"/>
  <c r="AA11" i="4"/>
  <c r="Y14" i="4"/>
  <c r="Y15" i="4"/>
  <c r="V18" i="4"/>
  <c r="Y22" i="4"/>
  <c r="AA23" i="4"/>
  <c r="Z27" i="4"/>
  <c r="Z31" i="4"/>
  <c r="V34" i="4"/>
  <c r="V47" i="4"/>
  <c r="Z53" i="4"/>
  <c r="V55" i="4"/>
  <c r="Y57" i="4"/>
  <c r="AA58" i="4"/>
  <c r="V65" i="4"/>
  <c r="X66" i="4"/>
  <c r="AB35" i="4"/>
  <c r="X13" i="4"/>
  <c r="X21" i="4"/>
  <c r="Z26" i="4"/>
  <c r="AA27" i="4"/>
  <c r="AA28" i="4"/>
  <c r="Y31" i="4"/>
  <c r="AA32" i="4"/>
  <c r="X35" i="4"/>
  <c r="Z36" i="4"/>
  <c r="V42" i="4"/>
  <c r="X43" i="4"/>
  <c r="Z43" i="4"/>
  <c r="V46" i="4"/>
  <c r="AA53" i="4"/>
  <c r="X56" i="4"/>
  <c r="Z62" i="4"/>
  <c r="AA63" i="4"/>
  <c r="Z11" i="4"/>
  <c r="V13" i="4"/>
  <c r="X14" i="4"/>
  <c r="Z25" i="4"/>
  <c r="X30" i="4"/>
  <c r="X34" i="4"/>
  <c r="AA40" i="4"/>
  <c r="Y43" i="4"/>
  <c r="X48" i="4"/>
  <c r="Y54" i="4"/>
  <c r="AA55" i="4"/>
  <c r="X58" i="4"/>
  <c r="AA62" i="4"/>
  <c r="V64" i="4"/>
  <c r="X65" i="4"/>
  <c r="AA67" i="4"/>
  <c r="X20" i="4"/>
  <c r="Y21" i="4"/>
  <c r="Z22" i="4"/>
  <c r="Z23" i="4"/>
  <c r="Z24" i="4"/>
  <c r="AA25" i="4"/>
  <c r="Z39" i="4"/>
  <c r="X42" i="4"/>
  <c r="X47" i="4"/>
  <c r="Z54" i="4"/>
  <c r="Z60" i="4"/>
  <c r="V63" i="4"/>
  <c r="Z21" i="4"/>
  <c r="W41" i="4"/>
  <c r="T19" i="4"/>
  <c r="AB19" i="4"/>
  <c r="AA20" i="4"/>
  <c r="X55" i="4"/>
  <c r="Z59" i="4"/>
  <c r="V61" i="4"/>
  <c r="V62" i="4"/>
  <c r="AA64" i="4"/>
  <c r="AA12" i="4"/>
  <c r="Y16" i="4"/>
  <c r="AA16" i="4"/>
  <c r="Z17" i="4"/>
  <c r="Y27" i="4"/>
  <c r="V39" i="4"/>
  <c r="Y50" i="4"/>
  <c r="V54" i="4"/>
  <c r="V60" i="4"/>
  <c r="Z12" i="4"/>
  <c r="X15" i="4"/>
  <c r="Z16" i="4"/>
  <c r="Y26" i="4"/>
  <c r="Z28" i="4"/>
  <c r="Y36" i="4"/>
  <c r="AA41" i="4"/>
  <c r="Y44" i="4"/>
  <c r="X49" i="4"/>
  <c r="Z50" i="4"/>
  <c r="Z56" i="4"/>
  <c r="AA57" i="4"/>
  <c r="Z63" i="4"/>
  <c r="Z20" i="4"/>
  <c r="V33" i="4"/>
  <c r="V35" i="4"/>
  <c r="V40" i="4"/>
  <c r="V49" i="4"/>
  <c r="U35" i="4"/>
  <c r="X11" i="4"/>
  <c r="X12" i="4"/>
  <c r="U18" i="4"/>
  <c r="V19" i="4"/>
  <c r="AA21" i="4"/>
  <c r="V29" i="4"/>
  <c r="V30" i="4"/>
  <c r="X36" i="4"/>
  <c r="X37" i="4"/>
  <c r="X38" i="4"/>
  <c r="Y41" i="4"/>
  <c r="Y42" i="4"/>
  <c r="Z46" i="4"/>
  <c r="Y47" i="4"/>
  <c r="X50" i="4"/>
  <c r="V53" i="4"/>
  <c r="V58" i="4"/>
  <c r="X64" i="4"/>
  <c r="Y65" i="4"/>
  <c r="Z66" i="4"/>
  <c r="Z68" i="4"/>
  <c r="V70" i="4"/>
  <c r="Y11" i="4"/>
  <c r="Y12" i="4"/>
  <c r="Y13" i="4"/>
  <c r="Z14" i="4"/>
  <c r="AA15" i="4"/>
  <c r="X31" i="4"/>
  <c r="X32" i="4"/>
  <c r="X33" i="4"/>
  <c r="Y34" i="4"/>
  <c r="Y38" i="4"/>
  <c r="X39" i="4"/>
  <c r="Z41" i="4"/>
  <c r="Z42" i="4"/>
  <c r="AA43" i="4"/>
  <c r="AA44" i="4"/>
  <c r="AA45" i="4"/>
  <c r="AA46" i="4"/>
  <c r="Y48" i="4"/>
  <c r="X52" i="4"/>
  <c r="Y64" i="4"/>
  <c r="Z65" i="4"/>
  <c r="Z67" i="4"/>
  <c r="AA68" i="4"/>
  <c r="W19" i="4"/>
  <c r="V22" i="4"/>
  <c r="V24" i="4"/>
  <c r="V26" i="4"/>
  <c r="V28" i="4"/>
  <c r="Y32" i="4"/>
  <c r="Y33" i="4"/>
  <c r="Z34" i="4"/>
  <c r="Y35" i="4"/>
  <c r="Y39" i="4"/>
  <c r="Y40" i="4"/>
  <c r="T44" i="4"/>
  <c r="Y52" i="4"/>
  <c r="V56" i="4"/>
  <c r="X61" i="4"/>
  <c r="Y62" i="4"/>
  <c r="X63" i="4"/>
  <c r="V69" i="4"/>
  <c r="V15" i="4"/>
  <c r="V17" i="4"/>
  <c r="X18" i="4"/>
  <c r="V21" i="4"/>
  <c r="Y29" i="4"/>
  <c r="Z33" i="4"/>
  <c r="Z35" i="4"/>
  <c r="AA36" i="4"/>
  <c r="AA37" i="4"/>
  <c r="Z40" i="4"/>
  <c r="Z49" i="4"/>
  <c r="AA50" i="4"/>
  <c r="Y53" i="4"/>
  <c r="X57" i="4"/>
  <c r="Z57" i="4"/>
  <c r="X59" i="4"/>
  <c r="Y63" i="4"/>
  <c r="X70" i="4"/>
  <c r="U49" i="4"/>
  <c r="Y17" i="4"/>
  <c r="Y18" i="4"/>
  <c r="Z19" i="4"/>
  <c r="X23" i="4"/>
  <c r="X24" i="4"/>
  <c r="X25" i="4"/>
  <c r="Z29" i="4"/>
  <c r="Z30" i="4"/>
  <c r="AA31" i="4"/>
  <c r="V43" i="4"/>
  <c r="V45" i="4"/>
  <c r="AA49" i="4"/>
  <c r="AA51" i="4"/>
  <c r="Y60" i="4"/>
  <c r="Z61" i="4"/>
  <c r="V68" i="4"/>
  <c r="X69" i="4"/>
  <c r="Z69" i="4"/>
  <c r="Y70" i="4"/>
  <c r="AA19" i="4"/>
  <c r="W18" i="4"/>
  <c r="AB12" i="4"/>
  <c r="U13" i="4"/>
  <c r="U21" i="4"/>
  <c r="U38" i="4"/>
  <c r="U45" i="4"/>
  <c r="U64" i="4"/>
  <c r="U65" i="4"/>
  <c r="U68" i="4"/>
  <c r="U32" i="4"/>
  <c r="U60" i="4"/>
  <c r="U25" i="4"/>
  <c r="U26" i="4"/>
  <c r="U27" i="4"/>
  <c r="T29" i="4"/>
  <c r="AB29" i="4"/>
  <c r="W28" i="4"/>
  <c r="W21" i="4"/>
  <c r="W26" i="4"/>
  <c r="W45" i="4"/>
  <c r="W64" i="4"/>
  <c r="W65" i="4"/>
  <c r="W60" i="4"/>
  <c r="T12" i="4"/>
  <c r="T18" i="4"/>
  <c r="AB18" i="4"/>
  <c r="U19" i="4"/>
  <c r="W23" i="4"/>
  <c r="W24" i="4"/>
  <c r="U29" i="4"/>
  <c r="V50" i="4"/>
  <c r="AB38" i="4"/>
  <c r="AB45" i="4"/>
  <c r="AB64" i="4"/>
  <c r="AB65" i="4"/>
  <c r="U12" i="4"/>
  <c r="AB32" i="4"/>
  <c r="Z37" i="4"/>
  <c r="X40" i="4"/>
  <c r="AB46" i="4"/>
  <c r="X54" i="4"/>
  <c r="T30" i="4"/>
  <c r="T24" i="4"/>
  <c r="T31" i="4"/>
  <c r="T36" i="4"/>
  <c r="X26" i="4"/>
  <c r="W29" i="4"/>
  <c r="V31" i="4"/>
  <c r="U33" i="4"/>
  <c r="T35" i="4"/>
  <c r="U30" i="4"/>
  <c r="U24" i="4"/>
  <c r="U31" i="4"/>
  <c r="U36" i="4"/>
  <c r="U34" i="4"/>
  <c r="T21" i="4"/>
  <c r="AB21" i="4"/>
  <c r="W30" i="4"/>
  <c r="W36" i="4"/>
  <c r="Y19" i="4"/>
  <c r="X28" i="4"/>
  <c r="AA39" i="4"/>
  <c r="T41" i="4"/>
  <c r="AB41" i="4"/>
  <c r="Y49" i="4"/>
  <c r="AB30" i="4"/>
  <c r="AB31" i="4"/>
  <c r="AB36" i="4"/>
  <c r="T23" i="4"/>
  <c r="AB23" i="4"/>
  <c r="AB24" i="4"/>
  <c r="W35" i="4"/>
  <c r="T39" i="4"/>
  <c r="AB39" i="4"/>
  <c r="AB43" i="4"/>
  <c r="Z44" i="4"/>
  <c r="T38" i="4"/>
  <c r="T45" i="4"/>
  <c r="T64" i="4"/>
  <c r="T65" i="4"/>
  <c r="T32" i="4"/>
  <c r="AA17" i="4"/>
  <c r="T25" i="4"/>
  <c r="AB25" i="4"/>
  <c r="T27" i="4"/>
  <c r="AB27" i="4"/>
  <c r="Y30" i="4"/>
  <c r="W38" i="4"/>
  <c r="U40" i="4"/>
  <c r="Z51" i="4"/>
  <c r="Y59" i="4"/>
  <c r="X60" i="4"/>
  <c r="V6" i="4"/>
  <c r="X10" i="4"/>
  <c r="X8" i="4"/>
  <c r="Y6" i="4"/>
  <c r="Y10" i="4"/>
  <c r="V9" i="4"/>
  <c r="Z8" i="4"/>
  <c r="Z10" i="4"/>
  <c r="Y8" i="4"/>
  <c r="V8" i="4"/>
  <c r="AA10" i="4"/>
  <c r="AA8" i="4"/>
  <c r="X6" i="4"/>
  <c r="Z6" i="4"/>
  <c r="Y9" i="4"/>
  <c r="X7" i="4"/>
  <c r="Z9" i="4"/>
  <c r="Y7" i="4"/>
  <c r="AA9" i="4"/>
  <c r="Z7" i="4"/>
  <c r="AA6" i="4"/>
  <c r="AA7" i="4"/>
  <c r="V10" i="4"/>
  <c r="X9" i="4"/>
  <c r="V7" i="4"/>
  <c r="M12" i="2"/>
  <c r="AB57" i="4" s="1"/>
  <c r="H12" i="2"/>
  <c r="W57" i="4" s="1"/>
  <c r="F12" i="2"/>
  <c r="U57" i="4" s="1"/>
  <c r="E12" i="2"/>
  <c r="T57" i="4" s="1"/>
  <c r="AC66" i="4" l="1"/>
  <c r="AC42" i="4"/>
  <c r="AC26" i="4"/>
  <c r="AC33" i="4"/>
  <c r="AC35" i="4"/>
  <c r="AC40" i="4"/>
  <c r="AC13" i="4"/>
  <c r="AC61" i="4"/>
  <c r="AC65" i="4"/>
  <c r="AC69" i="4"/>
  <c r="AC25" i="4"/>
  <c r="AC38" i="4"/>
  <c r="AC32" i="4"/>
  <c r="AC52" i="4"/>
  <c r="AC23" i="4"/>
  <c r="AC47" i="4"/>
  <c r="AC19" i="4"/>
  <c r="AC62" i="4"/>
  <c r="AC60" i="4"/>
  <c r="AC28" i="4"/>
  <c r="AC68" i="4"/>
  <c r="AC12" i="4"/>
  <c r="AC44" i="4"/>
  <c r="AC64" i="4"/>
  <c r="AC45" i="4"/>
  <c r="AC27" i="4"/>
  <c r="AC37" i="4"/>
  <c r="AC53" i="4"/>
  <c r="AC46" i="4"/>
  <c r="AC34" i="4"/>
  <c r="AC50" i="4"/>
  <c r="AC41" i="4"/>
  <c r="AC57" i="4"/>
  <c r="AC49" i="4"/>
  <c r="AC20" i="4"/>
  <c r="AC48" i="4"/>
  <c r="AC43" i="4"/>
  <c r="AC70" i="4"/>
  <c r="AC36" i="4"/>
  <c r="AC29" i="4"/>
  <c r="AC59" i="4"/>
  <c r="AC67" i="4"/>
  <c r="AC21" i="4"/>
  <c r="AC31" i="4"/>
  <c r="AC51" i="4"/>
  <c r="AC24" i="4"/>
  <c r="AC63" i="4"/>
  <c r="AC39" i="4"/>
  <c r="AC58" i="4"/>
  <c r="AC30" i="4"/>
  <c r="AC18" i="4"/>
  <c r="T22" i="4"/>
  <c r="U22" i="4"/>
  <c r="W22" i="4"/>
  <c r="AB22" i="4"/>
  <c r="U9" i="4"/>
  <c r="T9" i="4"/>
  <c r="AB9" i="4"/>
  <c r="W9" i="4"/>
  <c r="M11" i="2"/>
  <c r="AB56" i="4" s="1"/>
  <c r="H11" i="2"/>
  <c r="W56" i="4" s="1"/>
  <c r="F11" i="2"/>
  <c r="U56" i="4" s="1"/>
  <c r="E11" i="2"/>
  <c r="T56" i="4" s="1"/>
  <c r="M10" i="2"/>
  <c r="AB55" i="4" s="1"/>
  <c r="H10" i="2"/>
  <c r="W55" i="4" s="1"/>
  <c r="F10" i="2"/>
  <c r="U55" i="4" s="1"/>
  <c r="E10" i="2"/>
  <c r="T55" i="4" s="1"/>
  <c r="M9" i="2"/>
  <c r="H9" i="2"/>
  <c r="F9" i="2"/>
  <c r="E9" i="2"/>
  <c r="M8" i="2"/>
  <c r="H8" i="2"/>
  <c r="F8" i="2"/>
  <c r="E8" i="2"/>
  <c r="M7" i="2"/>
  <c r="H7" i="2"/>
  <c r="W11" i="4" s="1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F3" i="2"/>
  <c r="E3" i="2"/>
  <c r="AC56" i="4" l="1"/>
  <c r="AC55" i="4"/>
  <c r="W54" i="4"/>
  <c r="AB54" i="4"/>
  <c r="T10" i="4"/>
  <c r="U10" i="4"/>
  <c r="W10" i="4"/>
  <c r="AB10" i="4"/>
  <c r="U54" i="4"/>
  <c r="T54" i="4"/>
  <c r="AC22" i="4"/>
  <c r="AC9" i="4"/>
  <c r="W15" i="4"/>
  <c r="AB11" i="4"/>
  <c r="AB17" i="4"/>
  <c r="AB15" i="4"/>
  <c r="T16" i="4"/>
  <c r="T14" i="4"/>
  <c r="U14" i="4"/>
  <c r="U16" i="4"/>
  <c r="AB14" i="4"/>
  <c r="AB16" i="4"/>
  <c r="T17" i="4"/>
  <c r="W14" i="4"/>
  <c r="W16" i="4"/>
  <c r="T11" i="4"/>
  <c r="T15" i="4"/>
  <c r="U11" i="4"/>
  <c r="U17" i="4"/>
  <c r="U15" i="4"/>
  <c r="W5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54" i="4" l="1"/>
  <c r="AC10" i="4"/>
  <c r="AC15" i="4"/>
  <c r="AC17" i="4"/>
  <c r="AC11" i="4"/>
  <c r="AC6" i="4"/>
  <c r="AC14" i="4"/>
  <c r="AC5" i="4"/>
  <c r="AC7" i="4"/>
  <c r="AC8" i="4"/>
  <c r="AC16" i="4"/>
  <c r="B2" i="6"/>
  <c r="R11" i="5"/>
  <c r="B1" i="6" l="1"/>
  <c r="M70" i="2" l="1"/>
  <c r="L70" i="2"/>
  <c r="K70" i="2"/>
  <c r="J70" i="2"/>
  <c r="I70" i="2"/>
  <c r="H70" i="2"/>
  <c r="G70" i="2"/>
  <c r="F70" i="2"/>
  <c r="E70" i="2"/>
  <c r="S71" i="4" l="1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B4" i="4"/>
  <c r="AA4" i="4"/>
  <c r="Z4" i="4"/>
  <c r="Y4" i="4"/>
  <c r="X4" i="4"/>
  <c r="W4" i="4"/>
  <c r="V4" i="4"/>
  <c r="U4" i="4"/>
  <c r="T4" i="4"/>
  <c r="AC4" i="4" l="1"/>
  <c r="V71" i="4"/>
  <c r="Z71" i="4"/>
  <c r="W71" i="4"/>
  <c r="AA71" i="4"/>
  <c r="T71" i="4"/>
  <c r="X71" i="4"/>
  <c r="AB71" i="4"/>
  <c r="U71" i="4"/>
  <c r="Y71" i="4"/>
</calcChain>
</file>

<file path=xl/sharedStrings.xml><?xml version="1.0" encoding="utf-8"?>
<sst xmlns="http://schemas.openxmlformats.org/spreadsheetml/2006/main" count="887" uniqueCount="265">
  <si>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</si>
  <si>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</si>
  <si>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</si>
  <si>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</si>
  <si>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</si>
  <si>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</si>
  <si>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</si>
  <si>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</si>
  <si>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</si>
  <si>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</si>
  <si>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</si>
  <si>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</si>
  <si>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</si>
  <si>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</si>
  <si>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</si>
  <si>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</si>
  <si>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</si>
  <si>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</si>
  <si>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</si>
  <si>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</si>
  <si>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</si>
  <si>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</si>
  <si>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</si>
  <si>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</si>
  <si>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</si>
  <si>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</si>
  <si>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</si>
  <si>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</si>
  <si>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</si>
  <si>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</si>
  <si>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</si>
  <si>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</si>
  <si>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</si>
  <si>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</si>
  <si>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</si>
  <si>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</si>
  <si>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</si>
  <si>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Consolidated Summary</t>
  </si>
  <si>
    <t>Pcs.</t>
  </si>
  <si>
    <t>Totals</t>
  </si>
  <si>
    <t>Zylem Report - 01-Apr-2020 TO 31-Oct-2020</t>
  </si>
  <si>
    <t>Dealer Report - 01-Apr-2020 TO 31-Oct-2020</t>
  </si>
  <si>
    <t>OBERON 500 ML</t>
  </si>
  <si>
    <t>Kgs.</t>
  </si>
  <si>
    <t>OBERON 200 ML</t>
  </si>
  <si>
    <t>ADMIRE WG70 125X(8X2GR) BAG IN</t>
  </si>
  <si>
    <t>ALIETTE WP80 10X1KG BAG IN</t>
  </si>
  <si>
    <t xml:space="preserve">Gulab Seeds &amp; Pesticides </t>
  </si>
  <si>
    <t>Near Bus Stand Bhuntar, Mob .no 9816474808</t>
  </si>
  <si>
    <t>Distt. Kullu (HP) -175125</t>
  </si>
  <si>
    <t>From 1-4-2020 to 30-11-2020</t>
  </si>
  <si>
    <t>Group : BAYER</t>
  </si>
  <si>
    <t>MC : Main Store</t>
  </si>
  <si>
    <t>Admire  30 Gm</t>
  </si>
  <si>
    <t>Admire 125 X 2 Gm</t>
  </si>
  <si>
    <t>Admire 2  gm</t>
  </si>
  <si>
    <t>POUCH</t>
  </si>
  <si>
    <t>Admire 2 Gm</t>
  </si>
  <si>
    <t>Alanto Sc 240 50x100ml</t>
  </si>
  <si>
    <t>Ltr</t>
  </si>
  <si>
    <t>Alanto Sc240 10 X 1ltr</t>
  </si>
  <si>
    <t>Alanto Sc240 20x500ml</t>
  </si>
  <si>
    <t>ALIETTE  100 GM</t>
  </si>
  <si>
    <t>Aliette 20 X 250 gm</t>
  </si>
  <si>
    <t>Aliette 20 X 500 Gm</t>
  </si>
  <si>
    <t>ALLETTE 10 X 1 KG</t>
  </si>
  <si>
    <t>AMBITION 10 X 1 LTR</t>
  </si>
  <si>
    <t>AMBITION 20 X500 ML</t>
  </si>
  <si>
    <t>Ambiton 40 X 250 Ml</t>
  </si>
  <si>
    <t>ANTRACOL 20 X 500 GM</t>
  </si>
  <si>
    <t>Confidor  20x 500ml</t>
  </si>
  <si>
    <t>Confidor 10 X 1 Ltr</t>
  </si>
  <si>
    <t>Confidor 20 X 250 Ml</t>
  </si>
  <si>
    <t>Confidor 50 X 100 Ml</t>
  </si>
  <si>
    <t>Confidor Super 50 X 50 Ml</t>
  </si>
  <si>
    <t>Decis  Ec 20 X 500 Ml</t>
  </si>
  <si>
    <t>DECIS 40 X 250 ML</t>
  </si>
  <si>
    <t>DECIS 50 X100 ML</t>
  </si>
  <si>
    <t>Decis100  40 x 250 ml</t>
  </si>
  <si>
    <t>Decis100 50 X 100 Ml</t>
  </si>
  <si>
    <t>ETHREL 10 X1 LTR</t>
  </si>
  <si>
    <t>ETHREL 20 X500 ML</t>
  </si>
  <si>
    <t>ETHREL 50 X 100 ML</t>
  </si>
  <si>
    <t>FAME  20 x100 ML</t>
  </si>
  <si>
    <t>FAME  200 x 10 ML</t>
  </si>
  <si>
    <t>Flubendiamide  FAME 40X 50 ML</t>
  </si>
  <si>
    <t>Flubendiamide FAME 40X 50 ML</t>
  </si>
  <si>
    <t>FOLICUR     40 X250 ML</t>
  </si>
  <si>
    <t>Folicur 50 X 100 Ml</t>
  </si>
  <si>
    <t>INFINITO 20 X 500 ML</t>
  </si>
  <si>
    <t>JUMP 1600 X 2 GM</t>
  </si>
  <si>
    <t>LARVIN 20 X 250 GM</t>
  </si>
  <si>
    <t>LUNA EXPEIENCE 40 X 250 ML</t>
  </si>
  <si>
    <t>LUNA EXPERIENCE 50 X 100 ML</t>
  </si>
  <si>
    <t>LUNA EXPRIENCE 10 X 1 LTR</t>
  </si>
  <si>
    <t>MELODY DUO 10x 400 GM</t>
  </si>
  <si>
    <t>Movento  10 X 1ltr</t>
  </si>
  <si>
    <t>MOVENTO 20 X500 ML</t>
  </si>
  <si>
    <t>MOVENTO 40 X 250 ML</t>
  </si>
  <si>
    <t>Movento Energy 40 X 250 Ml</t>
  </si>
  <si>
    <t>Movento Energy 50 X 100 Ml</t>
  </si>
  <si>
    <t>Nativo 10 X 1kg</t>
  </si>
  <si>
    <t>Nativo 100 X 50 Gm</t>
  </si>
  <si>
    <t>Nativo 20 X (10 X 10 Gm</t>
  </si>
  <si>
    <t>NATIVO 50 X 100 GM</t>
  </si>
  <si>
    <t>NATIVO WG75 20X500GM</t>
  </si>
  <si>
    <t>OBERON  10 X 1 LTR</t>
  </si>
  <si>
    <t>OBERON 50x 100 ML</t>
  </si>
  <si>
    <t>PLANOFIX 10 X 1LTR</t>
  </si>
  <si>
    <t>PLANOFIX 20 X 500 ML</t>
  </si>
  <si>
    <t>Planofix 40x 250 Ml</t>
  </si>
  <si>
    <t>PLANOFIX 50 X 100ML</t>
  </si>
  <si>
    <t>PROFILER 20 X 250 GM</t>
  </si>
  <si>
    <t>Regent 50 X 100 Ml</t>
  </si>
  <si>
    <t>REGENT ULTRA 1 KG</t>
  </si>
  <si>
    <t>SECTIN  WG60  50 X 100 GM</t>
  </si>
  <si>
    <t>SECTIN 20 X600 GM</t>
  </si>
  <si>
    <t>SENCOR WP70     60 X 100 GM</t>
  </si>
  <si>
    <t>Case</t>
  </si>
  <si>
    <t>SOLOMON 10 X 1TR</t>
  </si>
  <si>
    <t>Solomon 100 Ml</t>
  </si>
  <si>
    <t>SOLOMON 20 X 500ML</t>
  </si>
  <si>
    <t>TOPSTAR WP80 X (20 X 22.5N GR )</t>
  </si>
  <si>
    <t>VELUM PRIME 50 X 100 ML</t>
  </si>
  <si>
    <t>SENCOR WP70 60X100GR BAG IN</t>
  </si>
  <si>
    <t>FOLICUR (T) EC250 50X100ML BOT IN</t>
  </si>
  <si>
    <t>ALANTO (T) SC240 50X100ML BOT IN</t>
  </si>
  <si>
    <t>ALIETTE WP80 40X100GR BAG IN</t>
  </si>
  <si>
    <t>ANTRACOL (T) WP70 20X500GR BAG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</si>
  <si>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</si>
  <si>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</si>
  <si>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</si>
  <si>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</si>
  <si>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10X(20X10ML) BOT IN</t>
  </si>
  <si>
    <t>FAME (T) SC480 20X100ML BOT IN</t>
  </si>
  <si>
    <t>FAME (T) SC480 40X50ML BOT IN</t>
  </si>
  <si>
    <t>JUMP WG80 160X(10X2GR) BAG IN</t>
  </si>
  <si>
    <t>LARVIN (T) WP75 20X250GR BAG IN</t>
  </si>
  <si>
    <t>NATIVO WG75 10X1KG BAG IN</t>
  </si>
  <si>
    <t>NATIVO WG75 20X500GR BAG IN</t>
  </si>
  <si>
    <t>OBERON (T) SC240 40X200ML BOT IN</t>
  </si>
  <si>
    <t>OBERON (T) SC240 20X500ML BOT IN</t>
  </si>
  <si>
    <t>PLANOFIX SL4 5 50X100ML BOT IN</t>
  </si>
  <si>
    <t>SOLOMON OD300 10X1L BOT IN</t>
  </si>
  <si>
    <t>SOLOMON OD300 50X100ML BOT IN</t>
  </si>
  <si>
    <t>SOLOMON OD300 20X500ML BOT IN</t>
  </si>
  <si>
    <t>TOPSTAR (T) WP80 8X(20X22.5GR) BOX IN</t>
  </si>
  <si>
    <t>ADMIRE (T) WG70 150X30GR BOT IN</t>
  </si>
  <si>
    <t>CONFIDOR SUPER (T) SC350 50X50ML BOT IN</t>
  </si>
  <si>
    <t>DECIS EC 28 50X100ML BOT IN</t>
  </si>
  <si>
    <t>DECIS EC 28 40X250ML BOT IN</t>
  </si>
  <si>
    <t>DECIS EC 28 20X500ML BOT IN</t>
  </si>
  <si>
    <t>FOLICUR (T) EC250 40X250ML BOT IN</t>
  </si>
  <si>
    <t>MELODY DUO WP66 8 10X400GR BAG IN</t>
  </si>
  <si>
    <t>MOVENTO ENERGY SC240 50X100ML BOT IN</t>
  </si>
  <si>
    <t>MOVENTO ENERGY SC240 40X250ML BOT IN</t>
  </si>
  <si>
    <t>MOVENTO OD150 40X250ML BOT IN</t>
  </si>
  <si>
    <t>NATIVO WG75 50X100GR BAG IN</t>
  </si>
  <si>
    <t>OBERON (T) SC240 50X100ML BOT IN</t>
  </si>
  <si>
    <t>SECTIN WG60 20X600GR BAG IN</t>
  </si>
  <si>
    <t>ALIETTE WP80 20X250GR BAG IN</t>
  </si>
  <si>
    <t>ALIETTE WP80 20X500GR BAG IN</t>
  </si>
  <si>
    <t>ETHREL SL39 50X100ML BOT IN</t>
  </si>
  <si>
    <t>OBERON (T) SC240 10X1L BOT IN</t>
  </si>
  <si>
    <t>PLANOFIX SL45 10X1L BOT IN</t>
  </si>
  <si>
    <t>PLANOFIX SL4 5 40X250ML BOT IN</t>
  </si>
  <si>
    <t>PLANOFIX SL4 5 20X500ML BOT IN</t>
  </si>
  <si>
    <t>REGENT (T) SC50 50X100ML BOT IN</t>
  </si>
  <si>
    <t>SECTIN WG60 50X100GR BAG IN</t>
  </si>
  <si>
    <t>ALANTO (T) SC240 10X1L BOT IN</t>
  </si>
  <si>
    <t>ALANTO (T) SC240 20X500ML BOT IN</t>
  </si>
  <si>
    <t>AMBITION 10X1L BOT IN</t>
  </si>
  <si>
    <t>AMBITION 20X500ML BOT IN</t>
  </si>
  <si>
    <t>AMBITION 40X250ML BOT IN</t>
  </si>
  <si>
    <t>DECIS EC101-2 40X250ML BOT IN</t>
  </si>
  <si>
    <t>DECIS EC101-2 50X100ML BOX IN</t>
  </si>
  <si>
    <t>ETHREL SL39 10X1L BOT IN</t>
  </si>
  <si>
    <t>ETHREL SL39 20X500ML BOT IN</t>
  </si>
  <si>
    <t>INFINITO SC687 5 20X500ML BOT IN</t>
  </si>
  <si>
    <t>LUNA EXPERIENCE SC400 40X250ML BOT IN</t>
  </si>
  <si>
    <t>LUNA EXPERIENCE SC400 50X100ML BOT IN</t>
  </si>
  <si>
    <t>LUNA EXPERIENCE SC400 10X1L BOT IN</t>
  </si>
  <si>
    <t>MOVENTO OD150 10X1L BOT IN</t>
  </si>
  <si>
    <t>MOVENTO OD150 20X500ML BOT IN</t>
  </si>
  <si>
    <t>NATIVO WG75 100X50GR BAG IN</t>
  </si>
  <si>
    <t>NATIVO WG75 20X(10X10GR) BAG IN</t>
  </si>
  <si>
    <t>PROFILER WG71 11 20X250GR BAG IN</t>
  </si>
  <si>
    <t>REGENT ULTRA GR0 6 20X1KG BAG IN</t>
  </si>
  <si>
    <t>VELUM PRIME SC400 50X100ML BOT IN</t>
  </si>
  <si>
    <t>Stock and Sales FOR THE PERIOD 01-Apr-2020 TO 30-Nov-2020</t>
  </si>
  <si>
    <t>OUTPUT IN : PIC,DETAILS AS : Column,CONSIDER : Voucher Date,INCLUDE VALIDATION : False</t>
  </si>
  <si>
    <t>DISTRIBUTOR:Gulab Seeds And Pesticides,</t>
  </si>
  <si>
    <t>SAPCODE</t>
  </si>
  <si>
    <t>Gulab Seeds And Pesticides</t>
  </si>
  <si>
    <t>GRANDTOTAL</t>
  </si>
  <si>
    <t>Generated on 1/4/2021 10:28:53 AM</t>
  </si>
  <si>
    <t>Admire 30 Gm-kgs.</t>
  </si>
  <si>
    <t>Admire 125 X 2 Gm-kgs.</t>
  </si>
  <si>
    <t>Admire 2 gm-POUCH</t>
  </si>
  <si>
    <t>Admire 2 Gm-pcs.</t>
  </si>
  <si>
    <t>Alanto Sc 240 50x100ml-ltr</t>
  </si>
  <si>
    <t>Alanto Sc240 10 X 1ltr-ltr</t>
  </si>
  <si>
    <t>Alanto Sc240 20x500ml-ltr</t>
  </si>
  <si>
    <t>ALIETTE 100 GM-kgs.</t>
  </si>
  <si>
    <t>Aliette 20 X 250 gm-kgs.</t>
  </si>
  <si>
    <t>Aliette 20 X 500 Gm-kgs.</t>
  </si>
  <si>
    <t>ALLETTE 10 X 1 KG-kgs.</t>
  </si>
  <si>
    <t>AMBITION 10 X 1 LTR-ltr</t>
  </si>
  <si>
    <t>AMBITION 20 X500 ML-ltr</t>
  </si>
  <si>
    <t>Ambiton 40 X 250 Ml-ltr</t>
  </si>
  <si>
    <t>ANTRACOL 20 X 500 GM-kgs.</t>
  </si>
  <si>
    <t>Confidor 20x 500ml-ltr</t>
  </si>
  <si>
    <t>Confidor 10 X 1 Ltr-ltr</t>
  </si>
  <si>
    <t>Confidor 20 X 250 Ml-ltr</t>
  </si>
  <si>
    <t>Confidor 50 X 100 Ml-ltr</t>
  </si>
  <si>
    <t>Confidor Super 50 X 50 Ml-pcs.</t>
  </si>
  <si>
    <t>Decis Ec 20 X 500 Ml-ltr</t>
  </si>
  <si>
    <t>DECIS 40 X 250 ML-ltr</t>
  </si>
  <si>
    <t>DECIS 50 X100 ML-ltr</t>
  </si>
  <si>
    <t>Decis100 40 x 250 ml-ltr</t>
  </si>
  <si>
    <t>Decis100 50 X 100 Ml-ltr</t>
  </si>
  <si>
    <t>ETHREL 10 X1 LTR-ltr</t>
  </si>
  <si>
    <t>ETHREL 20 X500 ML-ltr</t>
  </si>
  <si>
    <t>ETHREL 50 X 100 ML-ltr</t>
  </si>
  <si>
    <t>FAME 20 x100 ML-ltr</t>
  </si>
  <si>
    <t>FAME 200 x 10 ML-ltr</t>
  </si>
  <si>
    <t>Flubendiamide FAME 40X 50 ML-ltr</t>
  </si>
  <si>
    <t>FOLICUR 40 X250 ML-ltr</t>
  </si>
  <si>
    <t>Folicur 50 X 100 Ml-POUCH</t>
  </si>
  <si>
    <t>INFINITO 20 X 500 ML-ltr</t>
  </si>
  <si>
    <t>JUMP 1600 X 2 GM-pcs.</t>
  </si>
  <si>
    <t>LARVIN 20 X 250 GM-kgs.</t>
  </si>
  <si>
    <t>LUNA EXPEIENCE 40 X 250 ML-ltr</t>
  </si>
  <si>
    <t>LUNA EXPERIENCE 50 X 100 ML-ltr</t>
  </si>
  <si>
    <t>LUNA EXPRIENCE 10 X 1 LTR-ltr</t>
  </si>
  <si>
    <t>MELODY DUO 10x 400 GM-kgs.</t>
  </si>
  <si>
    <t>Movento 10 X 1ltr-ltr</t>
  </si>
  <si>
    <t>MOVENTO 20 X500 ML-ltr</t>
  </si>
  <si>
    <t>MOVENTO 40 X 250 ML-ltr</t>
  </si>
  <si>
    <t>Movento Energy 40 X 250 Ml-ltr</t>
  </si>
  <si>
    <t>Movento Energy 50 X 100 Ml-ltr</t>
  </si>
  <si>
    <t>Nativo 10 X 1kg-kgs.</t>
  </si>
  <si>
    <t>Nativo 100 X 50 Gm-kgs.</t>
  </si>
  <si>
    <t>Nativo 20 X (10 X 10 Gm-kgs.</t>
  </si>
  <si>
    <t>NATIVO 50 X 100 GM-kgs.</t>
  </si>
  <si>
    <t>NATIVO WG75 20X500GM-kgs.</t>
  </si>
  <si>
    <t>OBERON 10 X 1 LTR-ltr</t>
  </si>
  <si>
    <t>OBERON 200 ML-pcs.</t>
  </si>
  <si>
    <t>OBERON 500 ML-pcs.</t>
  </si>
  <si>
    <t>OBERON 50x 100 ML-ltr</t>
  </si>
  <si>
    <t>PLANOFIX 10 X 1LTR-ltr</t>
  </si>
  <si>
    <t>PLANOFIX 20 X 500 ML-ltr</t>
  </si>
  <si>
    <t>Planofix 40x 250 Ml-ltr</t>
  </si>
  <si>
    <t>PLANOFIX 50 X 100ML-ltr</t>
  </si>
  <si>
    <t>PROFILER 20 X 250 GM-kgs.</t>
  </si>
  <si>
    <t>Regent 50 X 100 Ml-ltr</t>
  </si>
  <si>
    <t>REGENT ULTRA 1 KG-pcs.</t>
  </si>
  <si>
    <t>SECTIN WG60 50 X 100 GM-kgs.</t>
  </si>
  <si>
    <t>SECTIN 20 X600 GM-kgs.</t>
  </si>
  <si>
    <t>SENCOR WP70 60 X 100 GM-POUCH</t>
  </si>
  <si>
    <t>SOLOMON 10 X 1TR-ltr</t>
  </si>
  <si>
    <t>Solomon 100 Ml-pcs.</t>
  </si>
  <si>
    <t>SOLOMON 20 X 500ML-ltr</t>
  </si>
  <si>
    <t>TOPSTAR WP80 X (20 X 22.5N GR )-pcs.</t>
  </si>
  <si>
    <t>VELUM PRIME 50 X 100 ML-ltr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</si>
</sst>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165" fontId="6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9" fillId="3" borderId="9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right" wrapText="1"/>
    </xf>
    <xf numFmtId="0" fontId="0" fillId="0" borderId="0" xfId="0" quotePrefix="1" applyAlignment="1">
      <alignment horizontal="left"/>
    </xf>
    <xf numFmtId="166" fontId="0" fillId="0" borderId="0" xfId="0" applyNumberFormat="1" applyAlignment="1">
      <alignment horizontal="righ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1" fillId="0" borderId="0" xfId="0" applyFont="1" applyAlignment="1">
      <alignment horizontal="left"/>
    </xf>
    <xf numFmtId="0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left"/>
    </xf>
    <xf numFmtId="0" fontId="11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1" fillId="0" borderId="0" xfId="0" applyNumberFormat="1" applyFont="1" applyAlignment="1">
      <alignment horizontal="right"/>
    </xf>
    <xf numFmtId="2" fontId="16" fillId="6" borderId="9" xfId="0" applyNumberFormat="1" applyFont="1" applyFill="1" applyBorder="1" applyAlignment="1">
      <alignment horizontal="left" wrapText="1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0.648867013886" createdVersion="6" refreshedVersion="6" minRefreshableVersion="3" recordCount="70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." numFmtId="2">
      <sharedItems containsSemiMixedTypes="0" containsString="0" containsNumber="1" minValue="-680" maxValue="4420"/>
    </cacheField>
    <cacheField name="Qty. In" numFmtId="2">
      <sharedItems containsSemiMixedTypes="0" containsString="0" containsNumber="1" containsInteger="1" minValue="0" maxValue="4800"/>
    </cacheField>
    <cacheField name="Qty. Out" numFmtId="2">
      <sharedItems containsSemiMixedTypes="0" containsString="0" containsNumber="1" minValue="0" maxValue="3911"/>
    </cacheField>
    <cacheField name="Cl. Qty." numFmtId="2">
      <sharedItems containsSemiMixedTypes="0" containsString="0" containsNumber="1" minValue="-876" maxValue="5660"/>
    </cacheField>
    <cacheField name="Combi Name" numFmtId="165">
      <sharedItems/>
    </cacheField>
    <cacheField name="Master Name" numFmtId="0">
      <sharedItems count="199">
        <s v="ADMIRE (T) WG70 150X30GR BOT IN"/>
        <s v="ADMIRE WG70 125X(8X2GR) BAG IN"/>
        <s v="ALANTO (T) SC240 50X100ML BOT IN"/>
        <s v="ALANTO (T) SC240 10X1L BOT IN"/>
        <s v="ALANTO (T) SC240 20X500ML BOT IN"/>
        <s v="ALIETTE WP80 40X100GR BAG IN"/>
        <s v="ALIETTE WP80 20X250GR BAG IN"/>
        <s v="ALIETTE WP80 20X500GR BAG IN"/>
        <s v="ALIETTE WP80 10X1KG BAG IN"/>
        <s v="AMBITION 10X1L BOT IN"/>
        <s v="AMBITION 20X500ML BOT IN"/>
        <s v="AMBITION 40X250ML BOT IN"/>
        <s v="ANTRACOL (T) WP70 20X500GR BAG IN"/>
        <s v="CONFIDOR (T) SL200 20X500ML BOT IN"/>
        <s v="CONFIDOR (T) SL200 10X1L BOT IN"/>
        <s v="CONFIDOR (T) SL200 20X250ML BOT IN"/>
        <s v="CONFIDOR (T) SL200 50X100ML BOT IN"/>
        <s v="CONFIDOR SUPER (T) SC350 50X50ML BOT IN"/>
        <s v="DECIS EC 28 20X500ML BOT IN"/>
        <s v="DECIS EC 28 40X250ML BOT IN"/>
        <s v="DECIS EC 28 50X100ML BOT IN"/>
        <s v="DECIS EC101-2 40X250ML BOT IN"/>
        <s v="DECIS EC101-2 50X100ML BOX IN"/>
        <s v="ETHREL SL39 10X1L BOT IN"/>
        <s v="ETHREL SL39 20X500ML BOT IN"/>
        <s v="ETHREL SL39 50X100ML BOT IN"/>
        <s v="FAME (T) SC480 20X100ML BOT IN"/>
        <s v="FAME (T) SC480 10X(20X10ML) BOT IN"/>
        <s v="FAME (T) SC480 40X50ML BOT IN"/>
        <s v="FOLICUR (T) EC250 40X250ML BOT IN"/>
        <s v="FOLICUR (T) EC250 50X100ML BOT IN"/>
        <s v="INFINITO SC687 5 20X500ML BOT IN"/>
        <s v="JUMP WG80 160X(10X2GR) BAG IN"/>
        <s v="LARVIN (T) WP75 20X250GR BAG IN"/>
        <s v="LUNA EXPERIENCE SC400 40X250ML BOT IN"/>
        <s v="LUNA EXPERIENCE SC400 50X100ML BOT IN"/>
        <s v="LUNA EXPERIENCE SC400 10X1L BOT IN"/>
        <s v="MELODY DUO WP66 8 10X400GR BAG IN"/>
        <s v="MOVENTO OD150 10X1L BOT IN"/>
        <s v="MOVENTO OD150 20X500ML BOT IN"/>
        <s v="MOVENTO OD150 40X250ML BOT IN"/>
        <s v="MOVENTO ENERGY SC240 40X250ML BOT IN"/>
        <s v="MOVENTO ENERGY SC240 50X100ML BOT IN"/>
        <s v="NATIVO WG75 10X1KG BAG IN"/>
        <s v="NATIVO WG75 100X50GR BAG IN"/>
        <s v="NATIVO WG75 20X(10X10GR) BAG IN"/>
        <s v="NATIVO WG75 50X100GR BAG IN"/>
        <s v="NATIVO WG75 20X500GR BAG IN"/>
        <s v="OBERON (T) SC240 10X1L BOT IN"/>
        <s v="OBERON (T) SC240 40X200ML BOT IN"/>
        <s v="OBERON (T) SC240 20X500ML BOT IN"/>
        <s v="OBERON (T) SC240 50X100ML BOT IN"/>
        <s v="PLANOFIX SL45 10X1L BOT IN"/>
        <s v="PLANOFIX SL4 5 20X500ML BOT IN"/>
        <s v="PLANOFIX SL4 5 40X250ML BOT IN"/>
        <s v="PLANOFIX SL4 5 50X100ML BOT IN"/>
        <s v="PROFILER WG71 11 20X250GR BAG IN"/>
        <s v="REGENT (T) SC50 50X100ML BOT IN"/>
        <s v="REGENT ULTRA GR0 6 20X1KG BAG IN"/>
        <s v="SECTIN WG60 50X100GR BAG IN"/>
        <s v="SECTIN WG60 20X600GR BAG IN"/>
        <s v="SENCOR WP70 60X100GR BAG IN"/>
        <s v="SOLOMON OD300 10X1L BOT IN"/>
        <s v="SOLOMON OD300 50X100ML BOT IN"/>
        <s v="SOLOMON OD300 20X500ML BOT IN"/>
        <s v="TOPSTAR (T) WP80 8X(20X22.5GR) BOX IN"/>
        <s v="VELUM PRIME SC400 50X100ML BOT IN"/>
        <s v="PREMISE SC350 10X1L BOT IN" u="1"/>
        <s v="SOLFAC EW50 10X1L BOT IN" u="1"/>
        <s v="ROUNDUP 41% SL (IN) 20X500 ML" u="1"/>
        <s v="RAXIL (T) DS2 5X(10X100GR) BAG IN" u="1"/>
        <s v="BARCELO GR2 4X1KG BOT IN" u="1"/>
        <s v="REGENT GR0 3 4X5KG BAG IN" u="1"/>
        <s v="ADORA (T) SC100 50X50ML BOT IN" u="1"/>
        <s v="ADORA (T) SC100 8X500ML BOT IN" u="1"/>
        <s v="EMESTO PRIME FS240 40X250ML BOT IN" u="1"/>
        <s v="EMESTO PRIME FS240 50X100ML BOT IN" u="1"/>
        <s v="LUCIFER (T) WP15 25X160GR BAG IN" u="1"/>
        <s v="ARIZE 6129 GOLD LOC 10X3KG BAG IN" u="1"/>
        <s v="FOOST WP50 20X250G BAG IN" u="1"/>
        <s v="FOOST WP50 24X500G BAG IN" u="1"/>
        <s v="REGENT (T) SC50 20X250ML BOT IN" u="1"/>
        <s v="REGENT (T) SC50 20X500ML BOT IN" u="1"/>
        <s v="BELT EXPERT SC480 50X100ML BOT IN" u="1"/>
        <s v="EVERGOL XTEND FS308 100X40ML BOT IN" u="1"/>
        <s v="SIMBOLA (T) SG20 10X1KG BOT IN" u="1"/>
        <s v="RICESTAR EC69 20X500ML BOT IN" u="1"/>
        <s v="RICESTAR EC69 40X250ML BOT IN" u="1"/>
        <s v="RESPONSAR SC25 10X1L BOT IN" u="1"/>
        <s v="NATIVO WG75 40X250GR BAG IN" u="1"/>
        <e v="#N/A" u="1"/>
        <s v="AGENDA EC25 20X500ML BOT IN" u="1"/>
        <s v="AGENDA EC25 50X100ML BOT IN" u="1"/>
        <s v="REGENT (T) SC50 10X1L BOT IN" u="1"/>
        <s v="AQUA-K-OTHRINE EW20 10X1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DIS" u="1"/>
        <s v="SOLFAC WP10 100X20GR BAG IN" u="1"/>
        <s v="SURPASS 7272 BG2 (LOC) 20X450G BAG IN" u="1"/>
        <s v="ADMIRE (T) WG70 30X150GR BOT IN" u="1"/>
        <s v="GAUCHO FS600 2X5L BOT IN" u="1"/>
        <s v="DISCOUNTINUE PRODUCT" u="1"/>
        <s v="RACUMIN SURE RB0 005 10X(20X100G) BAG IN" u="1"/>
        <s v="SUNRICE WG15 100X50GR BOT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MAXFORCE QUANTUM RB 40X30G BOX IN" u="1"/>
        <s v="MELODY DUO WP66 8 10X800G BAG IN" u="1"/>
        <s v="SIMBOLA (T) SG20 10X500G BOT IN" u="1"/>
        <s v="SIMBOLA (T) SG20 20X250G BOT IN" u="1"/>
        <s v="SIMBOLA (T) SG20 50X100G BOT IN" u="1"/>
        <s v="REGENT GR0 3 1X25KG BOX WW" u="1"/>
        <s v="AGENDA EC25 2X5L BOT IN" u="1"/>
        <s v="JUMP WG80 80X40GR BAG IN" u="1"/>
        <s v="REGENT GOLD SC200 20X500ML BOT IN" u="1"/>
        <s v="REGENT GOLD SC200 40X250ML BOT IN" u="1"/>
        <s v="REGENT GOLD SC200 50X100ML BOT IN" u="1"/>
        <s v="FAME (T) SC480 4X500ML BOT IN" u="1"/>
        <s v="FAME (T) SC480 8X250ML BOT IN" u="1"/>
        <s v="MELODY DUO WP66 8 50X100GR BAG IN" u="1"/>
        <s v="FOLICUR (T) EC250 10X1L BOT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MILLET HYBRID 9444 20X1.5KG BAG IN" u="1"/>
        <s v="MILLET HYBRID 9450 20X1 5KG BAG IN" u="1"/>
        <s v="ADMIRE (T) WG70 60X75GR BOT IN" u="1"/>
        <s v="RAXIL EASY FS60 10X1L BOT IN" u="1"/>
        <s v="ROUNDUP 41% SL (IN) 2X5 LTR" u="1"/>
        <s v="MOMIJI WG85 50X60G BOT IN" u="1"/>
        <s v="LARVIN (T) WP75 20X500GR BAG IN" u="1"/>
        <s v="LARVIN (T) WP75 40X100GR BAG IN" u="1"/>
        <s v="KINGFOG UL10 12X1L BOT IN" u="1"/>
        <s v="RAXIL EASY FS60 10X(20X13.4ML) BOT IN" u="1"/>
        <s v="ROUNDUP 41% SL (IN) 10X1 LTR" u="1"/>
        <s v="SURPASS 7172 BG2 20X450GR BAG IN" u="1"/>
        <s v="K-OBIOL WP2 5 10X1KG BOT IN" u="1"/>
        <s v="ARIZE AZ 8433 DT LOC 10X3KG BAG IN" u="1"/>
        <s v="LAUDIS SC630 3X230ML BOT IN" u="1"/>
        <s v="LAUDIS SC630 8X115ML BOT IN" u="1"/>
        <s v="MILLET HYBRID 9001 20X1.5 BAG IN" u="1"/>
        <s v="MILLET HYBRID 9444 GOLD 20X1.50KG BAG IN" u="1"/>
        <s v="MONCEREN SC250 10X1L BOT IN" u="1"/>
        <s v="BERDERA WG50 8X500G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PREMISE SC350 40X250ML BOT IN" u="1"/>
        <s v="MOVENTO ENERGY SC240 10X1L BOT IN" u="1"/>
        <s v="CONFIDOR SUPER (T) SC350 10X1L BOT IN" u="1"/>
        <s v="FOLICUR (T) EC250 20X500ML BOT IN" u="1"/>
        <s v="ANTRACOL (T) WP70 40X250GR BAG IN" u="1"/>
        <s v="ANTRACOL (T) WP70 50X100GR BAG IN" u="1"/>
        <s v="COUNCIL ACTIV WG30 12X(5X90GR) BOX IN" u="1"/>
        <s v="COUNCIL ACTIV WG30 8X(10X45GR) BOX IN" u="1"/>
        <s v="SOLOMON OD300 40X250ML BOT IN" u="1"/>
        <s v="ATLANTIS KL3 6 15X160GR BOT IN" u="1"/>
        <s v="REGENT ULTRA GR0 6 5X4KG BAG IN" u="1"/>
        <s v="WHIPSUPER (T) EC90 20X500ML BOT IN" u="1"/>
        <s v="WHIPSUPER (T) EC90 40X250ML BOT IN" u="1"/>
        <s v="WHIPSUPER (T) EC90 50X100ML BOT IN" u="1"/>
        <s v="GLAMORE WG80 4X(10X50)G BAG IN" u="1"/>
        <s v="BARCELO TB2 4X500GR BOX IN" u="1"/>
        <s v="SIVANTO PRIME SL200 10X1L BOT IN" u="1"/>
        <s v="LAUDIS SC630 10X57.5ML BOT IN" u="1"/>
        <s v="MONCEREN SC250 20X500ML BOT IN" u="1"/>
        <s v="EMESTO PRIME FS240 10X1L BOT IN" u="1"/>
        <s v="DECIS EC 28 10X1L BOT IN" u="1"/>
        <s v="GLAMORE WG80 8X250GR BAG IN" u="1"/>
        <s v="ADORA (T) SC100 100X10ML BOT IN" u="1"/>
        <s v="ADORA (T) SC100 20X200ML BOT IN" u="1"/>
        <s v="ADORA (T) SC100 50X100ML BOT IN" u="1"/>
        <s v="QUICK BAYT GR0 5 2X(20X50GR) BAG IN" u="1"/>
        <s v="MUSTARD PA 5210 (LOC) 30X1KG BAG IN" u="1"/>
        <s v="MUSTARD PA 5232 (LOC) 30X1KG BAG IN" u="1"/>
        <s v="ADORA (T) SC100 4X1L BOT IN" u="1"/>
        <s v="ARIZE SWIFT GOLD LOC 10X3 BAG IN" u="1"/>
        <s v="SENCOR WP70 20X500GR BOX IN" u="1"/>
        <s v="MILLET HYBRID PA9072 20X1.5KG BAG IN" u="1"/>
        <s v="MUSTARD 5222 30X1KG BAG IN" u="1"/>
        <s v="MUSTARD 5444 30X1KG BAG IN" u="1"/>
        <s v="GLAMORE WG80 2X(10X100)G BAG IN" u="1"/>
        <s v="BERDERA WG50 4X1KG BOT IN" u="1"/>
        <s v="ANTRACOL (T) WP70 10X1KG BAG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dmire  30 Gm"/>
    <s v="Kgs."/>
    <n v="0"/>
    <n v="0"/>
    <n v="0"/>
    <n v="0"/>
    <s v="Admire 30 Gm-kgs."/>
    <x v="0"/>
  </r>
  <r>
    <s v="Admire 125 X 2 Gm"/>
    <s v="Kgs."/>
    <n v="12.8"/>
    <n v="0"/>
    <n v="1"/>
    <n v="11.8"/>
    <s v="Admire 125 X 2 Gm-kgs."/>
    <x v="1"/>
  </r>
  <r>
    <s v="Admire 2  gm"/>
    <s v="POUCH"/>
    <n v="-680"/>
    <n v="0"/>
    <n v="196"/>
    <n v="-876"/>
    <s v="Admire 2 gm-POUCH"/>
    <x v="1"/>
  </r>
  <r>
    <s v="Admire 2 Gm"/>
    <s v="POUCH"/>
    <n v="-324"/>
    <n v="0"/>
    <n v="0"/>
    <n v="-324"/>
    <s v="Admire 2 Gm-pcs."/>
    <x v="1"/>
  </r>
  <r>
    <s v="Alanto Sc 240 50x100ml"/>
    <s v="Ltr"/>
    <n v="88"/>
    <n v="25"/>
    <n v="113"/>
    <n v="0"/>
    <s v="Alanto Sc 240 50x100ml-ltr"/>
    <x v="2"/>
  </r>
  <r>
    <s v="Alanto Sc240 10 X 1ltr"/>
    <s v="Ltr"/>
    <n v="167"/>
    <n v="0"/>
    <n v="167"/>
    <n v="0"/>
    <s v="Alanto Sc240 10 X 1ltr-ltr"/>
    <x v="3"/>
  </r>
  <r>
    <s v="Alanto Sc240 20x500ml"/>
    <s v="Ltr"/>
    <n v="250"/>
    <n v="20"/>
    <n v="270"/>
    <n v="0"/>
    <s v="Alanto Sc240 20x500ml-ltr"/>
    <x v="4"/>
  </r>
  <r>
    <s v="ALIETTE  100 GM"/>
    <s v="Kgs."/>
    <n v="56"/>
    <n v="0"/>
    <n v="53"/>
    <n v="3"/>
    <s v="ALIETTE 100 GM-kgs."/>
    <x v="5"/>
  </r>
  <r>
    <s v="Aliette 20 X 250 gm"/>
    <s v="Kgs."/>
    <n v="8"/>
    <n v="0"/>
    <n v="1"/>
    <n v="7"/>
    <s v="Aliette 20 X 250 gm-kgs."/>
    <x v="6"/>
  </r>
  <r>
    <s v="Aliette 20 X 500 Gm"/>
    <s v="Kgs."/>
    <n v="3"/>
    <n v="0"/>
    <n v="3"/>
    <n v="0"/>
    <s v="Aliette 20 X 500 Gm-kgs."/>
    <x v="7"/>
  </r>
  <r>
    <s v="ALLETTE 10 X 1 KG"/>
    <s v="Kgs."/>
    <n v="0"/>
    <n v="0"/>
    <n v="0"/>
    <n v="0"/>
    <s v="ALLETTE 10 X 1 KG-kgs."/>
    <x v="8"/>
  </r>
  <r>
    <s v="AMBITION 10 X 1 LTR"/>
    <s v="Ltr"/>
    <n v="640"/>
    <n v="0"/>
    <n v="475"/>
    <n v="165"/>
    <s v="AMBITION 10 X 1 LTR-ltr"/>
    <x v="9"/>
  </r>
  <r>
    <s v="AMBITION 20 X500 ML"/>
    <s v="Ltr"/>
    <n v="190"/>
    <n v="0"/>
    <n v="160"/>
    <n v="30"/>
    <s v="AMBITION 20 X500 ML-ltr"/>
    <x v="10"/>
  </r>
  <r>
    <s v="Ambiton 40 X 250 Ml"/>
    <s v="Ltr"/>
    <n v="83.5"/>
    <n v="0"/>
    <n v="40"/>
    <n v="43.5"/>
    <s v="Ambiton 40 X 250 Ml-ltr"/>
    <x v="11"/>
  </r>
  <r>
    <s v="ANTRACOL 20 X 500 GM"/>
    <s v="Kgs."/>
    <n v="974"/>
    <n v="2970"/>
    <n v="3911"/>
    <n v="33"/>
    <s v="ANTRACOL 20 X 500 GM-kgs."/>
    <x v="12"/>
  </r>
  <r>
    <s v="Confidor  20x 500ml"/>
    <s v="Ltr"/>
    <n v="0"/>
    <n v="0"/>
    <n v="0"/>
    <n v="0"/>
    <s v="Confidor 20x 500ml-ltr"/>
    <x v="13"/>
  </r>
  <r>
    <s v="Confidor 10 X 1 Ltr"/>
    <s v="Ltr"/>
    <n v="0"/>
    <n v="60"/>
    <n v="16"/>
    <n v="44"/>
    <s v="Confidor 10 X 1 Ltr-ltr"/>
    <x v="14"/>
  </r>
  <r>
    <s v="Confidor 20 X 250 Ml"/>
    <s v="Ltr"/>
    <n v="0"/>
    <n v="0"/>
    <n v="0"/>
    <n v="0"/>
    <s v="Confidor 20 X 250 Ml-ltr"/>
    <x v="15"/>
  </r>
  <r>
    <s v="Confidor 50 X 100 Ml"/>
    <s v="Ltr"/>
    <n v="46"/>
    <n v="0"/>
    <n v="41"/>
    <n v="5"/>
    <s v="Confidor 50 X 100 Ml-ltr"/>
    <x v="16"/>
  </r>
  <r>
    <s v="Confidor Super 50 X 50 Ml"/>
    <s v="Pcs."/>
    <n v="100"/>
    <n v="0"/>
    <n v="0"/>
    <n v="100"/>
    <s v="Confidor Super 50 X 50 Ml-pcs."/>
    <x v="17"/>
  </r>
  <r>
    <s v="Decis  Ec 20 X 500 Ml"/>
    <s v="Ltr"/>
    <n v="14"/>
    <n v="50"/>
    <n v="10"/>
    <n v="54"/>
    <s v="Decis Ec 20 X 500 Ml-ltr"/>
    <x v="18"/>
  </r>
  <r>
    <s v="DECIS 40 X 250 ML"/>
    <s v="Ltr"/>
    <n v="94.75"/>
    <n v="20"/>
    <n v="78"/>
    <n v="36.75"/>
    <s v="DECIS 40 X 250 ML-ltr"/>
    <x v="19"/>
  </r>
  <r>
    <s v="DECIS 50 X100 ML"/>
    <s v="Ltr"/>
    <n v="74.2"/>
    <n v="15"/>
    <n v="13.2"/>
    <n v="76"/>
    <s v="DECIS 50 X100 ML-ltr"/>
    <x v="20"/>
  </r>
  <r>
    <s v="Decis100  40 x 250 ml"/>
    <s v="Ltr"/>
    <n v="20"/>
    <n v="0"/>
    <n v="0"/>
    <n v="20"/>
    <s v="Decis100 40 x 250 ml-ltr"/>
    <x v="21"/>
  </r>
  <r>
    <s v="Decis100 50 X 100 Ml"/>
    <s v="Ltr"/>
    <n v="3"/>
    <n v="0"/>
    <n v="3.5"/>
    <n v="-0.5"/>
    <s v="Decis100 50 X 100 Ml-ltr"/>
    <x v="22"/>
  </r>
  <r>
    <s v="ETHREL 10 X1 LTR"/>
    <s v="Ltr"/>
    <n v="0"/>
    <n v="1160"/>
    <n v="1153"/>
    <n v="7"/>
    <s v="ETHREL 10 X1 LTR-ltr"/>
    <x v="23"/>
  </r>
  <r>
    <s v="ETHREL 20 X500 ML"/>
    <s v="Ltr"/>
    <n v="0"/>
    <n v="500"/>
    <n v="485"/>
    <n v="15"/>
    <s v="ETHREL 20 X500 ML-ltr"/>
    <x v="24"/>
  </r>
  <r>
    <s v="ETHREL 50 X 100 ML"/>
    <s v="Ltr"/>
    <n v="0"/>
    <n v="240"/>
    <n v="246.9"/>
    <n v="-6.9"/>
    <s v="ETHREL 50 X 100 ML-ltr"/>
    <x v="25"/>
  </r>
  <r>
    <s v="FAME  20 x100 ML"/>
    <s v="Ltr"/>
    <n v="0"/>
    <n v="0"/>
    <n v="0"/>
    <n v="0"/>
    <s v="FAME 20 x100 ML-ltr"/>
    <x v="26"/>
  </r>
  <r>
    <s v="FAME  200 x 10 ML"/>
    <s v="Ltr"/>
    <n v="0"/>
    <n v="0"/>
    <n v="0"/>
    <n v="0"/>
    <s v="FAME 200 x 10 ML-ltr"/>
    <x v="27"/>
  </r>
  <r>
    <s v="Flubendiamide  FAME 40X 50 ML"/>
    <s v="Pcs."/>
    <n v="0"/>
    <n v="0"/>
    <n v="13"/>
    <n v="-13"/>
    <s v="Flubendiamide FAME 40X 50 ML-ltr"/>
    <x v="28"/>
  </r>
  <r>
    <s v="Flubendiamide FAME 40X 50 ML"/>
    <s v="Ltr"/>
    <n v="1.5"/>
    <n v="8"/>
    <n v="4"/>
    <n v="5.5"/>
    <s v="Flubendiamide FAME 40X 50 ML-ltr"/>
    <x v="28"/>
  </r>
  <r>
    <s v="FOLICUR     40 X250 ML"/>
    <s v="Ltr"/>
    <n v="0"/>
    <n v="0"/>
    <n v="0"/>
    <n v="0"/>
    <s v="FOLICUR 40 X250 ML-ltr"/>
    <x v="29"/>
  </r>
  <r>
    <s v="Folicur 50 X 100 Ml"/>
    <s v="Pcs."/>
    <n v="0"/>
    <n v="0"/>
    <n v="0"/>
    <n v="0"/>
    <s v="Folicur 50 X 100 Ml-POUCH"/>
    <x v="30"/>
  </r>
  <r>
    <s v="INFINITO 20 X 500 ML"/>
    <s v="Ltr"/>
    <n v="40"/>
    <n v="340"/>
    <n v="300"/>
    <n v="80"/>
    <s v="INFINITO 20 X 500 ML-ltr"/>
    <x v="31"/>
  </r>
  <r>
    <s v="JUMP 1600 X 2 GM"/>
    <s v="Pcs."/>
    <n v="4420"/>
    <n v="4800"/>
    <n v="3560"/>
    <n v="5660"/>
    <s v="JUMP 1600 X 2 GM-pcs."/>
    <x v="32"/>
  </r>
  <r>
    <s v="LARVIN 20 X 250 GM"/>
    <s v="Kgs."/>
    <n v="4"/>
    <n v="70"/>
    <n v="56"/>
    <n v="18"/>
    <s v="LARVIN 20 X 250 GM-kgs."/>
    <x v="33"/>
  </r>
  <r>
    <s v="LUNA EXPEIENCE 40 X 250 ML"/>
    <s v="Ltr"/>
    <n v="11.5"/>
    <n v="150"/>
    <n v="152.75"/>
    <n v="8.75"/>
    <s v="LUNA EXPEIENCE 40 X 250 ML-ltr"/>
    <x v="34"/>
  </r>
  <r>
    <s v="LUNA EXPERIENCE 50 X 100 ML"/>
    <s v="Ltr"/>
    <n v="0"/>
    <n v="35"/>
    <n v="35"/>
    <n v="0"/>
    <s v="LUNA EXPERIENCE 50 X 100 ML-ltr"/>
    <x v="35"/>
  </r>
  <r>
    <s v="LUNA EXPRIENCE 10 X 1 LTR"/>
    <s v="Ltr"/>
    <n v="10"/>
    <n v="160"/>
    <n v="168"/>
    <n v="2"/>
    <s v="LUNA EXPRIENCE 10 X 1 LTR-ltr"/>
    <x v="36"/>
  </r>
  <r>
    <s v="MELODY DUO 10x 400 GM"/>
    <s v="Kgs."/>
    <n v="28"/>
    <n v="184"/>
    <n v="187"/>
    <n v="25"/>
    <s v="MELODY DUO 10x 400 GM-kgs."/>
    <x v="37"/>
  </r>
  <r>
    <s v="Movento  10 X 1ltr"/>
    <s v="Ltr"/>
    <n v="0"/>
    <n v="0"/>
    <n v="0"/>
    <n v="0"/>
    <s v="Movento 10 X 1ltr-ltr"/>
    <x v="38"/>
  </r>
  <r>
    <s v="MOVENTO 20 X500 ML"/>
    <s v="Ltr"/>
    <n v="0"/>
    <n v="0"/>
    <n v="0"/>
    <n v="0"/>
    <s v="MOVENTO 20 X500 ML-ltr"/>
    <x v="39"/>
  </r>
  <r>
    <s v="MOVENTO 40 X 250 ML"/>
    <s v="Ltr"/>
    <n v="0"/>
    <n v="0"/>
    <n v="0"/>
    <n v="0"/>
    <s v="MOVENTO 40 X 250 ML-ltr"/>
    <x v="40"/>
  </r>
  <r>
    <s v="Movento Energy 40 X 250 Ml"/>
    <s v="Ltr"/>
    <n v="20"/>
    <n v="10"/>
    <n v="10"/>
    <n v="20"/>
    <s v="Movento Energy 40 X 250 Ml-ltr"/>
    <x v="41"/>
  </r>
  <r>
    <s v="Movento Energy 50 X 100 Ml"/>
    <s v="Ltr"/>
    <n v="10"/>
    <n v="10"/>
    <n v="10"/>
    <n v="10"/>
    <s v="Movento Energy 50 X 100 Ml-ltr"/>
    <x v="42"/>
  </r>
  <r>
    <s v="Nativo 10 X 1kg"/>
    <s v="Kgs."/>
    <n v="54.5"/>
    <n v="405"/>
    <n v="454.5"/>
    <n v="5"/>
    <s v="Nativo 10 X 1kg-kgs."/>
    <x v="43"/>
  </r>
  <r>
    <s v="Nativo 100 X 50 Gm"/>
    <s v="Kgs."/>
    <n v="0"/>
    <n v="0"/>
    <n v="0"/>
    <n v="0"/>
    <s v="Nativo 100 X 50 Gm-kgs."/>
    <x v="44"/>
  </r>
  <r>
    <s v="Nativo 20 X (10 X 10 Gm"/>
    <s v="Kgs."/>
    <n v="2"/>
    <n v="0"/>
    <n v="0"/>
    <n v="2"/>
    <s v="Nativo 20 X (10 X 10 Gm-kgs."/>
    <x v="45"/>
  </r>
  <r>
    <s v="NATIVO 50 X 100 GM"/>
    <s v="Kgs."/>
    <n v="9"/>
    <n v="100"/>
    <n v="110.5"/>
    <n v="-1.5"/>
    <s v="NATIVO 50 X 100 GM-kgs."/>
    <x v="46"/>
  </r>
  <r>
    <s v="NATIVO WG75 20X500GM"/>
    <s v="Kgs."/>
    <n v="29"/>
    <n v="150"/>
    <n v="173.5"/>
    <n v="5.5"/>
    <s v="NATIVO WG75 20X500GM-kgs."/>
    <x v="47"/>
  </r>
  <r>
    <s v="OBERON  10 X 1 LTR"/>
    <s v="Ltr"/>
    <n v="1"/>
    <n v="250"/>
    <n v="269"/>
    <n v="-18"/>
    <s v="OBERON 10 X 1 LTR-ltr"/>
    <x v="48"/>
  </r>
  <r>
    <s v="OBERON 200 ML"/>
    <s v="Ltr"/>
    <n v="-3.6"/>
    <n v="40"/>
    <n v="36.4"/>
    <n v="0"/>
    <s v="OBERON 200 ML-pcs."/>
    <x v="49"/>
  </r>
  <r>
    <s v="OBERON 500 ML"/>
    <s v="Ltr"/>
    <n v="50"/>
    <n v="100"/>
    <n v="155"/>
    <n v="-5"/>
    <s v="OBERON 500 ML-pcs."/>
    <x v="50"/>
  </r>
  <r>
    <s v="OBERON 50x 100 ML"/>
    <s v="Ltr"/>
    <n v="46.5"/>
    <n v="50"/>
    <n v="103.5"/>
    <n v="-7"/>
    <s v="OBERON 50x 100 ML-ltr"/>
    <x v="51"/>
  </r>
  <r>
    <s v="PLANOFIX 10 X 1LTR"/>
    <s v="Ltr"/>
    <n v="10"/>
    <n v="140"/>
    <n v="141"/>
    <n v="9"/>
    <s v="PLANOFIX 10 X 1LTR-ltr"/>
    <x v="52"/>
  </r>
  <r>
    <s v="PLANOFIX 20 X 500 ML"/>
    <s v="Ltr"/>
    <n v="52"/>
    <n v="40"/>
    <n v="82"/>
    <n v="10"/>
    <s v="PLANOFIX 20 X 500 ML-ltr"/>
    <x v="53"/>
  </r>
  <r>
    <s v="Planofix 40x 250 Ml"/>
    <s v="Ltr"/>
    <n v="5"/>
    <n v="160"/>
    <n v="135"/>
    <n v="30"/>
    <s v="Planofix 40x 250 Ml-ltr"/>
    <x v="54"/>
  </r>
  <r>
    <s v="PLANOFIX 50 X 100ML"/>
    <s v="Ltr"/>
    <n v="54"/>
    <n v="450"/>
    <n v="490"/>
    <n v="14"/>
    <s v="PLANOFIX 50 X 100ML-ltr"/>
    <x v="55"/>
  </r>
  <r>
    <s v="PROFILER 20 X 250 GM"/>
    <s v="Kgs."/>
    <n v="5"/>
    <n v="20"/>
    <n v="20"/>
    <n v="5"/>
    <s v="PROFILER 20 X 250 GM-kgs."/>
    <x v="56"/>
  </r>
  <r>
    <s v="Regent 50 X 100 Ml"/>
    <s v="Ltr"/>
    <n v="20"/>
    <n v="10"/>
    <n v="6.9"/>
    <n v="23.1"/>
    <s v="Regent 50 X 100 Ml-ltr"/>
    <x v="57"/>
  </r>
  <r>
    <s v="REGENT ULTRA 1 KG"/>
    <s v="Kgs."/>
    <n v="100"/>
    <n v="0"/>
    <n v="0"/>
    <n v="100"/>
    <s v="REGENT ULTRA 1 KG-pcs."/>
    <x v="58"/>
  </r>
  <r>
    <s v="SECTIN  WG60  50 X 100 GM"/>
    <s v="Kgs."/>
    <n v="0"/>
    <n v="0"/>
    <n v="0"/>
    <n v="0"/>
    <s v="SECTIN WG60 50 X 100 GM-kgs."/>
    <x v="59"/>
  </r>
  <r>
    <s v="SECTIN 20 X600 GM"/>
    <s v="Kgs."/>
    <n v="17.399999999999999"/>
    <n v="612"/>
    <n v="629"/>
    <n v="0.4"/>
    <s v="SECTIN 20 X600 GM-kgs."/>
    <x v="60"/>
  </r>
  <r>
    <s v="SENCOR WP70     60 X 100 GM"/>
    <s v="Case"/>
    <n v="0"/>
    <n v="10"/>
    <n v="5"/>
    <n v="5"/>
    <s v="SENCOR WP70 60 X 100 GM-POUCH"/>
    <x v="61"/>
  </r>
  <r>
    <s v="SOLOMON 10 X 1TR"/>
    <s v="Ltr"/>
    <n v="42"/>
    <n v="20"/>
    <n v="41"/>
    <n v="21"/>
    <s v="SOLOMON 10 X 1TR-ltr"/>
    <x v="62"/>
  </r>
  <r>
    <s v="Solomon 100 Ml"/>
    <s v="Ltr"/>
    <n v="13.1"/>
    <n v="70"/>
    <n v="43.1"/>
    <n v="40"/>
    <s v="Solomon 100 Ml-pcs."/>
    <x v="63"/>
  </r>
  <r>
    <s v="SOLOMON 20 X 500ML"/>
    <s v="Ltr"/>
    <n v="32"/>
    <n v="30"/>
    <n v="32"/>
    <n v="30"/>
    <s v="SOLOMON 20 X 500ML-ltr"/>
    <x v="64"/>
  </r>
  <r>
    <s v="TOPSTAR WP80 X (20 X 22.5N GR )"/>
    <s v="Pcs."/>
    <n v="0"/>
    <n v="0"/>
    <n v="0"/>
    <n v="0"/>
    <s v="TOPSTAR WP80 X (20 X 22.5N GR )-pcs."/>
    <x v="65"/>
  </r>
  <r>
    <s v="VELUM PRIME 50 X 100 ML"/>
    <s v="Ltr"/>
    <n v="10"/>
    <n v="0"/>
    <n v="0.2"/>
    <n v="9.8000000000000007"/>
    <s v="VELUM PRIME 50 X 100 ML-ltr"/>
    <x v="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N69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200">
        <item x="1"/>
        <item m="1" x="90"/>
        <item m="1" x="189"/>
        <item m="1" x="185"/>
        <item m="1" x="184"/>
        <item m="1" x="74"/>
        <item x="2"/>
        <item x="5"/>
        <item x="8"/>
        <item m="1" x="197"/>
        <item m="1" x="166"/>
        <item m="1" x="165"/>
        <item x="12"/>
        <item m="1" x="170"/>
        <item m="1" x="83"/>
        <item x="14"/>
        <item x="16"/>
        <item x="15"/>
        <item x="13"/>
        <item m="1" x="167"/>
        <item m="1" x="168"/>
        <item m="1" x="180"/>
        <item m="1" x="76"/>
        <item m="1" x="75"/>
        <item x="27"/>
        <item x="26"/>
        <item m="1" x="127"/>
        <item x="28"/>
        <item m="1" x="126"/>
        <item m="1" x="164"/>
        <item m="1" x="129"/>
        <item m="1" x="79"/>
        <item m="1" x="80"/>
        <item m="1" x="96"/>
        <item m="1" x="156"/>
        <item m="1" x="95"/>
        <item m="1" x="105"/>
        <item m="1" x="195"/>
        <item m="1" x="182"/>
        <item x="32"/>
        <item x="33"/>
        <item m="1" x="142"/>
        <item m="1" x="151"/>
        <item m="1" x="141"/>
        <item m="1" x="154"/>
        <item m="1" x="179"/>
        <item x="43"/>
        <item m="1" x="89"/>
        <item x="47"/>
        <item x="49"/>
        <item x="50"/>
        <item x="55"/>
        <item m="1" x="70"/>
        <item m="1" x="139"/>
        <item m="1" x="145"/>
        <item m="1" x="81"/>
        <item m="1" x="82"/>
        <item m="1" x="120"/>
        <item m="1" x="72"/>
        <item m="1" x="171"/>
        <item m="1" x="133"/>
        <item m="1" x="87"/>
        <item m="1" x="86"/>
        <item x="61"/>
        <item m="1" x="191"/>
        <item m="1" x="85"/>
        <item m="1" x="118"/>
        <item m="1" x="117"/>
        <item x="62"/>
        <item x="63"/>
        <item m="1" x="169"/>
        <item x="64"/>
        <item m="1" x="108"/>
        <item x="65"/>
        <item m="1" x="173"/>
        <item m="1" x="121"/>
        <item m="1" x="91"/>
        <item m="1" x="92"/>
        <item m="1" x="94"/>
        <item m="1" x="176"/>
        <item m="1" x="71"/>
        <item m="1" x="101"/>
        <item m="1" x="148"/>
        <item m="1" x="144"/>
        <item m="1" x="115"/>
        <item m="1" x="67"/>
        <item m="1" x="161"/>
        <item m="1" x="186"/>
        <item m="1" x="107"/>
        <item m="1" x="88"/>
        <item m="1" x="68"/>
        <item m="1" x="198"/>
        <item m="1" x="102"/>
        <item m="1" x="134"/>
        <item m="1" x="135"/>
        <item x="0"/>
        <item m="1" x="138"/>
        <item m="1" x="183"/>
        <item m="1" x="73"/>
        <item x="17"/>
        <item x="20"/>
        <item m="1" x="181"/>
        <item x="19"/>
        <item x="18"/>
        <item x="29"/>
        <item m="1" x="122"/>
        <item m="1" x="150"/>
        <item m="1" x="178"/>
        <item m="1" x="113"/>
        <item m="1" x="112"/>
        <item m="1" x="77"/>
        <item x="37"/>
        <item x="42"/>
        <item m="1" x="162"/>
        <item x="41"/>
        <item x="40"/>
        <item x="46"/>
        <item x="51"/>
        <item m="1" x="132"/>
        <item m="1" x="131"/>
        <item x="60"/>
        <item m="1" x="160"/>
        <item m="1" x="174"/>
        <item m="1" x="104"/>
        <item m="1" x="110"/>
        <item m="1" x="109"/>
        <item x="6"/>
        <item x="7"/>
        <item m="1" x="196"/>
        <item m="1" x="155"/>
        <item m="1" x="163"/>
        <item m="1" x="99"/>
        <item m="1" x="97"/>
        <item m="1" x="98"/>
        <item x="25"/>
        <item m="1" x="84"/>
        <item x="30"/>
        <item m="1" x="175"/>
        <item m="1" x="143"/>
        <item m="1" x="111"/>
        <item m="1" x="128"/>
        <item m="1" x="116"/>
        <item x="48"/>
        <item x="52"/>
        <item x="54"/>
        <item x="53"/>
        <item m="1" x="125"/>
        <item m="1" x="124"/>
        <item m="1" x="123"/>
        <item m="1" x="93"/>
        <item x="57"/>
        <item m="1" x="146"/>
        <item m="1" x="140"/>
        <item m="1" x="69"/>
        <item x="59"/>
        <item m="1" x="119"/>
        <item m="1" x="177"/>
        <item m="1" x="159"/>
        <item m="1" x="158"/>
        <item m="1" x="157"/>
        <item m="1" x="100"/>
        <item m="1" x="130"/>
        <item m="1" x="172"/>
        <item m="1" x="114"/>
        <item m="1" x="78"/>
        <item m="1" x="149"/>
        <item m="1" x="190"/>
        <item m="1" x="152"/>
        <item m="1" x="136"/>
        <item m="1" x="153"/>
        <item m="1" x="137"/>
        <item m="1" x="193"/>
        <item m="1" x="188"/>
        <item m="1" x="194"/>
        <item m="1" x="187"/>
        <item m="1" x="192"/>
        <item m="1" x="147"/>
        <item m="1" x="103"/>
        <item m="1" x="106"/>
        <item x="3"/>
        <item x="4"/>
        <item x="9"/>
        <item x="10"/>
        <item x="11"/>
        <item x="21"/>
        <item x="22"/>
        <item x="23"/>
        <item x="24"/>
        <item x="31"/>
        <item x="34"/>
        <item x="35"/>
        <item x="36"/>
        <item x="38"/>
        <item x="39"/>
        <item x="44"/>
        <item x="45"/>
        <item x="56"/>
        <item x="58"/>
        <item x="66"/>
        <item t="default"/>
      </items>
    </pivotField>
  </pivotFields>
  <rowFields count="1">
    <field x="7"/>
  </rowFields>
  <rowItems count="68">
    <i>
      <x/>
    </i>
    <i>
      <x v="6"/>
    </i>
    <i>
      <x v="7"/>
    </i>
    <i>
      <x v="8"/>
    </i>
    <i>
      <x v="12"/>
    </i>
    <i>
      <x v="15"/>
    </i>
    <i>
      <x v="16"/>
    </i>
    <i>
      <x v="17"/>
    </i>
    <i>
      <x v="18"/>
    </i>
    <i>
      <x v="24"/>
    </i>
    <i>
      <x v="25"/>
    </i>
    <i>
      <x v="27"/>
    </i>
    <i>
      <x v="39"/>
    </i>
    <i>
      <x v="40"/>
    </i>
    <i>
      <x v="46"/>
    </i>
    <i>
      <x v="48"/>
    </i>
    <i>
      <x v="49"/>
    </i>
    <i>
      <x v="50"/>
    </i>
    <i>
      <x v="51"/>
    </i>
    <i>
      <x v="63"/>
    </i>
    <i>
      <x v="68"/>
    </i>
    <i>
      <x v="69"/>
    </i>
    <i>
      <x v="71"/>
    </i>
    <i>
      <x v="73"/>
    </i>
    <i>
      <x v="95"/>
    </i>
    <i>
      <x v="99"/>
    </i>
    <i>
      <x v="100"/>
    </i>
    <i>
      <x v="102"/>
    </i>
    <i>
      <x v="103"/>
    </i>
    <i>
      <x v="104"/>
    </i>
    <i>
      <x v="111"/>
    </i>
    <i>
      <x v="112"/>
    </i>
    <i>
      <x v="114"/>
    </i>
    <i>
      <x v="115"/>
    </i>
    <i>
      <x v="116"/>
    </i>
    <i>
      <x v="117"/>
    </i>
    <i>
      <x v="120"/>
    </i>
    <i>
      <x v="126"/>
    </i>
    <i>
      <x v="127"/>
    </i>
    <i>
      <x v="134"/>
    </i>
    <i>
      <x v="136"/>
    </i>
    <i>
      <x v="142"/>
    </i>
    <i>
      <x v="143"/>
    </i>
    <i>
      <x v="144"/>
    </i>
    <i>
      <x v="145"/>
    </i>
    <i>
      <x v="150"/>
    </i>
    <i>
      <x v="154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2" baseField="0" baseItem="0"/>
    <dataField name="Sum of Qty. In" fld="3" baseField="0" baseItem="0"/>
    <dataField name="Sum of Qty. Out" fld="4" baseField="0" baseItem="0"/>
    <dataField name="Sum of Cl. Qty.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workbookViewId="0">
      <selection sqref="A1:F1"/>
    </sheetView>
  </sheetViews>
  <sheetFormatPr defaultRowHeight="14.4" x14ac:dyDescent="0.3"/>
  <sheetData>
    <row r="1" spans="1:6" ht="22.8" x14ac:dyDescent="0.4">
      <c r="A1" s="53" t="s">
        <v>47</v>
      </c>
      <c r="B1" s="54"/>
      <c r="C1" s="54"/>
      <c r="D1" s="54"/>
      <c r="E1" s="54"/>
      <c r="F1" s="54"/>
    </row>
    <row r="2" spans="1:6" ht="15.6" x14ac:dyDescent="0.3">
      <c r="A2" s="55" t="s">
        <v>48</v>
      </c>
      <c r="B2" s="54"/>
      <c r="C2" s="54"/>
      <c r="D2" s="54"/>
      <c r="E2" s="54"/>
      <c r="F2" s="54"/>
    </row>
    <row r="3" spans="1:6" ht="15.6" x14ac:dyDescent="0.3">
      <c r="A3" s="55" t="s">
        <v>49</v>
      </c>
      <c r="B3" s="54"/>
      <c r="C3" s="54"/>
      <c r="D3" s="54"/>
      <c r="E3" s="54"/>
      <c r="F3" s="54"/>
    </row>
    <row r="4" spans="1:6" ht="17.399999999999999" x14ac:dyDescent="0.3">
      <c r="A4" s="56" t="s">
        <v>37</v>
      </c>
      <c r="B4" s="54"/>
      <c r="C4" s="54"/>
      <c r="D4" s="54"/>
      <c r="E4" s="54"/>
      <c r="F4" s="54"/>
    </row>
    <row r="5" spans="1:6" ht="15.6" x14ac:dyDescent="0.3">
      <c r="A5" s="57" t="s">
        <v>50</v>
      </c>
      <c r="B5" s="54"/>
      <c r="C5" s="54"/>
      <c r="D5" s="54"/>
      <c r="E5" s="54"/>
      <c r="F5" s="54"/>
    </row>
    <row r="6" spans="1:6" ht="15.6" x14ac:dyDescent="0.3">
      <c r="A6" s="49" t="s">
        <v>51</v>
      </c>
      <c r="B6" s="50"/>
      <c r="C6" s="50"/>
      <c r="D6" s="51" t="s">
        <v>52</v>
      </c>
      <c r="E6" s="52"/>
      <c r="F6" s="52"/>
    </row>
    <row r="8" spans="1:6" x14ac:dyDescent="0.3">
      <c r="A8" s="64" t="s">
        <v>27</v>
      </c>
      <c r="B8" s="64" t="s">
        <v>28</v>
      </c>
      <c r="C8" s="69" t="s">
        <v>29</v>
      </c>
      <c r="D8" s="69" t="s">
        <v>30</v>
      </c>
      <c r="E8" s="69" t="s">
        <v>31</v>
      </c>
      <c r="F8" s="69" t="s">
        <v>32</v>
      </c>
    </row>
    <row r="9" spans="1:6" x14ac:dyDescent="0.3">
      <c r="A9" s="65" t="s">
        <v>53</v>
      </c>
      <c r="B9" s="65" t="s">
        <v>43</v>
      </c>
      <c r="C9" s="70">
        <v>0</v>
      </c>
      <c r="D9" s="70">
        <v>0</v>
      </c>
      <c r="E9" s="70">
        <v>0</v>
      </c>
      <c r="F9" s="70">
        <v>0</v>
      </c>
    </row>
    <row r="10" spans="1:6" x14ac:dyDescent="0.3">
      <c r="A10" s="65" t="s">
        <v>54</v>
      </c>
      <c r="B10" s="65" t="s">
        <v>43</v>
      </c>
      <c r="C10" s="70">
        <v>12.8</v>
      </c>
      <c r="D10" s="70">
        <v>0</v>
      </c>
      <c r="E10" s="70">
        <v>1</v>
      </c>
      <c r="F10" s="70">
        <v>11.8</v>
      </c>
    </row>
    <row r="11" spans="1:6" x14ac:dyDescent="0.3">
      <c r="A11" s="65" t="s">
        <v>55</v>
      </c>
      <c r="B11" s="65" t="s">
        <v>56</v>
      </c>
      <c r="C11" s="70">
        <v>-680</v>
      </c>
      <c r="D11" s="70">
        <v>0</v>
      </c>
      <c r="E11" s="70">
        <v>196</v>
      </c>
      <c r="F11" s="70">
        <v>-876</v>
      </c>
    </row>
    <row r="12" spans="1:6" x14ac:dyDescent="0.3">
      <c r="A12" s="65" t="s">
        <v>57</v>
      </c>
      <c r="B12" s="65" t="s">
        <v>56</v>
      </c>
      <c r="C12" s="70">
        <v>-324</v>
      </c>
      <c r="D12" s="70">
        <v>0</v>
      </c>
      <c r="E12" s="70">
        <v>0</v>
      </c>
      <c r="F12" s="70">
        <v>-324</v>
      </c>
    </row>
    <row r="13" spans="1:6" x14ac:dyDescent="0.3">
      <c r="A13" s="65" t="s">
        <v>58</v>
      </c>
      <c r="B13" s="65" t="s">
        <v>59</v>
      </c>
      <c r="C13" s="70">
        <v>88</v>
      </c>
      <c r="D13" s="70">
        <v>25</v>
      </c>
      <c r="E13" s="70">
        <v>113</v>
      </c>
      <c r="F13" s="70">
        <v>0</v>
      </c>
    </row>
    <row r="14" spans="1:6" x14ac:dyDescent="0.3">
      <c r="A14" s="65" t="s">
        <v>60</v>
      </c>
      <c r="B14" s="65" t="s">
        <v>59</v>
      </c>
      <c r="C14" s="70">
        <v>167</v>
      </c>
      <c r="D14" s="70">
        <v>0</v>
      </c>
      <c r="E14" s="70">
        <v>167</v>
      </c>
      <c r="F14" s="70">
        <v>0</v>
      </c>
    </row>
    <row r="15" spans="1:6" x14ac:dyDescent="0.3">
      <c r="A15" s="65" t="s">
        <v>61</v>
      </c>
      <c r="B15" s="65" t="s">
        <v>59</v>
      </c>
      <c r="C15" s="70">
        <v>250</v>
      </c>
      <c r="D15" s="70">
        <v>20</v>
      </c>
      <c r="E15" s="70">
        <v>270</v>
      </c>
      <c r="F15" s="70">
        <v>0</v>
      </c>
    </row>
    <row r="16" spans="1:6" x14ac:dyDescent="0.3">
      <c r="A16" s="65" t="s">
        <v>62</v>
      </c>
      <c r="B16" s="65" t="s">
        <v>43</v>
      </c>
      <c r="C16" s="70">
        <v>56</v>
      </c>
      <c r="D16" s="70">
        <v>0</v>
      </c>
      <c r="E16" s="70">
        <v>53</v>
      </c>
      <c r="F16" s="70">
        <v>3</v>
      </c>
    </row>
    <row r="17" spans="1:6" x14ac:dyDescent="0.3">
      <c r="A17" s="65" t="s">
        <v>63</v>
      </c>
      <c r="B17" s="65" t="s">
        <v>43</v>
      </c>
      <c r="C17" s="70">
        <v>8</v>
      </c>
      <c r="D17" s="70">
        <v>0</v>
      </c>
      <c r="E17" s="70">
        <v>1</v>
      </c>
      <c r="F17" s="70">
        <v>7</v>
      </c>
    </row>
    <row r="18" spans="1:6" x14ac:dyDescent="0.3">
      <c r="A18" s="65" t="s">
        <v>64</v>
      </c>
      <c r="B18" s="65" t="s">
        <v>43</v>
      </c>
      <c r="C18" s="70">
        <v>3</v>
      </c>
      <c r="D18" s="70">
        <v>0</v>
      </c>
      <c r="E18" s="70">
        <v>3</v>
      </c>
      <c r="F18" s="70">
        <v>0</v>
      </c>
    </row>
    <row r="19" spans="1:6" x14ac:dyDescent="0.3">
      <c r="A19" s="65" t="s">
        <v>65</v>
      </c>
      <c r="B19" s="65" t="s">
        <v>43</v>
      </c>
      <c r="C19" s="70">
        <v>0</v>
      </c>
      <c r="D19" s="70">
        <v>0</v>
      </c>
      <c r="E19" s="70">
        <v>0</v>
      </c>
      <c r="F19" s="70">
        <v>0</v>
      </c>
    </row>
    <row r="20" spans="1:6" x14ac:dyDescent="0.3">
      <c r="A20" s="65" t="s">
        <v>66</v>
      </c>
      <c r="B20" s="65" t="s">
        <v>59</v>
      </c>
      <c r="C20" s="70">
        <v>640</v>
      </c>
      <c r="D20" s="70">
        <v>0</v>
      </c>
      <c r="E20" s="70">
        <v>475</v>
      </c>
      <c r="F20" s="70">
        <v>165</v>
      </c>
    </row>
    <row r="21" spans="1:6" x14ac:dyDescent="0.3">
      <c r="A21" s="65" t="s">
        <v>67</v>
      </c>
      <c r="B21" s="65" t="s">
        <v>59</v>
      </c>
      <c r="C21" s="70">
        <v>190</v>
      </c>
      <c r="D21" s="70">
        <v>0</v>
      </c>
      <c r="E21" s="70">
        <v>160</v>
      </c>
      <c r="F21" s="70">
        <v>30</v>
      </c>
    </row>
    <row r="22" spans="1:6" x14ac:dyDescent="0.3">
      <c r="A22" s="65" t="s">
        <v>68</v>
      </c>
      <c r="B22" s="65" t="s">
        <v>59</v>
      </c>
      <c r="C22" s="70">
        <v>83.5</v>
      </c>
      <c r="D22" s="70">
        <v>0</v>
      </c>
      <c r="E22" s="70">
        <v>40</v>
      </c>
      <c r="F22" s="70">
        <v>43.5</v>
      </c>
    </row>
    <row r="23" spans="1:6" x14ac:dyDescent="0.3">
      <c r="A23" s="65" t="s">
        <v>69</v>
      </c>
      <c r="B23" s="65" t="s">
        <v>43</v>
      </c>
      <c r="C23" s="70">
        <v>974</v>
      </c>
      <c r="D23" s="70">
        <v>2970</v>
      </c>
      <c r="E23" s="70">
        <v>3911</v>
      </c>
      <c r="F23" s="70">
        <v>33</v>
      </c>
    </row>
    <row r="24" spans="1:6" x14ac:dyDescent="0.3">
      <c r="A24" s="65" t="s">
        <v>70</v>
      </c>
      <c r="B24" s="65" t="s">
        <v>59</v>
      </c>
      <c r="C24" s="70">
        <v>0</v>
      </c>
      <c r="D24" s="70">
        <v>0</v>
      </c>
      <c r="E24" s="70">
        <v>0</v>
      </c>
      <c r="F24" s="70">
        <v>0</v>
      </c>
    </row>
    <row r="25" spans="1:6" x14ac:dyDescent="0.3">
      <c r="A25" s="65" t="s">
        <v>71</v>
      </c>
      <c r="B25" s="65" t="s">
        <v>59</v>
      </c>
      <c r="C25" s="70">
        <v>0</v>
      </c>
      <c r="D25" s="70">
        <v>60</v>
      </c>
      <c r="E25" s="70">
        <v>16</v>
      </c>
      <c r="F25" s="70">
        <v>44</v>
      </c>
    </row>
    <row r="26" spans="1:6" x14ac:dyDescent="0.3">
      <c r="A26" s="65" t="s">
        <v>72</v>
      </c>
      <c r="B26" s="65" t="s">
        <v>59</v>
      </c>
      <c r="C26" s="70">
        <v>0</v>
      </c>
      <c r="D26" s="70">
        <v>0</v>
      </c>
      <c r="E26" s="70">
        <v>0</v>
      </c>
      <c r="F26" s="70">
        <v>0</v>
      </c>
    </row>
    <row r="27" spans="1:6" x14ac:dyDescent="0.3">
      <c r="A27" s="65" t="s">
        <v>73</v>
      </c>
      <c r="B27" s="65" t="s">
        <v>59</v>
      </c>
      <c r="C27" s="70">
        <v>46</v>
      </c>
      <c r="D27" s="70">
        <v>0</v>
      </c>
      <c r="E27" s="70">
        <v>41</v>
      </c>
      <c r="F27" s="70">
        <v>5</v>
      </c>
    </row>
    <row r="28" spans="1:6" x14ac:dyDescent="0.3">
      <c r="A28" s="65" t="s">
        <v>74</v>
      </c>
      <c r="B28" s="65" t="s">
        <v>38</v>
      </c>
      <c r="C28" s="70">
        <v>100</v>
      </c>
      <c r="D28" s="70">
        <v>0</v>
      </c>
      <c r="E28" s="70">
        <v>0</v>
      </c>
      <c r="F28" s="70">
        <v>100</v>
      </c>
    </row>
    <row r="29" spans="1:6" x14ac:dyDescent="0.3">
      <c r="A29" s="65" t="s">
        <v>75</v>
      </c>
      <c r="B29" s="65" t="s">
        <v>59</v>
      </c>
      <c r="C29" s="70">
        <v>14</v>
      </c>
      <c r="D29" s="70">
        <v>50</v>
      </c>
      <c r="E29" s="70">
        <v>10</v>
      </c>
      <c r="F29" s="70">
        <v>54</v>
      </c>
    </row>
    <row r="30" spans="1:6" x14ac:dyDescent="0.3">
      <c r="A30" s="65" t="s">
        <v>76</v>
      </c>
      <c r="B30" s="65" t="s">
        <v>59</v>
      </c>
      <c r="C30" s="70">
        <v>94.75</v>
      </c>
      <c r="D30" s="70">
        <v>20</v>
      </c>
      <c r="E30" s="70">
        <v>78</v>
      </c>
      <c r="F30" s="70">
        <v>36.75</v>
      </c>
    </row>
    <row r="31" spans="1:6" x14ac:dyDescent="0.3">
      <c r="A31" s="65" t="s">
        <v>77</v>
      </c>
      <c r="B31" s="65" t="s">
        <v>59</v>
      </c>
      <c r="C31" s="70">
        <v>74.2</v>
      </c>
      <c r="D31" s="70">
        <v>15</v>
      </c>
      <c r="E31" s="70">
        <v>13.2</v>
      </c>
      <c r="F31" s="70">
        <v>76</v>
      </c>
    </row>
    <row r="32" spans="1:6" x14ac:dyDescent="0.3">
      <c r="A32" s="65" t="s">
        <v>78</v>
      </c>
      <c r="B32" s="65" t="s">
        <v>59</v>
      </c>
      <c r="C32" s="70">
        <v>20</v>
      </c>
      <c r="D32" s="70">
        <v>0</v>
      </c>
      <c r="E32" s="70">
        <v>0</v>
      </c>
      <c r="F32" s="70">
        <v>20</v>
      </c>
    </row>
    <row r="33" spans="1:6" x14ac:dyDescent="0.3">
      <c r="A33" s="65" t="s">
        <v>79</v>
      </c>
      <c r="B33" s="65" t="s">
        <v>59</v>
      </c>
      <c r="C33" s="70">
        <v>3</v>
      </c>
      <c r="D33" s="70">
        <v>0</v>
      </c>
      <c r="E33" s="70">
        <v>3.5</v>
      </c>
      <c r="F33" s="70">
        <v>-0.5</v>
      </c>
    </row>
    <row r="34" spans="1:6" x14ac:dyDescent="0.3">
      <c r="A34" s="65" t="s">
        <v>80</v>
      </c>
      <c r="B34" s="65" t="s">
        <v>59</v>
      </c>
      <c r="C34" s="70">
        <v>0</v>
      </c>
      <c r="D34" s="70">
        <v>1160</v>
      </c>
      <c r="E34" s="70">
        <v>1153</v>
      </c>
      <c r="F34" s="70">
        <v>7</v>
      </c>
    </row>
    <row r="35" spans="1:6" x14ac:dyDescent="0.3">
      <c r="A35" s="65" t="s">
        <v>81</v>
      </c>
      <c r="B35" s="65" t="s">
        <v>59</v>
      </c>
      <c r="C35" s="70">
        <v>0</v>
      </c>
      <c r="D35" s="70">
        <v>500</v>
      </c>
      <c r="E35" s="70">
        <v>485</v>
      </c>
      <c r="F35" s="70">
        <v>15</v>
      </c>
    </row>
    <row r="36" spans="1:6" x14ac:dyDescent="0.3">
      <c r="A36" s="65" t="s">
        <v>82</v>
      </c>
      <c r="B36" s="65" t="s">
        <v>59</v>
      </c>
      <c r="C36" s="70">
        <v>0</v>
      </c>
      <c r="D36" s="70">
        <v>240</v>
      </c>
      <c r="E36" s="70">
        <v>246.9</v>
      </c>
      <c r="F36" s="70">
        <v>-6.9</v>
      </c>
    </row>
    <row r="37" spans="1:6" x14ac:dyDescent="0.3">
      <c r="A37" s="65" t="s">
        <v>83</v>
      </c>
      <c r="B37" s="65" t="s">
        <v>59</v>
      </c>
      <c r="C37" s="70">
        <v>0</v>
      </c>
      <c r="D37" s="70">
        <v>0</v>
      </c>
      <c r="E37" s="70">
        <v>0</v>
      </c>
      <c r="F37" s="70">
        <v>0</v>
      </c>
    </row>
    <row r="38" spans="1:6" x14ac:dyDescent="0.3">
      <c r="A38" s="65" t="s">
        <v>84</v>
      </c>
      <c r="B38" s="65" t="s">
        <v>59</v>
      </c>
      <c r="C38" s="70">
        <v>0</v>
      </c>
      <c r="D38" s="70">
        <v>0</v>
      </c>
      <c r="E38" s="70">
        <v>0</v>
      </c>
      <c r="F38" s="70">
        <v>0</v>
      </c>
    </row>
    <row r="39" spans="1:6" x14ac:dyDescent="0.3">
      <c r="A39" s="65" t="s">
        <v>85</v>
      </c>
      <c r="B39" s="65" t="s">
        <v>38</v>
      </c>
      <c r="C39" s="70">
        <v>0</v>
      </c>
      <c r="D39" s="70">
        <v>0</v>
      </c>
      <c r="E39" s="70">
        <v>13</v>
      </c>
      <c r="F39" s="70">
        <v>-13</v>
      </c>
    </row>
    <row r="40" spans="1:6" x14ac:dyDescent="0.3">
      <c r="A40" s="65" t="s">
        <v>86</v>
      </c>
      <c r="B40" s="65" t="s">
        <v>59</v>
      </c>
      <c r="C40" s="70">
        <v>1.5</v>
      </c>
      <c r="D40" s="70">
        <v>8</v>
      </c>
      <c r="E40" s="70">
        <v>4</v>
      </c>
      <c r="F40" s="70">
        <v>5.5</v>
      </c>
    </row>
    <row r="41" spans="1:6" x14ac:dyDescent="0.3">
      <c r="A41" s="65" t="s">
        <v>87</v>
      </c>
      <c r="B41" s="65" t="s">
        <v>59</v>
      </c>
      <c r="C41" s="70">
        <v>0</v>
      </c>
      <c r="D41" s="70">
        <v>0</v>
      </c>
      <c r="E41" s="70">
        <v>0</v>
      </c>
      <c r="F41" s="70">
        <v>0</v>
      </c>
    </row>
    <row r="42" spans="1:6" x14ac:dyDescent="0.3">
      <c r="A42" s="65" t="s">
        <v>88</v>
      </c>
      <c r="B42" s="65" t="s">
        <v>38</v>
      </c>
      <c r="C42" s="70">
        <v>0</v>
      </c>
      <c r="D42" s="70">
        <v>0</v>
      </c>
      <c r="E42" s="70">
        <v>0</v>
      </c>
      <c r="F42" s="70">
        <v>0</v>
      </c>
    </row>
    <row r="43" spans="1:6" x14ac:dyDescent="0.3">
      <c r="A43" s="65" t="s">
        <v>89</v>
      </c>
      <c r="B43" s="65" t="s">
        <v>59</v>
      </c>
      <c r="C43" s="70">
        <v>40</v>
      </c>
      <c r="D43" s="70">
        <v>340</v>
      </c>
      <c r="E43" s="70">
        <v>300</v>
      </c>
      <c r="F43" s="70">
        <v>80</v>
      </c>
    </row>
    <row r="44" spans="1:6" x14ac:dyDescent="0.3">
      <c r="A44" s="65" t="s">
        <v>90</v>
      </c>
      <c r="B44" s="65" t="s">
        <v>38</v>
      </c>
      <c r="C44" s="70">
        <v>4420</v>
      </c>
      <c r="D44" s="70">
        <v>4800</v>
      </c>
      <c r="E44" s="70">
        <v>3560</v>
      </c>
      <c r="F44" s="70">
        <v>5660</v>
      </c>
    </row>
    <row r="45" spans="1:6" x14ac:dyDescent="0.3">
      <c r="A45" s="65" t="s">
        <v>91</v>
      </c>
      <c r="B45" s="65" t="s">
        <v>43</v>
      </c>
      <c r="C45" s="70">
        <v>4</v>
      </c>
      <c r="D45" s="70">
        <v>70</v>
      </c>
      <c r="E45" s="70">
        <v>56</v>
      </c>
      <c r="F45" s="70">
        <v>18</v>
      </c>
    </row>
    <row r="46" spans="1:6" x14ac:dyDescent="0.3">
      <c r="A46" s="65" t="s">
        <v>92</v>
      </c>
      <c r="B46" s="65" t="s">
        <v>59</v>
      </c>
      <c r="C46" s="70">
        <v>11.5</v>
      </c>
      <c r="D46" s="70">
        <v>150</v>
      </c>
      <c r="E46" s="70">
        <v>152.75</v>
      </c>
      <c r="F46" s="70">
        <v>8.75</v>
      </c>
    </row>
    <row r="47" spans="1:6" x14ac:dyDescent="0.3">
      <c r="A47" s="65" t="s">
        <v>93</v>
      </c>
      <c r="B47" s="65" t="s">
        <v>59</v>
      </c>
      <c r="C47" s="70">
        <v>0</v>
      </c>
      <c r="D47" s="70">
        <v>35</v>
      </c>
      <c r="E47" s="70">
        <v>35</v>
      </c>
      <c r="F47" s="70">
        <v>0</v>
      </c>
    </row>
    <row r="48" spans="1:6" x14ac:dyDescent="0.3">
      <c r="A48" s="65" t="s">
        <v>94</v>
      </c>
      <c r="B48" s="65" t="s">
        <v>59</v>
      </c>
      <c r="C48" s="70">
        <v>10</v>
      </c>
      <c r="D48" s="70">
        <v>160</v>
      </c>
      <c r="E48" s="70">
        <v>168</v>
      </c>
      <c r="F48" s="70">
        <v>2</v>
      </c>
    </row>
    <row r="49" spans="1:6" x14ac:dyDescent="0.3">
      <c r="A49" s="65" t="s">
        <v>95</v>
      </c>
      <c r="B49" s="65" t="s">
        <v>43</v>
      </c>
      <c r="C49" s="70">
        <v>28</v>
      </c>
      <c r="D49" s="70">
        <v>184</v>
      </c>
      <c r="E49" s="70">
        <v>187</v>
      </c>
      <c r="F49" s="70">
        <v>25</v>
      </c>
    </row>
    <row r="50" spans="1:6" x14ac:dyDescent="0.3">
      <c r="A50" s="65" t="s">
        <v>96</v>
      </c>
      <c r="B50" s="65" t="s">
        <v>59</v>
      </c>
      <c r="C50" s="70">
        <v>0</v>
      </c>
      <c r="D50" s="70">
        <v>0</v>
      </c>
      <c r="E50" s="70">
        <v>0</v>
      </c>
      <c r="F50" s="70">
        <v>0</v>
      </c>
    </row>
    <row r="51" spans="1:6" x14ac:dyDescent="0.3">
      <c r="A51" s="65" t="s">
        <v>97</v>
      </c>
      <c r="B51" s="65" t="s">
        <v>59</v>
      </c>
      <c r="C51" s="70">
        <v>0</v>
      </c>
      <c r="D51" s="70">
        <v>0</v>
      </c>
      <c r="E51" s="70">
        <v>0</v>
      </c>
      <c r="F51" s="70">
        <v>0</v>
      </c>
    </row>
    <row r="52" spans="1:6" x14ac:dyDescent="0.3">
      <c r="A52" s="65" t="s">
        <v>98</v>
      </c>
      <c r="B52" s="65" t="s">
        <v>59</v>
      </c>
      <c r="C52" s="70">
        <v>0</v>
      </c>
      <c r="D52" s="70">
        <v>0</v>
      </c>
      <c r="E52" s="70">
        <v>0</v>
      </c>
      <c r="F52" s="70">
        <v>0</v>
      </c>
    </row>
    <row r="53" spans="1:6" x14ac:dyDescent="0.3">
      <c r="A53" s="65" t="s">
        <v>99</v>
      </c>
      <c r="B53" s="65" t="s">
        <v>59</v>
      </c>
      <c r="C53" s="70">
        <v>20</v>
      </c>
      <c r="D53" s="70">
        <v>10</v>
      </c>
      <c r="E53" s="70">
        <v>10</v>
      </c>
      <c r="F53" s="70">
        <v>20</v>
      </c>
    </row>
    <row r="54" spans="1:6" x14ac:dyDescent="0.3">
      <c r="A54" s="65" t="s">
        <v>100</v>
      </c>
      <c r="B54" s="65" t="s">
        <v>59</v>
      </c>
      <c r="C54" s="70">
        <v>10</v>
      </c>
      <c r="D54" s="70">
        <v>10</v>
      </c>
      <c r="E54" s="70">
        <v>10</v>
      </c>
      <c r="F54" s="70">
        <v>10</v>
      </c>
    </row>
    <row r="55" spans="1:6" x14ac:dyDescent="0.3">
      <c r="A55" s="65" t="s">
        <v>101</v>
      </c>
      <c r="B55" s="65" t="s">
        <v>43</v>
      </c>
      <c r="C55" s="70">
        <v>54.5</v>
      </c>
      <c r="D55" s="70">
        <v>405</v>
      </c>
      <c r="E55" s="70">
        <v>454.5</v>
      </c>
      <c r="F55" s="70">
        <v>5</v>
      </c>
    </row>
    <row r="56" spans="1:6" x14ac:dyDescent="0.3">
      <c r="A56" s="65" t="s">
        <v>102</v>
      </c>
      <c r="B56" s="65" t="s">
        <v>43</v>
      </c>
      <c r="C56" s="70">
        <v>0</v>
      </c>
      <c r="D56" s="70">
        <v>0</v>
      </c>
      <c r="E56" s="70">
        <v>0</v>
      </c>
      <c r="F56" s="70">
        <v>0</v>
      </c>
    </row>
    <row r="57" spans="1:6" x14ac:dyDescent="0.3">
      <c r="A57" s="65" t="s">
        <v>103</v>
      </c>
      <c r="B57" s="65" t="s">
        <v>43</v>
      </c>
      <c r="C57" s="70">
        <v>2</v>
      </c>
      <c r="D57" s="70">
        <v>0</v>
      </c>
      <c r="E57" s="70">
        <v>0</v>
      </c>
      <c r="F57" s="70">
        <v>2</v>
      </c>
    </row>
    <row r="58" spans="1:6" x14ac:dyDescent="0.3">
      <c r="A58" s="65" t="s">
        <v>104</v>
      </c>
      <c r="B58" s="65" t="s">
        <v>43</v>
      </c>
      <c r="C58" s="70">
        <v>9</v>
      </c>
      <c r="D58" s="70">
        <v>100</v>
      </c>
      <c r="E58" s="70">
        <v>110.5</v>
      </c>
      <c r="F58" s="70">
        <v>-1.5</v>
      </c>
    </row>
    <row r="59" spans="1:6" x14ac:dyDescent="0.3">
      <c r="A59" s="65" t="s">
        <v>105</v>
      </c>
      <c r="B59" s="65" t="s">
        <v>43</v>
      </c>
      <c r="C59" s="70">
        <v>29</v>
      </c>
      <c r="D59" s="70">
        <v>150</v>
      </c>
      <c r="E59" s="70">
        <v>173.5</v>
      </c>
      <c r="F59" s="70">
        <v>5.5</v>
      </c>
    </row>
    <row r="60" spans="1:6" x14ac:dyDescent="0.3">
      <c r="A60" s="65" t="s">
        <v>106</v>
      </c>
      <c r="B60" s="65" t="s">
        <v>59</v>
      </c>
      <c r="C60" s="70">
        <v>1</v>
      </c>
      <c r="D60" s="70">
        <v>250</v>
      </c>
      <c r="E60" s="70">
        <v>269</v>
      </c>
      <c r="F60" s="70">
        <v>-18</v>
      </c>
    </row>
    <row r="61" spans="1:6" x14ac:dyDescent="0.3">
      <c r="A61" s="65" t="s">
        <v>44</v>
      </c>
      <c r="B61" s="65" t="s">
        <v>59</v>
      </c>
      <c r="C61" s="70">
        <v>-3.6</v>
      </c>
      <c r="D61" s="70">
        <v>40</v>
      </c>
      <c r="E61" s="70">
        <v>36.4</v>
      </c>
      <c r="F61" s="70">
        <v>0</v>
      </c>
    </row>
    <row r="62" spans="1:6" x14ac:dyDescent="0.3">
      <c r="A62" s="65" t="s">
        <v>42</v>
      </c>
      <c r="B62" s="65" t="s">
        <v>59</v>
      </c>
      <c r="C62" s="70">
        <v>50</v>
      </c>
      <c r="D62" s="70">
        <v>100</v>
      </c>
      <c r="E62" s="70">
        <v>155</v>
      </c>
      <c r="F62" s="70">
        <v>-5</v>
      </c>
    </row>
    <row r="63" spans="1:6" x14ac:dyDescent="0.3">
      <c r="A63" s="65" t="s">
        <v>107</v>
      </c>
      <c r="B63" s="65" t="s">
        <v>59</v>
      </c>
      <c r="C63" s="70">
        <v>46.5</v>
      </c>
      <c r="D63" s="70">
        <v>50</v>
      </c>
      <c r="E63" s="70">
        <v>103.5</v>
      </c>
      <c r="F63" s="70">
        <v>-7</v>
      </c>
    </row>
    <row r="64" spans="1:6" x14ac:dyDescent="0.3">
      <c r="A64" s="65" t="s">
        <v>108</v>
      </c>
      <c r="B64" s="65" t="s">
        <v>59</v>
      </c>
      <c r="C64" s="70">
        <v>10</v>
      </c>
      <c r="D64" s="70">
        <v>140</v>
      </c>
      <c r="E64" s="70">
        <v>141</v>
      </c>
      <c r="F64" s="70">
        <v>9</v>
      </c>
    </row>
    <row r="65" spans="1:6" x14ac:dyDescent="0.3">
      <c r="A65" s="65" t="s">
        <v>109</v>
      </c>
      <c r="B65" s="65" t="s">
        <v>59</v>
      </c>
      <c r="C65" s="70">
        <v>52</v>
      </c>
      <c r="D65" s="70">
        <v>40</v>
      </c>
      <c r="E65" s="70">
        <v>82</v>
      </c>
      <c r="F65" s="70">
        <v>10</v>
      </c>
    </row>
    <row r="66" spans="1:6" x14ac:dyDescent="0.3">
      <c r="A66" s="65" t="s">
        <v>110</v>
      </c>
      <c r="B66" s="65" t="s">
        <v>59</v>
      </c>
      <c r="C66" s="70">
        <v>5</v>
      </c>
      <c r="D66" s="70">
        <v>160</v>
      </c>
      <c r="E66" s="70">
        <v>135</v>
      </c>
      <c r="F66" s="70">
        <v>30</v>
      </c>
    </row>
    <row r="67" spans="1:6" x14ac:dyDescent="0.3">
      <c r="A67" s="65" t="s">
        <v>111</v>
      </c>
      <c r="B67" s="65" t="s">
        <v>59</v>
      </c>
      <c r="C67" s="70">
        <v>54</v>
      </c>
      <c r="D67" s="70">
        <v>450</v>
      </c>
      <c r="E67" s="70">
        <v>490</v>
      </c>
      <c r="F67" s="70">
        <v>14</v>
      </c>
    </row>
    <row r="68" spans="1:6" x14ac:dyDescent="0.3">
      <c r="A68" s="65" t="s">
        <v>112</v>
      </c>
      <c r="B68" s="65" t="s">
        <v>43</v>
      </c>
      <c r="C68" s="70">
        <v>5</v>
      </c>
      <c r="D68" s="70">
        <v>20</v>
      </c>
      <c r="E68" s="70">
        <v>20</v>
      </c>
      <c r="F68" s="70">
        <v>5</v>
      </c>
    </row>
    <row r="69" spans="1:6" x14ac:dyDescent="0.3">
      <c r="A69" s="65" t="s">
        <v>113</v>
      </c>
      <c r="B69" s="65" t="s">
        <v>59</v>
      </c>
      <c r="C69" s="70">
        <v>20</v>
      </c>
      <c r="D69" s="70">
        <v>10</v>
      </c>
      <c r="E69" s="70">
        <v>6.9</v>
      </c>
      <c r="F69" s="70">
        <v>23.1</v>
      </c>
    </row>
    <row r="70" spans="1:6" x14ac:dyDescent="0.3">
      <c r="A70" s="65" t="s">
        <v>114</v>
      </c>
      <c r="B70" s="65" t="s">
        <v>43</v>
      </c>
      <c r="C70" s="70">
        <v>100</v>
      </c>
      <c r="D70" s="70">
        <v>0</v>
      </c>
      <c r="E70" s="70">
        <v>0</v>
      </c>
      <c r="F70" s="70">
        <v>100</v>
      </c>
    </row>
    <row r="71" spans="1:6" x14ac:dyDescent="0.3">
      <c r="A71" s="65" t="s">
        <v>115</v>
      </c>
      <c r="B71" s="65" t="s">
        <v>43</v>
      </c>
      <c r="C71" s="70">
        <v>0</v>
      </c>
      <c r="D71" s="70">
        <v>0</v>
      </c>
      <c r="E71" s="70">
        <v>0</v>
      </c>
      <c r="F71" s="70">
        <v>0</v>
      </c>
    </row>
    <row r="72" spans="1:6" x14ac:dyDescent="0.3">
      <c r="A72" s="65" t="s">
        <v>116</v>
      </c>
      <c r="B72" s="65" t="s">
        <v>43</v>
      </c>
      <c r="C72" s="70">
        <v>17.399999999999999</v>
      </c>
      <c r="D72" s="70">
        <v>612</v>
      </c>
      <c r="E72" s="70">
        <v>629</v>
      </c>
      <c r="F72" s="70">
        <v>0.4</v>
      </c>
    </row>
    <row r="73" spans="1:6" x14ac:dyDescent="0.3">
      <c r="A73" s="65" t="s">
        <v>117</v>
      </c>
      <c r="B73" s="65" t="s">
        <v>118</v>
      </c>
      <c r="C73" s="70">
        <v>0</v>
      </c>
      <c r="D73" s="70">
        <v>10</v>
      </c>
      <c r="E73" s="70">
        <v>5</v>
      </c>
      <c r="F73" s="70">
        <v>5</v>
      </c>
    </row>
    <row r="74" spans="1:6" x14ac:dyDescent="0.3">
      <c r="A74" s="65" t="s">
        <v>119</v>
      </c>
      <c r="B74" s="65" t="s">
        <v>59</v>
      </c>
      <c r="C74" s="70">
        <v>42</v>
      </c>
      <c r="D74" s="70">
        <v>20</v>
      </c>
      <c r="E74" s="70">
        <v>41</v>
      </c>
      <c r="F74" s="70">
        <v>21</v>
      </c>
    </row>
    <row r="75" spans="1:6" x14ac:dyDescent="0.3">
      <c r="A75" s="65" t="s">
        <v>120</v>
      </c>
      <c r="B75" s="65" t="s">
        <v>59</v>
      </c>
      <c r="C75" s="70">
        <v>13.1</v>
      </c>
      <c r="D75" s="70">
        <v>70</v>
      </c>
      <c r="E75" s="70">
        <v>43.1</v>
      </c>
      <c r="F75" s="70">
        <v>40</v>
      </c>
    </row>
    <row r="76" spans="1:6" x14ac:dyDescent="0.3">
      <c r="A76" s="65" t="s">
        <v>121</v>
      </c>
      <c r="B76" s="65" t="s">
        <v>59</v>
      </c>
      <c r="C76" s="70">
        <v>32</v>
      </c>
      <c r="D76" s="70">
        <v>30</v>
      </c>
      <c r="E76" s="70">
        <v>32</v>
      </c>
      <c r="F76" s="70">
        <v>30</v>
      </c>
    </row>
    <row r="77" spans="1:6" x14ac:dyDescent="0.3">
      <c r="A77" s="65" t="s">
        <v>122</v>
      </c>
      <c r="B77" s="65" t="s">
        <v>38</v>
      </c>
      <c r="C77" s="70">
        <v>0</v>
      </c>
      <c r="D77" s="70">
        <v>0</v>
      </c>
      <c r="E77" s="70">
        <v>0</v>
      </c>
      <c r="F77" s="70">
        <v>0</v>
      </c>
    </row>
    <row r="78" spans="1:6" x14ac:dyDescent="0.3">
      <c r="A78" s="65" t="s">
        <v>123</v>
      </c>
      <c r="B78" s="65" t="s">
        <v>59</v>
      </c>
      <c r="C78" s="70">
        <v>10</v>
      </c>
      <c r="D78" s="70">
        <v>0</v>
      </c>
      <c r="E78" s="70">
        <v>0.2</v>
      </c>
      <c r="F78" s="70">
        <v>9.8000000000000007</v>
      </c>
    </row>
    <row r="79" spans="1:6" x14ac:dyDescent="0.3">
      <c r="A79" s="66"/>
      <c r="B79" s="66"/>
      <c r="C79" s="71"/>
      <c r="D79" s="71"/>
      <c r="E79" s="71"/>
      <c r="F79" s="71"/>
    </row>
    <row r="80" spans="1:6" x14ac:dyDescent="0.3">
      <c r="A80" s="67"/>
      <c r="B80" s="68" t="s">
        <v>39</v>
      </c>
      <c r="C80" s="72">
        <v>6914.15</v>
      </c>
      <c r="D80" s="72">
        <v>13484</v>
      </c>
      <c r="E80" s="72">
        <v>14859.95</v>
      </c>
      <c r="F80" s="72">
        <v>5538.2</v>
      </c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7" width="31.88671875" style="30" bestFit="1" customWidth="1"/>
    <col min="8" max="8" width="35.33203125" style="30" bestFit="1" customWidth="1"/>
    <col min="9" max="9" width="8.88671875" style="30"/>
    <col min="10" max="10" width="38.6640625" bestFit="1" customWidth="1"/>
    <col min="11" max="11" width="14.5546875" bestFit="1" customWidth="1"/>
    <col min="12" max="12" width="13.21875" bestFit="1" customWidth="1"/>
    <col min="13" max="13" width="14.6640625" bestFit="1" customWidth="1"/>
    <col min="14" max="14" width="13.6640625" bestFit="1" customWidth="1"/>
    <col min="15" max="15" width="21.77734375" bestFit="1" customWidth="1"/>
    <col min="16" max="16" width="13.109375" bestFit="1" customWidth="1"/>
  </cols>
  <sheetData>
    <row r="1" spans="1:18" x14ac:dyDescent="0.3">
      <c r="A1" s="74" t="s">
        <v>27</v>
      </c>
      <c r="B1" s="74" t="s">
        <v>28</v>
      </c>
      <c r="C1" s="74" t="s">
        <v>29</v>
      </c>
      <c r="D1" s="74" t="s">
        <v>30</v>
      </c>
      <c r="E1" s="74" t="s">
        <v>31</v>
      </c>
      <c r="F1" s="74" t="s">
        <v>32</v>
      </c>
      <c r="G1" s="74" t="s">
        <v>22</v>
      </c>
      <c r="H1" s="74" t="s">
        <v>21</v>
      </c>
      <c r="J1" s="42" t="s">
        <v>23</v>
      </c>
      <c r="K1" s="63" t="s">
        <v>33</v>
      </c>
      <c r="L1" s="63" t="s">
        <v>34</v>
      </c>
      <c r="M1" s="63" t="s">
        <v>35</v>
      </c>
      <c r="N1" s="63" t="s">
        <v>36</v>
      </c>
    </row>
    <row r="2" spans="1:18" x14ac:dyDescent="0.3">
      <c r="A2" s="65" t="s">
        <v>53</v>
      </c>
      <c r="B2" s="65" t="s">
        <v>43</v>
      </c>
      <c r="C2" s="70">
        <v>0</v>
      </c>
      <c r="D2" s="70">
        <v>0</v>
      </c>
      <c r="E2" s="70">
        <v>0</v>
      </c>
      <c r="F2" s="70">
        <v>0</v>
      </c>
      <c r="G2" s="41" t="s">
        <v>196</v>
      </c>
      <c r="H2" s="30" t="s">
        <v>147</v>
      </c>
      <c r="J2" s="66" t="s">
        <v>45</v>
      </c>
      <c r="K2" s="43">
        <v>-991.2</v>
      </c>
      <c r="L2" s="43">
        <v>0</v>
      </c>
      <c r="M2" s="43">
        <v>197</v>
      </c>
      <c r="N2" s="43">
        <v>-1188.2</v>
      </c>
    </row>
    <row r="3" spans="1:18" x14ac:dyDescent="0.3">
      <c r="A3" s="65" t="s">
        <v>54</v>
      </c>
      <c r="B3" s="65" t="s">
        <v>43</v>
      </c>
      <c r="C3" s="70">
        <v>12.8</v>
      </c>
      <c r="D3" s="70">
        <v>0</v>
      </c>
      <c r="E3" s="70">
        <v>1</v>
      </c>
      <c r="F3" s="70">
        <v>11.8</v>
      </c>
      <c r="G3" s="41" t="s">
        <v>197</v>
      </c>
      <c r="H3" s="30" t="s">
        <v>45</v>
      </c>
      <c r="J3" s="66" t="s">
        <v>126</v>
      </c>
      <c r="K3" s="43">
        <v>88</v>
      </c>
      <c r="L3" s="43">
        <v>25</v>
      </c>
      <c r="M3" s="43">
        <v>113</v>
      </c>
      <c r="N3" s="43">
        <v>0</v>
      </c>
    </row>
    <row r="4" spans="1:18" x14ac:dyDescent="0.3">
      <c r="A4" s="65" t="s">
        <v>55</v>
      </c>
      <c r="B4" s="65" t="s">
        <v>56</v>
      </c>
      <c r="C4" s="70">
        <v>-680</v>
      </c>
      <c r="D4" s="70">
        <v>0</v>
      </c>
      <c r="E4" s="70">
        <v>196</v>
      </c>
      <c r="F4" s="70">
        <v>-876</v>
      </c>
      <c r="G4" s="41" t="s">
        <v>198</v>
      </c>
      <c r="H4" s="30" t="s">
        <v>45</v>
      </c>
      <c r="J4" s="66" t="s">
        <v>127</v>
      </c>
      <c r="K4" s="43">
        <v>56</v>
      </c>
      <c r="L4" s="43">
        <v>0</v>
      </c>
      <c r="M4" s="43">
        <v>53</v>
      </c>
      <c r="N4" s="43">
        <v>3</v>
      </c>
    </row>
    <row r="5" spans="1:18" x14ac:dyDescent="0.3">
      <c r="A5" s="65" t="s">
        <v>57</v>
      </c>
      <c r="B5" s="65" t="s">
        <v>56</v>
      </c>
      <c r="C5" s="70">
        <v>-324</v>
      </c>
      <c r="D5" s="70">
        <v>0</v>
      </c>
      <c r="E5" s="70">
        <v>0</v>
      </c>
      <c r="F5" s="70">
        <v>-324</v>
      </c>
      <c r="G5" s="41" t="s">
        <v>199</v>
      </c>
      <c r="H5" s="30" t="s">
        <v>45</v>
      </c>
      <c r="J5" s="66" t="s">
        <v>46</v>
      </c>
      <c r="K5" s="43">
        <v>0</v>
      </c>
      <c r="L5" s="43">
        <v>0</v>
      </c>
      <c r="M5" s="43">
        <v>0</v>
      </c>
      <c r="N5" s="43">
        <v>0</v>
      </c>
    </row>
    <row r="6" spans="1:18" x14ac:dyDescent="0.3">
      <c r="A6" s="65" t="s">
        <v>58</v>
      </c>
      <c r="B6" s="65" t="s">
        <v>59</v>
      </c>
      <c r="C6" s="70">
        <v>88</v>
      </c>
      <c r="D6" s="70">
        <v>25</v>
      </c>
      <c r="E6" s="70">
        <v>113</v>
      </c>
      <c r="F6" s="70">
        <v>0</v>
      </c>
      <c r="G6" s="41" t="s">
        <v>200</v>
      </c>
      <c r="H6" s="30" t="s">
        <v>126</v>
      </c>
      <c r="J6" s="66" t="s">
        <v>128</v>
      </c>
      <c r="K6" s="43">
        <v>974</v>
      </c>
      <c r="L6" s="43">
        <v>2970</v>
      </c>
      <c r="M6" s="43">
        <v>3911</v>
      </c>
      <c r="N6" s="43">
        <v>33</v>
      </c>
    </row>
    <row r="7" spans="1:18" x14ac:dyDescent="0.3">
      <c r="A7" s="65" t="s">
        <v>60</v>
      </c>
      <c r="B7" s="65" t="s">
        <v>59</v>
      </c>
      <c r="C7" s="70">
        <v>167</v>
      </c>
      <c r="D7" s="70">
        <v>0</v>
      </c>
      <c r="E7" s="70">
        <v>167</v>
      </c>
      <c r="F7" s="70">
        <v>0</v>
      </c>
      <c r="G7" s="41" t="s">
        <v>201</v>
      </c>
      <c r="H7" s="30" t="s">
        <v>169</v>
      </c>
      <c r="J7" s="66" t="s">
        <v>129</v>
      </c>
      <c r="K7" s="43">
        <v>0</v>
      </c>
      <c r="L7" s="43">
        <v>60</v>
      </c>
      <c r="M7" s="43">
        <v>16</v>
      </c>
      <c r="N7" s="43">
        <v>44</v>
      </c>
    </row>
    <row r="8" spans="1:18" x14ac:dyDescent="0.3">
      <c r="A8" s="65" t="s">
        <v>61</v>
      </c>
      <c r="B8" s="65" t="s">
        <v>59</v>
      </c>
      <c r="C8" s="70">
        <v>250</v>
      </c>
      <c r="D8" s="70">
        <v>20</v>
      </c>
      <c r="E8" s="70">
        <v>270</v>
      </c>
      <c r="F8" s="70">
        <v>0</v>
      </c>
      <c r="G8" s="41" t="s">
        <v>202</v>
      </c>
      <c r="H8" s="30" t="s">
        <v>170</v>
      </c>
      <c r="J8" s="66" t="s">
        <v>130</v>
      </c>
      <c r="K8" s="43">
        <v>46</v>
      </c>
      <c r="L8" s="43">
        <v>0</v>
      </c>
      <c r="M8" s="43">
        <v>41</v>
      </c>
      <c r="N8" s="43">
        <v>5</v>
      </c>
    </row>
    <row r="9" spans="1:18" x14ac:dyDescent="0.3">
      <c r="A9" s="65" t="s">
        <v>62</v>
      </c>
      <c r="B9" s="65" t="s">
        <v>43</v>
      </c>
      <c r="C9" s="70">
        <v>56</v>
      </c>
      <c r="D9" s="70">
        <v>0</v>
      </c>
      <c r="E9" s="70">
        <v>53</v>
      </c>
      <c r="F9" s="70">
        <v>3</v>
      </c>
      <c r="G9" s="41" t="s">
        <v>203</v>
      </c>
      <c r="H9" s="30" t="s">
        <v>127</v>
      </c>
      <c r="J9" s="66" t="s">
        <v>131</v>
      </c>
      <c r="K9" s="43">
        <v>0</v>
      </c>
      <c r="L9" s="43">
        <v>0</v>
      </c>
      <c r="M9" s="43">
        <v>0</v>
      </c>
      <c r="N9" s="43">
        <v>0</v>
      </c>
    </row>
    <row r="10" spans="1:18" x14ac:dyDescent="0.3">
      <c r="A10" s="65" t="s">
        <v>63</v>
      </c>
      <c r="B10" s="65" t="s">
        <v>43</v>
      </c>
      <c r="C10" s="70">
        <v>8</v>
      </c>
      <c r="D10" s="70">
        <v>0</v>
      </c>
      <c r="E10" s="70">
        <v>1</v>
      </c>
      <c r="F10" s="70">
        <v>7</v>
      </c>
      <c r="G10" s="41" t="s">
        <v>204</v>
      </c>
      <c r="H10" s="30" t="s">
        <v>160</v>
      </c>
      <c r="J10" s="66" t="s">
        <v>132</v>
      </c>
      <c r="K10" s="43">
        <v>0</v>
      </c>
      <c r="L10" s="43">
        <v>0</v>
      </c>
      <c r="M10" s="43">
        <v>0</v>
      </c>
      <c r="N10" s="43">
        <v>0</v>
      </c>
    </row>
    <row r="11" spans="1:18" x14ac:dyDescent="0.3">
      <c r="A11" s="65" t="s">
        <v>64</v>
      </c>
      <c r="B11" s="65" t="s">
        <v>43</v>
      </c>
      <c r="C11" s="70">
        <v>3</v>
      </c>
      <c r="D11" s="70">
        <v>0</v>
      </c>
      <c r="E11" s="70">
        <v>3</v>
      </c>
      <c r="F11" s="70">
        <v>0</v>
      </c>
      <c r="G11" s="41" t="s">
        <v>205</v>
      </c>
      <c r="H11" s="30" t="s">
        <v>161</v>
      </c>
      <c r="J11" s="66" t="s">
        <v>133</v>
      </c>
      <c r="K11" s="43">
        <v>0</v>
      </c>
      <c r="L11" s="43">
        <v>0</v>
      </c>
      <c r="M11" s="43">
        <v>0</v>
      </c>
      <c r="N11" s="43">
        <v>0</v>
      </c>
      <c r="R11" t="e">
        <f ca="1">OFFSET($J$1,0,0,COUNTA($J:$J),COUNTA($J$1:$P$1))</f>
        <v>#VALUE!</v>
      </c>
    </row>
    <row r="12" spans="1:18" x14ac:dyDescent="0.3">
      <c r="A12" s="65" t="s">
        <v>65</v>
      </c>
      <c r="B12" s="65" t="s">
        <v>43</v>
      </c>
      <c r="C12" s="70">
        <v>0</v>
      </c>
      <c r="D12" s="70">
        <v>0</v>
      </c>
      <c r="E12" s="70">
        <v>0</v>
      </c>
      <c r="F12" s="70">
        <v>0</v>
      </c>
      <c r="G12" s="41" t="s">
        <v>206</v>
      </c>
      <c r="H12" s="30" t="s">
        <v>46</v>
      </c>
      <c r="J12" s="66" t="s">
        <v>134</v>
      </c>
      <c r="K12" s="43">
        <v>0</v>
      </c>
      <c r="L12" s="43">
        <v>0</v>
      </c>
      <c r="M12" s="43">
        <v>0</v>
      </c>
      <c r="N12" s="43">
        <v>0</v>
      </c>
    </row>
    <row r="13" spans="1:18" x14ac:dyDescent="0.3">
      <c r="A13" s="65" t="s">
        <v>66</v>
      </c>
      <c r="B13" s="65" t="s">
        <v>59</v>
      </c>
      <c r="C13" s="70">
        <v>640</v>
      </c>
      <c r="D13" s="70">
        <v>0</v>
      </c>
      <c r="E13" s="70">
        <v>475</v>
      </c>
      <c r="F13" s="70">
        <v>165</v>
      </c>
      <c r="G13" s="41" t="s">
        <v>207</v>
      </c>
      <c r="H13" s="30" t="s">
        <v>171</v>
      </c>
      <c r="J13" s="66" t="s">
        <v>135</v>
      </c>
      <c r="K13" s="43">
        <v>1.5</v>
      </c>
      <c r="L13" s="43">
        <v>8</v>
      </c>
      <c r="M13" s="43">
        <v>17</v>
      </c>
      <c r="N13" s="43">
        <v>-7.5</v>
      </c>
    </row>
    <row r="14" spans="1:18" x14ac:dyDescent="0.3">
      <c r="A14" s="65" t="s">
        <v>67</v>
      </c>
      <c r="B14" s="65" t="s">
        <v>59</v>
      </c>
      <c r="C14" s="70">
        <v>190</v>
      </c>
      <c r="D14" s="70">
        <v>0</v>
      </c>
      <c r="E14" s="70">
        <v>160</v>
      </c>
      <c r="F14" s="70">
        <v>30</v>
      </c>
      <c r="G14" s="41" t="s">
        <v>208</v>
      </c>
      <c r="H14" s="30" t="s">
        <v>172</v>
      </c>
      <c r="J14" s="66" t="s">
        <v>136</v>
      </c>
      <c r="K14" s="43">
        <v>4420</v>
      </c>
      <c r="L14" s="43">
        <v>4800</v>
      </c>
      <c r="M14" s="43">
        <v>3560</v>
      </c>
      <c r="N14" s="43">
        <v>5660</v>
      </c>
    </row>
    <row r="15" spans="1:18" x14ac:dyDescent="0.3">
      <c r="A15" s="65" t="s">
        <v>68</v>
      </c>
      <c r="B15" s="65" t="s">
        <v>59</v>
      </c>
      <c r="C15" s="70">
        <v>83.5</v>
      </c>
      <c r="D15" s="70">
        <v>0</v>
      </c>
      <c r="E15" s="70">
        <v>40</v>
      </c>
      <c r="F15" s="70">
        <v>43.5</v>
      </c>
      <c r="G15" s="41" t="s">
        <v>209</v>
      </c>
      <c r="H15" s="30" t="s">
        <v>173</v>
      </c>
      <c r="J15" s="66" t="s">
        <v>137</v>
      </c>
      <c r="K15" s="43">
        <v>4</v>
      </c>
      <c r="L15" s="43">
        <v>70</v>
      </c>
      <c r="M15" s="43">
        <v>56</v>
      </c>
      <c r="N15" s="43">
        <v>18</v>
      </c>
    </row>
    <row r="16" spans="1:18" x14ac:dyDescent="0.3">
      <c r="A16" s="65" t="s">
        <v>69</v>
      </c>
      <c r="B16" s="65" t="s">
        <v>43</v>
      </c>
      <c r="C16" s="70">
        <v>974</v>
      </c>
      <c r="D16" s="70">
        <v>2970</v>
      </c>
      <c r="E16" s="70">
        <v>3911</v>
      </c>
      <c r="F16" s="70">
        <v>33</v>
      </c>
      <c r="G16" s="41" t="s">
        <v>210</v>
      </c>
      <c r="H16" s="30" t="s">
        <v>128</v>
      </c>
      <c r="J16" s="66" t="s">
        <v>138</v>
      </c>
      <c r="K16" s="43">
        <v>54.5</v>
      </c>
      <c r="L16" s="43">
        <v>405</v>
      </c>
      <c r="M16" s="43">
        <v>454.5</v>
      </c>
      <c r="N16" s="43">
        <v>5</v>
      </c>
    </row>
    <row r="17" spans="1:14" x14ac:dyDescent="0.3">
      <c r="A17" s="65" t="s">
        <v>70</v>
      </c>
      <c r="B17" s="65" t="s">
        <v>59</v>
      </c>
      <c r="C17" s="70">
        <v>0</v>
      </c>
      <c r="D17" s="70">
        <v>0</v>
      </c>
      <c r="E17" s="70">
        <v>0</v>
      </c>
      <c r="F17" s="70">
        <v>0</v>
      </c>
      <c r="G17" s="41" t="s">
        <v>211</v>
      </c>
      <c r="H17" s="30" t="s">
        <v>132</v>
      </c>
      <c r="J17" s="66" t="s">
        <v>139</v>
      </c>
      <c r="K17" s="43">
        <v>29</v>
      </c>
      <c r="L17" s="43">
        <v>150</v>
      </c>
      <c r="M17" s="43">
        <v>173.5</v>
      </c>
      <c r="N17" s="43">
        <v>5.5</v>
      </c>
    </row>
    <row r="18" spans="1:14" x14ac:dyDescent="0.3">
      <c r="A18" s="65" t="s">
        <v>71</v>
      </c>
      <c r="B18" s="65" t="s">
        <v>59</v>
      </c>
      <c r="C18" s="70">
        <v>0</v>
      </c>
      <c r="D18" s="70">
        <v>60</v>
      </c>
      <c r="E18" s="70">
        <v>16</v>
      </c>
      <c r="F18" s="70">
        <v>44</v>
      </c>
      <c r="G18" s="41" t="s">
        <v>212</v>
      </c>
      <c r="H18" s="30" t="s">
        <v>129</v>
      </c>
      <c r="J18" s="66" t="s">
        <v>140</v>
      </c>
      <c r="K18" s="43">
        <v>-3.6</v>
      </c>
      <c r="L18" s="43">
        <v>40</v>
      </c>
      <c r="M18" s="43">
        <v>36.4</v>
      </c>
      <c r="N18" s="43">
        <v>0</v>
      </c>
    </row>
    <row r="19" spans="1:14" x14ac:dyDescent="0.3">
      <c r="A19" s="65" t="s">
        <v>72</v>
      </c>
      <c r="B19" s="65" t="s">
        <v>59</v>
      </c>
      <c r="C19" s="70">
        <v>0</v>
      </c>
      <c r="D19" s="70">
        <v>0</v>
      </c>
      <c r="E19" s="70">
        <v>0</v>
      </c>
      <c r="F19" s="70">
        <v>0</v>
      </c>
      <c r="G19" s="41" t="s">
        <v>213</v>
      </c>
      <c r="H19" s="30" t="s">
        <v>131</v>
      </c>
      <c r="J19" s="66" t="s">
        <v>141</v>
      </c>
      <c r="K19" s="43">
        <v>50</v>
      </c>
      <c r="L19" s="43">
        <v>100</v>
      </c>
      <c r="M19" s="43">
        <v>155</v>
      </c>
      <c r="N19" s="43">
        <v>-5</v>
      </c>
    </row>
    <row r="20" spans="1:14" x14ac:dyDescent="0.3">
      <c r="A20" s="65" t="s">
        <v>73</v>
      </c>
      <c r="B20" s="65" t="s">
        <v>59</v>
      </c>
      <c r="C20" s="70">
        <v>46</v>
      </c>
      <c r="D20" s="70">
        <v>0</v>
      </c>
      <c r="E20" s="70">
        <v>41</v>
      </c>
      <c r="F20" s="70">
        <v>5</v>
      </c>
      <c r="G20" s="41" t="s">
        <v>214</v>
      </c>
      <c r="H20" s="30" t="s">
        <v>130</v>
      </c>
      <c r="J20" s="66" t="s">
        <v>142</v>
      </c>
      <c r="K20" s="43">
        <v>54</v>
      </c>
      <c r="L20" s="43">
        <v>450</v>
      </c>
      <c r="M20" s="43">
        <v>490</v>
      </c>
      <c r="N20" s="43">
        <v>14</v>
      </c>
    </row>
    <row r="21" spans="1:14" x14ac:dyDescent="0.3">
      <c r="A21" s="65" t="s">
        <v>74</v>
      </c>
      <c r="B21" s="65" t="s">
        <v>38</v>
      </c>
      <c r="C21" s="70">
        <v>100</v>
      </c>
      <c r="D21" s="70">
        <v>0</v>
      </c>
      <c r="E21" s="70">
        <v>0</v>
      </c>
      <c r="F21" s="70">
        <v>100</v>
      </c>
      <c r="G21" s="41" t="s">
        <v>215</v>
      </c>
      <c r="H21" s="30" t="s">
        <v>148</v>
      </c>
      <c r="J21" s="66" t="s">
        <v>124</v>
      </c>
      <c r="K21" s="43">
        <v>0</v>
      </c>
      <c r="L21" s="43">
        <v>10</v>
      </c>
      <c r="M21" s="43">
        <v>5</v>
      </c>
      <c r="N21" s="43">
        <v>5</v>
      </c>
    </row>
    <row r="22" spans="1:14" x14ac:dyDescent="0.3">
      <c r="A22" s="65" t="s">
        <v>75</v>
      </c>
      <c r="B22" s="65" t="s">
        <v>59</v>
      </c>
      <c r="C22" s="70">
        <v>14</v>
      </c>
      <c r="D22" s="70">
        <v>50</v>
      </c>
      <c r="E22" s="70">
        <v>10</v>
      </c>
      <c r="F22" s="70">
        <v>54</v>
      </c>
      <c r="G22" s="41" t="s">
        <v>216</v>
      </c>
      <c r="H22" s="30" t="s">
        <v>151</v>
      </c>
      <c r="J22" s="66" t="s">
        <v>143</v>
      </c>
      <c r="K22" s="43">
        <v>42</v>
      </c>
      <c r="L22" s="43">
        <v>20</v>
      </c>
      <c r="M22" s="43">
        <v>41</v>
      </c>
      <c r="N22" s="43">
        <v>21</v>
      </c>
    </row>
    <row r="23" spans="1:14" x14ac:dyDescent="0.3">
      <c r="A23" s="65" t="s">
        <v>76</v>
      </c>
      <c r="B23" s="65" t="s">
        <v>59</v>
      </c>
      <c r="C23" s="70">
        <v>94.75</v>
      </c>
      <c r="D23" s="70">
        <v>20</v>
      </c>
      <c r="E23" s="70">
        <v>78</v>
      </c>
      <c r="F23" s="70">
        <v>36.75</v>
      </c>
      <c r="G23" s="41" t="s">
        <v>217</v>
      </c>
      <c r="H23" s="30" t="s">
        <v>150</v>
      </c>
      <c r="J23" s="66" t="s">
        <v>144</v>
      </c>
      <c r="K23" s="43">
        <v>13.1</v>
      </c>
      <c r="L23" s="43">
        <v>70</v>
      </c>
      <c r="M23" s="43">
        <v>43.1</v>
      </c>
      <c r="N23" s="43">
        <v>40</v>
      </c>
    </row>
    <row r="24" spans="1:14" x14ac:dyDescent="0.3">
      <c r="A24" s="65" t="s">
        <v>77</v>
      </c>
      <c r="B24" s="65" t="s">
        <v>59</v>
      </c>
      <c r="C24" s="70">
        <v>74.2</v>
      </c>
      <c r="D24" s="70">
        <v>15</v>
      </c>
      <c r="E24" s="70">
        <v>13.2</v>
      </c>
      <c r="F24" s="70">
        <v>76</v>
      </c>
      <c r="G24" s="41" t="s">
        <v>218</v>
      </c>
      <c r="H24" s="30" t="s">
        <v>149</v>
      </c>
      <c r="J24" s="66" t="s">
        <v>145</v>
      </c>
      <c r="K24" s="43">
        <v>32</v>
      </c>
      <c r="L24" s="43">
        <v>30</v>
      </c>
      <c r="M24" s="43">
        <v>32</v>
      </c>
      <c r="N24" s="43">
        <v>30</v>
      </c>
    </row>
    <row r="25" spans="1:14" x14ac:dyDescent="0.3">
      <c r="A25" s="65" t="s">
        <v>78</v>
      </c>
      <c r="B25" s="65" t="s">
        <v>59</v>
      </c>
      <c r="C25" s="70">
        <v>20</v>
      </c>
      <c r="D25" s="70">
        <v>0</v>
      </c>
      <c r="E25" s="70">
        <v>0</v>
      </c>
      <c r="F25" s="70">
        <v>20</v>
      </c>
      <c r="G25" s="41" t="s">
        <v>219</v>
      </c>
      <c r="H25" s="30" t="s">
        <v>174</v>
      </c>
      <c r="J25" s="66" t="s">
        <v>146</v>
      </c>
      <c r="K25" s="43">
        <v>0</v>
      </c>
      <c r="L25" s="43">
        <v>0</v>
      </c>
      <c r="M25" s="43">
        <v>0</v>
      </c>
      <c r="N25" s="43">
        <v>0</v>
      </c>
    </row>
    <row r="26" spans="1:14" x14ac:dyDescent="0.3">
      <c r="A26" s="65" t="s">
        <v>79</v>
      </c>
      <c r="B26" s="65" t="s">
        <v>59</v>
      </c>
      <c r="C26" s="70">
        <v>3</v>
      </c>
      <c r="D26" s="70">
        <v>0</v>
      </c>
      <c r="E26" s="70">
        <v>3.5</v>
      </c>
      <c r="F26" s="70">
        <v>-0.5</v>
      </c>
      <c r="G26" s="41" t="s">
        <v>220</v>
      </c>
      <c r="H26" s="30" t="s">
        <v>175</v>
      </c>
      <c r="J26" s="66" t="s">
        <v>147</v>
      </c>
      <c r="K26" s="43">
        <v>0</v>
      </c>
      <c r="L26" s="43">
        <v>0</v>
      </c>
      <c r="M26" s="43">
        <v>0</v>
      </c>
      <c r="N26" s="43">
        <v>0</v>
      </c>
    </row>
    <row r="27" spans="1:14" x14ac:dyDescent="0.3">
      <c r="A27" s="65" t="s">
        <v>80</v>
      </c>
      <c r="B27" s="65" t="s">
        <v>59</v>
      </c>
      <c r="C27" s="70">
        <v>0</v>
      </c>
      <c r="D27" s="70">
        <v>1160</v>
      </c>
      <c r="E27" s="70">
        <v>1153</v>
      </c>
      <c r="F27" s="70">
        <v>7</v>
      </c>
      <c r="G27" s="41" t="s">
        <v>221</v>
      </c>
      <c r="H27" s="30" t="s">
        <v>176</v>
      </c>
      <c r="J27" s="66" t="s">
        <v>148</v>
      </c>
      <c r="K27" s="43">
        <v>100</v>
      </c>
      <c r="L27" s="43">
        <v>0</v>
      </c>
      <c r="M27" s="43">
        <v>0</v>
      </c>
      <c r="N27" s="43">
        <v>100</v>
      </c>
    </row>
    <row r="28" spans="1:14" x14ac:dyDescent="0.3">
      <c r="A28" s="65" t="s">
        <v>81</v>
      </c>
      <c r="B28" s="65" t="s">
        <v>59</v>
      </c>
      <c r="C28" s="70">
        <v>0</v>
      </c>
      <c r="D28" s="70">
        <v>500</v>
      </c>
      <c r="E28" s="70">
        <v>485</v>
      </c>
      <c r="F28" s="70">
        <v>15</v>
      </c>
      <c r="G28" s="41" t="s">
        <v>222</v>
      </c>
      <c r="H28" s="30" t="s">
        <v>177</v>
      </c>
      <c r="J28" s="66" t="s">
        <v>149</v>
      </c>
      <c r="K28" s="43">
        <v>74.2</v>
      </c>
      <c r="L28" s="43">
        <v>15</v>
      </c>
      <c r="M28" s="43">
        <v>13.2</v>
      </c>
      <c r="N28" s="43">
        <v>76</v>
      </c>
    </row>
    <row r="29" spans="1:14" x14ac:dyDescent="0.3">
      <c r="A29" s="65" t="s">
        <v>82</v>
      </c>
      <c r="B29" s="65" t="s">
        <v>59</v>
      </c>
      <c r="C29" s="70">
        <v>0</v>
      </c>
      <c r="D29" s="70">
        <v>240</v>
      </c>
      <c r="E29" s="70">
        <v>246.9</v>
      </c>
      <c r="F29" s="70">
        <v>-6.9</v>
      </c>
      <c r="G29" s="41" t="s">
        <v>223</v>
      </c>
      <c r="H29" s="30" t="s">
        <v>162</v>
      </c>
      <c r="J29" s="66" t="s">
        <v>150</v>
      </c>
      <c r="K29" s="43">
        <v>94.75</v>
      </c>
      <c r="L29" s="43">
        <v>20</v>
      </c>
      <c r="M29" s="43">
        <v>78</v>
      </c>
      <c r="N29" s="43">
        <v>36.75</v>
      </c>
    </row>
    <row r="30" spans="1:14" x14ac:dyDescent="0.3">
      <c r="A30" s="65" t="s">
        <v>83</v>
      </c>
      <c r="B30" s="65" t="s">
        <v>59</v>
      </c>
      <c r="C30" s="70">
        <v>0</v>
      </c>
      <c r="D30" s="70">
        <v>0</v>
      </c>
      <c r="E30" s="70">
        <v>0</v>
      </c>
      <c r="F30" s="70">
        <v>0</v>
      </c>
      <c r="G30" s="41" t="s">
        <v>224</v>
      </c>
      <c r="H30" s="30" t="s">
        <v>134</v>
      </c>
      <c r="J30" s="66" t="s">
        <v>151</v>
      </c>
      <c r="K30" s="43">
        <v>14</v>
      </c>
      <c r="L30" s="43">
        <v>50</v>
      </c>
      <c r="M30" s="43">
        <v>10</v>
      </c>
      <c r="N30" s="43">
        <v>54</v>
      </c>
    </row>
    <row r="31" spans="1:14" x14ac:dyDescent="0.3">
      <c r="A31" s="65" t="s">
        <v>84</v>
      </c>
      <c r="B31" s="65" t="s">
        <v>59</v>
      </c>
      <c r="C31" s="70">
        <v>0</v>
      </c>
      <c r="D31" s="70">
        <v>0</v>
      </c>
      <c r="E31" s="70">
        <v>0</v>
      </c>
      <c r="F31" s="70">
        <v>0</v>
      </c>
      <c r="G31" s="41" t="s">
        <v>225</v>
      </c>
      <c r="H31" s="30" t="s">
        <v>133</v>
      </c>
      <c r="J31" s="66" t="s">
        <v>152</v>
      </c>
      <c r="K31" s="43">
        <v>0</v>
      </c>
      <c r="L31" s="43">
        <v>0</v>
      </c>
      <c r="M31" s="43">
        <v>0</v>
      </c>
      <c r="N31" s="43">
        <v>0</v>
      </c>
    </row>
    <row r="32" spans="1:14" x14ac:dyDescent="0.3">
      <c r="A32" s="65" t="s">
        <v>85</v>
      </c>
      <c r="B32" s="65" t="s">
        <v>38</v>
      </c>
      <c r="C32" s="70">
        <v>0</v>
      </c>
      <c r="D32" s="70">
        <v>0</v>
      </c>
      <c r="E32" s="70">
        <v>13</v>
      </c>
      <c r="F32" s="70">
        <v>-13</v>
      </c>
      <c r="G32" s="41" t="s">
        <v>226</v>
      </c>
      <c r="H32" s="30" t="s">
        <v>135</v>
      </c>
      <c r="J32" s="66" t="s">
        <v>153</v>
      </c>
      <c r="K32" s="43">
        <v>28</v>
      </c>
      <c r="L32" s="43">
        <v>184</v>
      </c>
      <c r="M32" s="43">
        <v>187</v>
      </c>
      <c r="N32" s="43">
        <v>25</v>
      </c>
    </row>
    <row r="33" spans="1:14" x14ac:dyDescent="0.3">
      <c r="A33" s="65" t="s">
        <v>86</v>
      </c>
      <c r="B33" s="65" t="s">
        <v>59</v>
      </c>
      <c r="C33" s="70">
        <v>1.5</v>
      </c>
      <c r="D33" s="70">
        <v>8</v>
      </c>
      <c r="E33" s="70">
        <v>4</v>
      </c>
      <c r="F33" s="70">
        <v>5.5</v>
      </c>
      <c r="G33" s="41" t="s">
        <v>226</v>
      </c>
      <c r="H33" s="30" t="s">
        <v>135</v>
      </c>
      <c r="J33" s="66" t="s">
        <v>154</v>
      </c>
      <c r="K33" s="43">
        <v>10</v>
      </c>
      <c r="L33" s="43">
        <v>10</v>
      </c>
      <c r="M33" s="43">
        <v>10</v>
      </c>
      <c r="N33" s="43">
        <v>10</v>
      </c>
    </row>
    <row r="34" spans="1:14" x14ac:dyDescent="0.3">
      <c r="A34" s="65" t="s">
        <v>87</v>
      </c>
      <c r="B34" s="65" t="s">
        <v>59</v>
      </c>
      <c r="C34" s="70">
        <v>0</v>
      </c>
      <c r="D34" s="70">
        <v>0</v>
      </c>
      <c r="E34" s="70">
        <v>0</v>
      </c>
      <c r="F34" s="70">
        <v>0</v>
      </c>
      <c r="G34" s="41" t="s">
        <v>227</v>
      </c>
      <c r="H34" s="30" t="s">
        <v>152</v>
      </c>
      <c r="J34" s="66" t="s">
        <v>155</v>
      </c>
      <c r="K34" s="43">
        <v>20</v>
      </c>
      <c r="L34" s="43">
        <v>10</v>
      </c>
      <c r="M34" s="43">
        <v>10</v>
      </c>
      <c r="N34" s="43">
        <v>20</v>
      </c>
    </row>
    <row r="35" spans="1:14" x14ac:dyDescent="0.3">
      <c r="A35" s="65" t="s">
        <v>88</v>
      </c>
      <c r="B35" s="65" t="s">
        <v>38</v>
      </c>
      <c r="C35" s="70">
        <v>0</v>
      </c>
      <c r="D35" s="70">
        <v>0</v>
      </c>
      <c r="E35" s="70">
        <v>0</v>
      </c>
      <c r="F35" s="70">
        <v>0</v>
      </c>
      <c r="G35" s="41" t="s">
        <v>228</v>
      </c>
      <c r="H35" s="45" t="s">
        <v>125</v>
      </c>
      <c r="J35" s="66" t="s">
        <v>156</v>
      </c>
      <c r="K35" s="43">
        <v>0</v>
      </c>
      <c r="L35" s="43">
        <v>0</v>
      </c>
      <c r="M35" s="43">
        <v>0</v>
      </c>
      <c r="N35" s="43">
        <v>0</v>
      </c>
    </row>
    <row r="36" spans="1:14" x14ac:dyDescent="0.3">
      <c r="A36" s="65" t="s">
        <v>89</v>
      </c>
      <c r="B36" s="65" t="s">
        <v>59</v>
      </c>
      <c r="C36" s="70">
        <v>40</v>
      </c>
      <c r="D36" s="70">
        <v>340</v>
      </c>
      <c r="E36" s="70">
        <v>300</v>
      </c>
      <c r="F36" s="70">
        <v>80</v>
      </c>
      <c r="G36" s="41" t="s">
        <v>229</v>
      </c>
      <c r="H36" s="30" t="s">
        <v>178</v>
      </c>
      <c r="J36" s="66" t="s">
        <v>157</v>
      </c>
      <c r="K36" s="43">
        <v>9</v>
      </c>
      <c r="L36" s="43">
        <v>100</v>
      </c>
      <c r="M36" s="43">
        <v>110.5</v>
      </c>
      <c r="N36" s="43">
        <v>-1.5</v>
      </c>
    </row>
    <row r="37" spans="1:14" x14ac:dyDescent="0.3">
      <c r="A37" s="65" t="s">
        <v>90</v>
      </c>
      <c r="B37" s="65" t="s">
        <v>38</v>
      </c>
      <c r="C37" s="70">
        <v>4420</v>
      </c>
      <c r="D37" s="70">
        <v>4800</v>
      </c>
      <c r="E37" s="70">
        <v>3560</v>
      </c>
      <c r="F37" s="70">
        <v>5660</v>
      </c>
      <c r="G37" s="41" t="s">
        <v>230</v>
      </c>
      <c r="H37" s="30" t="s">
        <v>136</v>
      </c>
      <c r="J37" s="66" t="s">
        <v>158</v>
      </c>
      <c r="K37" s="43">
        <v>46.5</v>
      </c>
      <c r="L37" s="43">
        <v>50</v>
      </c>
      <c r="M37" s="43">
        <v>103.5</v>
      </c>
      <c r="N37" s="43">
        <v>-7</v>
      </c>
    </row>
    <row r="38" spans="1:14" x14ac:dyDescent="0.3">
      <c r="A38" s="65" t="s">
        <v>91</v>
      </c>
      <c r="B38" s="65" t="s">
        <v>43</v>
      </c>
      <c r="C38" s="70">
        <v>4</v>
      </c>
      <c r="D38" s="70">
        <v>70</v>
      </c>
      <c r="E38" s="70">
        <v>56</v>
      </c>
      <c r="F38" s="70">
        <v>18</v>
      </c>
      <c r="G38" s="41" t="s">
        <v>231</v>
      </c>
      <c r="H38" s="30" t="s">
        <v>137</v>
      </c>
      <c r="J38" s="66" t="s">
        <v>159</v>
      </c>
      <c r="K38" s="43">
        <v>17.399999999999999</v>
      </c>
      <c r="L38" s="43">
        <v>612</v>
      </c>
      <c r="M38" s="43">
        <v>629</v>
      </c>
      <c r="N38" s="43">
        <v>0.4</v>
      </c>
    </row>
    <row r="39" spans="1:14" x14ac:dyDescent="0.3">
      <c r="A39" s="65" t="s">
        <v>92</v>
      </c>
      <c r="B39" s="65" t="s">
        <v>59</v>
      </c>
      <c r="C39" s="70">
        <v>11.5</v>
      </c>
      <c r="D39" s="70">
        <v>150</v>
      </c>
      <c r="E39" s="70">
        <v>152.75</v>
      </c>
      <c r="F39" s="70">
        <v>8.75</v>
      </c>
      <c r="G39" s="41" t="s">
        <v>232</v>
      </c>
      <c r="H39" s="30" t="s">
        <v>179</v>
      </c>
      <c r="J39" s="66" t="s">
        <v>160</v>
      </c>
      <c r="K39" s="43">
        <v>8</v>
      </c>
      <c r="L39" s="43">
        <v>0</v>
      </c>
      <c r="M39" s="43">
        <v>1</v>
      </c>
      <c r="N39" s="43">
        <v>7</v>
      </c>
    </row>
    <row r="40" spans="1:14" x14ac:dyDescent="0.3">
      <c r="A40" s="65" t="s">
        <v>93</v>
      </c>
      <c r="B40" s="65" t="s">
        <v>59</v>
      </c>
      <c r="C40" s="70">
        <v>0</v>
      </c>
      <c r="D40" s="70">
        <v>35</v>
      </c>
      <c r="E40" s="70">
        <v>35</v>
      </c>
      <c r="F40" s="70">
        <v>0</v>
      </c>
      <c r="G40" s="41" t="s">
        <v>233</v>
      </c>
      <c r="H40" s="30" t="s">
        <v>180</v>
      </c>
      <c r="J40" s="66" t="s">
        <v>161</v>
      </c>
      <c r="K40" s="43">
        <v>3</v>
      </c>
      <c r="L40" s="43">
        <v>0</v>
      </c>
      <c r="M40" s="43">
        <v>3</v>
      </c>
      <c r="N40" s="43">
        <v>0</v>
      </c>
    </row>
    <row r="41" spans="1:14" x14ac:dyDescent="0.3">
      <c r="A41" s="65" t="s">
        <v>94</v>
      </c>
      <c r="B41" s="65" t="s">
        <v>59</v>
      </c>
      <c r="C41" s="70">
        <v>10</v>
      </c>
      <c r="D41" s="70">
        <v>160</v>
      </c>
      <c r="E41" s="70">
        <v>168</v>
      </c>
      <c r="F41" s="70">
        <v>2</v>
      </c>
      <c r="G41" s="41" t="s">
        <v>234</v>
      </c>
      <c r="H41" s="30" t="s">
        <v>181</v>
      </c>
      <c r="J41" s="66" t="s">
        <v>162</v>
      </c>
      <c r="K41" s="43">
        <v>0</v>
      </c>
      <c r="L41" s="43">
        <v>240</v>
      </c>
      <c r="M41" s="43">
        <v>246.9</v>
      </c>
      <c r="N41" s="43">
        <v>-6.9</v>
      </c>
    </row>
    <row r="42" spans="1:14" x14ac:dyDescent="0.3">
      <c r="A42" s="65" t="s">
        <v>95</v>
      </c>
      <c r="B42" s="65" t="s">
        <v>43</v>
      </c>
      <c r="C42" s="70">
        <v>28</v>
      </c>
      <c r="D42" s="70">
        <v>184</v>
      </c>
      <c r="E42" s="70">
        <v>187</v>
      </c>
      <c r="F42" s="70">
        <v>25</v>
      </c>
      <c r="G42" s="41" t="s">
        <v>235</v>
      </c>
      <c r="H42" s="30" t="s">
        <v>153</v>
      </c>
      <c r="J42" s="66" t="s">
        <v>125</v>
      </c>
      <c r="K42" s="43">
        <v>0</v>
      </c>
      <c r="L42" s="43">
        <v>0</v>
      </c>
      <c r="M42" s="43">
        <v>0</v>
      </c>
      <c r="N42" s="43">
        <v>0</v>
      </c>
    </row>
    <row r="43" spans="1:14" x14ac:dyDescent="0.3">
      <c r="A43" s="65" t="s">
        <v>96</v>
      </c>
      <c r="B43" s="65" t="s">
        <v>59</v>
      </c>
      <c r="C43" s="70">
        <v>0</v>
      </c>
      <c r="D43" s="70">
        <v>0</v>
      </c>
      <c r="E43" s="70">
        <v>0</v>
      </c>
      <c r="F43" s="70">
        <v>0</v>
      </c>
      <c r="G43" s="41" t="s">
        <v>236</v>
      </c>
      <c r="H43" s="30" t="s">
        <v>182</v>
      </c>
      <c r="J43" s="66" t="s">
        <v>163</v>
      </c>
      <c r="K43" s="43">
        <v>1</v>
      </c>
      <c r="L43" s="43">
        <v>250</v>
      </c>
      <c r="M43" s="43">
        <v>269</v>
      </c>
      <c r="N43" s="43">
        <v>-18</v>
      </c>
    </row>
    <row r="44" spans="1:14" x14ac:dyDescent="0.3">
      <c r="A44" s="65" t="s">
        <v>97</v>
      </c>
      <c r="B44" s="65" t="s">
        <v>59</v>
      </c>
      <c r="C44" s="70">
        <v>0</v>
      </c>
      <c r="D44" s="70">
        <v>0</v>
      </c>
      <c r="E44" s="70">
        <v>0</v>
      </c>
      <c r="F44" s="70">
        <v>0</v>
      </c>
      <c r="G44" s="41" t="s">
        <v>237</v>
      </c>
      <c r="H44" s="30" t="s">
        <v>183</v>
      </c>
      <c r="J44" s="66" t="s">
        <v>164</v>
      </c>
      <c r="K44" s="43">
        <v>10</v>
      </c>
      <c r="L44" s="43">
        <v>140</v>
      </c>
      <c r="M44" s="43">
        <v>141</v>
      </c>
      <c r="N44" s="43">
        <v>9</v>
      </c>
    </row>
    <row r="45" spans="1:14" x14ac:dyDescent="0.3">
      <c r="A45" s="65" t="s">
        <v>98</v>
      </c>
      <c r="B45" s="65" t="s">
        <v>59</v>
      </c>
      <c r="C45" s="70">
        <v>0</v>
      </c>
      <c r="D45" s="70">
        <v>0</v>
      </c>
      <c r="E45" s="70">
        <v>0</v>
      </c>
      <c r="F45" s="70">
        <v>0</v>
      </c>
      <c r="G45" s="41" t="s">
        <v>238</v>
      </c>
      <c r="H45" s="30" t="s">
        <v>156</v>
      </c>
      <c r="J45" s="66" t="s">
        <v>165</v>
      </c>
      <c r="K45" s="43">
        <v>5</v>
      </c>
      <c r="L45" s="43">
        <v>160</v>
      </c>
      <c r="M45" s="43">
        <v>135</v>
      </c>
      <c r="N45" s="43">
        <v>30</v>
      </c>
    </row>
    <row r="46" spans="1:14" x14ac:dyDescent="0.3">
      <c r="A46" s="65" t="s">
        <v>99</v>
      </c>
      <c r="B46" s="65" t="s">
        <v>59</v>
      </c>
      <c r="C46" s="70">
        <v>20</v>
      </c>
      <c r="D46" s="70">
        <v>10</v>
      </c>
      <c r="E46" s="70">
        <v>10</v>
      </c>
      <c r="F46" s="70">
        <v>20</v>
      </c>
      <c r="G46" s="41" t="s">
        <v>239</v>
      </c>
      <c r="H46" s="30" t="s">
        <v>155</v>
      </c>
      <c r="J46" s="66" t="s">
        <v>166</v>
      </c>
      <c r="K46" s="43">
        <v>52</v>
      </c>
      <c r="L46" s="43">
        <v>40</v>
      </c>
      <c r="M46" s="43">
        <v>82</v>
      </c>
      <c r="N46" s="43">
        <v>10</v>
      </c>
    </row>
    <row r="47" spans="1:14" x14ac:dyDescent="0.3">
      <c r="A47" s="65" t="s">
        <v>100</v>
      </c>
      <c r="B47" s="65" t="s">
        <v>59</v>
      </c>
      <c r="C47" s="70">
        <v>10</v>
      </c>
      <c r="D47" s="70">
        <v>10</v>
      </c>
      <c r="E47" s="70">
        <v>10</v>
      </c>
      <c r="F47" s="70">
        <v>10</v>
      </c>
      <c r="G47" s="41" t="s">
        <v>240</v>
      </c>
      <c r="H47" s="30" t="s">
        <v>154</v>
      </c>
      <c r="J47" s="66" t="s">
        <v>167</v>
      </c>
      <c r="K47" s="43">
        <v>20</v>
      </c>
      <c r="L47" s="43">
        <v>10</v>
      </c>
      <c r="M47" s="43">
        <v>6.9</v>
      </c>
      <c r="N47" s="43">
        <v>23.1</v>
      </c>
    </row>
    <row r="48" spans="1:14" x14ac:dyDescent="0.3">
      <c r="A48" s="65" t="s">
        <v>101</v>
      </c>
      <c r="B48" s="65" t="s">
        <v>43</v>
      </c>
      <c r="C48" s="70">
        <v>54.5</v>
      </c>
      <c r="D48" s="70">
        <v>405</v>
      </c>
      <c r="E48" s="70">
        <v>454.5</v>
      </c>
      <c r="F48" s="70">
        <v>5</v>
      </c>
      <c r="G48" s="41" t="s">
        <v>241</v>
      </c>
      <c r="H48" s="30" t="s">
        <v>138</v>
      </c>
      <c r="J48" s="66" t="s">
        <v>168</v>
      </c>
      <c r="K48" s="43">
        <v>0</v>
      </c>
      <c r="L48" s="43">
        <v>0</v>
      </c>
      <c r="M48" s="43">
        <v>0</v>
      </c>
      <c r="N48" s="43">
        <v>0</v>
      </c>
    </row>
    <row r="49" spans="1:14" x14ac:dyDescent="0.3">
      <c r="A49" s="65" t="s">
        <v>102</v>
      </c>
      <c r="B49" s="65" t="s">
        <v>43</v>
      </c>
      <c r="C49" s="70">
        <v>0</v>
      </c>
      <c r="D49" s="70">
        <v>0</v>
      </c>
      <c r="E49" s="70">
        <v>0</v>
      </c>
      <c r="F49" s="70">
        <v>0</v>
      </c>
      <c r="G49" s="41" t="s">
        <v>242</v>
      </c>
      <c r="H49" s="30" t="s">
        <v>184</v>
      </c>
      <c r="J49" s="66" t="s">
        <v>169</v>
      </c>
      <c r="K49" s="43">
        <v>167</v>
      </c>
      <c r="L49" s="43">
        <v>0</v>
      </c>
      <c r="M49" s="43">
        <v>167</v>
      </c>
      <c r="N49" s="43">
        <v>0</v>
      </c>
    </row>
    <row r="50" spans="1:14" x14ac:dyDescent="0.3">
      <c r="A50" s="65" t="s">
        <v>103</v>
      </c>
      <c r="B50" s="65" t="s">
        <v>43</v>
      </c>
      <c r="C50" s="70">
        <v>2</v>
      </c>
      <c r="D50" s="70">
        <v>0</v>
      </c>
      <c r="E50" s="70">
        <v>0</v>
      </c>
      <c r="F50" s="70">
        <v>2</v>
      </c>
      <c r="G50" s="41" t="s">
        <v>243</v>
      </c>
      <c r="H50" s="30" t="s">
        <v>185</v>
      </c>
      <c r="J50" s="66" t="s">
        <v>170</v>
      </c>
      <c r="K50" s="43">
        <v>250</v>
      </c>
      <c r="L50" s="43">
        <v>20</v>
      </c>
      <c r="M50" s="43">
        <v>270</v>
      </c>
      <c r="N50" s="43">
        <v>0</v>
      </c>
    </row>
    <row r="51" spans="1:14" x14ac:dyDescent="0.3">
      <c r="A51" s="65" t="s">
        <v>104</v>
      </c>
      <c r="B51" s="65" t="s">
        <v>43</v>
      </c>
      <c r="C51" s="70">
        <v>9</v>
      </c>
      <c r="D51" s="70">
        <v>100</v>
      </c>
      <c r="E51" s="70">
        <v>110.5</v>
      </c>
      <c r="F51" s="70">
        <v>-1.5</v>
      </c>
      <c r="G51" s="41" t="s">
        <v>244</v>
      </c>
      <c r="H51" s="30" t="s">
        <v>157</v>
      </c>
      <c r="J51" s="66" t="s">
        <v>171</v>
      </c>
      <c r="K51" s="43">
        <v>640</v>
      </c>
      <c r="L51" s="43">
        <v>0</v>
      </c>
      <c r="M51" s="43">
        <v>475</v>
      </c>
      <c r="N51" s="43">
        <v>165</v>
      </c>
    </row>
    <row r="52" spans="1:14" x14ac:dyDescent="0.3">
      <c r="A52" s="65" t="s">
        <v>105</v>
      </c>
      <c r="B52" s="65" t="s">
        <v>43</v>
      </c>
      <c r="C52" s="70">
        <v>29</v>
      </c>
      <c r="D52" s="70">
        <v>150</v>
      </c>
      <c r="E52" s="70">
        <v>173.5</v>
      </c>
      <c r="F52" s="70">
        <v>5.5</v>
      </c>
      <c r="G52" s="41" t="s">
        <v>245</v>
      </c>
      <c r="H52" s="30" t="s">
        <v>139</v>
      </c>
      <c r="J52" s="66" t="s">
        <v>172</v>
      </c>
      <c r="K52" s="43">
        <v>190</v>
      </c>
      <c r="L52" s="43">
        <v>0</v>
      </c>
      <c r="M52" s="43">
        <v>160</v>
      </c>
      <c r="N52" s="43">
        <v>30</v>
      </c>
    </row>
    <row r="53" spans="1:14" x14ac:dyDescent="0.3">
      <c r="A53" s="65" t="s">
        <v>106</v>
      </c>
      <c r="B53" s="65" t="s">
        <v>59</v>
      </c>
      <c r="C53" s="70">
        <v>1</v>
      </c>
      <c r="D53" s="70">
        <v>250</v>
      </c>
      <c r="E53" s="70">
        <v>269</v>
      </c>
      <c r="F53" s="70">
        <v>-18</v>
      </c>
      <c r="G53" s="41" t="s">
        <v>246</v>
      </c>
      <c r="H53" s="30" t="s">
        <v>163</v>
      </c>
      <c r="J53" s="66" t="s">
        <v>173</v>
      </c>
      <c r="K53" s="43">
        <v>83.5</v>
      </c>
      <c r="L53" s="43">
        <v>0</v>
      </c>
      <c r="M53" s="43">
        <v>40</v>
      </c>
      <c r="N53" s="43">
        <v>43.5</v>
      </c>
    </row>
    <row r="54" spans="1:14" x14ac:dyDescent="0.3">
      <c r="A54" s="65" t="s">
        <v>44</v>
      </c>
      <c r="B54" s="65" t="s">
        <v>59</v>
      </c>
      <c r="C54" s="70">
        <v>-3.6</v>
      </c>
      <c r="D54" s="70">
        <v>40</v>
      </c>
      <c r="E54" s="70">
        <v>36.4</v>
      </c>
      <c r="F54" s="70">
        <v>0</v>
      </c>
      <c r="G54" s="41" t="s">
        <v>247</v>
      </c>
      <c r="H54" s="30" t="s">
        <v>140</v>
      </c>
      <c r="J54" s="66" t="s">
        <v>174</v>
      </c>
      <c r="K54" s="43">
        <v>20</v>
      </c>
      <c r="L54" s="43">
        <v>0</v>
      </c>
      <c r="M54" s="43">
        <v>0</v>
      </c>
      <c r="N54" s="43">
        <v>20</v>
      </c>
    </row>
    <row r="55" spans="1:14" x14ac:dyDescent="0.3">
      <c r="A55" s="65" t="s">
        <v>42</v>
      </c>
      <c r="B55" s="65" t="s">
        <v>59</v>
      </c>
      <c r="C55" s="70">
        <v>50</v>
      </c>
      <c r="D55" s="70">
        <v>100</v>
      </c>
      <c r="E55" s="70">
        <v>155</v>
      </c>
      <c r="F55" s="70">
        <v>-5</v>
      </c>
      <c r="G55" s="41" t="s">
        <v>248</v>
      </c>
      <c r="H55" s="30" t="s">
        <v>141</v>
      </c>
      <c r="J55" s="66" t="s">
        <v>175</v>
      </c>
      <c r="K55" s="43">
        <v>3</v>
      </c>
      <c r="L55" s="43">
        <v>0</v>
      </c>
      <c r="M55" s="43">
        <v>3.5</v>
      </c>
      <c r="N55" s="43">
        <v>-0.5</v>
      </c>
    </row>
    <row r="56" spans="1:14" x14ac:dyDescent="0.3">
      <c r="A56" s="65" t="s">
        <v>107</v>
      </c>
      <c r="B56" s="65" t="s">
        <v>59</v>
      </c>
      <c r="C56" s="70">
        <v>46.5</v>
      </c>
      <c r="D56" s="70">
        <v>50</v>
      </c>
      <c r="E56" s="70">
        <v>103.5</v>
      </c>
      <c r="F56" s="70">
        <v>-7</v>
      </c>
      <c r="G56" s="41" t="s">
        <v>249</v>
      </c>
      <c r="H56" s="30" t="s">
        <v>158</v>
      </c>
      <c r="J56" s="66" t="s">
        <v>176</v>
      </c>
      <c r="K56" s="43">
        <v>0</v>
      </c>
      <c r="L56" s="43">
        <v>1160</v>
      </c>
      <c r="M56" s="43">
        <v>1153</v>
      </c>
      <c r="N56" s="43">
        <v>7</v>
      </c>
    </row>
    <row r="57" spans="1:14" x14ac:dyDescent="0.3">
      <c r="A57" s="65" t="s">
        <v>108</v>
      </c>
      <c r="B57" s="65" t="s">
        <v>59</v>
      </c>
      <c r="C57" s="70">
        <v>10</v>
      </c>
      <c r="D57" s="70">
        <v>140</v>
      </c>
      <c r="E57" s="70">
        <v>141</v>
      </c>
      <c r="F57" s="70">
        <v>9</v>
      </c>
      <c r="G57" s="41" t="s">
        <v>250</v>
      </c>
      <c r="H57" s="30" t="s">
        <v>164</v>
      </c>
      <c r="J57" s="66" t="s">
        <v>177</v>
      </c>
      <c r="K57" s="43">
        <v>0</v>
      </c>
      <c r="L57" s="43">
        <v>500</v>
      </c>
      <c r="M57" s="43">
        <v>485</v>
      </c>
      <c r="N57" s="43">
        <v>15</v>
      </c>
    </row>
    <row r="58" spans="1:14" x14ac:dyDescent="0.3">
      <c r="A58" s="65" t="s">
        <v>109</v>
      </c>
      <c r="B58" s="65" t="s">
        <v>59</v>
      </c>
      <c r="C58" s="70">
        <v>52</v>
      </c>
      <c r="D58" s="70">
        <v>40</v>
      </c>
      <c r="E58" s="70">
        <v>82</v>
      </c>
      <c r="F58" s="70">
        <v>10</v>
      </c>
      <c r="G58" s="41" t="s">
        <v>251</v>
      </c>
      <c r="H58" s="30" t="s">
        <v>166</v>
      </c>
      <c r="J58" s="66" t="s">
        <v>178</v>
      </c>
      <c r="K58" s="43">
        <v>40</v>
      </c>
      <c r="L58" s="43">
        <v>340</v>
      </c>
      <c r="M58" s="43">
        <v>300</v>
      </c>
      <c r="N58" s="43">
        <v>80</v>
      </c>
    </row>
    <row r="59" spans="1:14" x14ac:dyDescent="0.3">
      <c r="A59" s="65" t="s">
        <v>110</v>
      </c>
      <c r="B59" s="65" t="s">
        <v>59</v>
      </c>
      <c r="C59" s="70">
        <v>5</v>
      </c>
      <c r="D59" s="70">
        <v>160</v>
      </c>
      <c r="E59" s="70">
        <v>135</v>
      </c>
      <c r="F59" s="70">
        <v>30</v>
      </c>
      <c r="G59" s="41" t="s">
        <v>252</v>
      </c>
      <c r="H59" s="30" t="s">
        <v>165</v>
      </c>
      <c r="J59" s="66" t="s">
        <v>179</v>
      </c>
      <c r="K59" s="43">
        <v>11.5</v>
      </c>
      <c r="L59" s="43">
        <v>150</v>
      </c>
      <c r="M59" s="43">
        <v>152.75</v>
      </c>
      <c r="N59" s="43">
        <v>8.75</v>
      </c>
    </row>
    <row r="60" spans="1:14" x14ac:dyDescent="0.3">
      <c r="A60" s="65" t="s">
        <v>111</v>
      </c>
      <c r="B60" s="65" t="s">
        <v>59</v>
      </c>
      <c r="C60" s="70">
        <v>54</v>
      </c>
      <c r="D60" s="70">
        <v>450</v>
      </c>
      <c r="E60" s="70">
        <v>490</v>
      </c>
      <c r="F60" s="70">
        <v>14</v>
      </c>
      <c r="G60" s="41" t="s">
        <v>253</v>
      </c>
      <c r="H60" s="30" t="s">
        <v>142</v>
      </c>
      <c r="J60" s="66" t="s">
        <v>180</v>
      </c>
      <c r="K60" s="43">
        <v>0</v>
      </c>
      <c r="L60" s="43">
        <v>35</v>
      </c>
      <c r="M60" s="43">
        <v>35</v>
      </c>
      <c r="N60" s="43">
        <v>0</v>
      </c>
    </row>
    <row r="61" spans="1:14" x14ac:dyDescent="0.3">
      <c r="A61" s="65" t="s">
        <v>112</v>
      </c>
      <c r="B61" s="65" t="s">
        <v>43</v>
      </c>
      <c r="C61" s="70">
        <v>5</v>
      </c>
      <c r="D61" s="70">
        <v>20</v>
      </c>
      <c r="E61" s="70">
        <v>20</v>
      </c>
      <c r="F61" s="70">
        <v>5</v>
      </c>
      <c r="G61" s="41" t="s">
        <v>254</v>
      </c>
      <c r="H61" s="30" t="s">
        <v>186</v>
      </c>
      <c r="J61" s="66" t="s">
        <v>181</v>
      </c>
      <c r="K61" s="43">
        <v>10</v>
      </c>
      <c r="L61" s="43">
        <v>160</v>
      </c>
      <c r="M61" s="43">
        <v>168</v>
      </c>
      <c r="N61" s="43">
        <v>2</v>
      </c>
    </row>
    <row r="62" spans="1:14" x14ac:dyDescent="0.3">
      <c r="A62" s="65" t="s">
        <v>113</v>
      </c>
      <c r="B62" s="65" t="s">
        <v>59</v>
      </c>
      <c r="C62" s="70">
        <v>20</v>
      </c>
      <c r="D62" s="70">
        <v>10</v>
      </c>
      <c r="E62" s="70">
        <v>6.9</v>
      </c>
      <c r="F62" s="70">
        <v>23.1</v>
      </c>
      <c r="G62" s="41" t="s">
        <v>255</v>
      </c>
      <c r="H62" s="30" t="s">
        <v>167</v>
      </c>
      <c r="J62" s="66" t="s">
        <v>182</v>
      </c>
      <c r="K62" s="43">
        <v>0</v>
      </c>
      <c r="L62" s="43">
        <v>0</v>
      </c>
      <c r="M62" s="43">
        <v>0</v>
      </c>
      <c r="N62" s="43">
        <v>0</v>
      </c>
    </row>
    <row r="63" spans="1:14" x14ac:dyDescent="0.3">
      <c r="A63" s="65" t="s">
        <v>114</v>
      </c>
      <c r="B63" s="65" t="s">
        <v>43</v>
      </c>
      <c r="C63" s="70">
        <v>100</v>
      </c>
      <c r="D63" s="70">
        <v>0</v>
      </c>
      <c r="E63" s="70">
        <v>0</v>
      </c>
      <c r="F63" s="70">
        <v>100</v>
      </c>
      <c r="G63" s="41" t="s">
        <v>256</v>
      </c>
      <c r="H63" s="30" t="s">
        <v>187</v>
      </c>
      <c r="J63" s="66" t="s">
        <v>183</v>
      </c>
      <c r="K63" s="43">
        <v>0</v>
      </c>
      <c r="L63" s="43">
        <v>0</v>
      </c>
      <c r="M63" s="43">
        <v>0</v>
      </c>
      <c r="N63" s="43">
        <v>0</v>
      </c>
    </row>
    <row r="64" spans="1:14" x14ac:dyDescent="0.3">
      <c r="A64" s="65" t="s">
        <v>115</v>
      </c>
      <c r="B64" s="65" t="s">
        <v>43</v>
      </c>
      <c r="C64" s="70">
        <v>0</v>
      </c>
      <c r="D64" s="70">
        <v>0</v>
      </c>
      <c r="E64" s="70">
        <v>0</v>
      </c>
      <c r="F64" s="70">
        <v>0</v>
      </c>
      <c r="G64" s="41" t="s">
        <v>257</v>
      </c>
      <c r="H64" s="30" t="s">
        <v>168</v>
      </c>
      <c r="J64" s="66" t="s">
        <v>184</v>
      </c>
      <c r="K64" s="43">
        <v>0</v>
      </c>
      <c r="L64" s="43">
        <v>0</v>
      </c>
      <c r="M64" s="43">
        <v>0</v>
      </c>
      <c r="N64" s="43">
        <v>0</v>
      </c>
    </row>
    <row r="65" spans="1:14" x14ac:dyDescent="0.3">
      <c r="A65" s="65" t="s">
        <v>116</v>
      </c>
      <c r="B65" s="65" t="s">
        <v>43</v>
      </c>
      <c r="C65" s="70">
        <v>17.399999999999999</v>
      </c>
      <c r="D65" s="70">
        <v>612</v>
      </c>
      <c r="E65" s="70">
        <v>629</v>
      </c>
      <c r="F65" s="70">
        <v>0.4</v>
      </c>
      <c r="G65" s="41" t="s">
        <v>258</v>
      </c>
      <c r="H65" s="30" t="s">
        <v>159</v>
      </c>
      <c r="J65" s="66" t="s">
        <v>185</v>
      </c>
      <c r="K65" s="43">
        <v>2</v>
      </c>
      <c r="L65" s="43">
        <v>0</v>
      </c>
      <c r="M65" s="43">
        <v>0</v>
      </c>
      <c r="N65" s="43">
        <v>2</v>
      </c>
    </row>
    <row r="66" spans="1:14" x14ac:dyDescent="0.3">
      <c r="A66" s="65" t="s">
        <v>117</v>
      </c>
      <c r="B66" s="65" t="s">
        <v>118</v>
      </c>
      <c r="C66" s="70">
        <v>0</v>
      </c>
      <c r="D66" s="70">
        <v>10</v>
      </c>
      <c r="E66" s="70">
        <v>5</v>
      </c>
      <c r="F66" s="70">
        <v>5</v>
      </c>
      <c r="G66" s="41" t="s">
        <v>259</v>
      </c>
      <c r="H66" s="45" t="s">
        <v>124</v>
      </c>
      <c r="J66" s="66" t="s">
        <v>186</v>
      </c>
      <c r="K66" s="43">
        <v>5</v>
      </c>
      <c r="L66" s="43">
        <v>20</v>
      </c>
      <c r="M66" s="43">
        <v>20</v>
      </c>
      <c r="N66" s="43">
        <v>5</v>
      </c>
    </row>
    <row r="67" spans="1:14" x14ac:dyDescent="0.3">
      <c r="A67" s="65" t="s">
        <v>119</v>
      </c>
      <c r="B67" s="65" t="s">
        <v>59</v>
      </c>
      <c r="C67" s="70">
        <v>42</v>
      </c>
      <c r="D67" s="70">
        <v>20</v>
      </c>
      <c r="E67" s="70">
        <v>41</v>
      </c>
      <c r="F67" s="70">
        <v>21</v>
      </c>
      <c r="G67" s="41" t="s">
        <v>260</v>
      </c>
      <c r="H67" s="30" t="s">
        <v>143</v>
      </c>
      <c r="J67" s="66" t="s">
        <v>187</v>
      </c>
      <c r="K67" s="43">
        <v>100</v>
      </c>
      <c r="L67" s="43">
        <v>0</v>
      </c>
      <c r="M67" s="43">
        <v>0</v>
      </c>
      <c r="N67" s="43">
        <v>100</v>
      </c>
    </row>
    <row r="68" spans="1:14" x14ac:dyDescent="0.3">
      <c r="A68" s="65" t="s">
        <v>120</v>
      </c>
      <c r="B68" s="65" t="s">
        <v>59</v>
      </c>
      <c r="C68" s="70">
        <v>13.1</v>
      </c>
      <c r="D68" s="70">
        <v>70</v>
      </c>
      <c r="E68" s="70">
        <v>43.1</v>
      </c>
      <c r="F68" s="70">
        <v>40</v>
      </c>
      <c r="G68" s="41" t="s">
        <v>261</v>
      </c>
      <c r="H68" s="30" t="s">
        <v>144</v>
      </c>
      <c r="J68" s="66" t="s">
        <v>188</v>
      </c>
      <c r="K68" s="43">
        <v>10</v>
      </c>
      <c r="L68" s="43">
        <v>0</v>
      </c>
      <c r="M68" s="43">
        <v>0.2</v>
      </c>
      <c r="N68" s="43">
        <v>9.8000000000000007</v>
      </c>
    </row>
    <row r="69" spans="1:14" x14ac:dyDescent="0.3">
      <c r="A69" s="65" t="s">
        <v>121</v>
      </c>
      <c r="B69" s="65" t="s">
        <v>59</v>
      </c>
      <c r="C69" s="70">
        <v>32</v>
      </c>
      <c r="D69" s="70">
        <v>30</v>
      </c>
      <c r="E69" s="70">
        <v>32</v>
      </c>
      <c r="F69" s="70">
        <v>30</v>
      </c>
      <c r="G69" s="41" t="s">
        <v>262</v>
      </c>
      <c r="H69" s="30" t="s">
        <v>145</v>
      </c>
      <c r="J69" s="66" t="s">
        <v>20</v>
      </c>
      <c r="K69" s="43">
        <v>6914.15</v>
      </c>
      <c r="L69" s="43">
        <v>13484</v>
      </c>
      <c r="M69" s="43">
        <v>14859.95</v>
      </c>
      <c r="N69" s="43">
        <v>5538.2000000000007</v>
      </c>
    </row>
    <row r="70" spans="1:14" x14ac:dyDescent="0.3">
      <c r="A70" s="65" t="s">
        <v>122</v>
      </c>
      <c r="B70" s="65" t="s">
        <v>38</v>
      </c>
      <c r="C70" s="70">
        <v>0</v>
      </c>
      <c r="D70" s="70">
        <v>0</v>
      </c>
      <c r="E70" s="70">
        <v>0</v>
      </c>
      <c r="F70" s="70">
        <v>0</v>
      </c>
      <c r="G70" s="41" t="s">
        <v>263</v>
      </c>
      <c r="H70" s="30" t="s">
        <v>146</v>
      </c>
    </row>
    <row r="71" spans="1:14" x14ac:dyDescent="0.3">
      <c r="A71" s="65" t="s">
        <v>123</v>
      </c>
      <c r="B71" s="65" t="s">
        <v>59</v>
      </c>
      <c r="C71" s="70">
        <v>10</v>
      </c>
      <c r="D71" s="70">
        <v>0</v>
      </c>
      <c r="E71" s="70">
        <v>0.2</v>
      </c>
      <c r="F71" s="70">
        <v>9.8000000000000007</v>
      </c>
      <c r="G71" s="41" t="s">
        <v>264</v>
      </c>
      <c r="H71" s="30" t="s">
        <v>188</v>
      </c>
    </row>
    <row r="72" spans="1:14" x14ac:dyDescent="0.3">
      <c r="A72" s="47"/>
      <c r="B72" s="47"/>
      <c r="C72" s="48"/>
      <c r="D72" s="48"/>
      <c r="E72" s="48"/>
      <c r="F72" s="48"/>
      <c r="G72" s="41"/>
    </row>
    <row r="73" spans="1:14" x14ac:dyDescent="0.3">
      <c r="A73" s="47"/>
      <c r="B73" s="47"/>
      <c r="C73" s="48"/>
      <c r="D73" s="48"/>
      <c r="E73" s="48"/>
      <c r="F73" s="48"/>
      <c r="G73" s="41"/>
    </row>
    <row r="74" spans="1:14" x14ac:dyDescent="0.3">
      <c r="A74" s="47"/>
      <c r="B74" s="47"/>
      <c r="C74" s="48"/>
      <c r="D74" s="48"/>
      <c r="E74" s="48"/>
      <c r="F74" s="48"/>
      <c r="G74" s="41"/>
    </row>
    <row r="75" spans="1:14" x14ac:dyDescent="0.3">
      <c r="A75" s="47"/>
      <c r="B75" s="47"/>
      <c r="C75" s="48"/>
      <c r="D75" s="48"/>
      <c r="E75" s="48"/>
      <c r="F75" s="48"/>
      <c r="G75" s="41"/>
    </row>
    <row r="76" spans="1:14" x14ac:dyDescent="0.3">
      <c r="A76" s="47"/>
      <c r="B76" s="47"/>
      <c r="C76" s="48"/>
      <c r="D76" s="48"/>
      <c r="E76" s="48"/>
      <c r="F76" s="48"/>
      <c r="G76" s="41"/>
    </row>
    <row r="77" spans="1:14" x14ac:dyDescent="0.3">
      <c r="A77" s="47"/>
      <c r="B77" s="47"/>
      <c r="C77" s="48"/>
      <c r="D77" s="48"/>
      <c r="E77" s="48"/>
      <c r="F77" s="48"/>
      <c r="G77" s="41"/>
    </row>
    <row r="78" spans="1:14" x14ac:dyDescent="0.3">
      <c r="A78" s="47"/>
      <c r="B78" s="47"/>
      <c r="C78" s="48"/>
      <c r="D78" s="48"/>
      <c r="E78" s="48"/>
      <c r="F78" s="48"/>
      <c r="G78" s="41"/>
    </row>
    <row r="79" spans="1:14" x14ac:dyDescent="0.3">
      <c r="A79" s="47"/>
      <c r="B79" s="47"/>
      <c r="C79" s="48"/>
      <c r="D79" s="48"/>
      <c r="E79" s="48"/>
      <c r="F79" s="48"/>
      <c r="G79" s="41"/>
    </row>
    <row r="80" spans="1:14" x14ac:dyDescent="0.3">
      <c r="A80" s="47"/>
      <c r="B80" s="47"/>
      <c r="C80" s="48"/>
      <c r="D80" s="48"/>
      <c r="E80" s="48"/>
      <c r="F80" s="48"/>
      <c r="G80" s="41"/>
    </row>
    <row r="81" spans="1:7" x14ac:dyDescent="0.3">
      <c r="A81" s="47"/>
      <c r="B81" s="47"/>
      <c r="C81" s="48"/>
      <c r="D81" s="48"/>
      <c r="E81" s="48"/>
      <c r="F81" s="48"/>
      <c r="G81" s="41"/>
    </row>
    <row r="82" spans="1:7" x14ac:dyDescent="0.3">
      <c r="A82" s="47"/>
      <c r="B82" s="47"/>
      <c r="C82" s="48"/>
      <c r="D82" s="48"/>
      <c r="E82" s="48"/>
      <c r="F82" s="48"/>
      <c r="G82" s="41"/>
    </row>
    <row r="83" spans="1:7" x14ac:dyDescent="0.3">
      <c r="A83" s="47"/>
      <c r="B83" s="47"/>
      <c r="C83" s="48"/>
      <c r="D83" s="48"/>
      <c r="E83" s="48"/>
      <c r="F83" s="48"/>
      <c r="G83" s="41"/>
    </row>
    <row r="84" spans="1:7" x14ac:dyDescent="0.3">
      <c r="A84" s="47"/>
      <c r="B84" s="47"/>
      <c r="C84" s="48"/>
      <c r="D84" s="48"/>
      <c r="E84" s="48"/>
      <c r="F84" s="48"/>
      <c r="G84" s="41"/>
    </row>
    <row r="85" spans="1:7" x14ac:dyDescent="0.3">
      <c r="A85" s="47"/>
      <c r="B85" s="47"/>
      <c r="C85" s="48"/>
      <c r="D85" s="48"/>
      <c r="E85" s="48"/>
      <c r="F85" s="48"/>
      <c r="G85" s="41"/>
    </row>
    <row r="86" spans="1:7" x14ac:dyDescent="0.3">
      <c r="A86" s="47"/>
      <c r="B86" s="47"/>
      <c r="C86" s="48"/>
      <c r="D86" s="48"/>
      <c r="E86" s="48"/>
      <c r="F86" s="48"/>
      <c r="G86" s="41"/>
    </row>
    <row r="87" spans="1:7" x14ac:dyDescent="0.3">
      <c r="A87" s="47"/>
      <c r="B87" s="47"/>
      <c r="C87" s="48"/>
      <c r="D87" s="48"/>
      <c r="E87" s="48"/>
      <c r="F87" s="48"/>
      <c r="G87" s="41"/>
    </row>
    <row r="88" spans="1:7" x14ac:dyDescent="0.3">
      <c r="A88" s="47"/>
      <c r="B88" s="47"/>
      <c r="C88" s="48"/>
      <c r="D88" s="48"/>
      <c r="E88" s="48"/>
      <c r="F88" s="48"/>
      <c r="G88" s="41"/>
    </row>
    <row r="89" spans="1:7" x14ac:dyDescent="0.3">
      <c r="A89" s="47"/>
      <c r="B89" s="47"/>
      <c r="C89" s="48"/>
      <c r="D89" s="48"/>
      <c r="E89" s="48"/>
      <c r="F89" s="48"/>
      <c r="G89" s="41"/>
    </row>
    <row r="90" spans="1:7" x14ac:dyDescent="0.3">
      <c r="A90" s="47"/>
      <c r="B90" s="47"/>
      <c r="C90" s="48"/>
      <c r="D90" s="48"/>
      <c r="E90" s="48"/>
      <c r="F90" s="48"/>
      <c r="G90" s="41"/>
    </row>
    <row r="91" spans="1:7" x14ac:dyDescent="0.3">
      <c r="A91" s="47"/>
      <c r="B91" s="47"/>
      <c r="C91" s="48"/>
      <c r="D91" s="48"/>
      <c r="E91" s="48"/>
      <c r="F91" s="48"/>
      <c r="G91" s="41"/>
    </row>
    <row r="92" spans="1:7" x14ac:dyDescent="0.3">
      <c r="A92" s="47"/>
      <c r="B92" s="47"/>
      <c r="C92" s="48"/>
      <c r="D92" s="48"/>
      <c r="E92" s="48"/>
      <c r="F92" s="48"/>
      <c r="G92" s="41"/>
    </row>
    <row r="93" spans="1:7" x14ac:dyDescent="0.3">
      <c r="A93" s="47"/>
      <c r="B93" s="47"/>
      <c r="C93" s="48"/>
      <c r="D93" s="48"/>
      <c r="E93" s="48"/>
      <c r="F93" s="48"/>
      <c r="G93" s="41"/>
    </row>
    <row r="94" spans="1:7" x14ac:dyDescent="0.3">
      <c r="A94" s="47"/>
      <c r="B94" s="47"/>
      <c r="C94" s="48"/>
      <c r="D94" s="48"/>
      <c r="E94" s="48"/>
      <c r="F94" s="48"/>
      <c r="G94" s="41"/>
    </row>
    <row r="95" spans="1:7" x14ac:dyDescent="0.3">
      <c r="A95" s="47"/>
      <c r="B95" s="47"/>
      <c r="C95" s="48"/>
      <c r="D95" s="48"/>
      <c r="E95" s="48"/>
      <c r="F95" s="48"/>
      <c r="G95" s="41"/>
    </row>
    <row r="96" spans="1:7" x14ac:dyDescent="0.3">
      <c r="A96" s="47"/>
      <c r="B96" s="47"/>
      <c r="C96" s="48"/>
      <c r="D96" s="48"/>
      <c r="E96" s="48"/>
      <c r="F96" s="48"/>
      <c r="G96" s="41"/>
    </row>
    <row r="97" spans="1:7" x14ac:dyDescent="0.3">
      <c r="A97" s="47"/>
      <c r="B97" s="47"/>
      <c r="C97" s="48"/>
      <c r="D97" s="48"/>
      <c r="E97" s="48"/>
      <c r="F97" s="48"/>
      <c r="G97"/>
    </row>
    <row r="98" spans="1:7" x14ac:dyDescent="0.3">
      <c r="A98" s="47"/>
      <c r="B98" s="47"/>
      <c r="C98" s="48"/>
      <c r="D98" s="48"/>
      <c r="E98" s="48"/>
      <c r="F98" s="48"/>
      <c r="G98" s="41"/>
    </row>
    <row r="99" spans="1:7" x14ac:dyDescent="0.3">
      <c r="A99" s="47"/>
      <c r="B99" s="47"/>
      <c r="C99" s="48"/>
      <c r="D99" s="48"/>
      <c r="E99" s="48"/>
      <c r="F99" s="48"/>
      <c r="G99" s="41"/>
    </row>
    <row r="100" spans="1:7" x14ac:dyDescent="0.3">
      <c r="A100" s="47"/>
      <c r="B100" s="47"/>
      <c r="C100" s="48"/>
      <c r="D100" s="48"/>
      <c r="E100" s="48"/>
      <c r="F100" s="48"/>
      <c r="G100" s="41"/>
    </row>
    <row r="101" spans="1:7" x14ac:dyDescent="0.3">
      <c r="A101" s="47"/>
      <c r="B101" s="47"/>
      <c r="C101" s="48"/>
      <c r="D101" s="48"/>
      <c r="E101" s="48"/>
      <c r="F101" s="48"/>
      <c r="G101" s="41"/>
    </row>
    <row r="102" spans="1:7" x14ac:dyDescent="0.3">
      <c r="A102" s="47"/>
      <c r="B102" s="47"/>
      <c r="C102" s="48"/>
      <c r="D102" s="48"/>
      <c r="E102" s="48"/>
      <c r="F102" s="48"/>
      <c r="G102" s="41"/>
    </row>
    <row r="103" spans="1:7" x14ac:dyDescent="0.3">
      <c r="A103" s="47"/>
      <c r="B103" s="47"/>
      <c r="C103" s="48"/>
      <c r="D103" s="48"/>
      <c r="E103" s="48"/>
      <c r="F103" s="48"/>
      <c r="G103" s="41"/>
    </row>
    <row r="104" spans="1:7" x14ac:dyDescent="0.3">
      <c r="A104" s="47"/>
      <c r="B104" s="47"/>
      <c r="C104" s="48"/>
      <c r="D104" s="48"/>
      <c r="E104" s="48"/>
      <c r="F104" s="48"/>
      <c r="G104" s="41"/>
    </row>
    <row r="105" spans="1:7" x14ac:dyDescent="0.3">
      <c r="A105" s="47"/>
      <c r="B105" s="47"/>
      <c r="C105" s="48"/>
      <c r="D105" s="48"/>
      <c r="E105" s="48"/>
      <c r="F105" s="48"/>
      <c r="G105" s="41"/>
    </row>
    <row r="106" spans="1:7" x14ac:dyDescent="0.3">
      <c r="A106" s="47"/>
      <c r="B106" s="47"/>
      <c r="C106" s="48"/>
      <c r="D106" s="48"/>
      <c r="E106" s="48"/>
      <c r="F106" s="48"/>
      <c r="G106" s="41"/>
    </row>
    <row r="107" spans="1:7" x14ac:dyDescent="0.3">
      <c r="A107" s="47"/>
      <c r="B107" s="47"/>
      <c r="C107" s="48"/>
      <c r="D107" s="48"/>
      <c r="E107" s="48"/>
      <c r="F107" s="48"/>
      <c r="G107" s="41"/>
    </row>
    <row r="108" spans="1:7" x14ac:dyDescent="0.3">
      <c r="A108" s="47"/>
      <c r="B108" s="47"/>
      <c r="C108" s="48"/>
      <c r="D108" s="48"/>
      <c r="E108" s="48"/>
      <c r="F108" s="48"/>
      <c r="G108" s="41"/>
    </row>
    <row r="109" spans="1:7" x14ac:dyDescent="0.3">
      <c r="A109" s="47"/>
      <c r="B109" s="47"/>
      <c r="C109" s="48"/>
      <c r="D109" s="48"/>
      <c r="E109" s="48"/>
      <c r="F109" s="48"/>
      <c r="G109" s="41"/>
    </row>
    <row r="110" spans="1:7" x14ac:dyDescent="0.3">
      <c r="A110" s="47"/>
      <c r="B110" s="47"/>
      <c r="C110" s="48"/>
      <c r="D110" s="48"/>
      <c r="E110" s="48"/>
      <c r="F110" s="48"/>
      <c r="G110" s="41"/>
    </row>
    <row r="111" spans="1:7" x14ac:dyDescent="0.3">
      <c r="A111" s="47"/>
      <c r="B111" s="47"/>
      <c r="C111" s="48"/>
      <c r="D111" s="48"/>
      <c r="E111" s="48"/>
      <c r="F111" s="48"/>
      <c r="G111" s="41"/>
    </row>
    <row r="112" spans="1:7" x14ac:dyDescent="0.3">
      <c r="A112" s="47"/>
      <c r="B112" s="47"/>
      <c r="C112" s="48"/>
      <c r="D112" s="48"/>
      <c r="E112" s="48"/>
      <c r="F112" s="48"/>
      <c r="G112" s="41"/>
    </row>
    <row r="113" spans="1:7" x14ac:dyDescent="0.3">
      <c r="A113" s="47"/>
      <c r="B113" s="47"/>
      <c r="C113" s="48"/>
      <c r="D113" s="48"/>
      <c r="E113" s="48"/>
      <c r="F113" s="48"/>
      <c r="G113" s="41"/>
    </row>
    <row r="114" spans="1:7" x14ac:dyDescent="0.3">
      <c r="A114" s="47"/>
      <c r="B114" s="47"/>
      <c r="C114" s="48"/>
      <c r="D114" s="48"/>
      <c r="E114" s="48"/>
      <c r="F114" s="48"/>
      <c r="G114" s="41"/>
    </row>
    <row r="115" spans="1:7" x14ac:dyDescent="0.3">
      <c r="A115" s="47"/>
      <c r="B115" s="47"/>
      <c r="C115" s="48"/>
      <c r="D115" s="48"/>
      <c r="E115" s="48"/>
      <c r="F115" s="48"/>
      <c r="G115" s="41"/>
    </row>
    <row r="116" spans="1:7" x14ac:dyDescent="0.3">
      <c r="A116" s="47"/>
      <c r="B116" s="47"/>
      <c r="C116" s="48"/>
      <c r="D116" s="48"/>
      <c r="E116" s="48"/>
      <c r="F116" s="48"/>
      <c r="G116" s="41"/>
    </row>
    <row r="117" spans="1:7" x14ac:dyDescent="0.3">
      <c r="A117" s="47"/>
      <c r="B117" s="47"/>
      <c r="C117" s="48"/>
      <c r="D117" s="48"/>
      <c r="E117" s="48"/>
      <c r="F117" s="48"/>
      <c r="G117" s="41"/>
    </row>
    <row r="118" spans="1:7" x14ac:dyDescent="0.3">
      <c r="A118" s="47"/>
      <c r="B118" s="47"/>
      <c r="C118" s="48"/>
      <c r="D118" s="48"/>
      <c r="E118" s="48"/>
      <c r="F118" s="48"/>
      <c r="G118" s="41"/>
    </row>
    <row r="119" spans="1:7" x14ac:dyDescent="0.3">
      <c r="A119" s="47"/>
      <c r="B119" s="47"/>
      <c r="C119" s="48"/>
      <c r="D119" s="48"/>
      <c r="E119" s="48"/>
      <c r="F119" s="48"/>
      <c r="G119" s="41"/>
    </row>
    <row r="120" spans="1:7" x14ac:dyDescent="0.3">
      <c r="A120" s="47"/>
      <c r="B120" s="47"/>
      <c r="C120" s="48"/>
      <c r="D120" s="48"/>
      <c r="E120" s="48"/>
      <c r="F120" s="48"/>
      <c r="G120" s="41"/>
    </row>
    <row r="121" spans="1:7" x14ac:dyDescent="0.3">
      <c r="A121" s="47"/>
      <c r="B121" s="47"/>
      <c r="C121" s="48"/>
      <c r="D121" s="48"/>
      <c r="E121" s="48"/>
      <c r="F121" s="48"/>
      <c r="G121" s="41"/>
    </row>
    <row r="122" spans="1:7" x14ac:dyDescent="0.3">
      <c r="A122" s="47"/>
      <c r="B122" s="47"/>
      <c r="C122" s="48"/>
      <c r="D122" s="48"/>
      <c r="E122" s="48"/>
      <c r="F122" s="48"/>
      <c r="G122" s="41"/>
    </row>
    <row r="123" spans="1:7" x14ac:dyDescent="0.3">
      <c r="A123" s="47"/>
      <c r="B123" s="47"/>
      <c r="C123" s="48"/>
      <c r="D123" s="48"/>
      <c r="E123" s="48"/>
      <c r="F123" s="48"/>
      <c r="G123" s="41"/>
    </row>
    <row r="124" spans="1:7" x14ac:dyDescent="0.3">
      <c r="A124" s="47"/>
      <c r="B124" s="47"/>
      <c r="C124" s="48"/>
      <c r="D124" s="48"/>
      <c r="E124" s="48"/>
      <c r="F124" s="48"/>
      <c r="G124" s="41"/>
    </row>
    <row r="125" spans="1:7" x14ac:dyDescent="0.3">
      <c r="A125" s="47"/>
      <c r="B125" s="47"/>
      <c r="C125" s="48"/>
      <c r="D125" s="48"/>
      <c r="E125" s="48"/>
      <c r="F125" s="48"/>
      <c r="G125" s="41"/>
    </row>
    <row r="126" spans="1:7" x14ac:dyDescent="0.3">
      <c r="A126" s="47"/>
      <c r="B126" s="47"/>
      <c r="C126" s="48"/>
      <c r="D126" s="48"/>
      <c r="E126" s="48"/>
      <c r="F126" s="48"/>
      <c r="G126" s="41"/>
    </row>
    <row r="127" spans="1:7" x14ac:dyDescent="0.3">
      <c r="A127" s="47"/>
      <c r="B127" s="47"/>
      <c r="C127" s="48"/>
      <c r="D127" s="48"/>
      <c r="E127" s="48"/>
      <c r="F127" s="48"/>
      <c r="G127" s="41"/>
    </row>
    <row r="128" spans="1:7" x14ac:dyDescent="0.3">
      <c r="A128" s="47"/>
      <c r="B128" s="47"/>
      <c r="C128" s="48"/>
      <c r="D128" s="48"/>
      <c r="E128" s="48"/>
      <c r="F128" s="48"/>
      <c r="G128" s="41"/>
    </row>
    <row r="129" spans="1:7" x14ac:dyDescent="0.3">
      <c r="A129" s="47"/>
      <c r="B129" s="47"/>
      <c r="C129" s="48"/>
      <c r="D129" s="48"/>
      <c r="E129" s="48"/>
      <c r="F129" s="48"/>
      <c r="G129" s="41"/>
    </row>
    <row r="130" spans="1:7" x14ac:dyDescent="0.3">
      <c r="A130" s="47"/>
      <c r="B130" s="47"/>
      <c r="C130" s="48"/>
      <c r="D130" s="48"/>
      <c r="E130" s="48"/>
      <c r="F130" s="48"/>
      <c r="G130" s="41"/>
    </row>
    <row r="131" spans="1:7" x14ac:dyDescent="0.3">
      <c r="A131" s="47"/>
      <c r="B131" s="47"/>
      <c r="C131" s="48"/>
      <c r="D131" s="48"/>
      <c r="E131" s="48"/>
      <c r="F131" s="48"/>
      <c r="G131" s="41"/>
    </row>
    <row r="132" spans="1:7" x14ac:dyDescent="0.3">
      <c r="A132" s="47"/>
      <c r="B132" s="47"/>
      <c r="C132" s="48"/>
      <c r="D132" s="48"/>
      <c r="E132" s="48"/>
      <c r="F132" s="48"/>
      <c r="G132" s="41"/>
    </row>
    <row r="133" spans="1:7" x14ac:dyDescent="0.3">
      <c r="A133" s="47"/>
      <c r="B133" s="47"/>
      <c r="C133" s="48"/>
      <c r="D133" s="48"/>
      <c r="E133" s="48"/>
      <c r="F133" s="48"/>
      <c r="G133" s="41"/>
    </row>
    <row r="134" spans="1:7" x14ac:dyDescent="0.3">
      <c r="A134" s="47"/>
      <c r="B134" s="47"/>
      <c r="C134" s="48"/>
      <c r="D134" s="48"/>
      <c r="E134" s="48"/>
      <c r="F134" s="48"/>
      <c r="G134" s="41"/>
    </row>
    <row r="135" spans="1:7" x14ac:dyDescent="0.3">
      <c r="A135" s="47"/>
      <c r="B135" s="47"/>
      <c r="C135" s="48"/>
      <c r="D135" s="48"/>
      <c r="E135" s="48"/>
      <c r="F135" s="48"/>
      <c r="G135"/>
    </row>
    <row r="136" spans="1:7" x14ac:dyDescent="0.3">
      <c r="A136" s="47"/>
      <c r="B136" s="47"/>
      <c r="C136" s="48"/>
      <c r="D136" s="48"/>
      <c r="E136" s="48"/>
      <c r="F136" s="48"/>
      <c r="G136" s="41"/>
    </row>
    <row r="137" spans="1:7" x14ac:dyDescent="0.3">
      <c r="A137" s="47"/>
      <c r="B137" s="47"/>
      <c r="C137" s="48"/>
      <c r="D137" s="48"/>
      <c r="E137" s="48"/>
      <c r="F137" s="48"/>
      <c r="G137" s="41"/>
    </row>
    <row r="138" spans="1:7" x14ac:dyDescent="0.3">
      <c r="A138" s="47"/>
      <c r="B138" s="47"/>
      <c r="C138" s="48"/>
      <c r="D138" s="48"/>
      <c r="E138" s="48"/>
      <c r="F138" s="48"/>
      <c r="G138" s="41"/>
    </row>
    <row r="139" spans="1:7" x14ac:dyDescent="0.3">
      <c r="A139" s="47"/>
      <c r="B139" s="47"/>
      <c r="C139" s="48"/>
      <c r="D139" s="48"/>
      <c r="E139" s="48"/>
      <c r="F139" s="48"/>
      <c r="G139" s="41"/>
    </row>
    <row r="140" spans="1:7" x14ac:dyDescent="0.3">
      <c r="A140" s="47"/>
      <c r="B140" s="47"/>
      <c r="C140" s="48"/>
      <c r="D140" s="48"/>
      <c r="E140" s="48"/>
      <c r="F140" s="48"/>
      <c r="G140" s="41"/>
    </row>
    <row r="141" spans="1:7" x14ac:dyDescent="0.3">
      <c r="A141" s="47"/>
      <c r="B141" s="47"/>
      <c r="C141" s="48"/>
      <c r="D141" s="48"/>
      <c r="E141" s="48"/>
      <c r="F141" s="48"/>
      <c r="G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70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45</v>
      </c>
      <c r="C3" s="3"/>
      <c r="D3" s="4"/>
      <c r="E3" s="39">
        <f t="shared" ref="E3:E69" ca="1" si="0">VLOOKUP($B3,FinalDeal_Vlookup,2,0)</f>
        <v>-991.2</v>
      </c>
      <c r="F3" s="38">
        <f t="shared" ref="F3:F69" ca="1" si="1">VLOOKUP($B3,FinalDeal_Vlookup,3,0)</f>
        <v>0</v>
      </c>
      <c r="G3" s="38">
        <v>0</v>
      </c>
      <c r="H3" s="38">
        <f t="shared" ref="H3:H69" ca="1" si="2">VLOOKUP($B3,FinalDeal_Vlookup,4,0)</f>
        <v>197</v>
      </c>
      <c r="I3" s="38">
        <v>0</v>
      </c>
      <c r="J3" s="38">
        <v>0</v>
      </c>
      <c r="K3" s="38">
        <v>0</v>
      </c>
      <c r="L3" s="38">
        <v>0</v>
      </c>
      <c r="M3" s="40">
        <f t="shared" ref="M3:M69" ca="1" si="3">VLOOKUP($B3,FinalDeal_Vlookup,5,0)</f>
        <v>-1188.2</v>
      </c>
    </row>
    <row r="4" spans="1:13" x14ac:dyDescent="0.3">
      <c r="A4" s="16"/>
      <c r="B4" s="4" t="s">
        <v>126</v>
      </c>
      <c r="C4" s="3"/>
      <c r="D4" s="4"/>
      <c r="E4" s="39">
        <f t="shared" ca="1" si="0"/>
        <v>88</v>
      </c>
      <c r="F4" s="38">
        <f t="shared" ca="1" si="1"/>
        <v>25</v>
      </c>
      <c r="G4" s="38">
        <v>0</v>
      </c>
      <c r="H4" s="38">
        <f t="shared" ca="1" si="2"/>
        <v>113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0</v>
      </c>
    </row>
    <row r="5" spans="1:13" x14ac:dyDescent="0.3">
      <c r="A5" s="16"/>
      <c r="B5" s="4" t="s">
        <v>127</v>
      </c>
      <c r="C5" s="3"/>
      <c r="D5" s="4"/>
      <c r="E5" s="39">
        <f t="shared" ca="1" si="0"/>
        <v>56</v>
      </c>
      <c r="F5" s="38">
        <f t="shared" ca="1" si="1"/>
        <v>0</v>
      </c>
      <c r="G5" s="38">
        <v>0</v>
      </c>
      <c r="H5" s="38">
        <f t="shared" ca="1" si="2"/>
        <v>53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3</v>
      </c>
    </row>
    <row r="6" spans="1:13" x14ac:dyDescent="0.3">
      <c r="A6" s="16"/>
      <c r="B6" s="4" t="s">
        <v>46</v>
      </c>
      <c r="C6" s="3"/>
      <c r="D6" s="4"/>
      <c r="E6" s="39">
        <f t="shared" ca="1" si="0"/>
        <v>0</v>
      </c>
      <c r="F6" s="38">
        <f t="shared" ca="1" si="1"/>
        <v>0</v>
      </c>
      <c r="G6" s="38">
        <v>0</v>
      </c>
      <c r="H6" s="38">
        <f t="shared" ca="1" si="2"/>
        <v>0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0</v>
      </c>
    </row>
    <row r="7" spans="1:13" x14ac:dyDescent="0.3">
      <c r="A7" s="16"/>
      <c r="B7" s="4" t="s">
        <v>128</v>
      </c>
      <c r="C7" s="3"/>
      <c r="D7" s="4"/>
      <c r="E7" s="39">
        <f t="shared" ca="1" si="0"/>
        <v>974</v>
      </c>
      <c r="F7" s="38">
        <f t="shared" ca="1" si="1"/>
        <v>2970</v>
      </c>
      <c r="G7" s="38">
        <v>0</v>
      </c>
      <c r="H7" s="38">
        <f t="shared" ca="1" si="2"/>
        <v>3911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33</v>
      </c>
    </row>
    <row r="8" spans="1:13" x14ac:dyDescent="0.3">
      <c r="A8" s="16"/>
      <c r="B8" s="4" t="s">
        <v>129</v>
      </c>
      <c r="C8" s="3"/>
      <c r="D8" s="4"/>
      <c r="E8" s="39">
        <f t="shared" ca="1" si="0"/>
        <v>0</v>
      </c>
      <c r="F8" s="38">
        <f t="shared" ca="1" si="1"/>
        <v>60</v>
      </c>
      <c r="G8" s="38">
        <v>0</v>
      </c>
      <c r="H8" s="38">
        <f t="shared" ca="1" si="2"/>
        <v>16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44</v>
      </c>
    </row>
    <row r="9" spans="1:13" x14ac:dyDescent="0.3">
      <c r="A9" s="16"/>
      <c r="B9" s="4" t="s">
        <v>130</v>
      </c>
      <c r="C9" s="3"/>
      <c r="D9" s="4"/>
      <c r="E9" s="39">
        <f t="shared" ca="1" si="0"/>
        <v>46</v>
      </c>
      <c r="F9" s="38">
        <f t="shared" ca="1" si="1"/>
        <v>0</v>
      </c>
      <c r="G9" s="38">
        <v>0</v>
      </c>
      <c r="H9" s="38">
        <f t="shared" ca="1" si="2"/>
        <v>41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5</v>
      </c>
    </row>
    <row r="10" spans="1:13" x14ac:dyDescent="0.3">
      <c r="A10" s="16"/>
      <c r="B10" s="4" t="s">
        <v>131</v>
      </c>
      <c r="C10" s="3"/>
      <c r="D10" s="4"/>
      <c r="E10" s="39">
        <f t="shared" ca="1" si="0"/>
        <v>0</v>
      </c>
      <c r="F10" s="38">
        <f t="shared" ca="1" si="1"/>
        <v>0</v>
      </c>
      <c r="G10" s="38">
        <v>0</v>
      </c>
      <c r="H10" s="38">
        <f t="shared" ca="1" si="2"/>
        <v>0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0</v>
      </c>
    </row>
    <row r="11" spans="1:13" x14ac:dyDescent="0.3">
      <c r="A11" s="16"/>
      <c r="B11" s="4" t="s">
        <v>132</v>
      </c>
      <c r="C11" s="3"/>
      <c r="D11" s="4"/>
      <c r="E11" s="39">
        <f t="shared" ca="1" si="0"/>
        <v>0</v>
      </c>
      <c r="F11" s="38">
        <f t="shared" ca="1" si="1"/>
        <v>0</v>
      </c>
      <c r="G11" s="38">
        <v>0</v>
      </c>
      <c r="H11" s="38">
        <f t="shared" ca="1" si="2"/>
        <v>0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0</v>
      </c>
    </row>
    <row r="12" spans="1:13" x14ac:dyDescent="0.3">
      <c r="A12" s="16"/>
      <c r="B12" s="4" t="s">
        <v>133</v>
      </c>
      <c r="C12" s="3"/>
      <c r="D12" s="4"/>
      <c r="E12" s="39">
        <f t="shared" ca="1" si="0"/>
        <v>0</v>
      </c>
      <c r="F12" s="38">
        <f t="shared" ca="1" si="1"/>
        <v>0</v>
      </c>
      <c r="G12" s="38">
        <v>0</v>
      </c>
      <c r="H12" s="38">
        <f t="shared" ca="1" si="2"/>
        <v>0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0</v>
      </c>
    </row>
    <row r="13" spans="1:13" x14ac:dyDescent="0.3">
      <c r="A13" s="16"/>
      <c r="B13" s="4" t="s">
        <v>134</v>
      </c>
      <c r="C13" s="3"/>
      <c r="D13" s="4"/>
      <c r="E13" s="39">
        <f t="shared" ca="1" si="0"/>
        <v>0</v>
      </c>
      <c r="F13" s="38">
        <f t="shared" ca="1" si="1"/>
        <v>0</v>
      </c>
      <c r="G13" s="38">
        <v>0</v>
      </c>
      <c r="H13" s="38">
        <f t="shared" ca="1" si="2"/>
        <v>0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0</v>
      </c>
    </row>
    <row r="14" spans="1:13" x14ac:dyDescent="0.3">
      <c r="A14" s="16"/>
      <c r="B14" s="4" t="s">
        <v>135</v>
      </c>
      <c r="C14" s="3"/>
      <c r="D14" s="4"/>
      <c r="E14" s="39">
        <f t="shared" ca="1" si="0"/>
        <v>1.5</v>
      </c>
      <c r="F14" s="38">
        <f t="shared" ca="1" si="1"/>
        <v>8</v>
      </c>
      <c r="G14" s="38">
        <v>0</v>
      </c>
      <c r="H14" s="38">
        <f t="shared" ca="1" si="2"/>
        <v>17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-7.5</v>
      </c>
    </row>
    <row r="15" spans="1:13" x14ac:dyDescent="0.3">
      <c r="A15" s="16"/>
      <c r="B15" s="4" t="s">
        <v>136</v>
      </c>
      <c r="C15" s="3"/>
      <c r="D15" s="4"/>
      <c r="E15" s="39">
        <f t="shared" ca="1" si="0"/>
        <v>4420</v>
      </c>
      <c r="F15" s="38">
        <f t="shared" ca="1" si="1"/>
        <v>4800</v>
      </c>
      <c r="G15" s="38">
        <v>0</v>
      </c>
      <c r="H15" s="38">
        <f t="shared" ca="1" si="2"/>
        <v>3560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5660</v>
      </c>
    </row>
    <row r="16" spans="1:13" x14ac:dyDescent="0.3">
      <c r="A16" s="16"/>
      <c r="B16" s="4" t="s">
        <v>137</v>
      </c>
      <c r="C16" s="3"/>
      <c r="D16" s="4"/>
      <c r="E16" s="39">
        <f t="shared" ca="1" si="0"/>
        <v>4</v>
      </c>
      <c r="F16" s="38">
        <f t="shared" ca="1" si="1"/>
        <v>70</v>
      </c>
      <c r="G16" s="38">
        <v>0</v>
      </c>
      <c r="H16" s="38">
        <f t="shared" ca="1" si="2"/>
        <v>56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18</v>
      </c>
    </row>
    <row r="17" spans="1:13" x14ac:dyDescent="0.3">
      <c r="A17" s="16"/>
      <c r="B17" s="4" t="s">
        <v>138</v>
      </c>
      <c r="C17" s="3"/>
      <c r="D17" s="4"/>
      <c r="E17" s="39">
        <f t="shared" ca="1" si="0"/>
        <v>54.5</v>
      </c>
      <c r="F17" s="38">
        <f t="shared" ca="1" si="1"/>
        <v>405</v>
      </c>
      <c r="G17" s="38">
        <v>0</v>
      </c>
      <c r="H17" s="38">
        <f t="shared" ca="1" si="2"/>
        <v>454.5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5</v>
      </c>
    </row>
    <row r="18" spans="1:13" x14ac:dyDescent="0.3">
      <c r="A18" s="16"/>
      <c r="B18" s="4" t="s">
        <v>139</v>
      </c>
      <c r="C18" s="3"/>
      <c r="D18" s="4"/>
      <c r="E18" s="39">
        <f t="shared" ca="1" si="0"/>
        <v>29</v>
      </c>
      <c r="F18" s="38">
        <f t="shared" ca="1" si="1"/>
        <v>150</v>
      </c>
      <c r="G18" s="38">
        <v>0</v>
      </c>
      <c r="H18" s="38">
        <f t="shared" ca="1" si="2"/>
        <v>173.5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5.5</v>
      </c>
    </row>
    <row r="19" spans="1:13" x14ac:dyDescent="0.3">
      <c r="A19" s="16"/>
      <c r="B19" s="4" t="s">
        <v>140</v>
      </c>
      <c r="C19" s="3"/>
      <c r="D19" s="4"/>
      <c r="E19" s="39">
        <f t="shared" ca="1" si="0"/>
        <v>-3.6</v>
      </c>
      <c r="F19" s="38">
        <f t="shared" ca="1" si="1"/>
        <v>40</v>
      </c>
      <c r="G19" s="38">
        <v>0</v>
      </c>
      <c r="H19" s="38">
        <f t="shared" ca="1" si="2"/>
        <v>36.4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0</v>
      </c>
    </row>
    <row r="20" spans="1:13" x14ac:dyDescent="0.3">
      <c r="A20" s="16"/>
      <c r="B20" s="4" t="s">
        <v>141</v>
      </c>
      <c r="C20" s="3"/>
      <c r="D20" s="4"/>
      <c r="E20" s="39">
        <f t="shared" ca="1" si="0"/>
        <v>50</v>
      </c>
      <c r="F20" s="38">
        <f t="shared" ca="1" si="1"/>
        <v>100</v>
      </c>
      <c r="G20" s="38">
        <v>0</v>
      </c>
      <c r="H20" s="38">
        <f t="shared" ca="1" si="2"/>
        <v>155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-5</v>
      </c>
    </row>
    <row r="21" spans="1:13" x14ac:dyDescent="0.3">
      <c r="A21" s="16"/>
      <c r="B21" s="4" t="s">
        <v>142</v>
      </c>
      <c r="C21" s="3"/>
      <c r="D21" s="4"/>
      <c r="E21" s="39">
        <f t="shared" ca="1" si="0"/>
        <v>54</v>
      </c>
      <c r="F21" s="38">
        <f t="shared" ca="1" si="1"/>
        <v>450</v>
      </c>
      <c r="G21" s="38">
        <v>0</v>
      </c>
      <c r="H21" s="38">
        <f t="shared" ca="1" si="2"/>
        <v>490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14</v>
      </c>
    </row>
    <row r="22" spans="1:13" x14ac:dyDescent="0.3">
      <c r="A22" s="16"/>
      <c r="B22" s="4" t="s">
        <v>124</v>
      </c>
      <c r="C22" s="3"/>
      <c r="D22" s="4"/>
      <c r="E22" s="39">
        <f t="shared" ca="1" si="0"/>
        <v>0</v>
      </c>
      <c r="F22" s="38">
        <f t="shared" ca="1" si="1"/>
        <v>10</v>
      </c>
      <c r="G22" s="38">
        <v>0</v>
      </c>
      <c r="H22" s="38">
        <f t="shared" ca="1" si="2"/>
        <v>5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5</v>
      </c>
    </row>
    <row r="23" spans="1:13" x14ac:dyDescent="0.3">
      <c r="A23" s="16"/>
      <c r="B23" s="4" t="s">
        <v>143</v>
      </c>
      <c r="C23" s="3"/>
      <c r="D23" s="4"/>
      <c r="E23" s="39">
        <f t="shared" ca="1" si="0"/>
        <v>42</v>
      </c>
      <c r="F23" s="38">
        <f t="shared" ca="1" si="1"/>
        <v>20</v>
      </c>
      <c r="G23" s="38">
        <v>0</v>
      </c>
      <c r="H23" s="38">
        <f t="shared" ca="1" si="2"/>
        <v>41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21</v>
      </c>
    </row>
    <row r="24" spans="1:13" x14ac:dyDescent="0.3">
      <c r="A24" s="16"/>
      <c r="B24" s="4" t="s">
        <v>144</v>
      </c>
      <c r="C24" s="3"/>
      <c r="D24" s="4"/>
      <c r="E24" s="39">
        <f t="shared" ca="1" si="0"/>
        <v>13.1</v>
      </c>
      <c r="F24" s="38">
        <f t="shared" ca="1" si="1"/>
        <v>70</v>
      </c>
      <c r="G24" s="38">
        <v>0</v>
      </c>
      <c r="H24" s="38">
        <f t="shared" ca="1" si="2"/>
        <v>43.1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40</v>
      </c>
    </row>
    <row r="25" spans="1:13" x14ac:dyDescent="0.3">
      <c r="A25" s="16"/>
      <c r="B25" s="4" t="s">
        <v>145</v>
      </c>
      <c r="C25" s="3"/>
      <c r="D25" s="4"/>
      <c r="E25" s="39">
        <f t="shared" ca="1" si="0"/>
        <v>32</v>
      </c>
      <c r="F25" s="38">
        <f t="shared" ca="1" si="1"/>
        <v>30</v>
      </c>
      <c r="G25" s="38">
        <v>0</v>
      </c>
      <c r="H25" s="38">
        <f t="shared" ca="1" si="2"/>
        <v>32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30</v>
      </c>
    </row>
    <row r="26" spans="1:13" x14ac:dyDescent="0.3">
      <c r="A26" s="16"/>
      <c r="B26" s="4" t="s">
        <v>146</v>
      </c>
      <c r="C26" s="3"/>
      <c r="D26" s="4"/>
      <c r="E26" s="39">
        <f t="shared" ca="1" si="0"/>
        <v>0</v>
      </c>
      <c r="F26" s="38">
        <f t="shared" ca="1" si="1"/>
        <v>0</v>
      </c>
      <c r="G26" s="38">
        <v>0</v>
      </c>
      <c r="H26" s="38">
        <f t="shared" ca="1" si="2"/>
        <v>0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0</v>
      </c>
    </row>
    <row r="27" spans="1:13" x14ac:dyDescent="0.3">
      <c r="A27" s="16"/>
      <c r="B27" s="4" t="s">
        <v>147</v>
      </c>
      <c r="C27" s="3"/>
      <c r="D27" s="4"/>
      <c r="E27" s="39">
        <f t="shared" ca="1" si="0"/>
        <v>0</v>
      </c>
      <c r="F27" s="38">
        <f t="shared" ca="1" si="1"/>
        <v>0</v>
      </c>
      <c r="G27" s="38">
        <v>0</v>
      </c>
      <c r="H27" s="38">
        <f t="shared" ca="1" si="2"/>
        <v>0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0</v>
      </c>
    </row>
    <row r="28" spans="1:13" x14ac:dyDescent="0.3">
      <c r="A28" s="16"/>
      <c r="B28" s="4" t="s">
        <v>148</v>
      </c>
      <c r="C28" s="3"/>
      <c r="D28" s="4"/>
      <c r="E28" s="39">
        <f t="shared" ca="1" si="0"/>
        <v>100</v>
      </c>
      <c r="F28" s="38">
        <f t="shared" ca="1" si="1"/>
        <v>0</v>
      </c>
      <c r="G28" s="38">
        <v>0</v>
      </c>
      <c r="H28" s="38">
        <f t="shared" ca="1" si="2"/>
        <v>0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100</v>
      </c>
    </row>
    <row r="29" spans="1:13" x14ac:dyDescent="0.3">
      <c r="A29" s="16"/>
      <c r="B29" s="4" t="s">
        <v>149</v>
      </c>
      <c r="C29" s="3"/>
      <c r="D29" s="4"/>
      <c r="E29" s="39">
        <f t="shared" ca="1" si="0"/>
        <v>74.2</v>
      </c>
      <c r="F29" s="38">
        <f t="shared" ca="1" si="1"/>
        <v>15</v>
      </c>
      <c r="G29" s="38">
        <v>0</v>
      </c>
      <c r="H29" s="38">
        <f t="shared" ca="1" si="2"/>
        <v>13.2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76</v>
      </c>
    </row>
    <row r="30" spans="1:13" x14ac:dyDescent="0.3">
      <c r="A30" s="16"/>
      <c r="B30" s="4" t="s">
        <v>150</v>
      </c>
      <c r="C30" s="3"/>
      <c r="D30" s="4"/>
      <c r="E30" s="39">
        <f t="shared" ca="1" si="0"/>
        <v>94.75</v>
      </c>
      <c r="F30" s="38">
        <f t="shared" ca="1" si="1"/>
        <v>20</v>
      </c>
      <c r="G30" s="38">
        <v>0</v>
      </c>
      <c r="H30" s="38">
        <f t="shared" ca="1" si="2"/>
        <v>78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36.75</v>
      </c>
    </row>
    <row r="31" spans="1:13" x14ac:dyDescent="0.3">
      <c r="A31" s="16"/>
      <c r="B31" s="4" t="s">
        <v>151</v>
      </c>
      <c r="C31" s="3"/>
      <c r="D31" s="4"/>
      <c r="E31" s="39">
        <f t="shared" ca="1" si="0"/>
        <v>14</v>
      </c>
      <c r="F31" s="38">
        <f t="shared" ca="1" si="1"/>
        <v>50</v>
      </c>
      <c r="G31" s="38">
        <v>0</v>
      </c>
      <c r="H31" s="38">
        <f t="shared" ca="1" si="2"/>
        <v>10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54</v>
      </c>
    </row>
    <row r="32" spans="1:13" x14ac:dyDescent="0.3">
      <c r="A32" s="16"/>
      <c r="B32" s="4" t="s">
        <v>152</v>
      </c>
      <c r="C32" s="3"/>
      <c r="D32" s="4"/>
      <c r="E32" s="39">
        <f t="shared" ca="1" si="0"/>
        <v>0</v>
      </c>
      <c r="F32" s="38">
        <f t="shared" ca="1" si="1"/>
        <v>0</v>
      </c>
      <c r="G32" s="38">
        <v>0</v>
      </c>
      <c r="H32" s="38">
        <f t="shared" ca="1" si="2"/>
        <v>0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0</v>
      </c>
    </row>
    <row r="33" spans="1:13" x14ac:dyDescent="0.3">
      <c r="A33" s="16"/>
      <c r="B33" s="4" t="s">
        <v>153</v>
      </c>
      <c r="C33" s="3"/>
      <c r="D33" s="4"/>
      <c r="E33" s="39">
        <f t="shared" ca="1" si="0"/>
        <v>28</v>
      </c>
      <c r="F33" s="38">
        <f t="shared" ca="1" si="1"/>
        <v>184</v>
      </c>
      <c r="G33" s="38">
        <v>0</v>
      </c>
      <c r="H33" s="38">
        <f t="shared" ca="1" si="2"/>
        <v>187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25</v>
      </c>
    </row>
    <row r="34" spans="1:13" x14ac:dyDescent="0.3">
      <c r="A34" s="16"/>
      <c r="B34" s="4" t="s">
        <v>154</v>
      </c>
      <c r="C34" s="3"/>
      <c r="D34" s="4"/>
      <c r="E34" s="39">
        <f t="shared" ca="1" si="0"/>
        <v>10</v>
      </c>
      <c r="F34" s="38">
        <f t="shared" ca="1" si="1"/>
        <v>10</v>
      </c>
      <c r="G34" s="38">
        <v>0</v>
      </c>
      <c r="H34" s="38">
        <f t="shared" ca="1" si="2"/>
        <v>10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10</v>
      </c>
    </row>
    <row r="35" spans="1:13" x14ac:dyDescent="0.3">
      <c r="A35" s="16"/>
      <c r="B35" s="4" t="s">
        <v>155</v>
      </c>
      <c r="C35" s="3"/>
      <c r="D35" s="4"/>
      <c r="E35" s="39">
        <f t="shared" ca="1" si="0"/>
        <v>20</v>
      </c>
      <c r="F35" s="38">
        <f t="shared" ca="1" si="1"/>
        <v>10</v>
      </c>
      <c r="G35" s="38">
        <v>0</v>
      </c>
      <c r="H35" s="38">
        <f t="shared" ca="1" si="2"/>
        <v>10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20</v>
      </c>
    </row>
    <row r="36" spans="1:13" x14ac:dyDescent="0.3">
      <c r="A36" s="16"/>
      <c r="B36" s="4" t="s">
        <v>156</v>
      </c>
      <c r="C36" s="3"/>
      <c r="D36" s="4"/>
      <c r="E36" s="39">
        <f t="shared" ca="1" si="0"/>
        <v>0</v>
      </c>
      <c r="F36" s="38">
        <f t="shared" ca="1" si="1"/>
        <v>0</v>
      </c>
      <c r="G36" s="38">
        <v>0</v>
      </c>
      <c r="H36" s="38">
        <f t="shared" ca="1" si="2"/>
        <v>0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0</v>
      </c>
    </row>
    <row r="37" spans="1:13" x14ac:dyDescent="0.3">
      <c r="A37" s="16"/>
      <c r="B37" s="4" t="s">
        <v>157</v>
      </c>
      <c r="C37" s="3"/>
      <c r="D37" s="4"/>
      <c r="E37" s="39">
        <f t="shared" ca="1" si="0"/>
        <v>9</v>
      </c>
      <c r="F37" s="38">
        <f t="shared" ca="1" si="1"/>
        <v>100</v>
      </c>
      <c r="G37" s="38">
        <v>0</v>
      </c>
      <c r="H37" s="38">
        <f t="shared" ca="1" si="2"/>
        <v>110.5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-1.5</v>
      </c>
    </row>
    <row r="38" spans="1:13" x14ac:dyDescent="0.3">
      <c r="A38" s="16"/>
      <c r="B38" s="4" t="s">
        <v>158</v>
      </c>
      <c r="C38" s="3"/>
      <c r="D38" s="4"/>
      <c r="E38" s="39">
        <f t="shared" ca="1" si="0"/>
        <v>46.5</v>
      </c>
      <c r="F38" s="38">
        <f t="shared" ca="1" si="1"/>
        <v>50</v>
      </c>
      <c r="G38" s="38">
        <v>0</v>
      </c>
      <c r="H38" s="38">
        <f t="shared" ca="1" si="2"/>
        <v>103.5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-7</v>
      </c>
    </row>
    <row r="39" spans="1:13" x14ac:dyDescent="0.3">
      <c r="A39" s="16"/>
      <c r="B39" s="4" t="s">
        <v>159</v>
      </c>
      <c r="C39" s="3"/>
      <c r="D39" s="4"/>
      <c r="E39" s="39">
        <f t="shared" ca="1" si="0"/>
        <v>17.399999999999999</v>
      </c>
      <c r="F39" s="38">
        <f t="shared" ca="1" si="1"/>
        <v>612</v>
      </c>
      <c r="G39" s="38">
        <v>0</v>
      </c>
      <c r="H39" s="38">
        <f t="shared" ca="1" si="2"/>
        <v>629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0.4</v>
      </c>
    </row>
    <row r="40" spans="1:13" x14ac:dyDescent="0.3">
      <c r="A40" s="16"/>
      <c r="B40" s="4" t="s">
        <v>160</v>
      </c>
      <c r="C40" s="3"/>
      <c r="D40" s="4"/>
      <c r="E40" s="39">
        <f t="shared" ca="1" si="0"/>
        <v>8</v>
      </c>
      <c r="F40" s="38">
        <f t="shared" ca="1" si="1"/>
        <v>0</v>
      </c>
      <c r="G40" s="38">
        <v>0</v>
      </c>
      <c r="H40" s="38">
        <f t="shared" ca="1" si="2"/>
        <v>1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7</v>
      </c>
    </row>
    <row r="41" spans="1:13" x14ac:dyDescent="0.3">
      <c r="A41" s="16"/>
      <c r="B41" s="4" t="s">
        <v>161</v>
      </c>
      <c r="C41" s="3"/>
      <c r="D41" s="4"/>
      <c r="E41" s="39">
        <f t="shared" ca="1" si="0"/>
        <v>3</v>
      </c>
      <c r="F41" s="38">
        <f t="shared" ca="1" si="1"/>
        <v>0</v>
      </c>
      <c r="G41" s="38">
        <v>0</v>
      </c>
      <c r="H41" s="38">
        <f t="shared" ca="1" si="2"/>
        <v>3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0</v>
      </c>
    </row>
    <row r="42" spans="1:13" x14ac:dyDescent="0.3">
      <c r="A42" s="16"/>
      <c r="B42" s="4" t="s">
        <v>162</v>
      </c>
      <c r="C42" s="3"/>
      <c r="D42" s="4"/>
      <c r="E42" s="39">
        <f t="shared" ca="1" si="0"/>
        <v>0</v>
      </c>
      <c r="F42" s="38">
        <f t="shared" ca="1" si="1"/>
        <v>240</v>
      </c>
      <c r="G42" s="38">
        <v>0</v>
      </c>
      <c r="H42" s="38">
        <f t="shared" ca="1" si="2"/>
        <v>246.9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-6.9</v>
      </c>
    </row>
    <row r="43" spans="1:13" x14ac:dyDescent="0.3">
      <c r="A43" s="16"/>
      <c r="B43" s="4" t="s">
        <v>125</v>
      </c>
      <c r="C43" s="3"/>
      <c r="D43" s="4"/>
      <c r="E43" s="39">
        <f t="shared" ca="1" si="0"/>
        <v>0</v>
      </c>
      <c r="F43" s="38">
        <f t="shared" ca="1" si="1"/>
        <v>0</v>
      </c>
      <c r="G43" s="38">
        <v>0</v>
      </c>
      <c r="H43" s="38">
        <f t="shared" ca="1" si="2"/>
        <v>0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0</v>
      </c>
    </row>
    <row r="44" spans="1:13" x14ac:dyDescent="0.3">
      <c r="A44" s="16"/>
      <c r="B44" s="4" t="s">
        <v>163</v>
      </c>
      <c r="C44" s="3"/>
      <c r="D44" s="4"/>
      <c r="E44" s="39">
        <f t="shared" ca="1" si="0"/>
        <v>1</v>
      </c>
      <c r="F44" s="38">
        <f t="shared" ca="1" si="1"/>
        <v>250</v>
      </c>
      <c r="G44" s="38">
        <v>0</v>
      </c>
      <c r="H44" s="38">
        <f t="shared" ca="1" si="2"/>
        <v>269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-18</v>
      </c>
    </row>
    <row r="45" spans="1:13" x14ac:dyDescent="0.3">
      <c r="A45" s="16"/>
      <c r="B45" s="4" t="s">
        <v>164</v>
      </c>
      <c r="C45" s="3"/>
      <c r="D45" s="4"/>
      <c r="E45" s="39">
        <f t="shared" ca="1" si="0"/>
        <v>10</v>
      </c>
      <c r="F45" s="38">
        <f t="shared" ca="1" si="1"/>
        <v>140</v>
      </c>
      <c r="G45" s="38">
        <v>0</v>
      </c>
      <c r="H45" s="38">
        <f t="shared" ca="1" si="2"/>
        <v>141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9</v>
      </c>
    </row>
    <row r="46" spans="1:13" x14ac:dyDescent="0.3">
      <c r="A46" s="16"/>
      <c r="B46" s="4" t="s">
        <v>165</v>
      </c>
      <c r="C46" s="3"/>
      <c r="D46" s="4"/>
      <c r="E46" s="39">
        <f t="shared" ca="1" si="0"/>
        <v>5</v>
      </c>
      <c r="F46" s="38">
        <f t="shared" ca="1" si="1"/>
        <v>160</v>
      </c>
      <c r="G46" s="38">
        <v>0</v>
      </c>
      <c r="H46" s="38">
        <f t="shared" ca="1" si="2"/>
        <v>135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30</v>
      </c>
    </row>
    <row r="47" spans="1:13" x14ac:dyDescent="0.3">
      <c r="A47" s="16"/>
      <c r="B47" s="4" t="s">
        <v>166</v>
      </c>
      <c r="C47" s="3"/>
      <c r="D47" s="4"/>
      <c r="E47" s="39">
        <f t="shared" ca="1" si="0"/>
        <v>52</v>
      </c>
      <c r="F47" s="38">
        <f t="shared" ca="1" si="1"/>
        <v>40</v>
      </c>
      <c r="G47" s="38">
        <v>0</v>
      </c>
      <c r="H47" s="38">
        <f t="shared" ca="1" si="2"/>
        <v>82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10</v>
      </c>
    </row>
    <row r="48" spans="1:13" x14ac:dyDescent="0.3">
      <c r="A48" s="16"/>
      <c r="B48" s="4" t="s">
        <v>167</v>
      </c>
      <c r="C48" s="3"/>
      <c r="D48" s="4"/>
      <c r="E48" s="39">
        <f t="shared" ca="1" si="0"/>
        <v>20</v>
      </c>
      <c r="F48" s="38">
        <f t="shared" ca="1" si="1"/>
        <v>10</v>
      </c>
      <c r="G48" s="38">
        <v>0</v>
      </c>
      <c r="H48" s="38">
        <f t="shared" ca="1" si="2"/>
        <v>6.9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23.1</v>
      </c>
    </row>
    <row r="49" spans="1:13" x14ac:dyDescent="0.3">
      <c r="A49" s="16"/>
      <c r="B49" s="4" t="s">
        <v>168</v>
      </c>
      <c r="C49" s="3"/>
      <c r="D49" s="4"/>
      <c r="E49" s="39">
        <f t="shared" ca="1" si="0"/>
        <v>0</v>
      </c>
      <c r="F49" s="38">
        <f t="shared" ca="1" si="1"/>
        <v>0</v>
      </c>
      <c r="G49" s="38">
        <v>0</v>
      </c>
      <c r="H49" s="38">
        <f t="shared" ca="1" si="2"/>
        <v>0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0</v>
      </c>
    </row>
    <row r="50" spans="1:13" x14ac:dyDescent="0.3">
      <c r="A50" s="16"/>
      <c r="B50" s="4" t="s">
        <v>169</v>
      </c>
      <c r="C50" s="3"/>
      <c r="D50" s="4"/>
      <c r="E50" s="39">
        <f t="shared" ca="1" si="0"/>
        <v>167</v>
      </c>
      <c r="F50" s="38">
        <f t="shared" ca="1" si="1"/>
        <v>0</v>
      </c>
      <c r="G50" s="38">
        <v>0</v>
      </c>
      <c r="H50" s="38">
        <f t="shared" ca="1" si="2"/>
        <v>167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0</v>
      </c>
    </row>
    <row r="51" spans="1:13" x14ac:dyDescent="0.3">
      <c r="A51" s="16"/>
      <c r="B51" s="4" t="s">
        <v>170</v>
      </c>
      <c r="C51" s="3"/>
      <c r="D51" s="4"/>
      <c r="E51" s="39">
        <f t="shared" ca="1" si="0"/>
        <v>250</v>
      </c>
      <c r="F51" s="38">
        <f t="shared" ca="1" si="1"/>
        <v>20</v>
      </c>
      <c r="G51" s="38">
        <v>0</v>
      </c>
      <c r="H51" s="38">
        <f t="shared" ca="1" si="2"/>
        <v>270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0</v>
      </c>
    </row>
    <row r="52" spans="1:13" x14ac:dyDescent="0.3">
      <c r="A52" s="16"/>
      <c r="B52" s="4" t="s">
        <v>171</v>
      </c>
      <c r="C52" s="3"/>
      <c r="D52" s="4"/>
      <c r="E52" s="39">
        <f t="shared" ca="1" si="0"/>
        <v>640</v>
      </c>
      <c r="F52" s="38">
        <f t="shared" ca="1" si="1"/>
        <v>0</v>
      </c>
      <c r="G52" s="38">
        <v>0</v>
      </c>
      <c r="H52" s="38">
        <f t="shared" ca="1" si="2"/>
        <v>475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165</v>
      </c>
    </row>
    <row r="53" spans="1:13" x14ac:dyDescent="0.3">
      <c r="A53" s="16"/>
      <c r="B53" s="4" t="s">
        <v>172</v>
      </c>
      <c r="C53" s="3"/>
      <c r="D53" s="4"/>
      <c r="E53" s="39">
        <f t="shared" ca="1" si="0"/>
        <v>190</v>
      </c>
      <c r="F53" s="38">
        <f t="shared" ca="1" si="1"/>
        <v>0</v>
      </c>
      <c r="G53" s="38">
        <v>0</v>
      </c>
      <c r="H53" s="38">
        <f t="shared" ca="1" si="2"/>
        <v>160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30</v>
      </c>
    </row>
    <row r="54" spans="1:13" x14ac:dyDescent="0.3">
      <c r="A54" s="16"/>
      <c r="B54" s="4" t="s">
        <v>173</v>
      </c>
      <c r="C54" s="3"/>
      <c r="D54" s="4"/>
      <c r="E54" s="39">
        <f t="shared" ca="1" si="0"/>
        <v>83.5</v>
      </c>
      <c r="F54" s="38">
        <f t="shared" ca="1" si="1"/>
        <v>0</v>
      </c>
      <c r="G54" s="38">
        <v>0</v>
      </c>
      <c r="H54" s="38">
        <f t="shared" ca="1" si="2"/>
        <v>40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43.5</v>
      </c>
    </row>
    <row r="55" spans="1:13" x14ac:dyDescent="0.3">
      <c r="A55" s="16"/>
      <c r="B55" s="4" t="s">
        <v>174</v>
      </c>
      <c r="C55" s="3"/>
      <c r="D55" s="4"/>
      <c r="E55" s="39">
        <f t="shared" ca="1" si="0"/>
        <v>20</v>
      </c>
      <c r="F55" s="38">
        <f t="shared" ca="1" si="1"/>
        <v>0</v>
      </c>
      <c r="G55" s="38">
        <v>0</v>
      </c>
      <c r="H55" s="38">
        <f t="shared" ca="1" si="2"/>
        <v>0</v>
      </c>
      <c r="I55" s="38">
        <v>0</v>
      </c>
      <c r="J55" s="38">
        <v>0</v>
      </c>
      <c r="K55" s="38">
        <v>0</v>
      </c>
      <c r="L55" s="38">
        <v>0</v>
      </c>
      <c r="M55" s="40">
        <f t="shared" ca="1" si="3"/>
        <v>20</v>
      </c>
    </row>
    <row r="56" spans="1:13" x14ac:dyDescent="0.3">
      <c r="A56" s="16"/>
      <c r="B56" s="4" t="s">
        <v>175</v>
      </c>
      <c r="C56" s="3"/>
      <c r="D56" s="4"/>
      <c r="E56" s="39">
        <f t="shared" ca="1" si="0"/>
        <v>3</v>
      </c>
      <c r="F56" s="38">
        <f t="shared" ca="1" si="1"/>
        <v>0</v>
      </c>
      <c r="G56" s="38">
        <v>0</v>
      </c>
      <c r="H56" s="38">
        <f t="shared" ca="1" si="2"/>
        <v>3.5</v>
      </c>
      <c r="I56" s="38">
        <v>0</v>
      </c>
      <c r="J56" s="38">
        <v>0</v>
      </c>
      <c r="K56" s="38">
        <v>0</v>
      </c>
      <c r="L56" s="38">
        <v>0</v>
      </c>
      <c r="M56" s="40">
        <f t="shared" ca="1" si="3"/>
        <v>-0.5</v>
      </c>
    </row>
    <row r="57" spans="1:13" x14ac:dyDescent="0.3">
      <c r="A57" s="16"/>
      <c r="B57" s="4" t="s">
        <v>176</v>
      </c>
      <c r="C57" s="3"/>
      <c r="D57" s="4"/>
      <c r="E57" s="39">
        <f t="shared" ca="1" si="0"/>
        <v>0</v>
      </c>
      <c r="F57" s="38">
        <f t="shared" ca="1" si="1"/>
        <v>1160</v>
      </c>
      <c r="G57" s="38">
        <v>0</v>
      </c>
      <c r="H57" s="38">
        <f t="shared" ca="1" si="2"/>
        <v>1153</v>
      </c>
      <c r="I57" s="38">
        <v>0</v>
      </c>
      <c r="J57" s="38">
        <v>0</v>
      </c>
      <c r="K57" s="38">
        <v>0</v>
      </c>
      <c r="L57" s="38">
        <v>0</v>
      </c>
      <c r="M57" s="40">
        <f t="shared" ca="1" si="3"/>
        <v>7</v>
      </c>
    </row>
    <row r="58" spans="1:13" x14ac:dyDescent="0.3">
      <c r="A58" s="16"/>
      <c r="B58" s="4" t="s">
        <v>177</v>
      </c>
      <c r="C58" s="3"/>
      <c r="D58" s="4"/>
      <c r="E58" s="39">
        <f t="shared" ca="1" si="0"/>
        <v>0</v>
      </c>
      <c r="F58" s="38">
        <f t="shared" ca="1" si="1"/>
        <v>500</v>
      </c>
      <c r="G58" s="38">
        <v>0</v>
      </c>
      <c r="H58" s="38">
        <f t="shared" ca="1" si="2"/>
        <v>485</v>
      </c>
      <c r="I58" s="38">
        <v>0</v>
      </c>
      <c r="J58" s="38">
        <v>0</v>
      </c>
      <c r="K58" s="38">
        <v>0</v>
      </c>
      <c r="L58" s="38">
        <v>0</v>
      </c>
      <c r="M58" s="40">
        <f t="shared" ca="1" si="3"/>
        <v>15</v>
      </c>
    </row>
    <row r="59" spans="1:13" x14ac:dyDescent="0.3">
      <c r="A59" s="16"/>
      <c r="B59" s="4" t="s">
        <v>178</v>
      </c>
      <c r="C59" s="3"/>
      <c r="D59" s="4"/>
      <c r="E59" s="39">
        <f t="shared" ca="1" si="0"/>
        <v>40</v>
      </c>
      <c r="F59" s="38">
        <f t="shared" ca="1" si="1"/>
        <v>340</v>
      </c>
      <c r="G59" s="38">
        <v>0</v>
      </c>
      <c r="H59" s="38">
        <f t="shared" ca="1" si="2"/>
        <v>300</v>
      </c>
      <c r="I59" s="38">
        <v>0</v>
      </c>
      <c r="J59" s="38">
        <v>0</v>
      </c>
      <c r="K59" s="38">
        <v>0</v>
      </c>
      <c r="L59" s="38">
        <v>0</v>
      </c>
      <c r="M59" s="40">
        <f t="shared" ca="1" si="3"/>
        <v>80</v>
      </c>
    </row>
    <row r="60" spans="1:13" x14ac:dyDescent="0.3">
      <c r="A60" s="16"/>
      <c r="B60" s="4" t="s">
        <v>179</v>
      </c>
      <c r="C60" s="3"/>
      <c r="D60" s="4"/>
      <c r="E60" s="39">
        <f t="shared" ca="1" si="0"/>
        <v>11.5</v>
      </c>
      <c r="F60" s="38">
        <f t="shared" ca="1" si="1"/>
        <v>150</v>
      </c>
      <c r="G60" s="38">
        <v>0</v>
      </c>
      <c r="H60" s="38">
        <f t="shared" ca="1" si="2"/>
        <v>152.75</v>
      </c>
      <c r="I60" s="38">
        <v>0</v>
      </c>
      <c r="J60" s="38">
        <v>0</v>
      </c>
      <c r="K60" s="38">
        <v>0</v>
      </c>
      <c r="L60" s="38">
        <v>0</v>
      </c>
      <c r="M60" s="40">
        <f t="shared" ca="1" si="3"/>
        <v>8.75</v>
      </c>
    </row>
    <row r="61" spans="1:13" x14ac:dyDescent="0.3">
      <c r="A61" s="16"/>
      <c r="B61" s="4" t="s">
        <v>180</v>
      </c>
      <c r="C61" s="3"/>
      <c r="D61" s="4"/>
      <c r="E61" s="39">
        <f t="shared" ca="1" si="0"/>
        <v>0</v>
      </c>
      <c r="F61" s="38">
        <f t="shared" ca="1" si="1"/>
        <v>35</v>
      </c>
      <c r="G61" s="38">
        <v>0</v>
      </c>
      <c r="H61" s="38">
        <f t="shared" ca="1" si="2"/>
        <v>35</v>
      </c>
      <c r="I61" s="38">
        <v>0</v>
      </c>
      <c r="J61" s="38">
        <v>0</v>
      </c>
      <c r="K61" s="38">
        <v>0</v>
      </c>
      <c r="L61" s="38">
        <v>0</v>
      </c>
      <c r="M61" s="40">
        <f t="shared" ca="1" si="3"/>
        <v>0</v>
      </c>
    </row>
    <row r="62" spans="1:13" x14ac:dyDescent="0.3">
      <c r="A62" s="16"/>
      <c r="B62" s="4" t="s">
        <v>181</v>
      </c>
      <c r="C62" s="3"/>
      <c r="D62" s="4"/>
      <c r="E62" s="39">
        <f t="shared" ca="1" si="0"/>
        <v>10</v>
      </c>
      <c r="F62" s="38">
        <f t="shared" ca="1" si="1"/>
        <v>160</v>
      </c>
      <c r="G62" s="38">
        <v>0</v>
      </c>
      <c r="H62" s="38">
        <f t="shared" ca="1" si="2"/>
        <v>168</v>
      </c>
      <c r="I62" s="38">
        <v>0</v>
      </c>
      <c r="J62" s="38">
        <v>0</v>
      </c>
      <c r="K62" s="38">
        <v>0</v>
      </c>
      <c r="L62" s="38">
        <v>0</v>
      </c>
      <c r="M62" s="40">
        <f t="shared" ca="1" si="3"/>
        <v>2</v>
      </c>
    </row>
    <row r="63" spans="1:13" x14ac:dyDescent="0.3">
      <c r="A63" s="16"/>
      <c r="B63" s="4" t="s">
        <v>182</v>
      </c>
      <c r="C63" s="3"/>
      <c r="D63" s="4"/>
      <c r="E63" s="39">
        <f t="shared" ca="1" si="0"/>
        <v>0</v>
      </c>
      <c r="F63" s="38">
        <f t="shared" ca="1" si="1"/>
        <v>0</v>
      </c>
      <c r="G63" s="38">
        <v>0</v>
      </c>
      <c r="H63" s="38">
        <f t="shared" ca="1" si="2"/>
        <v>0</v>
      </c>
      <c r="I63" s="38">
        <v>0</v>
      </c>
      <c r="J63" s="38">
        <v>0</v>
      </c>
      <c r="K63" s="38">
        <v>0</v>
      </c>
      <c r="L63" s="38">
        <v>0</v>
      </c>
      <c r="M63" s="40">
        <f t="shared" ca="1" si="3"/>
        <v>0</v>
      </c>
    </row>
    <row r="64" spans="1:13" x14ac:dyDescent="0.3">
      <c r="A64" s="16"/>
      <c r="B64" s="4" t="s">
        <v>183</v>
      </c>
      <c r="C64" s="3"/>
      <c r="D64" s="4"/>
      <c r="E64" s="39">
        <f t="shared" ca="1" si="0"/>
        <v>0</v>
      </c>
      <c r="F64" s="38">
        <f t="shared" ca="1" si="1"/>
        <v>0</v>
      </c>
      <c r="G64" s="38">
        <v>0</v>
      </c>
      <c r="H64" s="38">
        <f t="shared" ca="1" si="2"/>
        <v>0</v>
      </c>
      <c r="I64" s="38">
        <v>0</v>
      </c>
      <c r="J64" s="38">
        <v>0</v>
      </c>
      <c r="K64" s="38">
        <v>0</v>
      </c>
      <c r="L64" s="38">
        <v>0</v>
      </c>
      <c r="M64" s="40">
        <f t="shared" ca="1" si="3"/>
        <v>0</v>
      </c>
    </row>
    <row r="65" spans="1:13" x14ac:dyDescent="0.3">
      <c r="A65" s="16"/>
      <c r="B65" s="4" t="s">
        <v>184</v>
      </c>
      <c r="C65" s="3"/>
      <c r="D65" s="4"/>
      <c r="E65" s="39">
        <f t="shared" ca="1" si="0"/>
        <v>0</v>
      </c>
      <c r="F65" s="38">
        <f t="shared" ca="1" si="1"/>
        <v>0</v>
      </c>
      <c r="G65" s="38">
        <v>0</v>
      </c>
      <c r="H65" s="38">
        <f t="shared" ca="1" si="2"/>
        <v>0</v>
      </c>
      <c r="I65" s="38">
        <v>0</v>
      </c>
      <c r="J65" s="38">
        <v>0</v>
      </c>
      <c r="K65" s="38">
        <v>0</v>
      </c>
      <c r="L65" s="38">
        <v>0</v>
      </c>
      <c r="M65" s="40">
        <f t="shared" ca="1" si="3"/>
        <v>0</v>
      </c>
    </row>
    <row r="66" spans="1:13" x14ac:dyDescent="0.3">
      <c r="A66" s="16"/>
      <c r="B66" s="4" t="s">
        <v>185</v>
      </c>
      <c r="C66" s="3"/>
      <c r="D66" s="4"/>
      <c r="E66" s="39">
        <f t="shared" ca="1" si="0"/>
        <v>2</v>
      </c>
      <c r="F66" s="38">
        <f t="shared" ca="1" si="1"/>
        <v>0</v>
      </c>
      <c r="G66" s="38">
        <v>0</v>
      </c>
      <c r="H66" s="38">
        <f t="shared" ca="1" si="2"/>
        <v>0</v>
      </c>
      <c r="I66" s="38">
        <v>0</v>
      </c>
      <c r="J66" s="38">
        <v>0</v>
      </c>
      <c r="K66" s="38">
        <v>0</v>
      </c>
      <c r="L66" s="38">
        <v>0</v>
      </c>
      <c r="M66" s="40">
        <f t="shared" ca="1" si="3"/>
        <v>2</v>
      </c>
    </row>
    <row r="67" spans="1:13" x14ac:dyDescent="0.3">
      <c r="A67" s="16"/>
      <c r="B67" s="4" t="s">
        <v>186</v>
      </c>
      <c r="C67" s="3"/>
      <c r="D67" s="4"/>
      <c r="E67" s="39">
        <f t="shared" ca="1" si="0"/>
        <v>5</v>
      </c>
      <c r="F67" s="38">
        <f t="shared" ca="1" si="1"/>
        <v>20</v>
      </c>
      <c r="G67" s="38">
        <v>0</v>
      </c>
      <c r="H67" s="38">
        <f t="shared" ca="1" si="2"/>
        <v>20</v>
      </c>
      <c r="I67" s="38">
        <v>0</v>
      </c>
      <c r="J67" s="38">
        <v>0</v>
      </c>
      <c r="K67" s="38">
        <v>0</v>
      </c>
      <c r="L67" s="38">
        <v>0</v>
      </c>
      <c r="M67" s="40">
        <f t="shared" ca="1" si="3"/>
        <v>5</v>
      </c>
    </row>
    <row r="68" spans="1:13" x14ac:dyDescent="0.3">
      <c r="A68" s="16"/>
      <c r="B68" s="4" t="s">
        <v>187</v>
      </c>
      <c r="C68" s="3"/>
      <c r="D68" s="4"/>
      <c r="E68" s="39">
        <f t="shared" ca="1" si="0"/>
        <v>100</v>
      </c>
      <c r="F68" s="38">
        <f t="shared" ca="1" si="1"/>
        <v>0</v>
      </c>
      <c r="G68" s="38">
        <v>0</v>
      </c>
      <c r="H68" s="38">
        <f t="shared" ca="1" si="2"/>
        <v>0</v>
      </c>
      <c r="I68" s="38">
        <v>0</v>
      </c>
      <c r="J68" s="38">
        <v>0</v>
      </c>
      <c r="K68" s="38">
        <v>0</v>
      </c>
      <c r="L68" s="38">
        <v>0</v>
      </c>
      <c r="M68" s="40">
        <f t="shared" ca="1" si="3"/>
        <v>100</v>
      </c>
    </row>
    <row r="69" spans="1:13" ht="15" thickBot="1" x14ac:dyDescent="0.35">
      <c r="A69" s="16"/>
      <c r="B69" s="4" t="s">
        <v>188</v>
      </c>
      <c r="C69" s="3"/>
      <c r="D69" s="4"/>
      <c r="E69" s="39">
        <f t="shared" ca="1" si="0"/>
        <v>10</v>
      </c>
      <c r="F69" s="38">
        <f t="shared" ca="1" si="1"/>
        <v>0</v>
      </c>
      <c r="G69" s="38">
        <v>0</v>
      </c>
      <c r="H69" s="38">
        <f t="shared" ca="1" si="2"/>
        <v>0.2</v>
      </c>
      <c r="I69" s="38">
        <v>0</v>
      </c>
      <c r="J69" s="38">
        <v>0</v>
      </c>
      <c r="K69" s="38">
        <v>0</v>
      </c>
      <c r="L69" s="38">
        <v>0</v>
      </c>
      <c r="M69" s="40">
        <f t="shared" ca="1" si="3"/>
        <v>9.8000000000000007</v>
      </c>
    </row>
    <row r="70" spans="1:13" ht="15" thickBot="1" x14ac:dyDescent="0.35">
      <c r="A70" s="16"/>
      <c r="B70" s="19"/>
      <c r="C70" s="18"/>
      <c r="D70" s="19" t="s">
        <v>18</v>
      </c>
      <c r="E70" s="24">
        <f ca="1">SUM(E3:E69)</f>
        <v>6914.15</v>
      </c>
      <c r="F70" s="24">
        <f ca="1">SUM(F3:F69)</f>
        <v>13484</v>
      </c>
      <c r="G70" s="24">
        <f>SUM(G3:G69)</f>
        <v>0</v>
      </c>
      <c r="H70" s="24">
        <f ca="1">SUM(H3:H69)</f>
        <v>14859.95</v>
      </c>
      <c r="I70" s="24">
        <f>SUM(I3:I69)</f>
        <v>0</v>
      </c>
      <c r="J70" s="24">
        <f>SUM(J3:J69)</f>
        <v>0</v>
      </c>
      <c r="K70" s="24">
        <f>SUM(K3:K69)</f>
        <v>0</v>
      </c>
      <c r="L70" s="24">
        <f>SUM(L3:L69)</f>
        <v>0</v>
      </c>
      <c r="M70" s="25">
        <f ca="1">SUM(M3:M69)</f>
        <v>5538.2000000000007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L62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4.4" customHeight="1" x14ac:dyDescent="0.3">
      <c r="A2" s="59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4.4" customHeight="1" x14ac:dyDescent="0.3">
      <c r="A3" s="59" t="s">
        <v>189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" customHeight="1" x14ac:dyDescent="0.3">
      <c r="A4" s="59" t="s">
        <v>195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4.4" customHeight="1" x14ac:dyDescent="0.3">
      <c r="A5" s="59" t="s">
        <v>25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" customHeight="1" x14ac:dyDescent="0.3">
      <c r="A6" s="58" t="s">
        <v>190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ht="14.4" customHeight="1" x14ac:dyDescent="0.3">
      <c r="A7" s="58" t="s">
        <v>191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x14ac:dyDescent="0.3">
      <c r="A8" s="44" t="s">
        <v>12</v>
      </c>
      <c r="B8" s="44" t="s">
        <v>192</v>
      </c>
      <c r="C8" s="44" t="s">
        <v>26</v>
      </c>
      <c r="D8" s="44" t="s">
        <v>3</v>
      </c>
      <c r="E8" s="44" t="s">
        <v>4</v>
      </c>
      <c r="F8" s="44" t="s">
        <v>5</v>
      </c>
      <c r="G8" s="44" t="s">
        <v>6</v>
      </c>
      <c r="H8" s="44" t="s">
        <v>7</v>
      </c>
      <c r="I8" s="44" t="s">
        <v>8</v>
      </c>
      <c r="J8" s="44" t="s">
        <v>9</v>
      </c>
      <c r="K8" s="44" t="s">
        <v>10</v>
      </c>
      <c r="L8" s="44" t="s">
        <v>11</v>
      </c>
    </row>
    <row r="9" spans="1:12" ht="19.8" x14ac:dyDescent="0.3">
      <c r="A9" s="45" t="s">
        <v>193</v>
      </c>
      <c r="B9" s="46">
        <v>3551811</v>
      </c>
      <c r="C9" s="45" t="s">
        <v>45</v>
      </c>
      <c r="D9" s="46">
        <v>-991.2</v>
      </c>
      <c r="E9" s="46">
        <v>0</v>
      </c>
      <c r="F9" s="46">
        <v>0</v>
      </c>
      <c r="G9" s="46">
        <v>197</v>
      </c>
      <c r="H9" s="46">
        <v>0</v>
      </c>
      <c r="I9" s="46">
        <v>0</v>
      </c>
      <c r="J9" s="46">
        <v>0</v>
      </c>
      <c r="K9" s="46">
        <v>0</v>
      </c>
      <c r="L9" s="46">
        <v>-1188.2</v>
      </c>
    </row>
    <row r="10" spans="1:12" ht="19.8" x14ac:dyDescent="0.3">
      <c r="A10" s="45" t="s">
        <v>193</v>
      </c>
      <c r="B10" s="46">
        <v>3551811</v>
      </c>
      <c r="C10" s="45" t="s">
        <v>169</v>
      </c>
      <c r="D10" s="46">
        <v>167</v>
      </c>
      <c r="E10" s="46">
        <v>0</v>
      </c>
      <c r="F10" s="46">
        <v>150</v>
      </c>
      <c r="G10" s="46">
        <v>17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</row>
    <row r="11" spans="1:12" ht="19.8" x14ac:dyDescent="0.3">
      <c r="A11" s="45" t="s">
        <v>193</v>
      </c>
      <c r="B11" s="46">
        <v>3551811</v>
      </c>
      <c r="C11" s="45" t="s">
        <v>170</v>
      </c>
      <c r="D11" s="46">
        <v>250</v>
      </c>
      <c r="E11" s="46">
        <v>0</v>
      </c>
      <c r="F11" s="46">
        <v>100</v>
      </c>
      <c r="G11" s="46">
        <v>170</v>
      </c>
      <c r="H11" s="46">
        <v>20</v>
      </c>
      <c r="I11" s="46">
        <v>0</v>
      </c>
      <c r="J11" s="46">
        <v>0</v>
      </c>
      <c r="K11" s="46">
        <v>0</v>
      </c>
      <c r="L11" s="46">
        <v>0</v>
      </c>
    </row>
    <row r="12" spans="1:12" ht="19.8" x14ac:dyDescent="0.3">
      <c r="A12" s="45" t="s">
        <v>193</v>
      </c>
      <c r="B12" s="46">
        <v>3551811</v>
      </c>
      <c r="C12" s="45" t="s">
        <v>126</v>
      </c>
      <c r="D12" s="46">
        <v>88</v>
      </c>
      <c r="E12" s="46">
        <v>0</v>
      </c>
      <c r="F12" s="46">
        <v>0</v>
      </c>
      <c r="G12" s="46">
        <v>113</v>
      </c>
      <c r="H12" s="46">
        <v>25</v>
      </c>
      <c r="I12" s="46">
        <v>0</v>
      </c>
      <c r="J12" s="46">
        <v>0</v>
      </c>
      <c r="K12" s="46">
        <v>0</v>
      </c>
      <c r="L12" s="46">
        <v>0</v>
      </c>
    </row>
    <row r="13" spans="1:12" ht="19.8" x14ac:dyDescent="0.3">
      <c r="A13" s="45" t="s">
        <v>193</v>
      </c>
      <c r="B13" s="46">
        <v>3551811</v>
      </c>
      <c r="C13" s="45" t="s">
        <v>160</v>
      </c>
      <c r="D13" s="46">
        <v>8</v>
      </c>
      <c r="E13" s="46">
        <v>0</v>
      </c>
      <c r="F13" s="46">
        <v>0</v>
      </c>
      <c r="G13" s="46">
        <v>1</v>
      </c>
      <c r="H13" s="46">
        <v>0</v>
      </c>
      <c r="I13" s="46">
        <v>0</v>
      </c>
      <c r="J13" s="46">
        <v>0</v>
      </c>
      <c r="K13" s="46">
        <v>0</v>
      </c>
      <c r="L13" s="46">
        <v>7</v>
      </c>
    </row>
    <row r="14" spans="1:12" ht="19.8" x14ac:dyDescent="0.3">
      <c r="A14" s="45" t="s">
        <v>193</v>
      </c>
      <c r="B14" s="46">
        <v>3551811</v>
      </c>
      <c r="C14" s="45" t="s">
        <v>161</v>
      </c>
      <c r="D14" s="46">
        <v>3</v>
      </c>
      <c r="E14" s="46">
        <v>0</v>
      </c>
      <c r="F14" s="46">
        <v>0</v>
      </c>
      <c r="G14" s="46">
        <v>3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</row>
    <row r="15" spans="1:12" ht="19.8" x14ac:dyDescent="0.3">
      <c r="A15" s="45" t="s">
        <v>193</v>
      </c>
      <c r="B15" s="46">
        <v>3551811</v>
      </c>
      <c r="C15" s="45" t="s">
        <v>127</v>
      </c>
      <c r="D15" s="46">
        <v>56</v>
      </c>
      <c r="E15" s="46">
        <v>0</v>
      </c>
      <c r="F15" s="46">
        <v>0</v>
      </c>
      <c r="G15" s="46">
        <v>53</v>
      </c>
      <c r="H15" s="46">
        <v>0</v>
      </c>
      <c r="I15" s="46">
        <v>0</v>
      </c>
      <c r="J15" s="46">
        <v>0</v>
      </c>
      <c r="K15" s="46">
        <v>0</v>
      </c>
      <c r="L15" s="46">
        <v>3</v>
      </c>
    </row>
    <row r="16" spans="1:12" ht="19.8" x14ac:dyDescent="0.3">
      <c r="A16" s="45" t="s">
        <v>193</v>
      </c>
      <c r="B16" s="46">
        <v>3551811</v>
      </c>
      <c r="C16" s="45" t="s">
        <v>171</v>
      </c>
      <c r="D16" s="46">
        <v>640</v>
      </c>
      <c r="E16" s="46">
        <v>0</v>
      </c>
      <c r="F16" s="46">
        <v>0</v>
      </c>
      <c r="G16" s="46">
        <v>475</v>
      </c>
      <c r="H16" s="46">
        <v>0</v>
      </c>
      <c r="I16" s="46">
        <v>0</v>
      </c>
      <c r="J16" s="46">
        <v>0</v>
      </c>
      <c r="K16" s="46">
        <v>0</v>
      </c>
      <c r="L16" s="46">
        <v>165</v>
      </c>
    </row>
    <row r="17" spans="1:12" ht="19.8" x14ac:dyDescent="0.3">
      <c r="A17" s="45" t="s">
        <v>193</v>
      </c>
      <c r="B17" s="46">
        <v>3551811</v>
      </c>
      <c r="C17" s="45" t="s">
        <v>172</v>
      </c>
      <c r="D17" s="46">
        <v>190</v>
      </c>
      <c r="E17" s="46">
        <v>0</v>
      </c>
      <c r="F17" s="46">
        <v>0</v>
      </c>
      <c r="G17" s="46">
        <v>160</v>
      </c>
      <c r="H17" s="46">
        <v>0</v>
      </c>
      <c r="I17" s="46">
        <v>0</v>
      </c>
      <c r="J17" s="46">
        <v>0</v>
      </c>
      <c r="K17" s="46">
        <v>0</v>
      </c>
      <c r="L17" s="46">
        <v>30</v>
      </c>
    </row>
    <row r="18" spans="1:12" ht="19.8" x14ac:dyDescent="0.3">
      <c r="A18" s="45" t="s">
        <v>193</v>
      </c>
      <c r="B18" s="46">
        <v>3551811</v>
      </c>
      <c r="C18" s="45" t="s">
        <v>173</v>
      </c>
      <c r="D18" s="46">
        <v>83.5</v>
      </c>
      <c r="E18" s="46">
        <v>0</v>
      </c>
      <c r="F18" s="46">
        <v>0</v>
      </c>
      <c r="G18" s="46">
        <v>40</v>
      </c>
      <c r="H18" s="46">
        <v>0</v>
      </c>
      <c r="I18" s="46">
        <v>0</v>
      </c>
      <c r="J18" s="46">
        <v>0</v>
      </c>
      <c r="K18" s="46">
        <v>0</v>
      </c>
      <c r="L18" s="46">
        <v>43.5</v>
      </c>
    </row>
    <row r="19" spans="1:12" ht="19.8" x14ac:dyDescent="0.3">
      <c r="A19" s="45" t="s">
        <v>193</v>
      </c>
      <c r="B19" s="46">
        <v>3551811</v>
      </c>
      <c r="C19" s="45" t="s">
        <v>128</v>
      </c>
      <c r="D19" s="46">
        <v>974</v>
      </c>
      <c r="E19" s="46">
        <v>2970</v>
      </c>
      <c r="F19" s="46">
        <v>0</v>
      </c>
      <c r="G19" s="46">
        <v>3911</v>
      </c>
      <c r="H19" s="46">
        <v>0</v>
      </c>
      <c r="I19" s="46">
        <v>0</v>
      </c>
      <c r="J19" s="46">
        <v>0</v>
      </c>
      <c r="K19" s="46">
        <v>0</v>
      </c>
      <c r="L19" s="46">
        <v>33</v>
      </c>
    </row>
    <row r="20" spans="1:12" ht="19.8" x14ac:dyDescent="0.3">
      <c r="A20" s="45" t="s">
        <v>193</v>
      </c>
      <c r="B20" s="46">
        <v>3551811</v>
      </c>
      <c r="C20" s="45" t="s">
        <v>129</v>
      </c>
      <c r="D20" s="46">
        <v>0</v>
      </c>
      <c r="E20" s="46">
        <v>60</v>
      </c>
      <c r="F20" s="46">
        <v>0</v>
      </c>
      <c r="G20" s="46">
        <v>16</v>
      </c>
      <c r="H20" s="46">
        <v>0</v>
      </c>
      <c r="I20" s="46">
        <v>0</v>
      </c>
      <c r="J20" s="46">
        <v>0</v>
      </c>
      <c r="K20" s="46">
        <v>0</v>
      </c>
      <c r="L20" s="46">
        <v>44</v>
      </c>
    </row>
    <row r="21" spans="1:12" ht="19.8" x14ac:dyDescent="0.3">
      <c r="A21" s="45" t="s">
        <v>193</v>
      </c>
      <c r="B21" s="46">
        <v>3551811</v>
      </c>
      <c r="C21" s="45" t="s">
        <v>130</v>
      </c>
      <c r="D21" s="46">
        <v>46</v>
      </c>
      <c r="E21" s="46">
        <v>0</v>
      </c>
      <c r="F21" s="46">
        <v>0</v>
      </c>
      <c r="G21" s="46">
        <v>41</v>
      </c>
      <c r="H21" s="46">
        <v>0</v>
      </c>
      <c r="I21" s="46">
        <v>0</v>
      </c>
      <c r="J21" s="46">
        <v>0</v>
      </c>
      <c r="K21" s="46">
        <v>0</v>
      </c>
      <c r="L21" s="46">
        <v>5</v>
      </c>
    </row>
    <row r="22" spans="1:12" ht="19.8" x14ac:dyDescent="0.3">
      <c r="A22" s="45" t="s">
        <v>193</v>
      </c>
      <c r="B22" s="46">
        <v>3551811</v>
      </c>
      <c r="C22" s="45" t="s">
        <v>148</v>
      </c>
      <c r="D22" s="46">
        <v>100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100</v>
      </c>
    </row>
    <row r="23" spans="1:12" ht="19.8" x14ac:dyDescent="0.3">
      <c r="A23" s="45" t="s">
        <v>193</v>
      </c>
      <c r="B23" s="46">
        <v>3551811</v>
      </c>
      <c r="C23" s="45" t="s">
        <v>151</v>
      </c>
      <c r="D23" s="46">
        <v>14</v>
      </c>
      <c r="E23" s="46">
        <v>50</v>
      </c>
      <c r="F23" s="46">
        <v>0</v>
      </c>
      <c r="G23" s="46">
        <v>10</v>
      </c>
      <c r="H23" s="46">
        <v>0</v>
      </c>
      <c r="I23" s="46">
        <v>0</v>
      </c>
      <c r="J23" s="46">
        <v>0</v>
      </c>
      <c r="K23" s="46">
        <v>0</v>
      </c>
      <c r="L23" s="46">
        <v>54</v>
      </c>
    </row>
    <row r="24" spans="1:12" ht="19.8" x14ac:dyDescent="0.3">
      <c r="A24" s="45" t="s">
        <v>193</v>
      </c>
      <c r="B24" s="46">
        <v>3551811</v>
      </c>
      <c r="C24" s="45" t="s">
        <v>150</v>
      </c>
      <c r="D24" s="46">
        <v>94.75</v>
      </c>
      <c r="E24" s="46">
        <v>20</v>
      </c>
      <c r="F24" s="46">
        <v>0</v>
      </c>
      <c r="G24" s="46">
        <v>78</v>
      </c>
      <c r="H24" s="46">
        <v>0</v>
      </c>
      <c r="I24" s="46">
        <v>0</v>
      </c>
      <c r="J24" s="46">
        <v>0</v>
      </c>
      <c r="K24" s="46">
        <v>0</v>
      </c>
      <c r="L24" s="46">
        <v>36.75</v>
      </c>
    </row>
    <row r="25" spans="1:12" ht="19.8" x14ac:dyDescent="0.3">
      <c r="A25" s="45" t="s">
        <v>193</v>
      </c>
      <c r="B25" s="46">
        <v>3551811</v>
      </c>
      <c r="C25" s="45" t="s">
        <v>176</v>
      </c>
      <c r="D25" s="46">
        <v>0</v>
      </c>
      <c r="E25" s="46">
        <v>1160</v>
      </c>
      <c r="F25" s="46">
        <v>0</v>
      </c>
      <c r="G25" s="46">
        <v>1153</v>
      </c>
      <c r="H25" s="46">
        <v>0</v>
      </c>
      <c r="I25" s="46">
        <v>0</v>
      </c>
      <c r="J25" s="46">
        <v>0</v>
      </c>
      <c r="K25" s="46">
        <v>0</v>
      </c>
      <c r="L25" s="46">
        <v>7</v>
      </c>
    </row>
    <row r="26" spans="1:12" ht="19.8" x14ac:dyDescent="0.3">
      <c r="A26" s="45" t="s">
        <v>193</v>
      </c>
      <c r="B26" s="46">
        <v>3551811</v>
      </c>
      <c r="C26" s="45" t="s">
        <v>177</v>
      </c>
      <c r="D26" s="46">
        <v>0</v>
      </c>
      <c r="E26" s="46">
        <v>500</v>
      </c>
      <c r="F26" s="46">
        <v>0</v>
      </c>
      <c r="G26" s="46">
        <v>485</v>
      </c>
      <c r="H26" s="46">
        <v>0</v>
      </c>
      <c r="I26" s="46">
        <v>0</v>
      </c>
      <c r="J26" s="46">
        <v>0</v>
      </c>
      <c r="K26" s="46">
        <v>0</v>
      </c>
      <c r="L26" s="46">
        <v>15</v>
      </c>
    </row>
    <row r="27" spans="1:12" ht="19.8" x14ac:dyDescent="0.3">
      <c r="A27" s="45" t="s">
        <v>193</v>
      </c>
      <c r="B27" s="46">
        <v>3551811</v>
      </c>
      <c r="C27" s="45" t="s">
        <v>162</v>
      </c>
      <c r="D27" s="46">
        <v>0</v>
      </c>
      <c r="E27" s="46">
        <v>240</v>
      </c>
      <c r="F27" s="46">
        <v>0</v>
      </c>
      <c r="G27" s="46">
        <v>246.9</v>
      </c>
      <c r="H27" s="46">
        <v>0</v>
      </c>
      <c r="I27" s="46">
        <v>0</v>
      </c>
      <c r="J27" s="46">
        <v>0</v>
      </c>
      <c r="K27" s="46">
        <v>0</v>
      </c>
      <c r="L27" s="46">
        <v>-6.9</v>
      </c>
    </row>
    <row r="28" spans="1:12" ht="19.8" x14ac:dyDescent="0.3">
      <c r="A28" s="45" t="s">
        <v>193</v>
      </c>
      <c r="B28" s="46">
        <v>3551811</v>
      </c>
      <c r="C28" s="45" t="s">
        <v>135</v>
      </c>
      <c r="D28" s="46">
        <v>1.5</v>
      </c>
      <c r="E28" s="46">
        <v>8</v>
      </c>
      <c r="F28" s="46">
        <v>0</v>
      </c>
      <c r="G28" s="46">
        <v>17</v>
      </c>
      <c r="H28" s="46">
        <v>0</v>
      </c>
      <c r="I28" s="46">
        <v>0</v>
      </c>
      <c r="J28" s="46">
        <v>0</v>
      </c>
      <c r="K28" s="46">
        <v>0</v>
      </c>
      <c r="L28" s="46">
        <v>-7.5</v>
      </c>
    </row>
    <row r="29" spans="1:12" ht="19.8" x14ac:dyDescent="0.3">
      <c r="A29" s="45" t="s">
        <v>193</v>
      </c>
      <c r="B29" s="46">
        <v>3551811</v>
      </c>
      <c r="C29" s="45" t="s">
        <v>178</v>
      </c>
      <c r="D29" s="46">
        <v>40</v>
      </c>
      <c r="E29" s="46">
        <v>300</v>
      </c>
      <c r="F29" s="46">
        <v>0</v>
      </c>
      <c r="G29" s="46">
        <v>300</v>
      </c>
      <c r="H29" s="46">
        <v>40</v>
      </c>
      <c r="I29" s="46">
        <v>0</v>
      </c>
      <c r="J29" s="46">
        <v>0</v>
      </c>
      <c r="K29" s="46">
        <v>0</v>
      </c>
      <c r="L29" s="46">
        <v>80</v>
      </c>
    </row>
    <row r="30" spans="1:12" ht="19.8" x14ac:dyDescent="0.3">
      <c r="A30" s="45" t="s">
        <v>193</v>
      </c>
      <c r="B30" s="46">
        <v>3551811</v>
      </c>
      <c r="C30" s="45" t="s">
        <v>136</v>
      </c>
      <c r="D30" s="46">
        <v>4420</v>
      </c>
      <c r="E30" s="46">
        <v>4800</v>
      </c>
      <c r="F30" s="46">
        <v>0</v>
      </c>
      <c r="G30" s="46">
        <v>3560</v>
      </c>
      <c r="H30" s="46">
        <v>0</v>
      </c>
      <c r="I30" s="46">
        <v>0</v>
      </c>
      <c r="J30" s="46">
        <v>0</v>
      </c>
      <c r="K30" s="46">
        <v>0</v>
      </c>
      <c r="L30" s="46">
        <v>5660</v>
      </c>
    </row>
    <row r="31" spans="1:12" ht="19.8" x14ac:dyDescent="0.3">
      <c r="A31" s="45" t="s">
        <v>193</v>
      </c>
      <c r="B31" s="46">
        <v>3551811</v>
      </c>
      <c r="C31" s="45" t="s">
        <v>137</v>
      </c>
      <c r="D31" s="46">
        <v>4</v>
      </c>
      <c r="E31" s="46">
        <v>70</v>
      </c>
      <c r="F31" s="46">
        <v>0</v>
      </c>
      <c r="G31" s="46">
        <v>56</v>
      </c>
      <c r="H31" s="46">
        <v>0</v>
      </c>
      <c r="I31" s="46">
        <v>0</v>
      </c>
      <c r="J31" s="46">
        <v>0</v>
      </c>
      <c r="K31" s="46">
        <v>0</v>
      </c>
      <c r="L31" s="46">
        <v>18</v>
      </c>
    </row>
    <row r="32" spans="1:12" ht="19.8" x14ac:dyDescent="0.3">
      <c r="A32" s="45" t="s">
        <v>193</v>
      </c>
      <c r="B32" s="46">
        <v>3551811</v>
      </c>
      <c r="C32" s="45" t="s">
        <v>181</v>
      </c>
      <c r="D32" s="46">
        <v>10</v>
      </c>
      <c r="E32" s="46">
        <v>160</v>
      </c>
      <c r="F32" s="46">
        <v>0</v>
      </c>
      <c r="G32" s="46">
        <v>168</v>
      </c>
      <c r="H32" s="46">
        <v>0</v>
      </c>
      <c r="I32" s="46">
        <v>0</v>
      </c>
      <c r="J32" s="46">
        <v>0</v>
      </c>
      <c r="K32" s="46">
        <v>0</v>
      </c>
      <c r="L32" s="46">
        <v>2</v>
      </c>
    </row>
    <row r="33" spans="1:12" ht="19.8" x14ac:dyDescent="0.3">
      <c r="A33" s="45" t="s">
        <v>193</v>
      </c>
      <c r="B33" s="46">
        <v>3551811</v>
      </c>
      <c r="C33" s="45" t="s">
        <v>179</v>
      </c>
      <c r="D33" s="46">
        <v>11.5</v>
      </c>
      <c r="E33" s="46">
        <v>150</v>
      </c>
      <c r="F33" s="46">
        <v>0</v>
      </c>
      <c r="G33" s="46">
        <v>152.75</v>
      </c>
      <c r="H33" s="46">
        <v>0</v>
      </c>
      <c r="I33" s="46">
        <v>0</v>
      </c>
      <c r="J33" s="46">
        <v>0</v>
      </c>
      <c r="K33" s="46">
        <v>0</v>
      </c>
      <c r="L33" s="46">
        <v>8.75</v>
      </c>
    </row>
    <row r="34" spans="1:12" ht="19.8" x14ac:dyDescent="0.3">
      <c r="A34" s="45" t="s">
        <v>193</v>
      </c>
      <c r="B34" s="46">
        <v>3551811</v>
      </c>
      <c r="C34" s="45" t="s">
        <v>180</v>
      </c>
      <c r="D34" s="46">
        <v>0</v>
      </c>
      <c r="E34" s="46">
        <v>35</v>
      </c>
      <c r="F34" s="46">
        <v>0</v>
      </c>
      <c r="G34" s="46">
        <v>35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</row>
    <row r="35" spans="1:12" ht="19.8" x14ac:dyDescent="0.3">
      <c r="A35" s="45" t="s">
        <v>193</v>
      </c>
      <c r="B35" s="46">
        <v>3551811</v>
      </c>
      <c r="C35" s="45" t="s">
        <v>153</v>
      </c>
      <c r="D35" s="46">
        <v>28</v>
      </c>
      <c r="E35" s="46">
        <v>184</v>
      </c>
      <c r="F35" s="46">
        <v>0</v>
      </c>
      <c r="G35" s="46">
        <v>187</v>
      </c>
      <c r="H35" s="46">
        <v>0</v>
      </c>
      <c r="I35" s="46">
        <v>0</v>
      </c>
      <c r="J35" s="46">
        <v>0</v>
      </c>
      <c r="K35" s="46">
        <v>0</v>
      </c>
      <c r="L35" s="46">
        <v>25</v>
      </c>
    </row>
    <row r="36" spans="1:12" ht="19.8" x14ac:dyDescent="0.3">
      <c r="A36" s="45" t="s">
        <v>193</v>
      </c>
      <c r="B36" s="46">
        <v>3551811</v>
      </c>
      <c r="C36" s="45" t="s">
        <v>155</v>
      </c>
      <c r="D36" s="46">
        <v>20</v>
      </c>
      <c r="E36" s="46">
        <v>10</v>
      </c>
      <c r="F36" s="46">
        <v>0</v>
      </c>
      <c r="G36" s="46">
        <v>10</v>
      </c>
      <c r="H36" s="46">
        <v>0</v>
      </c>
      <c r="I36" s="46">
        <v>0</v>
      </c>
      <c r="J36" s="46">
        <v>0</v>
      </c>
      <c r="K36" s="46">
        <v>0</v>
      </c>
      <c r="L36" s="46">
        <v>20</v>
      </c>
    </row>
    <row r="37" spans="1:12" ht="19.8" x14ac:dyDescent="0.3">
      <c r="A37" s="45" t="s">
        <v>193</v>
      </c>
      <c r="B37" s="46">
        <v>3551811</v>
      </c>
      <c r="C37" s="45" t="s">
        <v>154</v>
      </c>
      <c r="D37" s="46">
        <v>10</v>
      </c>
      <c r="E37" s="46">
        <v>10</v>
      </c>
      <c r="F37" s="46">
        <v>0</v>
      </c>
      <c r="G37" s="46">
        <v>10</v>
      </c>
      <c r="H37" s="46">
        <v>0</v>
      </c>
      <c r="I37" s="46">
        <v>0</v>
      </c>
      <c r="J37" s="46">
        <v>0</v>
      </c>
      <c r="K37" s="46">
        <v>0</v>
      </c>
      <c r="L37" s="46">
        <v>10</v>
      </c>
    </row>
    <row r="38" spans="1:12" ht="19.8" x14ac:dyDescent="0.3">
      <c r="A38" s="45" t="s">
        <v>193</v>
      </c>
      <c r="B38" s="46">
        <v>3551811</v>
      </c>
      <c r="C38" s="45" t="s">
        <v>138</v>
      </c>
      <c r="D38" s="46">
        <v>54.5</v>
      </c>
      <c r="E38" s="46">
        <v>400</v>
      </c>
      <c r="F38" s="46">
        <v>0</v>
      </c>
      <c r="G38" s="46">
        <v>454.5</v>
      </c>
      <c r="H38" s="46">
        <v>5</v>
      </c>
      <c r="I38" s="46">
        <v>0</v>
      </c>
      <c r="J38" s="46">
        <v>0</v>
      </c>
      <c r="K38" s="46">
        <v>0</v>
      </c>
      <c r="L38" s="46">
        <v>5</v>
      </c>
    </row>
    <row r="39" spans="1:12" ht="19.8" x14ac:dyDescent="0.3">
      <c r="A39" s="45" t="s">
        <v>193</v>
      </c>
      <c r="B39" s="46">
        <v>3551811</v>
      </c>
      <c r="C39" s="45" t="s">
        <v>185</v>
      </c>
      <c r="D39" s="46">
        <v>2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2</v>
      </c>
    </row>
    <row r="40" spans="1:12" ht="19.8" x14ac:dyDescent="0.3">
      <c r="A40" s="45" t="s">
        <v>193</v>
      </c>
      <c r="B40" s="46">
        <v>3551811</v>
      </c>
      <c r="C40" s="45" t="s">
        <v>139</v>
      </c>
      <c r="D40" s="46">
        <v>29</v>
      </c>
      <c r="E40" s="46">
        <v>150</v>
      </c>
      <c r="F40" s="46">
        <v>0</v>
      </c>
      <c r="G40" s="46">
        <v>173.5</v>
      </c>
      <c r="H40" s="46">
        <v>0</v>
      </c>
      <c r="I40" s="46">
        <v>0</v>
      </c>
      <c r="J40" s="46">
        <v>0</v>
      </c>
      <c r="K40" s="46">
        <v>0</v>
      </c>
      <c r="L40" s="46">
        <v>5.5</v>
      </c>
    </row>
    <row r="41" spans="1:12" ht="19.8" x14ac:dyDescent="0.3">
      <c r="A41" s="45" t="s">
        <v>193</v>
      </c>
      <c r="B41" s="46">
        <v>3551811</v>
      </c>
      <c r="C41" s="45" t="s">
        <v>157</v>
      </c>
      <c r="D41" s="46">
        <v>9</v>
      </c>
      <c r="E41" s="46">
        <v>95</v>
      </c>
      <c r="F41" s="46">
        <v>0</v>
      </c>
      <c r="G41" s="46">
        <v>110.5</v>
      </c>
      <c r="H41" s="46">
        <v>5</v>
      </c>
      <c r="I41" s="46">
        <v>0</v>
      </c>
      <c r="J41" s="46">
        <v>0</v>
      </c>
      <c r="K41" s="46">
        <v>0</v>
      </c>
      <c r="L41" s="46">
        <v>-1.5</v>
      </c>
    </row>
    <row r="42" spans="1:12" ht="19.8" x14ac:dyDescent="0.3">
      <c r="A42" s="45" t="s">
        <v>193</v>
      </c>
      <c r="B42" s="46">
        <v>3551811</v>
      </c>
      <c r="C42" s="45" t="s">
        <v>163</v>
      </c>
      <c r="D42" s="46">
        <v>1</v>
      </c>
      <c r="E42" s="46">
        <v>250</v>
      </c>
      <c r="F42" s="46">
        <v>0</v>
      </c>
      <c r="G42" s="46">
        <v>269</v>
      </c>
      <c r="H42" s="46">
        <v>0</v>
      </c>
      <c r="I42" s="46">
        <v>0</v>
      </c>
      <c r="J42" s="46">
        <v>0</v>
      </c>
      <c r="K42" s="46">
        <v>0</v>
      </c>
      <c r="L42" s="46">
        <v>-18</v>
      </c>
    </row>
    <row r="43" spans="1:12" ht="19.8" x14ac:dyDescent="0.3">
      <c r="A43" s="45" t="s">
        <v>193</v>
      </c>
      <c r="B43" s="46">
        <v>3551811</v>
      </c>
      <c r="C43" s="45" t="s">
        <v>141</v>
      </c>
      <c r="D43" s="46">
        <v>50</v>
      </c>
      <c r="E43" s="46">
        <v>100</v>
      </c>
      <c r="F43" s="46">
        <v>0</v>
      </c>
      <c r="G43" s="46">
        <v>155</v>
      </c>
      <c r="H43" s="46">
        <v>0</v>
      </c>
      <c r="I43" s="46">
        <v>0</v>
      </c>
      <c r="J43" s="46">
        <v>0</v>
      </c>
      <c r="K43" s="46">
        <v>0</v>
      </c>
      <c r="L43" s="46">
        <v>-5</v>
      </c>
    </row>
    <row r="44" spans="1:12" ht="19.8" x14ac:dyDescent="0.3">
      <c r="A44" s="45" t="s">
        <v>193</v>
      </c>
      <c r="B44" s="46">
        <v>3551811</v>
      </c>
      <c r="C44" s="45" t="s">
        <v>140</v>
      </c>
      <c r="D44" s="46">
        <v>-3.6</v>
      </c>
      <c r="E44" s="46">
        <v>40</v>
      </c>
      <c r="F44" s="46">
        <v>0</v>
      </c>
      <c r="G44" s="46">
        <v>36.4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</row>
    <row r="45" spans="1:12" ht="19.8" x14ac:dyDescent="0.3">
      <c r="A45" s="45" t="s">
        <v>193</v>
      </c>
      <c r="B45" s="46">
        <v>3551811</v>
      </c>
      <c r="C45" s="45" t="s">
        <v>158</v>
      </c>
      <c r="D45" s="46">
        <v>46.5</v>
      </c>
      <c r="E45" s="46">
        <v>50</v>
      </c>
      <c r="F45" s="46">
        <v>0</v>
      </c>
      <c r="G45" s="46">
        <v>103.5</v>
      </c>
      <c r="H45" s="46">
        <v>0</v>
      </c>
      <c r="I45" s="46">
        <v>0</v>
      </c>
      <c r="J45" s="46">
        <v>0</v>
      </c>
      <c r="K45" s="46">
        <v>0</v>
      </c>
      <c r="L45" s="46">
        <v>-7</v>
      </c>
    </row>
    <row r="46" spans="1:12" ht="19.8" x14ac:dyDescent="0.3">
      <c r="A46" s="45" t="s">
        <v>193</v>
      </c>
      <c r="B46" s="46">
        <v>3551811</v>
      </c>
      <c r="C46" s="45" t="s">
        <v>166</v>
      </c>
      <c r="D46" s="46">
        <v>52</v>
      </c>
      <c r="E46" s="46">
        <v>40</v>
      </c>
      <c r="F46" s="46">
        <v>0</v>
      </c>
      <c r="G46" s="46">
        <v>82</v>
      </c>
      <c r="H46" s="46">
        <v>0</v>
      </c>
      <c r="I46" s="46">
        <v>0</v>
      </c>
      <c r="J46" s="46">
        <v>0</v>
      </c>
      <c r="K46" s="46">
        <v>0</v>
      </c>
      <c r="L46" s="46">
        <v>10</v>
      </c>
    </row>
    <row r="47" spans="1:12" ht="19.8" x14ac:dyDescent="0.3">
      <c r="A47" s="45" t="s">
        <v>193</v>
      </c>
      <c r="B47" s="46">
        <v>3551811</v>
      </c>
      <c r="C47" s="45" t="s">
        <v>165</v>
      </c>
      <c r="D47" s="46">
        <v>5</v>
      </c>
      <c r="E47" s="46">
        <v>160</v>
      </c>
      <c r="F47" s="46">
        <v>0</v>
      </c>
      <c r="G47" s="46">
        <v>135</v>
      </c>
      <c r="H47" s="46">
        <v>0</v>
      </c>
      <c r="I47" s="46">
        <v>0</v>
      </c>
      <c r="J47" s="46">
        <v>0</v>
      </c>
      <c r="K47" s="46">
        <v>0</v>
      </c>
      <c r="L47" s="46">
        <v>30</v>
      </c>
    </row>
    <row r="48" spans="1:12" ht="19.8" x14ac:dyDescent="0.3">
      <c r="A48" s="45" t="s">
        <v>193</v>
      </c>
      <c r="B48" s="46">
        <v>3551811</v>
      </c>
      <c r="C48" s="45" t="s">
        <v>142</v>
      </c>
      <c r="D48" s="46">
        <v>54</v>
      </c>
      <c r="E48" s="46">
        <v>450</v>
      </c>
      <c r="F48" s="46">
        <v>0</v>
      </c>
      <c r="G48" s="46">
        <v>490</v>
      </c>
      <c r="H48" s="46">
        <v>0</v>
      </c>
      <c r="I48" s="46">
        <v>0</v>
      </c>
      <c r="J48" s="46">
        <v>0</v>
      </c>
      <c r="K48" s="46">
        <v>0</v>
      </c>
      <c r="L48" s="46">
        <v>14</v>
      </c>
    </row>
    <row r="49" spans="1:12" ht="19.8" x14ac:dyDescent="0.3">
      <c r="A49" s="45" t="s">
        <v>193</v>
      </c>
      <c r="B49" s="46">
        <v>3551811</v>
      </c>
      <c r="C49" s="45" t="s">
        <v>164</v>
      </c>
      <c r="D49" s="46">
        <v>10</v>
      </c>
      <c r="E49" s="46">
        <v>140</v>
      </c>
      <c r="F49" s="46">
        <v>0</v>
      </c>
      <c r="G49" s="46">
        <v>141</v>
      </c>
      <c r="H49" s="46">
        <v>0</v>
      </c>
      <c r="I49" s="46">
        <v>0</v>
      </c>
      <c r="J49" s="46">
        <v>0</v>
      </c>
      <c r="K49" s="46">
        <v>0</v>
      </c>
      <c r="L49" s="46">
        <v>9</v>
      </c>
    </row>
    <row r="50" spans="1:12" ht="19.8" x14ac:dyDescent="0.3">
      <c r="A50" s="45" t="s">
        <v>193</v>
      </c>
      <c r="B50" s="46">
        <v>3551811</v>
      </c>
      <c r="C50" s="45" t="s">
        <v>186</v>
      </c>
      <c r="D50" s="46">
        <v>5</v>
      </c>
      <c r="E50" s="46">
        <v>20</v>
      </c>
      <c r="F50" s="46">
        <v>0</v>
      </c>
      <c r="G50" s="46">
        <v>20</v>
      </c>
      <c r="H50" s="46">
        <v>0</v>
      </c>
      <c r="I50" s="46">
        <v>0</v>
      </c>
      <c r="J50" s="46">
        <v>0</v>
      </c>
      <c r="K50" s="46">
        <v>0</v>
      </c>
      <c r="L50" s="46">
        <v>5</v>
      </c>
    </row>
    <row r="51" spans="1:12" ht="19.8" x14ac:dyDescent="0.3">
      <c r="A51" s="45" t="s">
        <v>193</v>
      </c>
      <c r="B51" s="46">
        <v>3551811</v>
      </c>
      <c r="C51" s="45" t="s">
        <v>167</v>
      </c>
      <c r="D51" s="46">
        <v>20</v>
      </c>
      <c r="E51" s="46">
        <v>10</v>
      </c>
      <c r="F51" s="46">
        <v>0</v>
      </c>
      <c r="G51" s="46">
        <v>6.9</v>
      </c>
      <c r="H51" s="46">
        <v>0</v>
      </c>
      <c r="I51" s="46">
        <v>0</v>
      </c>
      <c r="J51" s="46">
        <v>0</v>
      </c>
      <c r="K51" s="46">
        <v>0</v>
      </c>
      <c r="L51" s="46">
        <v>23.1</v>
      </c>
    </row>
    <row r="52" spans="1:12" ht="19.8" x14ac:dyDescent="0.3">
      <c r="A52" s="45" t="s">
        <v>193</v>
      </c>
      <c r="B52" s="46">
        <v>3551811</v>
      </c>
      <c r="C52" s="45" t="s">
        <v>187</v>
      </c>
      <c r="D52" s="46">
        <v>100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100</v>
      </c>
    </row>
    <row r="53" spans="1:12" ht="19.8" x14ac:dyDescent="0.3">
      <c r="A53" s="45" t="s">
        <v>193</v>
      </c>
      <c r="B53" s="46">
        <v>3551811</v>
      </c>
      <c r="C53" s="45" t="s">
        <v>124</v>
      </c>
      <c r="D53" s="46">
        <v>0</v>
      </c>
      <c r="E53" s="46">
        <v>10</v>
      </c>
      <c r="F53" s="46">
        <v>0</v>
      </c>
      <c r="G53" s="46">
        <v>5</v>
      </c>
      <c r="H53" s="46">
        <v>0</v>
      </c>
      <c r="I53" s="46">
        <v>0</v>
      </c>
      <c r="J53" s="46">
        <v>0</v>
      </c>
      <c r="K53" s="46">
        <v>0</v>
      </c>
      <c r="L53" s="46">
        <v>5</v>
      </c>
    </row>
    <row r="54" spans="1:12" ht="19.8" x14ac:dyDescent="0.3">
      <c r="A54" s="45" t="s">
        <v>193</v>
      </c>
      <c r="B54" s="46">
        <v>3551811</v>
      </c>
      <c r="C54" s="45" t="s">
        <v>143</v>
      </c>
      <c r="D54" s="46">
        <v>42</v>
      </c>
      <c r="E54" s="46">
        <v>20</v>
      </c>
      <c r="F54" s="46">
        <v>0</v>
      </c>
      <c r="G54" s="46">
        <v>41</v>
      </c>
      <c r="H54" s="46">
        <v>0</v>
      </c>
      <c r="I54" s="46">
        <v>0</v>
      </c>
      <c r="J54" s="46">
        <v>0</v>
      </c>
      <c r="K54" s="46">
        <v>0</v>
      </c>
      <c r="L54" s="46">
        <v>21</v>
      </c>
    </row>
    <row r="55" spans="1:12" ht="19.8" x14ac:dyDescent="0.3">
      <c r="A55" s="45" t="s">
        <v>193</v>
      </c>
      <c r="B55" s="46">
        <v>3551811</v>
      </c>
      <c r="C55" s="45" t="s">
        <v>145</v>
      </c>
      <c r="D55" s="46">
        <v>32</v>
      </c>
      <c r="E55" s="46">
        <v>30</v>
      </c>
      <c r="F55" s="46">
        <v>0</v>
      </c>
      <c r="G55" s="46">
        <v>32</v>
      </c>
      <c r="H55" s="46">
        <v>0</v>
      </c>
      <c r="I55" s="46">
        <v>0</v>
      </c>
      <c r="J55" s="46">
        <v>0</v>
      </c>
      <c r="K55" s="46">
        <v>0</v>
      </c>
      <c r="L55" s="46">
        <v>30</v>
      </c>
    </row>
    <row r="56" spans="1:12" ht="19.8" x14ac:dyDescent="0.3">
      <c r="A56" s="45" t="s">
        <v>193</v>
      </c>
      <c r="B56" s="46">
        <v>3551811</v>
      </c>
      <c r="C56" s="45" t="s">
        <v>144</v>
      </c>
      <c r="D56" s="46">
        <v>13.1</v>
      </c>
      <c r="E56" s="46">
        <v>70</v>
      </c>
      <c r="F56" s="46">
        <v>0</v>
      </c>
      <c r="G56" s="46">
        <v>43.1</v>
      </c>
      <c r="H56" s="46">
        <v>0</v>
      </c>
      <c r="I56" s="46">
        <v>0</v>
      </c>
      <c r="J56" s="46">
        <v>0</v>
      </c>
      <c r="K56" s="46">
        <v>0</v>
      </c>
      <c r="L56" s="46">
        <v>40</v>
      </c>
    </row>
    <row r="57" spans="1:12" ht="19.8" x14ac:dyDescent="0.3">
      <c r="A57" s="45" t="s">
        <v>193</v>
      </c>
      <c r="B57" s="46">
        <v>3551811</v>
      </c>
      <c r="C57" s="45" t="s">
        <v>188</v>
      </c>
      <c r="D57" s="46">
        <v>10</v>
      </c>
      <c r="E57" s="46">
        <v>0</v>
      </c>
      <c r="F57" s="46">
        <v>0</v>
      </c>
      <c r="G57" s="46">
        <v>0.2</v>
      </c>
      <c r="H57" s="46">
        <v>0</v>
      </c>
      <c r="I57" s="46">
        <v>0</v>
      </c>
      <c r="J57" s="46">
        <v>0</v>
      </c>
      <c r="K57" s="46">
        <v>0</v>
      </c>
      <c r="L57" s="46">
        <v>9.8000000000000007</v>
      </c>
    </row>
    <row r="58" spans="1:12" ht="19.8" x14ac:dyDescent="0.3">
      <c r="A58" s="45" t="s">
        <v>193</v>
      </c>
      <c r="B58" s="46">
        <v>3551811</v>
      </c>
      <c r="C58" s="45" t="s">
        <v>149</v>
      </c>
      <c r="D58" s="46">
        <v>74.2</v>
      </c>
      <c r="E58" s="46">
        <v>15</v>
      </c>
      <c r="F58" s="46">
        <v>0</v>
      </c>
      <c r="G58" s="46">
        <v>13.2</v>
      </c>
      <c r="H58" s="46">
        <v>0</v>
      </c>
      <c r="I58" s="46">
        <v>0</v>
      </c>
      <c r="J58" s="46">
        <v>0</v>
      </c>
      <c r="K58" s="46">
        <v>0</v>
      </c>
      <c r="L58" s="46">
        <v>76</v>
      </c>
    </row>
    <row r="59" spans="1:12" ht="19.8" x14ac:dyDescent="0.3">
      <c r="A59" s="45" t="s">
        <v>193</v>
      </c>
      <c r="B59" s="46">
        <v>3551811</v>
      </c>
      <c r="C59" s="45" t="s">
        <v>175</v>
      </c>
      <c r="D59" s="46">
        <v>3</v>
      </c>
      <c r="E59" s="46">
        <v>0</v>
      </c>
      <c r="F59" s="46">
        <v>0</v>
      </c>
      <c r="G59" s="46">
        <v>3.5</v>
      </c>
      <c r="H59" s="46">
        <v>0</v>
      </c>
      <c r="I59" s="46">
        <v>0</v>
      </c>
      <c r="J59" s="46">
        <v>0</v>
      </c>
      <c r="K59" s="46">
        <v>0</v>
      </c>
      <c r="L59" s="46">
        <v>-0.5</v>
      </c>
    </row>
    <row r="60" spans="1:12" ht="19.8" x14ac:dyDescent="0.3">
      <c r="A60" s="45" t="s">
        <v>193</v>
      </c>
      <c r="B60" s="46">
        <v>3551811</v>
      </c>
      <c r="C60" s="45" t="s">
        <v>174</v>
      </c>
      <c r="D60" s="46">
        <v>20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20</v>
      </c>
    </row>
    <row r="61" spans="1:12" ht="19.8" x14ac:dyDescent="0.3">
      <c r="A61" s="45" t="s">
        <v>193</v>
      </c>
      <c r="B61" s="46">
        <v>3551811</v>
      </c>
      <c r="C61" s="45" t="s">
        <v>159</v>
      </c>
      <c r="D61" s="46">
        <v>17.399999999999999</v>
      </c>
      <c r="E61" s="46">
        <v>612</v>
      </c>
      <c r="F61" s="46">
        <v>0</v>
      </c>
      <c r="G61" s="46">
        <v>629</v>
      </c>
      <c r="H61" s="46">
        <v>0</v>
      </c>
      <c r="I61" s="46">
        <v>0</v>
      </c>
      <c r="J61" s="46">
        <v>0</v>
      </c>
      <c r="K61" s="46">
        <v>0</v>
      </c>
      <c r="L61" s="46">
        <v>0.4</v>
      </c>
    </row>
    <row r="62" spans="1:12" x14ac:dyDescent="0.3">
      <c r="A62" s="73" t="s">
        <v>194</v>
      </c>
      <c r="B62" s="45"/>
      <c r="C62" s="45"/>
      <c r="D62" s="46">
        <v>6914.15</v>
      </c>
      <c r="E62" s="46">
        <v>13389</v>
      </c>
      <c r="F62" s="46">
        <v>250</v>
      </c>
      <c r="G62" s="46">
        <v>14609.95</v>
      </c>
      <c r="H62" s="46">
        <v>95</v>
      </c>
      <c r="I62" s="46">
        <v>0</v>
      </c>
      <c r="J62" s="46">
        <v>0</v>
      </c>
      <c r="K62" s="46">
        <v>0</v>
      </c>
      <c r="L62" s="46">
        <v>5538.2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7"/>
  <sheetViews>
    <sheetView topLeftCell="A39" workbookViewId="0">
      <selection activeCell="B1" sqref="B1:B67"/>
    </sheetView>
  </sheetViews>
  <sheetFormatPr defaultRowHeight="14.4" x14ac:dyDescent="0.3"/>
  <cols>
    <col min="1" max="1" width="38.6640625" bestFit="1" customWidth="1"/>
  </cols>
  <sheetData>
    <row r="1" spans="1:3" x14ac:dyDescent="0.3">
      <c r="A1" s="23" t="s">
        <v>45</v>
      </c>
      <c r="B1">
        <f>VLOOKUP(A1,'[2]Product Master Sheet'!$B$2:$F$506,5,0)</f>
        <v>16</v>
      </c>
      <c r="C1" s="27">
        <v>-991.2</v>
      </c>
    </row>
    <row r="2" spans="1:3" x14ac:dyDescent="0.3">
      <c r="A2" s="17" t="s">
        <v>169</v>
      </c>
      <c r="B2">
        <f>VLOOKUP(A2,'[2]Product Master Sheet'!$B$2:$F$506,5,0)</f>
        <v>27</v>
      </c>
      <c r="C2" s="27">
        <v>167</v>
      </c>
    </row>
    <row r="3" spans="1:3" x14ac:dyDescent="0.3">
      <c r="A3" t="s">
        <v>170</v>
      </c>
      <c r="B3" s="63">
        <f>VLOOKUP(A3,'[2]Product Master Sheet'!$B$2:$F$506,5,0)</f>
        <v>28</v>
      </c>
      <c r="C3">
        <v>250</v>
      </c>
    </row>
    <row r="4" spans="1:3" x14ac:dyDescent="0.3">
      <c r="A4" t="s">
        <v>126</v>
      </c>
      <c r="B4" s="63">
        <f>VLOOKUP(A4,'[2]Product Master Sheet'!$B$2:$F$506,5,0)</f>
        <v>30</v>
      </c>
      <c r="C4">
        <v>88</v>
      </c>
    </row>
    <row r="5" spans="1:3" x14ac:dyDescent="0.3">
      <c r="A5" t="s">
        <v>160</v>
      </c>
      <c r="B5" s="63">
        <f>VLOOKUP(A5,'[2]Product Master Sheet'!$B$2:$F$506,5,0)</f>
        <v>33</v>
      </c>
      <c r="C5">
        <v>8</v>
      </c>
    </row>
    <row r="6" spans="1:3" x14ac:dyDescent="0.3">
      <c r="A6" t="s">
        <v>161</v>
      </c>
      <c r="B6" s="63">
        <f>VLOOKUP(A6,'[2]Product Master Sheet'!$B$2:$F$506,5,0)</f>
        <v>34</v>
      </c>
      <c r="C6">
        <v>3</v>
      </c>
    </row>
    <row r="7" spans="1:3" x14ac:dyDescent="0.3">
      <c r="A7" t="s">
        <v>127</v>
      </c>
      <c r="B7" s="63">
        <f>VLOOKUP(A7,'[2]Product Master Sheet'!$B$2:$F$506,5,0)</f>
        <v>35</v>
      </c>
      <c r="C7">
        <v>56</v>
      </c>
    </row>
    <row r="8" spans="1:3" x14ac:dyDescent="0.3">
      <c r="A8" t="s">
        <v>171</v>
      </c>
      <c r="B8" s="63">
        <f>VLOOKUP(A8,'[2]Product Master Sheet'!$B$2:$F$506,5,0)</f>
        <v>39</v>
      </c>
      <c r="C8">
        <v>640</v>
      </c>
    </row>
    <row r="9" spans="1:3" x14ac:dyDescent="0.3">
      <c r="A9" t="s">
        <v>172</v>
      </c>
      <c r="B9" s="63">
        <f>VLOOKUP(A9,'[2]Product Master Sheet'!$B$2:$F$506,5,0)</f>
        <v>40</v>
      </c>
      <c r="C9">
        <v>190</v>
      </c>
    </row>
    <row r="10" spans="1:3" x14ac:dyDescent="0.3">
      <c r="A10" t="s">
        <v>173</v>
      </c>
      <c r="B10" s="63">
        <f>VLOOKUP(A10,'[2]Product Master Sheet'!$B$2:$F$506,5,0)</f>
        <v>41</v>
      </c>
      <c r="C10">
        <v>83.5</v>
      </c>
    </row>
    <row r="11" spans="1:3" x14ac:dyDescent="0.3">
      <c r="A11" t="s">
        <v>128</v>
      </c>
      <c r="B11" s="63">
        <f>VLOOKUP(A11,'[2]Product Master Sheet'!$B$2:$F$506,5,0)</f>
        <v>43</v>
      </c>
      <c r="C11">
        <v>974</v>
      </c>
    </row>
    <row r="12" spans="1:3" x14ac:dyDescent="0.3">
      <c r="A12" t="s">
        <v>129</v>
      </c>
      <c r="B12" s="63">
        <f>VLOOKUP(A12,'[2]Product Master Sheet'!$B$2:$F$506,5,0)</f>
        <v>113</v>
      </c>
      <c r="C12">
        <v>0</v>
      </c>
    </row>
    <row r="13" spans="1:3" x14ac:dyDescent="0.3">
      <c r="A13" t="s">
        <v>130</v>
      </c>
      <c r="B13" s="63">
        <f>VLOOKUP(A13,'[2]Product Master Sheet'!$B$2:$F$506,5,0)</f>
        <v>116</v>
      </c>
      <c r="C13">
        <v>46</v>
      </c>
    </row>
    <row r="14" spans="1:3" x14ac:dyDescent="0.3">
      <c r="A14" t="s">
        <v>151</v>
      </c>
      <c r="B14" s="63">
        <f>VLOOKUP(A14,'[2]Product Master Sheet'!$B$2:$F$506,5,0)</f>
        <v>125</v>
      </c>
      <c r="C14">
        <v>14</v>
      </c>
    </row>
    <row r="15" spans="1:3" x14ac:dyDescent="0.3">
      <c r="A15" t="s">
        <v>150</v>
      </c>
      <c r="B15" s="63">
        <f>VLOOKUP(A15,'[2]Product Master Sheet'!$B$2:$F$506,5,0)</f>
        <v>126</v>
      </c>
      <c r="C15">
        <v>94.75</v>
      </c>
    </row>
    <row r="16" spans="1:3" x14ac:dyDescent="0.3">
      <c r="A16" t="s">
        <v>176</v>
      </c>
      <c r="B16" s="63">
        <f>VLOOKUP(A16,'[2]Product Master Sheet'!$B$2:$F$506,5,0)</f>
        <v>136</v>
      </c>
      <c r="C16">
        <v>0</v>
      </c>
    </row>
    <row r="17" spans="1:3" x14ac:dyDescent="0.3">
      <c r="A17" t="s">
        <v>177</v>
      </c>
      <c r="B17" s="63">
        <f>VLOOKUP(A17,'[2]Product Master Sheet'!$B$2:$F$506,5,0)</f>
        <v>137</v>
      </c>
      <c r="C17">
        <v>0</v>
      </c>
    </row>
    <row r="18" spans="1:3" x14ac:dyDescent="0.3">
      <c r="A18" t="s">
        <v>162</v>
      </c>
      <c r="B18" s="63">
        <f>VLOOKUP(A18,'[2]Product Master Sheet'!$B$2:$F$506,5,0)</f>
        <v>138</v>
      </c>
      <c r="C18">
        <v>0</v>
      </c>
    </row>
    <row r="19" spans="1:3" x14ac:dyDescent="0.3">
      <c r="A19" t="s">
        <v>135</v>
      </c>
      <c r="B19" s="63">
        <f>VLOOKUP(A19,'[2]Product Master Sheet'!$B$2:$F$506,5,0)</f>
        <v>146</v>
      </c>
      <c r="C19">
        <v>1.5</v>
      </c>
    </row>
    <row r="20" spans="1:3" x14ac:dyDescent="0.3">
      <c r="A20" t="s">
        <v>178</v>
      </c>
      <c r="B20" s="63">
        <f>VLOOKUP(A20,'[2]Product Master Sheet'!$B$2:$F$506,5,0)</f>
        <v>195</v>
      </c>
      <c r="C20">
        <v>40</v>
      </c>
    </row>
    <row r="21" spans="1:3" x14ac:dyDescent="0.3">
      <c r="A21" t="s">
        <v>136</v>
      </c>
      <c r="B21" s="63">
        <f>VLOOKUP(A21,'[2]Product Master Sheet'!$B$2:$F$506,5,0)</f>
        <v>199</v>
      </c>
      <c r="C21">
        <v>4420</v>
      </c>
    </row>
    <row r="22" spans="1:3" x14ac:dyDescent="0.3">
      <c r="A22" t="s">
        <v>137</v>
      </c>
      <c r="B22" s="63">
        <f>VLOOKUP(A22,'[2]Product Master Sheet'!$B$2:$F$506,5,0)</f>
        <v>205</v>
      </c>
      <c r="C22">
        <v>4</v>
      </c>
    </row>
    <row r="23" spans="1:3" x14ac:dyDescent="0.3">
      <c r="A23" t="s">
        <v>181</v>
      </c>
      <c r="B23" s="63">
        <f>VLOOKUP(A23,'[2]Product Master Sheet'!$B$2:$F$506,5,0)</f>
        <v>223</v>
      </c>
      <c r="C23">
        <v>10</v>
      </c>
    </row>
    <row r="24" spans="1:3" x14ac:dyDescent="0.3">
      <c r="A24" t="s">
        <v>179</v>
      </c>
      <c r="B24" s="63">
        <f>VLOOKUP(A24,'[2]Product Master Sheet'!$B$2:$F$506,5,0)</f>
        <v>225</v>
      </c>
      <c r="C24">
        <v>11.5</v>
      </c>
    </row>
    <row r="25" spans="1:3" x14ac:dyDescent="0.3">
      <c r="A25" t="s">
        <v>180</v>
      </c>
      <c r="B25" s="63">
        <f>VLOOKUP(A25,'[2]Product Master Sheet'!$B$2:$F$506,5,0)</f>
        <v>226</v>
      </c>
      <c r="C25">
        <v>0</v>
      </c>
    </row>
    <row r="26" spans="1:3" x14ac:dyDescent="0.3">
      <c r="A26" t="s">
        <v>153</v>
      </c>
      <c r="B26" s="63">
        <f>VLOOKUP(A26,'[2]Product Master Sheet'!$B$2:$F$506,5,0)</f>
        <v>228</v>
      </c>
      <c r="C26">
        <v>28</v>
      </c>
    </row>
    <row r="27" spans="1:3" x14ac:dyDescent="0.3">
      <c r="A27" t="s">
        <v>155</v>
      </c>
      <c r="B27" s="63">
        <f>VLOOKUP(A27,'[2]Product Master Sheet'!$B$2:$F$506,5,0)</f>
        <v>273</v>
      </c>
      <c r="C27">
        <v>20</v>
      </c>
    </row>
    <row r="28" spans="1:3" x14ac:dyDescent="0.3">
      <c r="A28" t="s">
        <v>154</v>
      </c>
      <c r="B28" s="63">
        <f>VLOOKUP(A28,'[2]Product Master Sheet'!$B$2:$F$506,5,0)</f>
        <v>274</v>
      </c>
      <c r="C28">
        <v>10</v>
      </c>
    </row>
    <row r="29" spans="1:3" x14ac:dyDescent="0.3">
      <c r="A29" t="s">
        <v>138</v>
      </c>
      <c r="B29" s="63">
        <f>VLOOKUP(A29,'[2]Product Master Sheet'!$B$2:$F$506,5,0)</f>
        <v>290</v>
      </c>
      <c r="C29">
        <v>54.5</v>
      </c>
    </row>
    <row r="30" spans="1:3" x14ac:dyDescent="0.3">
      <c r="A30" t="s">
        <v>139</v>
      </c>
      <c r="B30" s="63">
        <f>VLOOKUP(A30,'[2]Product Master Sheet'!$B$2:$F$506,5,0)</f>
        <v>292</v>
      </c>
      <c r="C30">
        <v>29</v>
      </c>
    </row>
    <row r="31" spans="1:3" x14ac:dyDescent="0.3">
      <c r="A31" t="s">
        <v>157</v>
      </c>
      <c r="B31" s="63">
        <f>VLOOKUP(A31,'[2]Product Master Sheet'!$B$2:$F$506,5,0)</f>
        <v>294</v>
      </c>
      <c r="C31">
        <v>9</v>
      </c>
    </row>
    <row r="32" spans="1:3" x14ac:dyDescent="0.3">
      <c r="A32" t="s">
        <v>163</v>
      </c>
      <c r="B32" s="63">
        <f>VLOOKUP(A32,'[2]Product Master Sheet'!$B$2:$F$506,5,0)</f>
        <v>296</v>
      </c>
      <c r="C32">
        <v>1</v>
      </c>
    </row>
    <row r="33" spans="1:3" x14ac:dyDescent="0.3">
      <c r="A33" t="s">
        <v>141</v>
      </c>
      <c r="B33" s="63">
        <f>VLOOKUP(A33,'[2]Product Master Sheet'!$B$2:$F$506,5,0)</f>
        <v>297</v>
      </c>
      <c r="C33">
        <v>50</v>
      </c>
    </row>
    <row r="34" spans="1:3" x14ac:dyDescent="0.3">
      <c r="A34" t="s">
        <v>140</v>
      </c>
      <c r="B34" s="63">
        <f>VLOOKUP(A34,'[2]Product Master Sheet'!$B$2:$F$506,5,0)</f>
        <v>299</v>
      </c>
      <c r="C34">
        <v>-3.6</v>
      </c>
    </row>
    <row r="35" spans="1:3" x14ac:dyDescent="0.3">
      <c r="A35" t="s">
        <v>158</v>
      </c>
      <c r="B35" s="63">
        <f>VLOOKUP(A35,'[2]Product Master Sheet'!$B$2:$F$506,5,0)</f>
        <v>300</v>
      </c>
      <c r="C35">
        <v>46.5</v>
      </c>
    </row>
    <row r="36" spans="1:3" x14ac:dyDescent="0.3">
      <c r="A36" t="s">
        <v>166</v>
      </c>
      <c r="B36" s="63">
        <f>VLOOKUP(A36,'[2]Product Master Sheet'!$B$2:$F$506,5,0)</f>
        <v>305</v>
      </c>
      <c r="C36">
        <v>52</v>
      </c>
    </row>
    <row r="37" spans="1:3" x14ac:dyDescent="0.3">
      <c r="A37" t="s">
        <v>165</v>
      </c>
      <c r="B37" s="63">
        <f>VLOOKUP(A37,'[2]Product Master Sheet'!$B$2:$F$506,5,0)</f>
        <v>306</v>
      </c>
      <c r="C37">
        <v>5</v>
      </c>
    </row>
    <row r="38" spans="1:3" x14ac:dyDescent="0.3">
      <c r="A38" t="s">
        <v>142</v>
      </c>
      <c r="B38" s="63">
        <f>VLOOKUP(A38,'[2]Product Master Sheet'!$B$2:$F$506,5,0)</f>
        <v>307</v>
      </c>
      <c r="C38">
        <v>54</v>
      </c>
    </row>
    <row r="39" spans="1:3" x14ac:dyDescent="0.3">
      <c r="A39" t="s">
        <v>164</v>
      </c>
      <c r="B39" s="63">
        <f>VLOOKUP(A39,'[2]Product Master Sheet'!$B$2:$F$506,5,0)</f>
        <v>308</v>
      </c>
      <c r="C39">
        <v>10</v>
      </c>
    </row>
    <row r="40" spans="1:3" x14ac:dyDescent="0.3">
      <c r="A40" t="s">
        <v>186</v>
      </c>
      <c r="B40" s="63">
        <f>VLOOKUP(A40,'[2]Product Master Sheet'!$B$2:$F$506,5,0)</f>
        <v>311</v>
      </c>
      <c r="C40">
        <v>5</v>
      </c>
    </row>
    <row r="41" spans="1:3" x14ac:dyDescent="0.3">
      <c r="A41" t="s">
        <v>167</v>
      </c>
      <c r="B41" s="63">
        <f>VLOOKUP(A41,'[2]Product Master Sheet'!$B$2:$F$506,5,0)</f>
        <v>327</v>
      </c>
      <c r="C41">
        <v>20</v>
      </c>
    </row>
    <row r="42" spans="1:3" x14ac:dyDescent="0.3">
      <c r="A42" t="s">
        <v>124</v>
      </c>
      <c r="B42" s="63">
        <f>VLOOKUP(A42,'[2]Product Master Sheet'!$B$2:$F$506,5,0)</f>
        <v>353</v>
      </c>
      <c r="C42">
        <v>0</v>
      </c>
    </row>
    <row r="43" spans="1:3" x14ac:dyDescent="0.3">
      <c r="A43" t="s">
        <v>143</v>
      </c>
      <c r="B43" s="63">
        <f>VLOOKUP(A43,'[2]Product Master Sheet'!$B$2:$F$506,5,0)</f>
        <v>365</v>
      </c>
      <c r="C43">
        <v>42</v>
      </c>
    </row>
    <row r="44" spans="1:3" x14ac:dyDescent="0.3">
      <c r="A44" t="s">
        <v>145</v>
      </c>
      <c r="B44" s="63">
        <f>VLOOKUP(A44,'[2]Product Master Sheet'!$B$2:$F$506,5,0)</f>
        <v>366</v>
      </c>
      <c r="C44">
        <v>32</v>
      </c>
    </row>
    <row r="45" spans="1:3" x14ac:dyDescent="0.3">
      <c r="A45" t="s">
        <v>144</v>
      </c>
      <c r="B45" s="63">
        <f>VLOOKUP(A45,'[2]Product Master Sheet'!$B$2:$F$506,5,0)</f>
        <v>370</v>
      </c>
      <c r="C45">
        <v>13.1</v>
      </c>
    </row>
    <row r="46" spans="1:3" x14ac:dyDescent="0.3">
      <c r="A46" t="s">
        <v>188</v>
      </c>
      <c r="B46" s="63">
        <f>VLOOKUP(A46,'[2]Product Master Sheet'!$B$2:$F$506,5,0)</f>
        <v>402</v>
      </c>
      <c r="C46">
        <v>10</v>
      </c>
    </row>
    <row r="47" spans="1:3" x14ac:dyDescent="0.3">
      <c r="A47" t="s">
        <v>149</v>
      </c>
      <c r="B47" s="63">
        <f>VLOOKUP(A47,'[2]Product Master Sheet'!$B$2:$F$506,5,0)</f>
        <v>928</v>
      </c>
      <c r="C47">
        <v>74.2</v>
      </c>
    </row>
    <row r="48" spans="1:3" x14ac:dyDescent="0.3">
      <c r="A48" t="s">
        <v>175</v>
      </c>
      <c r="B48" s="63">
        <f>VLOOKUP(A48,'[2]Product Master Sheet'!$B$2:$F$506,5,0)</f>
        <v>924</v>
      </c>
      <c r="C48">
        <v>3</v>
      </c>
    </row>
    <row r="49" spans="1:3" x14ac:dyDescent="0.3">
      <c r="A49" t="s">
        <v>174</v>
      </c>
      <c r="B49" s="63">
        <f>VLOOKUP(A49,'[2]Product Master Sheet'!$B$2:$F$506,5,0)</f>
        <v>925</v>
      </c>
      <c r="C49">
        <v>20</v>
      </c>
    </row>
    <row r="50" spans="1:3" x14ac:dyDescent="0.3">
      <c r="A50" t="s">
        <v>159</v>
      </c>
      <c r="B50" s="63">
        <f>VLOOKUP(A50,'[2]Product Master Sheet'!$B$2:$F$506,5,0)</f>
        <v>345</v>
      </c>
      <c r="C50">
        <v>17.399999999999999</v>
      </c>
    </row>
    <row r="51" spans="1:3" x14ac:dyDescent="0.3">
      <c r="A51" t="s">
        <v>46</v>
      </c>
      <c r="B51" s="63">
        <f>VLOOKUP(A51,'[2]Product Master Sheet'!$B$2:$F$506,5,0)</f>
        <v>31</v>
      </c>
      <c r="C51">
        <v>0</v>
      </c>
    </row>
    <row r="52" spans="1:3" x14ac:dyDescent="0.3">
      <c r="A52" t="s">
        <v>131</v>
      </c>
      <c r="B52" s="63">
        <f>VLOOKUP(A52,'[2]Product Master Sheet'!$B$2:$F$506,5,0)</f>
        <v>114</v>
      </c>
      <c r="C52">
        <v>0</v>
      </c>
    </row>
    <row r="53" spans="1:3" x14ac:dyDescent="0.3">
      <c r="A53" t="s">
        <v>132</v>
      </c>
      <c r="B53" s="63">
        <f>VLOOKUP(A53,'[2]Product Master Sheet'!$B$2:$F$506,5,0)</f>
        <v>115</v>
      </c>
      <c r="C53">
        <v>0</v>
      </c>
    </row>
    <row r="54" spans="1:3" x14ac:dyDescent="0.3">
      <c r="A54" t="s">
        <v>133</v>
      </c>
      <c r="B54" s="63">
        <f>VLOOKUP(A54,'[2]Product Master Sheet'!$B$2:$F$506,5,0)</f>
        <v>144</v>
      </c>
      <c r="C54">
        <v>0</v>
      </c>
    </row>
    <row r="55" spans="1:3" x14ac:dyDescent="0.3">
      <c r="A55" t="s">
        <v>134</v>
      </c>
      <c r="B55" s="63">
        <f>VLOOKUP(A55,'[2]Product Master Sheet'!$B$2:$F$506,5,0)</f>
        <v>145</v>
      </c>
      <c r="C55">
        <v>0</v>
      </c>
    </row>
    <row r="56" spans="1:3" x14ac:dyDescent="0.3">
      <c r="A56" t="s">
        <v>146</v>
      </c>
      <c r="B56" s="63">
        <f>VLOOKUP(A56,'[2]Product Master Sheet'!$B$2:$F$506,5,0)</f>
        <v>397</v>
      </c>
      <c r="C56">
        <v>0</v>
      </c>
    </row>
    <row r="57" spans="1:3" x14ac:dyDescent="0.3">
      <c r="A57" t="s">
        <v>147</v>
      </c>
      <c r="B57" s="63">
        <f>VLOOKUP(A57,'[2]Product Master Sheet'!$B$2:$F$506,5,0)</f>
        <v>13</v>
      </c>
      <c r="C57">
        <v>0</v>
      </c>
    </row>
    <row r="58" spans="1:3" x14ac:dyDescent="0.3">
      <c r="A58" t="s">
        <v>148</v>
      </c>
      <c r="B58" s="63">
        <f>VLOOKUP(A58,'[2]Product Master Sheet'!$B$2:$F$506,5,0)</f>
        <v>121</v>
      </c>
      <c r="C58">
        <v>100</v>
      </c>
    </row>
    <row r="59" spans="1:3" x14ac:dyDescent="0.3">
      <c r="A59" t="s">
        <v>152</v>
      </c>
      <c r="B59" s="63">
        <f>VLOOKUP(A59,'[2]Product Master Sheet'!$B$2:$F$506,5,0)</f>
        <v>164</v>
      </c>
      <c r="C59">
        <v>0</v>
      </c>
    </row>
    <row r="60" spans="1:3" x14ac:dyDescent="0.3">
      <c r="A60" t="s">
        <v>156</v>
      </c>
      <c r="B60" s="63">
        <f>VLOOKUP(A60,'[2]Product Master Sheet'!$B$2:$F$506,5,0)</f>
        <v>277</v>
      </c>
      <c r="C60">
        <v>0</v>
      </c>
    </row>
    <row r="61" spans="1:3" x14ac:dyDescent="0.3">
      <c r="A61" t="s">
        <v>125</v>
      </c>
      <c r="B61" s="63">
        <f>VLOOKUP(A61,'[2]Product Master Sheet'!$B$2:$F$506,5,0)</f>
        <v>165</v>
      </c>
      <c r="C61">
        <v>0</v>
      </c>
    </row>
    <row r="62" spans="1:3" x14ac:dyDescent="0.3">
      <c r="A62" t="s">
        <v>168</v>
      </c>
      <c r="B62" s="63">
        <f>VLOOKUP(A62,'[2]Product Master Sheet'!$B$2:$F$506,5,0)</f>
        <v>346</v>
      </c>
      <c r="C62">
        <v>0</v>
      </c>
    </row>
    <row r="63" spans="1:3" x14ac:dyDescent="0.3">
      <c r="A63" t="s">
        <v>182</v>
      </c>
      <c r="B63" s="63">
        <f>VLOOKUP(A63,'[2]Product Master Sheet'!$B$2:$F$506,5,0)</f>
        <v>275</v>
      </c>
      <c r="C63">
        <v>0</v>
      </c>
    </row>
    <row r="64" spans="1:3" x14ac:dyDescent="0.3">
      <c r="A64" t="s">
        <v>183</v>
      </c>
      <c r="B64" s="63">
        <f>VLOOKUP(A64,'[2]Product Master Sheet'!$B$2:$F$506,5,0)</f>
        <v>276</v>
      </c>
      <c r="C64">
        <v>0</v>
      </c>
    </row>
    <row r="65" spans="1:3" x14ac:dyDescent="0.3">
      <c r="A65" t="s">
        <v>184</v>
      </c>
      <c r="B65" s="63">
        <f>VLOOKUP(A65,'[2]Product Master Sheet'!$B$2:$F$506,5,0)</f>
        <v>289</v>
      </c>
      <c r="C65">
        <v>0</v>
      </c>
    </row>
    <row r="66" spans="1:3" x14ac:dyDescent="0.3">
      <c r="A66" t="s">
        <v>185</v>
      </c>
      <c r="B66" s="63">
        <f>VLOOKUP(A66,'[2]Product Master Sheet'!$B$2:$F$506,5,0)</f>
        <v>291</v>
      </c>
      <c r="C66">
        <v>2</v>
      </c>
    </row>
    <row r="67" spans="1:3" x14ac:dyDescent="0.3">
      <c r="A67" t="s">
        <v>187</v>
      </c>
      <c r="B67" s="63">
        <f>VLOOKUP(A67,'[2]Product Master Sheet'!$B$2:$F$506,5,0)</f>
        <v>338</v>
      </c>
      <c r="C67">
        <v>100</v>
      </c>
    </row>
  </sheetData>
  <conditionalFormatting sqref="A1">
    <cfRule type="duplicateValues" dxfId="20" priority="31"/>
  </conditionalFormatting>
  <conditionalFormatting sqref="A2">
    <cfRule type="duplicateValues" dxfId="19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7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21875" style="20" bestFit="1" customWidth="1"/>
    <col min="20" max="20" width="8.21875" style="20" bestFit="1" customWidth="1"/>
    <col min="21" max="21" width="8.88671875" style="20" bestFit="1" customWidth="1"/>
    <col min="22" max="22" width="9.33203125" style="20" bestFit="1" customWidth="1"/>
    <col min="23" max="23" width="10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21875" style="20" bestFit="1" customWidth="1"/>
    <col min="29" max="29" width="16.109375" bestFit="1" customWidth="1"/>
  </cols>
  <sheetData>
    <row r="1" spans="1:29" ht="15" thickBot="1" x14ac:dyDescent="0.35">
      <c r="A1" s="5"/>
      <c r="B1" s="60" t="s">
        <v>40</v>
      </c>
      <c r="C1" s="61"/>
      <c r="D1" s="61"/>
      <c r="E1" s="61"/>
      <c r="F1" s="61"/>
      <c r="G1" s="61"/>
      <c r="H1" s="61"/>
      <c r="I1" s="61"/>
      <c r="J1" s="62"/>
      <c r="K1" s="60" t="s">
        <v>41</v>
      </c>
      <c r="L1" s="61"/>
      <c r="M1" s="61"/>
      <c r="N1" s="61"/>
      <c r="O1" s="61"/>
      <c r="P1" s="61"/>
      <c r="Q1" s="61"/>
      <c r="R1" s="61"/>
      <c r="S1" s="62"/>
      <c r="T1" s="60" t="s">
        <v>13</v>
      </c>
      <c r="U1" s="61"/>
      <c r="V1" s="61"/>
      <c r="W1" s="61"/>
      <c r="X1" s="61"/>
      <c r="Y1" s="61"/>
      <c r="Z1" s="61"/>
      <c r="AA1" s="61"/>
      <c r="AB1" s="6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45</v>
      </c>
      <c r="B4" s="20">
        <v>-991.2</v>
      </c>
      <c r="C4" s="20">
        <v>0</v>
      </c>
      <c r="D4" s="20">
        <v>0</v>
      </c>
      <c r="E4" s="20">
        <v>197</v>
      </c>
      <c r="F4" s="20">
        <v>0</v>
      </c>
      <c r="G4" s="20">
        <v>0</v>
      </c>
      <c r="H4" s="20">
        <v>0</v>
      </c>
      <c r="I4" s="20">
        <v>0</v>
      </c>
      <c r="J4" s="20">
        <v>-1188.2</v>
      </c>
      <c r="K4" s="27">
        <v>-991.2</v>
      </c>
      <c r="L4" s="28">
        <v>0</v>
      </c>
      <c r="M4" s="28">
        <v>0</v>
      </c>
      <c r="N4" s="28">
        <v>197</v>
      </c>
      <c r="O4" s="28">
        <v>0</v>
      </c>
      <c r="P4" s="28">
        <v>0</v>
      </c>
      <c r="Q4" s="28">
        <v>0</v>
      </c>
      <c r="R4" s="28">
        <v>0</v>
      </c>
      <c r="S4" s="26">
        <v>-1188.2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169</v>
      </c>
      <c r="B5" s="20">
        <v>167</v>
      </c>
      <c r="C5" s="20">
        <v>0</v>
      </c>
      <c r="D5" s="20">
        <v>150</v>
      </c>
      <c r="E5" s="20">
        <v>17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167</v>
      </c>
      <c r="L5" s="20">
        <v>0</v>
      </c>
      <c r="M5" s="20">
        <v>0</v>
      </c>
      <c r="N5" s="20">
        <v>167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" si="1">B5-K5</f>
        <v>0</v>
      </c>
      <c r="U5" s="20">
        <f t="shared" ref="U5" si="2">C5-L5</f>
        <v>0</v>
      </c>
      <c r="V5" s="20">
        <f t="shared" ref="V5" si="3">D5-M5</f>
        <v>150</v>
      </c>
      <c r="W5" s="20">
        <f t="shared" ref="W5" si="4">E5-N5</f>
        <v>-150</v>
      </c>
      <c r="X5" s="20">
        <f t="shared" ref="X5" si="5">F5-O5</f>
        <v>0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170</v>
      </c>
      <c r="B6" s="20">
        <v>250</v>
      </c>
      <c r="C6" s="20">
        <v>0</v>
      </c>
      <c r="D6" s="20">
        <v>100</v>
      </c>
      <c r="E6" s="20">
        <v>170</v>
      </c>
      <c r="F6" s="20">
        <v>20</v>
      </c>
      <c r="G6" s="20">
        <v>0</v>
      </c>
      <c r="H6" s="20">
        <v>0</v>
      </c>
      <c r="I6" s="20">
        <v>0</v>
      </c>
      <c r="J6" s="26">
        <v>0</v>
      </c>
      <c r="K6" s="27">
        <v>250</v>
      </c>
      <c r="L6" s="20">
        <v>20</v>
      </c>
      <c r="M6" s="20">
        <v>0</v>
      </c>
      <c r="N6" s="20">
        <v>270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ref="T6:T10" si="11">B6-K6</f>
        <v>0</v>
      </c>
      <c r="U6" s="20">
        <f t="shared" ref="U6:U10" si="12">C6-L6</f>
        <v>-20</v>
      </c>
      <c r="V6" s="20">
        <f t="shared" ref="V6:V10" si="13">D6-M6</f>
        <v>100</v>
      </c>
      <c r="W6" s="20">
        <f t="shared" ref="W6:W10" si="14">E6-N6</f>
        <v>-100</v>
      </c>
      <c r="X6" s="20">
        <f t="shared" ref="X6:X10" si="15">F6-O6</f>
        <v>20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126</v>
      </c>
      <c r="B7" s="20">
        <v>88</v>
      </c>
      <c r="C7" s="20">
        <v>0</v>
      </c>
      <c r="D7" s="20">
        <v>0</v>
      </c>
      <c r="E7" s="20">
        <v>113</v>
      </c>
      <c r="F7" s="20">
        <v>25</v>
      </c>
      <c r="G7" s="20">
        <v>0</v>
      </c>
      <c r="H7" s="20">
        <v>0</v>
      </c>
      <c r="I7" s="20">
        <v>0</v>
      </c>
      <c r="J7" s="26">
        <v>0</v>
      </c>
      <c r="K7" s="27">
        <v>88</v>
      </c>
      <c r="L7" s="20">
        <v>25</v>
      </c>
      <c r="M7" s="20">
        <v>0</v>
      </c>
      <c r="N7" s="20">
        <v>113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1"/>
        <v>0</v>
      </c>
      <c r="U7" s="20">
        <f t="shared" si="12"/>
        <v>-25</v>
      </c>
      <c r="V7" s="20">
        <f t="shared" si="13"/>
        <v>0</v>
      </c>
      <c r="W7" s="20">
        <f t="shared" si="14"/>
        <v>0</v>
      </c>
      <c r="X7" s="20">
        <f t="shared" si="15"/>
        <v>25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160</v>
      </c>
      <c r="B8" s="20">
        <v>8</v>
      </c>
      <c r="C8" s="20">
        <v>0</v>
      </c>
      <c r="D8" s="20">
        <v>0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6">
        <v>7</v>
      </c>
      <c r="K8" s="27">
        <v>8</v>
      </c>
      <c r="L8" s="20">
        <v>0</v>
      </c>
      <c r="M8" s="20">
        <v>0</v>
      </c>
      <c r="N8" s="20">
        <v>1</v>
      </c>
      <c r="O8" s="20">
        <v>0</v>
      </c>
      <c r="P8" s="20">
        <v>0</v>
      </c>
      <c r="Q8" s="20">
        <v>0</v>
      </c>
      <c r="R8" s="20">
        <v>0</v>
      </c>
      <c r="S8" s="26">
        <v>7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161</v>
      </c>
      <c r="B9" s="20">
        <v>3</v>
      </c>
      <c r="C9" s="20">
        <v>0</v>
      </c>
      <c r="D9" s="20">
        <v>0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3</v>
      </c>
      <c r="L9" s="20">
        <v>0</v>
      </c>
      <c r="M9" s="20">
        <v>0</v>
      </c>
      <c r="N9" s="20">
        <v>3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127</v>
      </c>
      <c r="B10" s="20">
        <v>56</v>
      </c>
      <c r="C10" s="20">
        <v>0</v>
      </c>
      <c r="D10" s="20">
        <v>0</v>
      </c>
      <c r="E10" s="20">
        <v>53</v>
      </c>
      <c r="F10" s="20">
        <v>0</v>
      </c>
      <c r="G10" s="20">
        <v>0</v>
      </c>
      <c r="H10" s="20">
        <v>0</v>
      </c>
      <c r="I10" s="20">
        <v>0</v>
      </c>
      <c r="J10" s="26">
        <v>3</v>
      </c>
      <c r="K10" s="27">
        <v>56</v>
      </c>
      <c r="L10" s="20">
        <v>0</v>
      </c>
      <c r="M10" s="20">
        <v>0</v>
      </c>
      <c r="N10" s="20">
        <v>53</v>
      </c>
      <c r="O10" s="20">
        <v>0</v>
      </c>
      <c r="P10" s="20">
        <v>0</v>
      </c>
      <c r="Q10" s="20">
        <v>0</v>
      </c>
      <c r="R10" s="20">
        <v>0</v>
      </c>
      <c r="S10" s="26">
        <v>3</v>
      </c>
      <c r="T10" s="20">
        <f t="shared" si="11"/>
        <v>0</v>
      </c>
      <c r="U10" s="20">
        <f t="shared" si="12"/>
        <v>0</v>
      </c>
      <c r="V10" s="20">
        <f t="shared" si="13"/>
        <v>0</v>
      </c>
      <c r="W10" s="20">
        <f t="shared" si="14"/>
        <v>0</v>
      </c>
      <c r="X10" s="20">
        <f t="shared" si="15"/>
        <v>0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171</v>
      </c>
      <c r="B11" s="20">
        <v>640</v>
      </c>
      <c r="C11" s="20">
        <v>0</v>
      </c>
      <c r="D11" s="20">
        <v>0</v>
      </c>
      <c r="E11" s="20">
        <v>475</v>
      </c>
      <c r="F11" s="20">
        <v>0</v>
      </c>
      <c r="G11" s="20">
        <v>0</v>
      </c>
      <c r="H11" s="20">
        <v>0</v>
      </c>
      <c r="I11" s="20">
        <v>0</v>
      </c>
      <c r="J11" s="26">
        <v>165</v>
      </c>
      <c r="K11" s="27">
        <v>640</v>
      </c>
      <c r="L11" s="20">
        <v>0</v>
      </c>
      <c r="M11" s="20">
        <v>0</v>
      </c>
      <c r="N11" s="20">
        <v>475</v>
      </c>
      <c r="O11" s="20">
        <v>0</v>
      </c>
      <c r="P11" s="20">
        <v>0</v>
      </c>
      <c r="Q11" s="20">
        <v>0</v>
      </c>
      <c r="R11" s="20">
        <v>0</v>
      </c>
      <c r="S11" s="26">
        <v>165</v>
      </c>
      <c r="T11" s="20">
        <f t="shared" ref="T11:T70" si="20">B11-K11</f>
        <v>0</v>
      </c>
      <c r="U11" s="20">
        <f t="shared" ref="U11:U70" si="21">C11-L11</f>
        <v>0</v>
      </c>
      <c r="V11" s="20">
        <f t="shared" ref="V11:V70" si="22">D11-M11</f>
        <v>0</v>
      </c>
      <c r="W11" s="20">
        <f t="shared" ref="W11:W70" si="23">E11-N11</f>
        <v>0</v>
      </c>
      <c r="X11" s="20">
        <f t="shared" ref="X11:X70" si="24">F11-O11</f>
        <v>0</v>
      </c>
      <c r="Y11" s="20">
        <f t="shared" ref="Y11:Y70" si="25">G11-P11</f>
        <v>0</v>
      </c>
      <c r="Z11" s="20">
        <f t="shared" ref="Z11:Z70" si="26">H11-Q11</f>
        <v>0</v>
      </c>
      <c r="AA11" s="20">
        <f t="shared" ref="AA11:AA70" si="27">I11-R11</f>
        <v>0</v>
      </c>
      <c r="AB11" s="20">
        <f t="shared" ref="AB11:AB70" si="28">J11-S11</f>
        <v>0</v>
      </c>
      <c r="AC11" s="17" t="str">
        <f t="shared" si="10"/>
        <v>Ok</v>
      </c>
    </row>
    <row r="12" spans="1:29" x14ac:dyDescent="0.3">
      <c r="A12" s="17" t="s">
        <v>172</v>
      </c>
      <c r="B12" s="20">
        <v>190</v>
      </c>
      <c r="C12" s="20">
        <v>0</v>
      </c>
      <c r="D12" s="20">
        <v>0</v>
      </c>
      <c r="E12" s="20">
        <v>160</v>
      </c>
      <c r="F12" s="20">
        <v>0</v>
      </c>
      <c r="G12" s="20">
        <v>0</v>
      </c>
      <c r="H12" s="20">
        <v>0</v>
      </c>
      <c r="I12" s="20">
        <v>0</v>
      </c>
      <c r="J12" s="26">
        <v>30</v>
      </c>
      <c r="K12" s="27">
        <v>190</v>
      </c>
      <c r="L12" s="20">
        <v>0</v>
      </c>
      <c r="M12" s="20">
        <v>0</v>
      </c>
      <c r="N12" s="20">
        <v>160</v>
      </c>
      <c r="O12" s="20">
        <v>0</v>
      </c>
      <c r="P12" s="20">
        <v>0</v>
      </c>
      <c r="Q12" s="20">
        <v>0</v>
      </c>
      <c r="R12" s="20">
        <v>0</v>
      </c>
      <c r="S12" s="26">
        <v>30</v>
      </c>
      <c r="T12" s="20">
        <f t="shared" si="20"/>
        <v>0</v>
      </c>
      <c r="U12" s="20">
        <f t="shared" si="21"/>
        <v>0</v>
      </c>
      <c r="V12" s="20">
        <f t="shared" si="22"/>
        <v>0</v>
      </c>
      <c r="W12" s="20">
        <f t="shared" si="23"/>
        <v>0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173</v>
      </c>
      <c r="B13" s="20">
        <v>83.5</v>
      </c>
      <c r="C13" s="20">
        <v>0</v>
      </c>
      <c r="D13" s="20">
        <v>0</v>
      </c>
      <c r="E13" s="20">
        <v>40</v>
      </c>
      <c r="F13" s="20">
        <v>0</v>
      </c>
      <c r="G13" s="20">
        <v>0</v>
      </c>
      <c r="H13" s="20">
        <v>0</v>
      </c>
      <c r="I13" s="20">
        <v>0</v>
      </c>
      <c r="J13" s="26">
        <v>43.5</v>
      </c>
      <c r="K13" s="27">
        <v>83.5</v>
      </c>
      <c r="L13" s="20">
        <v>0</v>
      </c>
      <c r="M13" s="20">
        <v>0</v>
      </c>
      <c r="N13" s="20">
        <v>40</v>
      </c>
      <c r="O13" s="20">
        <v>0</v>
      </c>
      <c r="P13" s="20">
        <v>0</v>
      </c>
      <c r="Q13" s="20">
        <v>0</v>
      </c>
      <c r="R13" s="20">
        <v>0</v>
      </c>
      <c r="S13" s="26">
        <v>43.5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128</v>
      </c>
      <c r="B14" s="20">
        <v>974</v>
      </c>
      <c r="C14" s="20">
        <v>2970</v>
      </c>
      <c r="D14" s="20">
        <v>0</v>
      </c>
      <c r="E14" s="20">
        <v>3911</v>
      </c>
      <c r="F14" s="20">
        <v>0</v>
      </c>
      <c r="G14" s="20">
        <v>0</v>
      </c>
      <c r="H14" s="20">
        <v>0</v>
      </c>
      <c r="I14" s="20">
        <v>0</v>
      </c>
      <c r="J14" s="26">
        <v>33</v>
      </c>
      <c r="K14" s="27">
        <v>974</v>
      </c>
      <c r="L14" s="20">
        <v>2970</v>
      </c>
      <c r="M14" s="20">
        <v>0</v>
      </c>
      <c r="N14" s="20">
        <v>3911</v>
      </c>
      <c r="O14" s="20">
        <v>0</v>
      </c>
      <c r="P14" s="20">
        <v>0</v>
      </c>
      <c r="Q14" s="20">
        <v>0</v>
      </c>
      <c r="R14" s="20">
        <v>0</v>
      </c>
      <c r="S14" s="26">
        <v>33</v>
      </c>
      <c r="T14" s="20">
        <f t="shared" si="20"/>
        <v>0</v>
      </c>
      <c r="U14" s="20">
        <f t="shared" si="21"/>
        <v>0</v>
      </c>
      <c r="V14" s="20">
        <f t="shared" si="22"/>
        <v>0</v>
      </c>
      <c r="W14" s="20">
        <f t="shared" si="23"/>
        <v>0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129</v>
      </c>
      <c r="B15" s="20">
        <v>0</v>
      </c>
      <c r="C15" s="20">
        <v>60</v>
      </c>
      <c r="D15" s="20">
        <v>0</v>
      </c>
      <c r="E15" s="20">
        <v>16</v>
      </c>
      <c r="F15" s="20">
        <v>0</v>
      </c>
      <c r="G15" s="20">
        <v>0</v>
      </c>
      <c r="H15" s="20">
        <v>0</v>
      </c>
      <c r="I15" s="20">
        <v>0</v>
      </c>
      <c r="J15" s="20">
        <v>44</v>
      </c>
      <c r="K15" s="27">
        <v>0</v>
      </c>
      <c r="L15" s="20">
        <v>60</v>
      </c>
      <c r="M15" s="20">
        <v>0</v>
      </c>
      <c r="N15" s="20">
        <v>16</v>
      </c>
      <c r="O15" s="20">
        <v>0</v>
      </c>
      <c r="P15" s="20">
        <v>0</v>
      </c>
      <c r="Q15" s="20">
        <v>0</v>
      </c>
      <c r="R15" s="20">
        <v>0</v>
      </c>
      <c r="S15" s="26">
        <v>44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0</v>
      </c>
      <c r="X15" s="20">
        <f t="shared" si="24"/>
        <v>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130</v>
      </c>
      <c r="B16" s="20">
        <v>46</v>
      </c>
      <c r="C16" s="20">
        <v>0</v>
      </c>
      <c r="D16" s="20">
        <v>0</v>
      </c>
      <c r="E16" s="20">
        <v>41</v>
      </c>
      <c r="F16" s="20">
        <v>0</v>
      </c>
      <c r="G16" s="20">
        <v>0</v>
      </c>
      <c r="H16" s="20">
        <v>0</v>
      </c>
      <c r="I16" s="20">
        <v>0</v>
      </c>
      <c r="J16" s="26">
        <v>5</v>
      </c>
      <c r="K16" s="27">
        <v>46</v>
      </c>
      <c r="L16" s="20">
        <v>0</v>
      </c>
      <c r="M16" s="20">
        <v>0</v>
      </c>
      <c r="N16" s="20">
        <v>41</v>
      </c>
      <c r="O16" s="20">
        <v>0</v>
      </c>
      <c r="P16" s="20">
        <v>0</v>
      </c>
      <c r="Q16" s="20">
        <v>0</v>
      </c>
      <c r="R16" s="20">
        <v>0</v>
      </c>
      <c r="S16" s="26">
        <v>5</v>
      </c>
      <c r="T16" s="20">
        <f t="shared" si="20"/>
        <v>0</v>
      </c>
      <c r="U16" s="20">
        <f t="shared" si="21"/>
        <v>0</v>
      </c>
      <c r="V16" s="20">
        <f t="shared" si="22"/>
        <v>0</v>
      </c>
      <c r="W16" s="20">
        <f t="shared" si="23"/>
        <v>0</v>
      </c>
      <c r="X16" s="20">
        <f t="shared" si="24"/>
        <v>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151</v>
      </c>
      <c r="B17" s="20">
        <v>14</v>
      </c>
      <c r="C17" s="20">
        <v>50</v>
      </c>
      <c r="D17" s="20">
        <v>0</v>
      </c>
      <c r="E17" s="20">
        <v>10</v>
      </c>
      <c r="F17" s="20">
        <v>0</v>
      </c>
      <c r="G17" s="20">
        <v>0</v>
      </c>
      <c r="H17" s="20">
        <v>0</v>
      </c>
      <c r="I17" s="20">
        <v>0</v>
      </c>
      <c r="J17" s="26">
        <v>54</v>
      </c>
      <c r="K17" s="27">
        <v>14</v>
      </c>
      <c r="L17" s="20">
        <v>50</v>
      </c>
      <c r="M17" s="20">
        <v>0</v>
      </c>
      <c r="N17" s="20">
        <v>10</v>
      </c>
      <c r="O17" s="20">
        <v>0</v>
      </c>
      <c r="P17" s="20">
        <v>0</v>
      </c>
      <c r="Q17" s="20">
        <v>0</v>
      </c>
      <c r="R17" s="20">
        <v>0</v>
      </c>
      <c r="S17" s="26">
        <v>54</v>
      </c>
      <c r="T17" s="20">
        <f t="shared" si="20"/>
        <v>0</v>
      </c>
      <c r="U17" s="20">
        <f t="shared" si="21"/>
        <v>0</v>
      </c>
      <c r="V17" s="20">
        <f t="shared" si="22"/>
        <v>0</v>
      </c>
      <c r="W17" s="20">
        <f t="shared" si="23"/>
        <v>0</v>
      </c>
      <c r="X17" s="20">
        <f t="shared" si="24"/>
        <v>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150</v>
      </c>
      <c r="B18" s="20">
        <v>94.75</v>
      </c>
      <c r="C18" s="20">
        <v>20</v>
      </c>
      <c r="D18" s="20">
        <v>0</v>
      </c>
      <c r="E18" s="20">
        <v>78</v>
      </c>
      <c r="F18" s="20">
        <v>0</v>
      </c>
      <c r="G18" s="20">
        <v>0</v>
      </c>
      <c r="H18" s="20">
        <v>0</v>
      </c>
      <c r="I18" s="20">
        <v>0</v>
      </c>
      <c r="J18" s="26">
        <v>36.75</v>
      </c>
      <c r="K18" s="27">
        <v>94.75</v>
      </c>
      <c r="L18" s="20">
        <v>20</v>
      </c>
      <c r="M18" s="20">
        <v>0</v>
      </c>
      <c r="N18" s="20">
        <v>78</v>
      </c>
      <c r="O18" s="20">
        <v>0</v>
      </c>
      <c r="P18" s="20">
        <v>0</v>
      </c>
      <c r="Q18" s="20">
        <v>0</v>
      </c>
      <c r="R18" s="20">
        <v>0</v>
      </c>
      <c r="S18" s="26">
        <v>36.75</v>
      </c>
      <c r="T18" s="20">
        <f t="shared" si="20"/>
        <v>0</v>
      </c>
      <c r="U18" s="20">
        <f t="shared" si="21"/>
        <v>0</v>
      </c>
      <c r="V18" s="20">
        <f t="shared" si="22"/>
        <v>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176</v>
      </c>
      <c r="B19" s="20">
        <v>0</v>
      </c>
      <c r="C19" s="20">
        <v>1160</v>
      </c>
      <c r="D19" s="20">
        <v>0</v>
      </c>
      <c r="E19" s="20">
        <v>1153</v>
      </c>
      <c r="F19" s="20">
        <v>0</v>
      </c>
      <c r="G19" s="20">
        <v>0</v>
      </c>
      <c r="H19" s="20">
        <v>0</v>
      </c>
      <c r="I19" s="20">
        <v>0</v>
      </c>
      <c r="J19" s="26">
        <v>7</v>
      </c>
      <c r="K19" s="27">
        <v>0</v>
      </c>
      <c r="L19" s="20">
        <v>1160</v>
      </c>
      <c r="M19" s="20">
        <v>0</v>
      </c>
      <c r="N19" s="20">
        <v>1153</v>
      </c>
      <c r="O19" s="20">
        <v>0</v>
      </c>
      <c r="P19" s="20">
        <v>0</v>
      </c>
      <c r="Q19" s="20">
        <v>0</v>
      </c>
      <c r="R19" s="20">
        <v>0</v>
      </c>
      <c r="S19" s="26">
        <v>7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177</v>
      </c>
      <c r="B20" s="20">
        <v>0</v>
      </c>
      <c r="C20" s="20">
        <v>500</v>
      </c>
      <c r="D20" s="20">
        <v>0</v>
      </c>
      <c r="E20" s="20">
        <v>485</v>
      </c>
      <c r="F20" s="20">
        <v>0</v>
      </c>
      <c r="G20" s="20">
        <v>0</v>
      </c>
      <c r="H20" s="20">
        <v>0</v>
      </c>
      <c r="I20" s="20">
        <v>0</v>
      </c>
      <c r="J20" s="26">
        <v>15</v>
      </c>
      <c r="K20" s="27">
        <v>0</v>
      </c>
      <c r="L20" s="20">
        <v>500</v>
      </c>
      <c r="M20" s="20">
        <v>0</v>
      </c>
      <c r="N20" s="20">
        <v>485</v>
      </c>
      <c r="O20" s="20">
        <v>0</v>
      </c>
      <c r="P20" s="20">
        <v>0</v>
      </c>
      <c r="Q20" s="20">
        <v>0</v>
      </c>
      <c r="R20" s="20">
        <v>0</v>
      </c>
      <c r="S20" s="26">
        <v>15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162</v>
      </c>
      <c r="B21" s="20">
        <v>0</v>
      </c>
      <c r="C21" s="20">
        <v>240</v>
      </c>
      <c r="D21" s="20">
        <v>0</v>
      </c>
      <c r="E21" s="20">
        <v>246.9</v>
      </c>
      <c r="F21" s="20">
        <v>0</v>
      </c>
      <c r="G21" s="20">
        <v>0</v>
      </c>
      <c r="H21" s="20">
        <v>0</v>
      </c>
      <c r="I21" s="20">
        <v>0</v>
      </c>
      <c r="J21" s="26">
        <v>-6.9</v>
      </c>
      <c r="K21" s="27">
        <v>0</v>
      </c>
      <c r="L21" s="20">
        <v>240</v>
      </c>
      <c r="M21" s="20">
        <v>0</v>
      </c>
      <c r="N21" s="20">
        <v>246.9</v>
      </c>
      <c r="O21" s="20">
        <v>0</v>
      </c>
      <c r="P21" s="20">
        <v>0</v>
      </c>
      <c r="Q21" s="20">
        <v>0</v>
      </c>
      <c r="R21" s="20">
        <v>0</v>
      </c>
      <c r="S21" s="26">
        <v>-6.9</v>
      </c>
      <c r="T21" s="20">
        <f t="shared" si="20"/>
        <v>0</v>
      </c>
      <c r="U21" s="20">
        <f t="shared" si="21"/>
        <v>0</v>
      </c>
      <c r="V21" s="20">
        <f t="shared" si="22"/>
        <v>0</v>
      </c>
      <c r="W21" s="20">
        <f t="shared" si="23"/>
        <v>0</v>
      </c>
      <c r="X21" s="20">
        <f t="shared" si="24"/>
        <v>0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135</v>
      </c>
      <c r="B22" s="20">
        <v>1.5</v>
      </c>
      <c r="C22" s="20">
        <v>8</v>
      </c>
      <c r="D22" s="20">
        <v>0</v>
      </c>
      <c r="E22" s="20">
        <v>17</v>
      </c>
      <c r="F22" s="20">
        <v>0</v>
      </c>
      <c r="G22" s="20">
        <v>0</v>
      </c>
      <c r="H22" s="20">
        <v>0</v>
      </c>
      <c r="I22" s="20">
        <v>0</v>
      </c>
      <c r="J22" s="20">
        <v>-7.5</v>
      </c>
      <c r="K22" s="27">
        <v>1.5</v>
      </c>
      <c r="L22" s="20">
        <v>8</v>
      </c>
      <c r="M22" s="20">
        <v>0</v>
      </c>
      <c r="N22" s="20">
        <v>17</v>
      </c>
      <c r="O22" s="20">
        <v>0</v>
      </c>
      <c r="P22" s="20">
        <v>0</v>
      </c>
      <c r="Q22" s="20">
        <v>0</v>
      </c>
      <c r="R22" s="20">
        <v>0</v>
      </c>
      <c r="S22" s="26">
        <v>-7.5</v>
      </c>
      <c r="T22" s="20">
        <f t="shared" si="20"/>
        <v>0</v>
      </c>
      <c r="U22" s="20">
        <f t="shared" si="21"/>
        <v>0</v>
      </c>
      <c r="V22" s="20">
        <f t="shared" si="22"/>
        <v>0</v>
      </c>
      <c r="W22" s="20">
        <f t="shared" si="23"/>
        <v>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178</v>
      </c>
      <c r="B23" s="20">
        <v>40</v>
      </c>
      <c r="C23" s="20">
        <v>300</v>
      </c>
      <c r="D23" s="20">
        <v>0</v>
      </c>
      <c r="E23" s="20">
        <v>300</v>
      </c>
      <c r="F23" s="20">
        <v>40</v>
      </c>
      <c r="G23" s="20">
        <v>0</v>
      </c>
      <c r="H23" s="20">
        <v>0</v>
      </c>
      <c r="I23" s="20">
        <v>0</v>
      </c>
      <c r="J23" s="26">
        <v>80</v>
      </c>
      <c r="K23" s="27">
        <v>40</v>
      </c>
      <c r="L23" s="20">
        <v>340</v>
      </c>
      <c r="M23" s="20">
        <v>0</v>
      </c>
      <c r="N23" s="20">
        <v>300</v>
      </c>
      <c r="O23" s="20">
        <v>0</v>
      </c>
      <c r="P23" s="20">
        <v>0</v>
      </c>
      <c r="Q23" s="20">
        <v>0</v>
      </c>
      <c r="R23" s="20">
        <v>0</v>
      </c>
      <c r="S23" s="26">
        <v>80</v>
      </c>
      <c r="T23" s="20">
        <f t="shared" si="20"/>
        <v>0</v>
      </c>
      <c r="U23" s="20">
        <f t="shared" si="21"/>
        <v>-40</v>
      </c>
      <c r="V23" s="20">
        <f t="shared" si="22"/>
        <v>0</v>
      </c>
      <c r="W23" s="20">
        <f t="shared" si="23"/>
        <v>0</v>
      </c>
      <c r="X23" s="20">
        <f t="shared" si="24"/>
        <v>40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136</v>
      </c>
      <c r="B24" s="20">
        <v>4420</v>
      </c>
      <c r="C24" s="20">
        <v>4800</v>
      </c>
      <c r="D24" s="20">
        <v>0</v>
      </c>
      <c r="E24" s="20">
        <v>3560</v>
      </c>
      <c r="F24" s="20">
        <v>0</v>
      </c>
      <c r="G24" s="20">
        <v>0</v>
      </c>
      <c r="H24" s="20">
        <v>0</v>
      </c>
      <c r="I24" s="20">
        <v>0</v>
      </c>
      <c r="J24" s="26">
        <v>5660</v>
      </c>
      <c r="K24" s="27">
        <v>4420</v>
      </c>
      <c r="L24" s="20">
        <v>4800</v>
      </c>
      <c r="M24" s="20">
        <v>0</v>
      </c>
      <c r="N24" s="20">
        <v>3560</v>
      </c>
      <c r="O24" s="20">
        <v>0</v>
      </c>
      <c r="P24" s="20">
        <v>0</v>
      </c>
      <c r="Q24" s="20">
        <v>0</v>
      </c>
      <c r="R24" s="20">
        <v>0</v>
      </c>
      <c r="S24" s="26">
        <v>5660</v>
      </c>
      <c r="T24" s="20">
        <f t="shared" si="20"/>
        <v>0</v>
      </c>
      <c r="U24" s="20">
        <f t="shared" si="21"/>
        <v>0</v>
      </c>
      <c r="V24" s="20">
        <f t="shared" si="22"/>
        <v>0</v>
      </c>
      <c r="W24" s="20">
        <f t="shared" si="23"/>
        <v>0</v>
      </c>
      <c r="X24" s="20">
        <f t="shared" si="24"/>
        <v>0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137</v>
      </c>
      <c r="B25" s="20">
        <v>4</v>
      </c>
      <c r="C25" s="20">
        <v>70</v>
      </c>
      <c r="D25" s="20">
        <v>0</v>
      </c>
      <c r="E25" s="20">
        <v>56</v>
      </c>
      <c r="F25" s="20">
        <v>0</v>
      </c>
      <c r="G25" s="20">
        <v>0</v>
      </c>
      <c r="H25" s="20">
        <v>0</v>
      </c>
      <c r="I25" s="20">
        <v>0</v>
      </c>
      <c r="J25" s="26">
        <v>18</v>
      </c>
      <c r="K25" s="27">
        <v>4</v>
      </c>
      <c r="L25" s="20">
        <v>70</v>
      </c>
      <c r="M25" s="20">
        <v>0</v>
      </c>
      <c r="N25" s="20">
        <v>56</v>
      </c>
      <c r="O25" s="20">
        <v>0</v>
      </c>
      <c r="P25" s="20">
        <v>0</v>
      </c>
      <c r="Q25" s="20">
        <v>0</v>
      </c>
      <c r="R25" s="20">
        <v>0</v>
      </c>
      <c r="S25" s="26">
        <v>18</v>
      </c>
      <c r="T25" s="20">
        <f t="shared" si="20"/>
        <v>0</v>
      </c>
      <c r="U25" s="20">
        <f t="shared" si="21"/>
        <v>0</v>
      </c>
      <c r="V25" s="20">
        <f t="shared" si="22"/>
        <v>0</v>
      </c>
      <c r="W25" s="20">
        <f t="shared" si="23"/>
        <v>0</v>
      </c>
      <c r="X25" s="20">
        <f t="shared" si="24"/>
        <v>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181</v>
      </c>
      <c r="B26" s="20">
        <v>10</v>
      </c>
      <c r="C26" s="20">
        <v>160</v>
      </c>
      <c r="D26" s="20">
        <v>0</v>
      </c>
      <c r="E26" s="20">
        <v>168</v>
      </c>
      <c r="F26" s="20">
        <v>0</v>
      </c>
      <c r="G26" s="20">
        <v>0</v>
      </c>
      <c r="H26" s="20">
        <v>0</v>
      </c>
      <c r="I26" s="20">
        <v>0</v>
      </c>
      <c r="J26" s="26">
        <v>2</v>
      </c>
      <c r="K26" s="27">
        <v>10</v>
      </c>
      <c r="L26" s="20">
        <v>160</v>
      </c>
      <c r="M26" s="20">
        <v>0</v>
      </c>
      <c r="N26" s="20">
        <v>168</v>
      </c>
      <c r="O26" s="20">
        <v>0</v>
      </c>
      <c r="P26" s="20">
        <v>0</v>
      </c>
      <c r="Q26" s="20">
        <v>0</v>
      </c>
      <c r="R26" s="20">
        <v>0</v>
      </c>
      <c r="S26" s="26">
        <v>2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0</v>
      </c>
      <c r="X26" s="20">
        <f t="shared" si="24"/>
        <v>0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179</v>
      </c>
      <c r="B27" s="20">
        <v>11.5</v>
      </c>
      <c r="C27" s="20">
        <v>150</v>
      </c>
      <c r="D27" s="20">
        <v>0</v>
      </c>
      <c r="E27" s="20">
        <v>152.75</v>
      </c>
      <c r="F27" s="20">
        <v>0</v>
      </c>
      <c r="G27" s="20">
        <v>0</v>
      </c>
      <c r="H27" s="20">
        <v>0</v>
      </c>
      <c r="I27" s="20">
        <v>0</v>
      </c>
      <c r="J27" s="26">
        <v>8.75</v>
      </c>
      <c r="K27" s="27">
        <v>11.5</v>
      </c>
      <c r="L27" s="20">
        <v>150</v>
      </c>
      <c r="M27" s="20">
        <v>0</v>
      </c>
      <c r="N27" s="20">
        <v>152.75</v>
      </c>
      <c r="O27" s="20">
        <v>0</v>
      </c>
      <c r="P27" s="20">
        <v>0</v>
      </c>
      <c r="Q27" s="20">
        <v>0</v>
      </c>
      <c r="R27" s="20">
        <v>0</v>
      </c>
      <c r="S27" s="26">
        <v>8.75</v>
      </c>
      <c r="T27" s="20">
        <f t="shared" si="20"/>
        <v>0</v>
      </c>
      <c r="U27" s="20">
        <f t="shared" si="21"/>
        <v>0</v>
      </c>
      <c r="V27" s="20">
        <f t="shared" si="22"/>
        <v>0</v>
      </c>
      <c r="W27" s="20">
        <f t="shared" si="23"/>
        <v>0</v>
      </c>
      <c r="X27" s="20">
        <f t="shared" si="24"/>
        <v>0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180</v>
      </c>
      <c r="B28" s="20">
        <v>0</v>
      </c>
      <c r="C28" s="20">
        <v>35</v>
      </c>
      <c r="D28" s="20">
        <v>0</v>
      </c>
      <c r="E28" s="20">
        <v>35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35</v>
      </c>
      <c r="M28" s="20">
        <v>0</v>
      </c>
      <c r="N28" s="20">
        <v>35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20"/>
        <v>0</v>
      </c>
      <c r="U28" s="20">
        <f t="shared" si="21"/>
        <v>0</v>
      </c>
      <c r="V28" s="20">
        <f t="shared" si="22"/>
        <v>0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153</v>
      </c>
      <c r="B29" s="20">
        <v>28</v>
      </c>
      <c r="C29" s="20">
        <v>184</v>
      </c>
      <c r="D29" s="20">
        <v>0</v>
      </c>
      <c r="E29" s="20">
        <v>187</v>
      </c>
      <c r="F29" s="20">
        <v>0</v>
      </c>
      <c r="G29" s="20">
        <v>0</v>
      </c>
      <c r="H29" s="20">
        <v>0</v>
      </c>
      <c r="I29" s="20">
        <v>0</v>
      </c>
      <c r="J29" s="26">
        <v>25</v>
      </c>
      <c r="K29" s="27">
        <v>28</v>
      </c>
      <c r="L29" s="20">
        <v>184</v>
      </c>
      <c r="M29" s="20">
        <v>0</v>
      </c>
      <c r="N29" s="20">
        <v>187</v>
      </c>
      <c r="O29" s="20">
        <v>0</v>
      </c>
      <c r="P29" s="20">
        <v>0</v>
      </c>
      <c r="Q29" s="20">
        <v>0</v>
      </c>
      <c r="R29" s="20">
        <v>0</v>
      </c>
      <c r="S29" s="26">
        <v>25</v>
      </c>
      <c r="T29" s="20">
        <f t="shared" si="20"/>
        <v>0</v>
      </c>
      <c r="U29" s="20">
        <f t="shared" si="21"/>
        <v>0</v>
      </c>
      <c r="V29" s="20">
        <f t="shared" si="22"/>
        <v>0</v>
      </c>
      <c r="W29" s="20">
        <f t="shared" si="23"/>
        <v>0</v>
      </c>
      <c r="X29" s="20">
        <f t="shared" si="24"/>
        <v>0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155</v>
      </c>
      <c r="B30" s="20">
        <v>20</v>
      </c>
      <c r="C30" s="20">
        <v>10</v>
      </c>
      <c r="D30" s="20">
        <v>0</v>
      </c>
      <c r="E30" s="20">
        <v>10</v>
      </c>
      <c r="F30" s="20">
        <v>0</v>
      </c>
      <c r="G30" s="20">
        <v>0</v>
      </c>
      <c r="H30" s="20">
        <v>0</v>
      </c>
      <c r="I30" s="20">
        <v>0</v>
      </c>
      <c r="J30" s="26">
        <v>20</v>
      </c>
      <c r="K30" s="27">
        <v>20</v>
      </c>
      <c r="L30" s="20">
        <v>10</v>
      </c>
      <c r="M30" s="20">
        <v>0</v>
      </c>
      <c r="N30" s="20">
        <v>10</v>
      </c>
      <c r="O30" s="20">
        <v>0</v>
      </c>
      <c r="P30" s="20">
        <v>0</v>
      </c>
      <c r="Q30" s="20">
        <v>0</v>
      </c>
      <c r="R30" s="20">
        <v>0</v>
      </c>
      <c r="S30" s="26">
        <v>20</v>
      </c>
      <c r="T30" s="20">
        <f t="shared" si="20"/>
        <v>0</v>
      </c>
      <c r="U30" s="20">
        <f t="shared" si="21"/>
        <v>0</v>
      </c>
      <c r="V30" s="20">
        <f t="shared" si="22"/>
        <v>0</v>
      </c>
      <c r="W30" s="20">
        <f t="shared" si="23"/>
        <v>0</v>
      </c>
      <c r="X30" s="20">
        <f t="shared" si="24"/>
        <v>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154</v>
      </c>
      <c r="B31" s="20">
        <v>10</v>
      </c>
      <c r="C31" s="20">
        <v>10</v>
      </c>
      <c r="D31" s="20">
        <v>0</v>
      </c>
      <c r="E31" s="20">
        <v>10</v>
      </c>
      <c r="F31" s="20">
        <v>0</v>
      </c>
      <c r="G31" s="20">
        <v>0</v>
      </c>
      <c r="H31" s="20">
        <v>0</v>
      </c>
      <c r="I31" s="20">
        <v>0</v>
      </c>
      <c r="J31" s="26">
        <v>10</v>
      </c>
      <c r="K31" s="27">
        <v>10</v>
      </c>
      <c r="L31" s="20">
        <v>10</v>
      </c>
      <c r="M31" s="20">
        <v>0</v>
      </c>
      <c r="N31" s="20">
        <v>10</v>
      </c>
      <c r="O31" s="20">
        <v>0</v>
      </c>
      <c r="P31" s="20">
        <v>0</v>
      </c>
      <c r="Q31" s="20">
        <v>0</v>
      </c>
      <c r="R31" s="20">
        <v>0</v>
      </c>
      <c r="S31" s="26">
        <v>10</v>
      </c>
      <c r="T31" s="20">
        <f t="shared" si="20"/>
        <v>0</v>
      </c>
      <c r="U31" s="20">
        <f t="shared" si="21"/>
        <v>0</v>
      </c>
      <c r="V31" s="20">
        <f t="shared" si="22"/>
        <v>0</v>
      </c>
      <c r="W31" s="20">
        <f t="shared" si="23"/>
        <v>0</v>
      </c>
      <c r="X31" s="20">
        <f t="shared" si="24"/>
        <v>0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138</v>
      </c>
      <c r="B32" s="20">
        <v>54.5</v>
      </c>
      <c r="C32" s="20">
        <v>400</v>
      </c>
      <c r="D32" s="20">
        <v>0</v>
      </c>
      <c r="E32" s="20">
        <v>454.5</v>
      </c>
      <c r="F32" s="20">
        <v>5</v>
      </c>
      <c r="G32" s="20">
        <v>0</v>
      </c>
      <c r="H32" s="20">
        <v>0</v>
      </c>
      <c r="I32" s="20">
        <v>0</v>
      </c>
      <c r="J32" s="20">
        <v>5</v>
      </c>
      <c r="K32" s="27">
        <v>54.5</v>
      </c>
      <c r="L32" s="20">
        <v>405</v>
      </c>
      <c r="M32" s="20">
        <v>0</v>
      </c>
      <c r="N32" s="20">
        <v>454.5</v>
      </c>
      <c r="O32" s="20">
        <v>0</v>
      </c>
      <c r="P32" s="20">
        <v>0</v>
      </c>
      <c r="Q32" s="20">
        <v>0</v>
      </c>
      <c r="R32" s="20">
        <v>0</v>
      </c>
      <c r="S32" s="26">
        <v>5</v>
      </c>
      <c r="T32" s="20">
        <f t="shared" si="20"/>
        <v>0</v>
      </c>
      <c r="U32" s="20">
        <f t="shared" si="21"/>
        <v>-5</v>
      </c>
      <c r="V32" s="20">
        <f t="shared" si="22"/>
        <v>0</v>
      </c>
      <c r="W32" s="20">
        <f t="shared" si="23"/>
        <v>0</v>
      </c>
      <c r="X32" s="20">
        <f t="shared" si="24"/>
        <v>5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139</v>
      </c>
      <c r="B33" s="20">
        <v>29</v>
      </c>
      <c r="C33" s="20">
        <v>150</v>
      </c>
      <c r="D33" s="20">
        <v>0</v>
      </c>
      <c r="E33" s="20">
        <v>173.5</v>
      </c>
      <c r="F33" s="20">
        <v>0</v>
      </c>
      <c r="G33" s="20">
        <v>0</v>
      </c>
      <c r="H33" s="20">
        <v>0</v>
      </c>
      <c r="I33" s="20">
        <v>0</v>
      </c>
      <c r="J33" s="26">
        <v>5.5</v>
      </c>
      <c r="K33" s="27">
        <v>29</v>
      </c>
      <c r="L33" s="20">
        <v>150</v>
      </c>
      <c r="M33" s="20">
        <v>0</v>
      </c>
      <c r="N33" s="20">
        <v>173.5</v>
      </c>
      <c r="O33" s="20">
        <v>0</v>
      </c>
      <c r="P33" s="20">
        <v>0</v>
      </c>
      <c r="Q33" s="20">
        <v>0</v>
      </c>
      <c r="R33" s="20">
        <v>0</v>
      </c>
      <c r="S33" s="26">
        <v>5.5</v>
      </c>
      <c r="T33" s="20">
        <f t="shared" si="20"/>
        <v>0</v>
      </c>
      <c r="U33" s="20">
        <f t="shared" si="21"/>
        <v>0</v>
      </c>
      <c r="V33" s="20">
        <f t="shared" si="22"/>
        <v>0</v>
      </c>
      <c r="W33" s="20">
        <f t="shared" si="23"/>
        <v>0</v>
      </c>
      <c r="X33" s="20">
        <f t="shared" si="24"/>
        <v>0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x14ac:dyDescent="0.3">
      <c r="A34" s="17" t="s">
        <v>157</v>
      </c>
      <c r="B34" s="20">
        <v>9</v>
      </c>
      <c r="C34" s="20">
        <v>95</v>
      </c>
      <c r="D34" s="20">
        <v>0</v>
      </c>
      <c r="E34" s="20">
        <v>110.5</v>
      </c>
      <c r="F34" s="20">
        <v>5</v>
      </c>
      <c r="G34" s="20">
        <v>0</v>
      </c>
      <c r="H34" s="20">
        <v>0</v>
      </c>
      <c r="I34" s="20">
        <v>0</v>
      </c>
      <c r="J34" s="26">
        <v>-1.5</v>
      </c>
      <c r="K34" s="27">
        <v>9</v>
      </c>
      <c r="L34" s="20">
        <v>100</v>
      </c>
      <c r="M34" s="20">
        <v>0</v>
      </c>
      <c r="N34" s="20">
        <v>110.5</v>
      </c>
      <c r="O34" s="20">
        <v>0</v>
      </c>
      <c r="P34" s="20">
        <v>0</v>
      </c>
      <c r="Q34" s="20">
        <v>0</v>
      </c>
      <c r="R34" s="20">
        <v>0</v>
      </c>
      <c r="S34" s="26">
        <v>-1.5</v>
      </c>
      <c r="T34" s="20">
        <f t="shared" si="20"/>
        <v>0</v>
      </c>
      <c r="U34" s="20">
        <f t="shared" si="21"/>
        <v>-5</v>
      </c>
      <c r="V34" s="20">
        <f t="shared" si="22"/>
        <v>0</v>
      </c>
      <c r="W34" s="20">
        <f t="shared" si="23"/>
        <v>0</v>
      </c>
      <c r="X34" s="20">
        <f t="shared" si="24"/>
        <v>5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x14ac:dyDescent="0.3">
      <c r="A35" s="17" t="s">
        <v>163</v>
      </c>
      <c r="B35" s="20">
        <v>1</v>
      </c>
      <c r="C35" s="20">
        <v>250</v>
      </c>
      <c r="D35" s="20">
        <v>0</v>
      </c>
      <c r="E35" s="20">
        <v>269</v>
      </c>
      <c r="F35" s="20">
        <v>0</v>
      </c>
      <c r="G35" s="20">
        <v>0</v>
      </c>
      <c r="H35" s="20">
        <v>0</v>
      </c>
      <c r="I35" s="20">
        <v>0</v>
      </c>
      <c r="J35" s="26">
        <v>-18</v>
      </c>
      <c r="K35" s="27">
        <v>1</v>
      </c>
      <c r="L35" s="20">
        <v>250</v>
      </c>
      <c r="M35" s="20">
        <v>0</v>
      </c>
      <c r="N35" s="20">
        <v>269</v>
      </c>
      <c r="O35" s="20">
        <v>0</v>
      </c>
      <c r="P35" s="20">
        <v>0</v>
      </c>
      <c r="Q35" s="20">
        <v>0</v>
      </c>
      <c r="R35" s="20">
        <v>0</v>
      </c>
      <c r="S35" s="26">
        <v>-18</v>
      </c>
      <c r="T35" s="20">
        <f t="shared" si="20"/>
        <v>0</v>
      </c>
      <c r="U35" s="20">
        <f t="shared" si="21"/>
        <v>0</v>
      </c>
      <c r="V35" s="20">
        <f t="shared" si="22"/>
        <v>0</v>
      </c>
      <c r="W35" s="20">
        <f t="shared" si="23"/>
        <v>0</v>
      </c>
      <c r="X35" s="20">
        <f t="shared" si="24"/>
        <v>0</v>
      </c>
      <c r="Y35" s="20">
        <f t="shared" si="25"/>
        <v>0</v>
      </c>
      <c r="Z35" s="20">
        <f t="shared" si="26"/>
        <v>0</v>
      </c>
      <c r="AA35" s="20">
        <f t="shared" si="27"/>
        <v>0</v>
      </c>
      <c r="AB35" s="20">
        <f t="shared" si="28"/>
        <v>0</v>
      </c>
      <c r="AC35" s="17" t="str">
        <f t="shared" si="10"/>
        <v>Ok</v>
      </c>
    </row>
    <row r="36" spans="1:29" x14ac:dyDescent="0.3">
      <c r="A36" s="17" t="s">
        <v>141</v>
      </c>
      <c r="B36" s="20">
        <v>50</v>
      </c>
      <c r="C36" s="20">
        <v>100</v>
      </c>
      <c r="D36" s="20">
        <v>0</v>
      </c>
      <c r="E36" s="20">
        <v>155</v>
      </c>
      <c r="F36" s="20">
        <v>0</v>
      </c>
      <c r="G36" s="20">
        <v>0</v>
      </c>
      <c r="H36" s="20">
        <v>0</v>
      </c>
      <c r="I36" s="20">
        <v>0</v>
      </c>
      <c r="J36" s="26">
        <v>-5</v>
      </c>
      <c r="K36" s="27">
        <v>50</v>
      </c>
      <c r="L36" s="20">
        <v>100</v>
      </c>
      <c r="M36" s="20">
        <v>0</v>
      </c>
      <c r="N36" s="20">
        <v>155</v>
      </c>
      <c r="O36" s="20">
        <v>0</v>
      </c>
      <c r="P36" s="20">
        <v>0</v>
      </c>
      <c r="Q36" s="20">
        <v>0</v>
      </c>
      <c r="R36" s="20">
        <v>0</v>
      </c>
      <c r="S36" s="26">
        <v>-5</v>
      </c>
      <c r="T36" s="20">
        <f t="shared" si="20"/>
        <v>0</v>
      </c>
      <c r="U36" s="20">
        <f t="shared" si="21"/>
        <v>0</v>
      </c>
      <c r="V36" s="20">
        <f t="shared" si="22"/>
        <v>0</v>
      </c>
      <c r="W36" s="20">
        <f t="shared" si="23"/>
        <v>0</v>
      </c>
      <c r="X36" s="20">
        <f t="shared" si="24"/>
        <v>0</v>
      </c>
      <c r="Y36" s="20">
        <f t="shared" si="25"/>
        <v>0</v>
      </c>
      <c r="Z36" s="20">
        <f t="shared" si="26"/>
        <v>0</v>
      </c>
      <c r="AA36" s="20">
        <f t="shared" si="27"/>
        <v>0</v>
      </c>
      <c r="AB36" s="20">
        <f t="shared" si="28"/>
        <v>0</v>
      </c>
      <c r="AC36" s="17" t="str">
        <f t="shared" si="10"/>
        <v>Ok</v>
      </c>
    </row>
    <row r="37" spans="1:29" x14ac:dyDescent="0.3">
      <c r="A37" s="17" t="s">
        <v>140</v>
      </c>
      <c r="B37" s="20">
        <v>-3.6</v>
      </c>
      <c r="C37" s="20">
        <v>40</v>
      </c>
      <c r="D37" s="20">
        <v>0</v>
      </c>
      <c r="E37" s="20">
        <v>36.4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-3.6</v>
      </c>
      <c r="L37" s="20">
        <v>40</v>
      </c>
      <c r="M37" s="20">
        <v>0</v>
      </c>
      <c r="N37" s="20">
        <v>36.4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20"/>
        <v>0</v>
      </c>
      <c r="U37" s="20">
        <f t="shared" si="21"/>
        <v>0</v>
      </c>
      <c r="V37" s="20">
        <f t="shared" si="22"/>
        <v>0</v>
      </c>
      <c r="W37" s="20">
        <f t="shared" si="23"/>
        <v>0</v>
      </c>
      <c r="X37" s="20">
        <f t="shared" si="24"/>
        <v>0</v>
      </c>
      <c r="Y37" s="20">
        <f t="shared" si="25"/>
        <v>0</v>
      </c>
      <c r="Z37" s="20">
        <f t="shared" si="26"/>
        <v>0</v>
      </c>
      <c r="AA37" s="20">
        <f t="shared" si="27"/>
        <v>0</v>
      </c>
      <c r="AB37" s="20">
        <f t="shared" si="28"/>
        <v>0</v>
      </c>
      <c r="AC37" s="17" t="str">
        <f t="shared" si="10"/>
        <v>Ok</v>
      </c>
    </row>
    <row r="38" spans="1:29" x14ac:dyDescent="0.3">
      <c r="A38" s="17" t="s">
        <v>158</v>
      </c>
      <c r="B38" s="20">
        <v>46.5</v>
      </c>
      <c r="C38" s="20">
        <v>50</v>
      </c>
      <c r="D38" s="20">
        <v>0</v>
      </c>
      <c r="E38" s="20">
        <v>103.5</v>
      </c>
      <c r="F38" s="20">
        <v>0</v>
      </c>
      <c r="G38" s="20">
        <v>0</v>
      </c>
      <c r="H38" s="20">
        <v>0</v>
      </c>
      <c r="I38" s="20">
        <v>0</v>
      </c>
      <c r="J38" s="26">
        <v>-7</v>
      </c>
      <c r="K38" s="27">
        <v>46.5</v>
      </c>
      <c r="L38" s="20">
        <v>50</v>
      </c>
      <c r="M38" s="20">
        <v>0</v>
      </c>
      <c r="N38" s="20">
        <v>103.5</v>
      </c>
      <c r="O38" s="20">
        <v>0</v>
      </c>
      <c r="P38" s="20">
        <v>0</v>
      </c>
      <c r="Q38" s="20">
        <v>0</v>
      </c>
      <c r="R38" s="20">
        <v>0</v>
      </c>
      <c r="S38" s="26">
        <v>-7</v>
      </c>
      <c r="T38" s="20">
        <f t="shared" si="20"/>
        <v>0</v>
      </c>
      <c r="U38" s="20">
        <f t="shared" si="21"/>
        <v>0</v>
      </c>
      <c r="V38" s="20">
        <f t="shared" si="22"/>
        <v>0</v>
      </c>
      <c r="W38" s="20">
        <f t="shared" si="23"/>
        <v>0</v>
      </c>
      <c r="X38" s="20">
        <f t="shared" si="24"/>
        <v>0</v>
      </c>
      <c r="Y38" s="20">
        <f t="shared" si="25"/>
        <v>0</v>
      </c>
      <c r="Z38" s="20">
        <f t="shared" si="26"/>
        <v>0</v>
      </c>
      <c r="AA38" s="20">
        <f t="shared" si="27"/>
        <v>0</v>
      </c>
      <c r="AB38" s="20">
        <f t="shared" si="28"/>
        <v>0</v>
      </c>
      <c r="AC38" s="17" t="str">
        <f t="shared" si="10"/>
        <v>Ok</v>
      </c>
    </row>
    <row r="39" spans="1:29" x14ac:dyDescent="0.3">
      <c r="A39" s="17" t="s">
        <v>166</v>
      </c>
      <c r="B39" s="20">
        <v>52</v>
      </c>
      <c r="C39" s="20">
        <v>40</v>
      </c>
      <c r="D39" s="20">
        <v>0</v>
      </c>
      <c r="E39" s="20">
        <v>82</v>
      </c>
      <c r="F39" s="20">
        <v>0</v>
      </c>
      <c r="G39" s="20">
        <v>0</v>
      </c>
      <c r="H39" s="20">
        <v>0</v>
      </c>
      <c r="I39" s="20">
        <v>0</v>
      </c>
      <c r="J39" s="20">
        <v>10</v>
      </c>
      <c r="K39" s="27">
        <v>52</v>
      </c>
      <c r="L39" s="20">
        <v>40</v>
      </c>
      <c r="M39" s="20">
        <v>0</v>
      </c>
      <c r="N39" s="20">
        <v>82</v>
      </c>
      <c r="O39" s="20">
        <v>0</v>
      </c>
      <c r="P39" s="20">
        <v>0</v>
      </c>
      <c r="Q39" s="20">
        <v>0</v>
      </c>
      <c r="R39" s="20">
        <v>0</v>
      </c>
      <c r="S39" s="26">
        <v>10</v>
      </c>
      <c r="T39" s="20">
        <f t="shared" si="20"/>
        <v>0</v>
      </c>
      <c r="U39" s="20">
        <f t="shared" si="21"/>
        <v>0</v>
      </c>
      <c r="V39" s="20">
        <f t="shared" si="22"/>
        <v>0</v>
      </c>
      <c r="W39" s="20">
        <f t="shared" si="23"/>
        <v>0</v>
      </c>
      <c r="X39" s="20">
        <f t="shared" si="24"/>
        <v>0</v>
      </c>
      <c r="Y39" s="20">
        <f t="shared" si="25"/>
        <v>0</v>
      </c>
      <c r="Z39" s="20">
        <f t="shared" si="26"/>
        <v>0</v>
      </c>
      <c r="AA39" s="20">
        <f t="shared" si="27"/>
        <v>0</v>
      </c>
      <c r="AB39" s="20">
        <f t="shared" si="28"/>
        <v>0</v>
      </c>
      <c r="AC39" s="17" t="str">
        <f t="shared" si="10"/>
        <v>Ok</v>
      </c>
    </row>
    <row r="40" spans="1:29" x14ac:dyDescent="0.3">
      <c r="A40" s="17" t="s">
        <v>165</v>
      </c>
      <c r="B40" s="20">
        <v>5</v>
      </c>
      <c r="C40" s="20">
        <v>160</v>
      </c>
      <c r="D40" s="20">
        <v>0</v>
      </c>
      <c r="E40" s="20">
        <v>135</v>
      </c>
      <c r="F40" s="20">
        <v>0</v>
      </c>
      <c r="G40" s="20">
        <v>0</v>
      </c>
      <c r="H40" s="20">
        <v>0</v>
      </c>
      <c r="I40" s="20">
        <v>0</v>
      </c>
      <c r="J40" s="26">
        <v>30</v>
      </c>
      <c r="K40" s="27">
        <v>5</v>
      </c>
      <c r="L40" s="20">
        <v>160</v>
      </c>
      <c r="M40" s="20">
        <v>0</v>
      </c>
      <c r="N40" s="20">
        <v>135</v>
      </c>
      <c r="O40" s="20">
        <v>0</v>
      </c>
      <c r="P40" s="20">
        <v>0</v>
      </c>
      <c r="Q40" s="20">
        <v>0</v>
      </c>
      <c r="R40" s="20">
        <v>0</v>
      </c>
      <c r="S40" s="26">
        <v>30</v>
      </c>
      <c r="T40" s="20">
        <f t="shared" si="20"/>
        <v>0</v>
      </c>
      <c r="U40" s="20">
        <f t="shared" si="21"/>
        <v>0</v>
      </c>
      <c r="V40" s="20">
        <f t="shared" si="22"/>
        <v>0</v>
      </c>
      <c r="W40" s="20">
        <f t="shared" si="23"/>
        <v>0</v>
      </c>
      <c r="X40" s="20">
        <f t="shared" si="24"/>
        <v>0</v>
      </c>
      <c r="Y40" s="20">
        <f t="shared" si="25"/>
        <v>0</v>
      </c>
      <c r="Z40" s="20">
        <f t="shared" si="26"/>
        <v>0</v>
      </c>
      <c r="AA40" s="20">
        <f t="shared" si="27"/>
        <v>0</v>
      </c>
      <c r="AB40" s="20">
        <f t="shared" si="28"/>
        <v>0</v>
      </c>
      <c r="AC40" s="17" t="str">
        <f t="shared" si="10"/>
        <v>Ok</v>
      </c>
    </row>
    <row r="41" spans="1:29" x14ac:dyDescent="0.3">
      <c r="A41" s="17" t="s">
        <v>142</v>
      </c>
      <c r="B41" s="20">
        <v>54</v>
      </c>
      <c r="C41" s="20">
        <v>450</v>
      </c>
      <c r="D41" s="20">
        <v>0</v>
      </c>
      <c r="E41" s="20">
        <v>490</v>
      </c>
      <c r="F41" s="20">
        <v>0</v>
      </c>
      <c r="G41" s="20">
        <v>0</v>
      </c>
      <c r="H41" s="20">
        <v>0</v>
      </c>
      <c r="I41" s="20">
        <v>0</v>
      </c>
      <c r="J41" s="26">
        <v>14</v>
      </c>
      <c r="K41" s="27">
        <v>54</v>
      </c>
      <c r="L41" s="20">
        <v>450</v>
      </c>
      <c r="M41" s="20">
        <v>0</v>
      </c>
      <c r="N41" s="20">
        <v>490</v>
      </c>
      <c r="O41" s="20">
        <v>0</v>
      </c>
      <c r="P41" s="20">
        <v>0</v>
      </c>
      <c r="Q41" s="20">
        <v>0</v>
      </c>
      <c r="R41" s="20">
        <v>0</v>
      </c>
      <c r="S41" s="26">
        <v>14</v>
      </c>
      <c r="T41" s="20">
        <f t="shared" si="20"/>
        <v>0</v>
      </c>
      <c r="U41" s="20">
        <f t="shared" si="21"/>
        <v>0</v>
      </c>
      <c r="V41" s="20">
        <f t="shared" si="22"/>
        <v>0</v>
      </c>
      <c r="W41" s="20">
        <f t="shared" si="23"/>
        <v>0</v>
      </c>
      <c r="X41" s="20">
        <f t="shared" si="24"/>
        <v>0</v>
      </c>
      <c r="Y41" s="20">
        <f t="shared" si="25"/>
        <v>0</v>
      </c>
      <c r="Z41" s="20">
        <f t="shared" si="26"/>
        <v>0</v>
      </c>
      <c r="AA41" s="20">
        <f t="shared" si="27"/>
        <v>0</v>
      </c>
      <c r="AB41" s="20">
        <f t="shared" si="28"/>
        <v>0</v>
      </c>
      <c r="AC41" s="17" t="str">
        <f t="shared" si="10"/>
        <v>Ok</v>
      </c>
    </row>
    <row r="42" spans="1:29" x14ac:dyDescent="0.3">
      <c r="A42" s="17" t="s">
        <v>164</v>
      </c>
      <c r="B42" s="20">
        <v>10</v>
      </c>
      <c r="C42" s="20">
        <v>140</v>
      </c>
      <c r="D42" s="20">
        <v>0</v>
      </c>
      <c r="E42" s="20">
        <v>141</v>
      </c>
      <c r="F42" s="20">
        <v>0</v>
      </c>
      <c r="G42" s="20">
        <v>0</v>
      </c>
      <c r="H42" s="20">
        <v>0</v>
      </c>
      <c r="I42" s="20">
        <v>0</v>
      </c>
      <c r="J42" s="26">
        <v>9</v>
      </c>
      <c r="K42" s="27">
        <v>10</v>
      </c>
      <c r="L42" s="20">
        <v>140</v>
      </c>
      <c r="M42" s="20">
        <v>0</v>
      </c>
      <c r="N42" s="20">
        <v>141</v>
      </c>
      <c r="O42" s="20">
        <v>0</v>
      </c>
      <c r="P42" s="20">
        <v>0</v>
      </c>
      <c r="Q42" s="20">
        <v>0</v>
      </c>
      <c r="R42" s="20">
        <v>0</v>
      </c>
      <c r="S42" s="26">
        <v>9</v>
      </c>
      <c r="T42" s="20">
        <f t="shared" si="20"/>
        <v>0</v>
      </c>
      <c r="U42" s="20">
        <f t="shared" si="21"/>
        <v>0</v>
      </c>
      <c r="V42" s="20">
        <f t="shared" si="22"/>
        <v>0</v>
      </c>
      <c r="W42" s="20">
        <f t="shared" si="23"/>
        <v>0</v>
      </c>
      <c r="X42" s="20">
        <f t="shared" si="24"/>
        <v>0</v>
      </c>
      <c r="Y42" s="20">
        <f t="shared" si="25"/>
        <v>0</v>
      </c>
      <c r="Z42" s="20">
        <f t="shared" si="26"/>
        <v>0</v>
      </c>
      <c r="AA42" s="20">
        <f t="shared" si="27"/>
        <v>0</v>
      </c>
      <c r="AB42" s="20">
        <f t="shared" si="28"/>
        <v>0</v>
      </c>
      <c r="AC42" s="17" t="str">
        <f t="shared" si="10"/>
        <v>Ok</v>
      </c>
    </row>
    <row r="43" spans="1:29" x14ac:dyDescent="0.3">
      <c r="A43" s="17" t="s">
        <v>186</v>
      </c>
      <c r="B43" s="20">
        <v>5</v>
      </c>
      <c r="C43" s="20">
        <v>20</v>
      </c>
      <c r="D43" s="20">
        <v>0</v>
      </c>
      <c r="E43" s="20">
        <v>20</v>
      </c>
      <c r="F43" s="20">
        <v>0</v>
      </c>
      <c r="G43" s="20">
        <v>0</v>
      </c>
      <c r="H43" s="20">
        <v>0</v>
      </c>
      <c r="I43" s="20">
        <v>0</v>
      </c>
      <c r="J43" s="26">
        <v>5</v>
      </c>
      <c r="K43" s="27">
        <v>5</v>
      </c>
      <c r="L43" s="20">
        <v>20</v>
      </c>
      <c r="M43" s="20">
        <v>0</v>
      </c>
      <c r="N43" s="20">
        <v>20</v>
      </c>
      <c r="O43" s="20">
        <v>0</v>
      </c>
      <c r="P43" s="20">
        <v>0</v>
      </c>
      <c r="Q43" s="20">
        <v>0</v>
      </c>
      <c r="R43" s="20">
        <v>0</v>
      </c>
      <c r="S43" s="26">
        <v>5</v>
      </c>
      <c r="T43" s="20">
        <f t="shared" si="20"/>
        <v>0</v>
      </c>
      <c r="U43" s="20">
        <f t="shared" si="21"/>
        <v>0</v>
      </c>
      <c r="V43" s="20">
        <f t="shared" si="22"/>
        <v>0</v>
      </c>
      <c r="W43" s="20">
        <f t="shared" si="23"/>
        <v>0</v>
      </c>
      <c r="X43" s="20">
        <f t="shared" si="24"/>
        <v>0</v>
      </c>
      <c r="Y43" s="20">
        <f t="shared" si="25"/>
        <v>0</v>
      </c>
      <c r="Z43" s="20">
        <f t="shared" si="26"/>
        <v>0</v>
      </c>
      <c r="AA43" s="20">
        <f t="shared" si="27"/>
        <v>0</v>
      </c>
      <c r="AB43" s="20">
        <f t="shared" si="28"/>
        <v>0</v>
      </c>
      <c r="AC43" s="17" t="str">
        <f t="shared" si="10"/>
        <v>Ok</v>
      </c>
    </row>
    <row r="44" spans="1:29" x14ac:dyDescent="0.3">
      <c r="A44" s="17" t="s">
        <v>167</v>
      </c>
      <c r="B44" s="20">
        <v>20</v>
      </c>
      <c r="C44" s="20">
        <v>10</v>
      </c>
      <c r="D44" s="20">
        <v>0</v>
      </c>
      <c r="E44" s="20">
        <v>6.9</v>
      </c>
      <c r="F44" s="20">
        <v>0</v>
      </c>
      <c r="G44" s="20">
        <v>0</v>
      </c>
      <c r="H44" s="20">
        <v>0</v>
      </c>
      <c r="I44" s="20">
        <v>0</v>
      </c>
      <c r="J44" s="26">
        <v>23.1</v>
      </c>
      <c r="K44" s="27">
        <v>20</v>
      </c>
      <c r="L44" s="20">
        <v>10</v>
      </c>
      <c r="M44" s="20">
        <v>0</v>
      </c>
      <c r="N44" s="20">
        <v>6.9</v>
      </c>
      <c r="O44" s="20">
        <v>0</v>
      </c>
      <c r="P44" s="20">
        <v>0</v>
      </c>
      <c r="Q44" s="20">
        <v>0</v>
      </c>
      <c r="R44" s="20">
        <v>0</v>
      </c>
      <c r="S44" s="26">
        <v>23.1</v>
      </c>
      <c r="T44" s="20">
        <f t="shared" si="20"/>
        <v>0</v>
      </c>
      <c r="U44" s="20">
        <f t="shared" si="21"/>
        <v>0</v>
      </c>
      <c r="V44" s="20">
        <f t="shared" si="22"/>
        <v>0</v>
      </c>
      <c r="W44" s="20">
        <f t="shared" si="23"/>
        <v>0</v>
      </c>
      <c r="X44" s="20">
        <f t="shared" si="24"/>
        <v>0</v>
      </c>
      <c r="Y44" s="20">
        <f t="shared" si="25"/>
        <v>0</v>
      </c>
      <c r="Z44" s="20">
        <f t="shared" si="26"/>
        <v>0</v>
      </c>
      <c r="AA44" s="20">
        <f t="shared" si="27"/>
        <v>0</v>
      </c>
      <c r="AB44" s="20">
        <f t="shared" si="28"/>
        <v>0</v>
      </c>
      <c r="AC44" s="17" t="str">
        <f t="shared" si="10"/>
        <v>Ok</v>
      </c>
    </row>
    <row r="45" spans="1:29" x14ac:dyDescent="0.3">
      <c r="A45" s="17" t="s">
        <v>124</v>
      </c>
      <c r="B45" s="20">
        <v>0</v>
      </c>
      <c r="C45" s="20">
        <v>10</v>
      </c>
      <c r="D45" s="20">
        <v>0</v>
      </c>
      <c r="E45" s="20">
        <v>5</v>
      </c>
      <c r="F45" s="20">
        <v>0</v>
      </c>
      <c r="G45" s="20">
        <v>0</v>
      </c>
      <c r="H45" s="20">
        <v>0</v>
      </c>
      <c r="I45" s="20">
        <v>0</v>
      </c>
      <c r="J45" s="26">
        <v>5</v>
      </c>
      <c r="K45" s="27">
        <v>0</v>
      </c>
      <c r="L45" s="20">
        <v>10</v>
      </c>
      <c r="M45" s="20">
        <v>0</v>
      </c>
      <c r="N45" s="20">
        <v>5</v>
      </c>
      <c r="O45" s="20">
        <v>0</v>
      </c>
      <c r="P45" s="20">
        <v>0</v>
      </c>
      <c r="Q45" s="20">
        <v>0</v>
      </c>
      <c r="R45" s="20">
        <v>0</v>
      </c>
      <c r="S45" s="26">
        <v>5</v>
      </c>
      <c r="T45" s="20">
        <f t="shared" si="20"/>
        <v>0</v>
      </c>
      <c r="U45" s="20">
        <f t="shared" si="21"/>
        <v>0</v>
      </c>
      <c r="V45" s="20">
        <f t="shared" si="22"/>
        <v>0</v>
      </c>
      <c r="W45" s="20">
        <f t="shared" si="23"/>
        <v>0</v>
      </c>
      <c r="X45" s="20">
        <f t="shared" si="24"/>
        <v>0</v>
      </c>
      <c r="Y45" s="20">
        <f t="shared" si="25"/>
        <v>0</v>
      </c>
      <c r="Z45" s="20">
        <f t="shared" si="26"/>
        <v>0</v>
      </c>
      <c r="AA45" s="20">
        <f t="shared" si="27"/>
        <v>0</v>
      </c>
      <c r="AB45" s="20">
        <f t="shared" si="28"/>
        <v>0</v>
      </c>
      <c r="AC45" s="17" t="str">
        <f t="shared" si="10"/>
        <v>Ok</v>
      </c>
    </row>
    <row r="46" spans="1:29" x14ac:dyDescent="0.3">
      <c r="A46" s="17" t="s">
        <v>143</v>
      </c>
      <c r="B46" s="20">
        <v>42</v>
      </c>
      <c r="C46" s="20">
        <v>20</v>
      </c>
      <c r="D46" s="20">
        <v>0</v>
      </c>
      <c r="E46" s="20">
        <v>41</v>
      </c>
      <c r="F46" s="20">
        <v>0</v>
      </c>
      <c r="G46" s="20">
        <v>0</v>
      </c>
      <c r="H46" s="20">
        <v>0</v>
      </c>
      <c r="I46" s="20">
        <v>0</v>
      </c>
      <c r="J46" s="26">
        <v>21</v>
      </c>
      <c r="K46" s="27">
        <v>42</v>
      </c>
      <c r="L46" s="20">
        <v>20</v>
      </c>
      <c r="M46" s="20">
        <v>0</v>
      </c>
      <c r="N46" s="20">
        <v>41</v>
      </c>
      <c r="O46" s="20">
        <v>0</v>
      </c>
      <c r="P46" s="20">
        <v>0</v>
      </c>
      <c r="Q46" s="20">
        <v>0</v>
      </c>
      <c r="R46" s="20">
        <v>0</v>
      </c>
      <c r="S46" s="26">
        <v>21</v>
      </c>
      <c r="T46" s="20">
        <f t="shared" si="20"/>
        <v>0</v>
      </c>
      <c r="U46" s="20">
        <f t="shared" si="21"/>
        <v>0</v>
      </c>
      <c r="V46" s="20">
        <f t="shared" si="22"/>
        <v>0</v>
      </c>
      <c r="W46" s="20">
        <f t="shared" si="23"/>
        <v>0</v>
      </c>
      <c r="X46" s="20">
        <f t="shared" si="24"/>
        <v>0</v>
      </c>
      <c r="Y46" s="20">
        <f t="shared" si="25"/>
        <v>0</v>
      </c>
      <c r="Z46" s="20">
        <f t="shared" si="26"/>
        <v>0</v>
      </c>
      <c r="AA46" s="20">
        <f t="shared" si="27"/>
        <v>0</v>
      </c>
      <c r="AB46" s="20">
        <f t="shared" si="28"/>
        <v>0</v>
      </c>
      <c r="AC46" s="17" t="str">
        <f t="shared" si="10"/>
        <v>Ok</v>
      </c>
    </row>
    <row r="47" spans="1:29" x14ac:dyDescent="0.3">
      <c r="A47" s="17" t="s">
        <v>145</v>
      </c>
      <c r="B47" s="20">
        <v>32</v>
      </c>
      <c r="C47" s="20">
        <v>30</v>
      </c>
      <c r="D47" s="20">
        <v>0</v>
      </c>
      <c r="E47" s="20">
        <v>32</v>
      </c>
      <c r="F47" s="20">
        <v>0</v>
      </c>
      <c r="G47" s="20">
        <v>0</v>
      </c>
      <c r="H47" s="20">
        <v>0</v>
      </c>
      <c r="I47" s="20">
        <v>0</v>
      </c>
      <c r="J47" s="26">
        <v>30</v>
      </c>
      <c r="K47" s="27">
        <v>32</v>
      </c>
      <c r="L47" s="20">
        <v>30</v>
      </c>
      <c r="M47" s="20">
        <v>0</v>
      </c>
      <c r="N47" s="20">
        <v>32</v>
      </c>
      <c r="O47" s="20">
        <v>0</v>
      </c>
      <c r="P47" s="20">
        <v>0</v>
      </c>
      <c r="Q47" s="20">
        <v>0</v>
      </c>
      <c r="R47" s="20">
        <v>0</v>
      </c>
      <c r="S47" s="26">
        <v>30</v>
      </c>
      <c r="T47" s="20">
        <f t="shared" si="20"/>
        <v>0</v>
      </c>
      <c r="U47" s="20">
        <f t="shared" si="21"/>
        <v>0</v>
      </c>
      <c r="V47" s="20">
        <f t="shared" si="22"/>
        <v>0</v>
      </c>
      <c r="W47" s="20">
        <f t="shared" si="23"/>
        <v>0</v>
      </c>
      <c r="X47" s="20">
        <f t="shared" si="24"/>
        <v>0</v>
      </c>
      <c r="Y47" s="20">
        <f t="shared" si="25"/>
        <v>0</v>
      </c>
      <c r="Z47" s="20">
        <f t="shared" si="26"/>
        <v>0</v>
      </c>
      <c r="AA47" s="20">
        <f t="shared" si="27"/>
        <v>0</v>
      </c>
      <c r="AB47" s="20">
        <f t="shared" si="28"/>
        <v>0</v>
      </c>
      <c r="AC47" s="17" t="str">
        <f t="shared" si="10"/>
        <v>Ok</v>
      </c>
    </row>
    <row r="48" spans="1:29" x14ac:dyDescent="0.3">
      <c r="A48" s="17" t="s">
        <v>144</v>
      </c>
      <c r="B48" s="20">
        <v>13.1</v>
      </c>
      <c r="C48" s="20">
        <v>70</v>
      </c>
      <c r="D48" s="20">
        <v>0</v>
      </c>
      <c r="E48" s="20">
        <v>43.1</v>
      </c>
      <c r="F48" s="20">
        <v>0</v>
      </c>
      <c r="G48" s="20">
        <v>0</v>
      </c>
      <c r="H48" s="20">
        <v>0</v>
      </c>
      <c r="I48" s="20">
        <v>0</v>
      </c>
      <c r="J48" s="26">
        <v>40</v>
      </c>
      <c r="K48" s="27">
        <v>13.1</v>
      </c>
      <c r="L48" s="20">
        <v>70</v>
      </c>
      <c r="M48" s="20">
        <v>0</v>
      </c>
      <c r="N48" s="20">
        <v>43.1</v>
      </c>
      <c r="O48" s="20">
        <v>0</v>
      </c>
      <c r="P48" s="20">
        <v>0</v>
      </c>
      <c r="Q48" s="20">
        <v>0</v>
      </c>
      <c r="R48" s="20">
        <v>0</v>
      </c>
      <c r="S48" s="26">
        <v>40</v>
      </c>
      <c r="T48" s="20">
        <f t="shared" si="20"/>
        <v>0</v>
      </c>
      <c r="U48" s="20">
        <f t="shared" si="21"/>
        <v>0</v>
      </c>
      <c r="V48" s="20">
        <f t="shared" si="22"/>
        <v>0</v>
      </c>
      <c r="W48" s="20">
        <f t="shared" si="23"/>
        <v>0</v>
      </c>
      <c r="X48" s="20">
        <f t="shared" si="24"/>
        <v>0</v>
      </c>
      <c r="Y48" s="20">
        <f t="shared" si="25"/>
        <v>0</v>
      </c>
      <c r="Z48" s="20">
        <f t="shared" si="26"/>
        <v>0</v>
      </c>
      <c r="AA48" s="20">
        <f t="shared" si="27"/>
        <v>0</v>
      </c>
      <c r="AB48" s="20">
        <f t="shared" si="28"/>
        <v>0</v>
      </c>
      <c r="AC48" s="17" t="str">
        <f t="shared" si="10"/>
        <v>Ok</v>
      </c>
    </row>
    <row r="49" spans="1:29" x14ac:dyDescent="0.3">
      <c r="A49" s="17" t="s">
        <v>188</v>
      </c>
      <c r="B49" s="20">
        <v>10</v>
      </c>
      <c r="C49" s="20">
        <v>0</v>
      </c>
      <c r="D49" s="20">
        <v>0</v>
      </c>
      <c r="E49" s="20">
        <v>0.2</v>
      </c>
      <c r="F49" s="20">
        <v>0</v>
      </c>
      <c r="G49" s="20">
        <v>0</v>
      </c>
      <c r="H49" s="20">
        <v>0</v>
      </c>
      <c r="I49" s="20">
        <v>0</v>
      </c>
      <c r="J49" s="20">
        <v>9.8000000000000007</v>
      </c>
      <c r="K49" s="27">
        <v>10</v>
      </c>
      <c r="L49" s="20">
        <v>0</v>
      </c>
      <c r="M49" s="20">
        <v>0</v>
      </c>
      <c r="N49" s="20">
        <v>0.2</v>
      </c>
      <c r="O49" s="20">
        <v>0</v>
      </c>
      <c r="P49" s="20">
        <v>0</v>
      </c>
      <c r="Q49" s="20">
        <v>0</v>
      </c>
      <c r="R49" s="20">
        <v>0</v>
      </c>
      <c r="S49" s="26">
        <v>9.8000000000000007</v>
      </c>
      <c r="T49" s="20">
        <f t="shared" si="20"/>
        <v>0</v>
      </c>
      <c r="U49" s="20">
        <f t="shared" si="21"/>
        <v>0</v>
      </c>
      <c r="V49" s="20">
        <f t="shared" si="22"/>
        <v>0</v>
      </c>
      <c r="W49" s="20">
        <f t="shared" si="23"/>
        <v>0</v>
      </c>
      <c r="X49" s="20">
        <f t="shared" si="24"/>
        <v>0</v>
      </c>
      <c r="Y49" s="20">
        <f t="shared" si="25"/>
        <v>0</v>
      </c>
      <c r="Z49" s="20">
        <f t="shared" si="26"/>
        <v>0</v>
      </c>
      <c r="AA49" s="20">
        <f t="shared" si="27"/>
        <v>0</v>
      </c>
      <c r="AB49" s="20">
        <f t="shared" si="28"/>
        <v>0</v>
      </c>
      <c r="AC49" s="17" t="str">
        <f t="shared" si="10"/>
        <v>Ok</v>
      </c>
    </row>
    <row r="50" spans="1:29" x14ac:dyDescent="0.3">
      <c r="A50" s="17" t="s">
        <v>149</v>
      </c>
      <c r="B50" s="20">
        <v>74.2</v>
      </c>
      <c r="C50" s="20">
        <v>15</v>
      </c>
      <c r="D50" s="20">
        <v>0</v>
      </c>
      <c r="E50" s="20">
        <v>13.2</v>
      </c>
      <c r="F50" s="20">
        <v>0</v>
      </c>
      <c r="G50" s="20">
        <v>0</v>
      </c>
      <c r="H50" s="20">
        <v>0</v>
      </c>
      <c r="I50" s="20">
        <v>0</v>
      </c>
      <c r="J50" s="26">
        <v>76</v>
      </c>
      <c r="K50" s="27">
        <v>74.2</v>
      </c>
      <c r="L50" s="20">
        <v>15</v>
      </c>
      <c r="M50" s="20">
        <v>0</v>
      </c>
      <c r="N50" s="20">
        <v>13.2</v>
      </c>
      <c r="O50" s="20">
        <v>0</v>
      </c>
      <c r="P50" s="20">
        <v>0</v>
      </c>
      <c r="Q50" s="20">
        <v>0</v>
      </c>
      <c r="R50" s="20">
        <v>0</v>
      </c>
      <c r="S50" s="26">
        <v>76</v>
      </c>
      <c r="T50" s="20">
        <f t="shared" si="20"/>
        <v>0</v>
      </c>
      <c r="U50" s="20">
        <f t="shared" si="21"/>
        <v>0</v>
      </c>
      <c r="V50" s="20">
        <f t="shared" si="22"/>
        <v>0</v>
      </c>
      <c r="W50" s="20">
        <f t="shared" si="23"/>
        <v>0</v>
      </c>
      <c r="X50" s="20">
        <f t="shared" si="24"/>
        <v>0</v>
      </c>
      <c r="Y50" s="20">
        <f t="shared" si="25"/>
        <v>0</v>
      </c>
      <c r="Z50" s="20">
        <f t="shared" si="26"/>
        <v>0</v>
      </c>
      <c r="AA50" s="20">
        <f t="shared" si="27"/>
        <v>0</v>
      </c>
      <c r="AB50" s="20">
        <f t="shared" si="28"/>
        <v>0</v>
      </c>
      <c r="AC50" s="17" t="str">
        <f t="shared" si="10"/>
        <v>Ok</v>
      </c>
    </row>
    <row r="51" spans="1:29" x14ac:dyDescent="0.3">
      <c r="A51" s="17" t="s">
        <v>175</v>
      </c>
      <c r="B51" s="20">
        <v>3</v>
      </c>
      <c r="C51" s="20">
        <v>0</v>
      </c>
      <c r="D51" s="20">
        <v>0</v>
      </c>
      <c r="E51" s="20">
        <v>3.5</v>
      </c>
      <c r="F51" s="20">
        <v>0</v>
      </c>
      <c r="G51" s="20">
        <v>0</v>
      </c>
      <c r="H51" s="20">
        <v>0</v>
      </c>
      <c r="I51" s="20">
        <v>0</v>
      </c>
      <c r="J51" s="26">
        <v>-0.5</v>
      </c>
      <c r="K51" s="27">
        <v>3</v>
      </c>
      <c r="L51" s="20">
        <v>0</v>
      </c>
      <c r="M51" s="20">
        <v>0</v>
      </c>
      <c r="N51" s="20">
        <v>3.5</v>
      </c>
      <c r="O51" s="20">
        <v>0</v>
      </c>
      <c r="P51" s="20">
        <v>0</v>
      </c>
      <c r="Q51" s="20">
        <v>0</v>
      </c>
      <c r="R51" s="20">
        <v>0</v>
      </c>
      <c r="S51" s="26">
        <v>-0.5</v>
      </c>
      <c r="T51" s="20">
        <f t="shared" si="20"/>
        <v>0</v>
      </c>
      <c r="U51" s="20">
        <f t="shared" si="21"/>
        <v>0</v>
      </c>
      <c r="V51" s="20">
        <f t="shared" si="22"/>
        <v>0</v>
      </c>
      <c r="W51" s="20">
        <f t="shared" si="23"/>
        <v>0</v>
      </c>
      <c r="X51" s="20">
        <f t="shared" si="24"/>
        <v>0</v>
      </c>
      <c r="Y51" s="20">
        <f t="shared" si="25"/>
        <v>0</v>
      </c>
      <c r="Z51" s="20">
        <f t="shared" si="26"/>
        <v>0</v>
      </c>
      <c r="AA51" s="20">
        <f t="shared" si="27"/>
        <v>0</v>
      </c>
      <c r="AB51" s="20">
        <f t="shared" si="28"/>
        <v>0</v>
      </c>
      <c r="AC51" s="17" t="str">
        <f t="shared" si="10"/>
        <v>Ok</v>
      </c>
    </row>
    <row r="52" spans="1:29" x14ac:dyDescent="0.3">
      <c r="A52" s="17" t="s">
        <v>174</v>
      </c>
      <c r="B52" s="20">
        <v>20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20</v>
      </c>
      <c r="K52" s="27">
        <v>20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20</v>
      </c>
      <c r="T52" s="20">
        <f t="shared" si="20"/>
        <v>0</v>
      </c>
      <c r="U52" s="20">
        <f t="shared" si="21"/>
        <v>0</v>
      </c>
      <c r="V52" s="20">
        <f t="shared" si="22"/>
        <v>0</v>
      </c>
      <c r="W52" s="20">
        <f t="shared" si="23"/>
        <v>0</v>
      </c>
      <c r="X52" s="20">
        <f t="shared" si="24"/>
        <v>0</v>
      </c>
      <c r="Y52" s="20">
        <f t="shared" si="25"/>
        <v>0</v>
      </c>
      <c r="Z52" s="20">
        <f t="shared" si="26"/>
        <v>0</v>
      </c>
      <c r="AA52" s="20">
        <f t="shared" si="27"/>
        <v>0</v>
      </c>
      <c r="AB52" s="20">
        <f t="shared" si="28"/>
        <v>0</v>
      </c>
      <c r="AC52" s="17" t="str">
        <f t="shared" si="10"/>
        <v>Ok</v>
      </c>
    </row>
    <row r="53" spans="1:29" x14ac:dyDescent="0.3">
      <c r="A53" s="17" t="s">
        <v>159</v>
      </c>
      <c r="B53" s="20">
        <v>17.399999999999999</v>
      </c>
      <c r="C53" s="20">
        <v>612</v>
      </c>
      <c r="D53" s="20">
        <v>0</v>
      </c>
      <c r="E53" s="20">
        <v>629</v>
      </c>
      <c r="F53" s="20">
        <v>0</v>
      </c>
      <c r="G53" s="20">
        <v>0</v>
      </c>
      <c r="H53" s="20">
        <v>0</v>
      </c>
      <c r="I53" s="20">
        <v>0</v>
      </c>
      <c r="J53" s="26">
        <v>0.4</v>
      </c>
      <c r="K53" s="27">
        <v>17.399999999999999</v>
      </c>
      <c r="L53" s="20">
        <v>612</v>
      </c>
      <c r="M53" s="20">
        <v>0</v>
      </c>
      <c r="N53" s="20">
        <v>629</v>
      </c>
      <c r="O53" s="20">
        <v>0</v>
      </c>
      <c r="P53" s="20">
        <v>0</v>
      </c>
      <c r="Q53" s="20">
        <v>0</v>
      </c>
      <c r="R53" s="20">
        <v>0</v>
      </c>
      <c r="S53" s="26">
        <v>0.4</v>
      </c>
      <c r="T53" s="20">
        <f t="shared" si="20"/>
        <v>0</v>
      </c>
      <c r="U53" s="20">
        <f t="shared" si="21"/>
        <v>0</v>
      </c>
      <c r="V53" s="20">
        <f t="shared" si="22"/>
        <v>0</v>
      </c>
      <c r="W53" s="20">
        <f t="shared" si="23"/>
        <v>0</v>
      </c>
      <c r="X53" s="20">
        <f t="shared" si="24"/>
        <v>0</v>
      </c>
      <c r="Y53" s="20">
        <f t="shared" si="25"/>
        <v>0</v>
      </c>
      <c r="Z53" s="20">
        <f t="shared" si="26"/>
        <v>0</v>
      </c>
      <c r="AA53" s="20">
        <f t="shared" si="27"/>
        <v>0</v>
      </c>
      <c r="AB53" s="20">
        <f t="shared" si="28"/>
        <v>0</v>
      </c>
      <c r="AC53" s="17" t="str">
        <f t="shared" si="10"/>
        <v>Ok</v>
      </c>
    </row>
    <row r="54" spans="1:29" x14ac:dyDescent="0.3">
      <c r="A54" s="17" t="s">
        <v>46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20"/>
        <v>0</v>
      </c>
      <c r="U54" s="20">
        <f t="shared" si="21"/>
        <v>0</v>
      </c>
      <c r="V54" s="20">
        <f t="shared" si="22"/>
        <v>0</v>
      </c>
      <c r="W54" s="20">
        <f t="shared" si="23"/>
        <v>0</v>
      </c>
      <c r="X54" s="20">
        <f t="shared" si="24"/>
        <v>0</v>
      </c>
      <c r="Y54" s="20">
        <f t="shared" si="25"/>
        <v>0</v>
      </c>
      <c r="Z54" s="20">
        <f t="shared" si="26"/>
        <v>0</v>
      </c>
      <c r="AA54" s="20">
        <f t="shared" si="27"/>
        <v>0</v>
      </c>
      <c r="AB54" s="20">
        <f t="shared" si="28"/>
        <v>0</v>
      </c>
      <c r="AC54" s="17" t="str">
        <f t="shared" si="10"/>
        <v>Ok</v>
      </c>
    </row>
    <row r="55" spans="1:29" x14ac:dyDescent="0.3">
      <c r="A55" s="17" t="s">
        <v>131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20"/>
        <v>0</v>
      </c>
      <c r="U55" s="20">
        <f t="shared" si="21"/>
        <v>0</v>
      </c>
      <c r="V55" s="20">
        <f t="shared" si="22"/>
        <v>0</v>
      </c>
      <c r="W55" s="20">
        <f t="shared" si="23"/>
        <v>0</v>
      </c>
      <c r="X55" s="20">
        <f t="shared" si="24"/>
        <v>0</v>
      </c>
      <c r="Y55" s="20">
        <f t="shared" si="25"/>
        <v>0</v>
      </c>
      <c r="Z55" s="20">
        <f t="shared" si="26"/>
        <v>0</v>
      </c>
      <c r="AA55" s="20">
        <f t="shared" si="27"/>
        <v>0</v>
      </c>
      <c r="AB55" s="20">
        <f t="shared" si="28"/>
        <v>0</v>
      </c>
      <c r="AC55" s="17" t="str">
        <f t="shared" si="10"/>
        <v>Ok</v>
      </c>
    </row>
    <row r="56" spans="1:29" x14ac:dyDescent="0.3">
      <c r="A56" s="17" t="s">
        <v>132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20"/>
        <v>0</v>
      </c>
      <c r="U56" s="20">
        <f t="shared" si="21"/>
        <v>0</v>
      </c>
      <c r="V56" s="20">
        <f t="shared" si="22"/>
        <v>0</v>
      </c>
      <c r="W56" s="20">
        <f t="shared" si="23"/>
        <v>0</v>
      </c>
      <c r="X56" s="20">
        <f t="shared" si="24"/>
        <v>0</v>
      </c>
      <c r="Y56" s="20">
        <f t="shared" si="25"/>
        <v>0</v>
      </c>
      <c r="Z56" s="20">
        <f t="shared" si="26"/>
        <v>0</v>
      </c>
      <c r="AA56" s="20">
        <f t="shared" si="27"/>
        <v>0</v>
      </c>
      <c r="AB56" s="20">
        <f t="shared" si="28"/>
        <v>0</v>
      </c>
      <c r="AC56" s="17" t="str">
        <f t="shared" si="10"/>
        <v>Ok</v>
      </c>
    </row>
    <row r="57" spans="1:29" x14ac:dyDescent="0.3">
      <c r="A57" s="17" t="s">
        <v>133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20"/>
        <v>0</v>
      </c>
      <c r="U57" s="20">
        <f t="shared" si="21"/>
        <v>0</v>
      </c>
      <c r="V57" s="20">
        <f t="shared" si="22"/>
        <v>0</v>
      </c>
      <c r="W57" s="20">
        <f t="shared" si="23"/>
        <v>0</v>
      </c>
      <c r="X57" s="20">
        <f t="shared" si="24"/>
        <v>0</v>
      </c>
      <c r="Y57" s="20">
        <f t="shared" si="25"/>
        <v>0</v>
      </c>
      <c r="Z57" s="20">
        <f t="shared" si="26"/>
        <v>0</v>
      </c>
      <c r="AA57" s="20">
        <f t="shared" si="27"/>
        <v>0</v>
      </c>
      <c r="AB57" s="20">
        <f t="shared" si="28"/>
        <v>0</v>
      </c>
      <c r="AC57" s="17" t="str">
        <f t="shared" si="10"/>
        <v>Ok</v>
      </c>
    </row>
    <row r="58" spans="1:29" x14ac:dyDescent="0.3">
      <c r="A58" s="17" t="s">
        <v>134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20"/>
        <v>0</v>
      </c>
      <c r="U58" s="20">
        <f t="shared" si="21"/>
        <v>0</v>
      </c>
      <c r="V58" s="20">
        <f t="shared" si="22"/>
        <v>0</v>
      </c>
      <c r="W58" s="20">
        <f t="shared" si="23"/>
        <v>0</v>
      </c>
      <c r="X58" s="20">
        <f t="shared" si="24"/>
        <v>0</v>
      </c>
      <c r="Y58" s="20">
        <f t="shared" si="25"/>
        <v>0</v>
      </c>
      <c r="Z58" s="20">
        <f t="shared" si="26"/>
        <v>0</v>
      </c>
      <c r="AA58" s="20">
        <f t="shared" si="27"/>
        <v>0</v>
      </c>
      <c r="AB58" s="20">
        <f t="shared" si="28"/>
        <v>0</v>
      </c>
      <c r="AC58" s="17" t="str">
        <f t="shared" si="10"/>
        <v>Ok</v>
      </c>
    </row>
    <row r="59" spans="1:29" x14ac:dyDescent="0.3">
      <c r="A59" s="17" t="s">
        <v>146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20"/>
        <v>0</v>
      </c>
      <c r="U59" s="20">
        <f t="shared" si="21"/>
        <v>0</v>
      </c>
      <c r="V59" s="20">
        <f t="shared" si="22"/>
        <v>0</v>
      </c>
      <c r="W59" s="20">
        <f t="shared" si="23"/>
        <v>0</v>
      </c>
      <c r="X59" s="20">
        <f t="shared" si="24"/>
        <v>0</v>
      </c>
      <c r="Y59" s="20">
        <f t="shared" si="25"/>
        <v>0</v>
      </c>
      <c r="Z59" s="20">
        <f t="shared" si="26"/>
        <v>0</v>
      </c>
      <c r="AA59" s="20">
        <f t="shared" si="27"/>
        <v>0</v>
      </c>
      <c r="AB59" s="20">
        <f t="shared" si="28"/>
        <v>0</v>
      </c>
      <c r="AC59" s="17" t="str">
        <f t="shared" si="10"/>
        <v>Ok</v>
      </c>
    </row>
    <row r="60" spans="1:29" x14ac:dyDescent="0.3">
      <c r="A60" s="17" t="s">
        <v>147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20"/>
        <v>0</v>
      </c>
      <c r="U60" s="20">
        <f t="shared" si="21"/>
        <v>0</v>
      </c>
      <c r="V60" s="20">
        <f t="shared" si="22"/>
        <v>0</v>
      </c>
      <c r="W60" s="20">
        <f t="shared" si="23"/>
        <v>0</v>
      </c>
      <c r="X60" s="20">
        <f t="shared" si="24"/>
        <v>0</v>
      </c>
      <c r="Y60" s="20">
        <f t="shared" si="25"/>
        <v>0</v>
      </c>
      <c r="Z60" s="20">
        <f t="shared" si="26"/>
        <v>0</v>
      </c>
      <c r="AA60" s="20">
        <f t="shared" si="27"/>
        <v>0</v>
      </c>
      <c r="AB60" s="20">
        <f t="shared" si="28"/>
        <v>0</v>
      </c>
      <c r="AC60" s="17" t="str">
        <f t="shared" si="10"/>
        <v>Ok</v>
      </c>
    </row>
    <row r="61" spans="1:29" x14ac:dyDescent="0.3">
      <c r="A61" s="17" t="s">
        <v>148</v>
      </c>
      <c r="B61" s="20">
        <v>100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100</v>
      </c>
      <c r="K61" s="27">
        <v>100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100</v>
      </c>
      <c r="T61" s="20">
        <f t="shared" si="20"/>
        <v>0</v>
      </c>
      <c r="U61" s="20">
        <f t="shared" si="21"/>
        <v>0</v>
      </c>
      <c r="V61" s="20">
        <f t="shared" si="22"/>
        <v>0</v>
      </c>
      <c r="W61" s="20">
        <f t="shared" si="23"/>
        <v>0</v>
      </c>
      <c r="X61" s="20">
        <f t="shared" si="24"/>
        <v>0</v>
      </c>
      <c r="Y61" s="20">
        <f t="shared" si="25"/>
        <v>0</v>
      </c>
      <c r="Z61" s="20">
        <f t="shared" si="26"/>
        <v>0</v>
      </c>
      <c r="AA61" s="20">
        <f t="shared" si="27"/>
        <v>0</v>
      </c>
      <c r="AB61" s="20">
        <f t="shared" si="28"/>
        <v>0</v>
      </c>
      <c r="AC61" s="17" t="str">
        <f t="shared" si="10"/>
        <v>Ok</v>
      </c>
    </row>
    <row r="62" spans="1:29" x14ac:dyDescent="0.3">
      <c r="A62" s="17" t="s">
        <v>152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20"/>
        <v>0</v>
      </c>
      <c r="U62" s="20">
        <f t="shared" si="21"/>
        <v>0</v>
      </c>
      <c r="V62" s="20">
        <f t="shared" si="22"/>
        <v>0</v>
      </c>
      <c r="W62" s="20">
        <f t="shared" si="23"/>
        <v>0</v>
      </c>
      <c r="X62" s="20">
        <f t="shared" si="24"/>
        <v>0</v>
      </c>
      <c r="Y62" s="20">
        <f t="shared" si="25"/>
        <v>0</v>
      </c>
      <c r="Z62" s="20">
        <f t="shared" si="26"/>
        <v>0</v>
      </c>
      <c r="AA62" s="20">
        <f t="shared" si="27"/>
        <v>0</v>
      </c>
      <c r="AB62" s="20">
        <f t="shared" si="28"/>
        <v>0</v>
      </c>
      <c r="AC62" s="17" t="str">
        <f t="shared" si="10"/>
        <v>Ok</v>
      </c>
    </row>
    <row r="63" spans="1:29" x14ac:dyDescent="0.3">
      <c r="A63" s="17" t="s">
        <v>156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20"/>
        <v>0</v>
      </c>
      <c r="U63" s="20">
        <f t="shared" si="21"/>
        <v>0</v>
      </c>
      <c r="V63" s="20">
        <f t="shared" si="22"/>
        <v>0</v>
      </c>
      <c r="W63" s="20">
        <f t="shared" si="23"/>
        <v>0</v>
      </c>
      <c r="X63" s="20">
        <f t="shared" si="24"/>
        <v>0</v>
      </c>
      <c r="Y63" s="20">
        <f t="shared" si="25"/>
        <v>0</v>
      </c>
      <c r="Z63" s="20">
        <f t="shared" si="26"/>
        <v>0</v>
      </c>
      <c r="AA63" s="20">
        <f t="shared" si="27"/>
        <v>0</v>
      </c>
      <c r="AB63" s="20">
        <f t="shared" si="28"/>
        <v>0</v>
      </c>
      <c r="AC63" s="17" t="str">
        <f t="shared" si="10"/>
        <v>Ok</v>
      </c>
    </row>
    <row r="64" spans="1:29" x14ac:dyDescent="0.3">
      <c r="A64" s="17" t="s">
        <v>125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20"/>
        <v>0</v>
      </c>
      <c r="U64" s="20">
        <f t="shared" si="21"/>
        <v>0</v>
      </c>
      <c r="V64" s="20">
        <f t="shared" si="22"/>
        <v>0</v>
      </c>
      <c r="W64" s="20">
        <f t="shared" si="23"/>
        <v>0</v>
      </c>
      <c r="X64" s="20">
        <f t="shared" si="24"/>
        <v>0</v>
      </c>
      <c r="Y64" s="20">
        <f t="shared" si="25"/>
        <v>0</v>
      </c>
      <c r="Z64" s="20">
        <f t="shared" si="26"/>
        <v>0</v>
      </c>
      <c r="AA64" s="20">
        <f t="shared" si="27"/>
        <v>0</v>
      </c>
      <c r="AB64" s="20">
        <f t="shared" si="28"/>
        <v>0</v>
      </c>
      <c r="AC64" s="17" t="str">
        <f t="shared" si="10"/>
        <v>Ok</v>
      </c>
    </row>
    <row r="65" spans="1:29" x14ac:dyDescent="0.3">
      <c r="A65" s="17" t="s">
        <v>168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20"/>
        <v>0</v>
      </c>
      <c r="U65" s="20">
        <f t="shared" si="21"/>
        <v>0</v>
      </c>
      <c r="V65" s="20">
        <f t="shared" si="22"/>
        <v>0</v>
      </c>
      <c r="W65" s="20">
        <f t="shared" si="23"/>
        <v>0</v>
      </c>
      <c r="X65" s="20">
        <f t="shared" si="24"/>
        <v>0</v>
      </c>
      <c r="Y65" s="20">
        <f t="shared" si="25"/>
        <v>0</v>
      </c>
      <c r="Z65" s="20">
        <f t="shared" si="26"/>
        <v>0</v>
      </c>
      <c r="AA65" s="20">
        <f t="shared" si="27"/>
        <v>0</v>
      </c>
      <c r="AB65" s="20">
        <f t="shared" si="28"/>
        <v>0</v>
      </c>
      <c r="AC65" s="17" t="str">
        <f t="shared" si="10"/>
        <v>Ok</v>
      </c>
    </row>
    <row r="66" spans="1:29" x14ac:dyDescent="0.3">
      <c r="A66" s="17" t="s">
        <v>182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20"/>
        <v>0</v>
      </c>
      <c r="U66" s="20">
        <f t="shared" si="21"/>
        <v>0</v>
      </c>
      <c r="V66" s="20">
        <f t="shared" si="22"/>
        <v>0</v>
      </c>
      <c r="W66" s="20">
        <f t="shared" si="23"/>
        <v>0</v>
      </c>
      <c r="X66" s="20">
        <f t="shared" si="24"/>
        <v>0</v>
      </c>
      <c r="Y66" s="20">
        <f t="shared" si="25"/>
        <v>0</v>
      </c>
      <c r="Z66" s="20">
        <f t="shared" si="26"/>
        <v>0</v>
      </c>
      <c r="AA66" s="20">
        <f t="shared" si="27"/>
        <v>0</v>
      </c>
      <c r="AB66" s="20">
        <f t="shared" si="28"/>
        <v>0</v>
      </c>
      <c r="AC66" s="17" t="str">
        <f t="shared" si="10"/>
        <v>Ok</v>
      </c>
    </row>
    <row r="67" spans="1:29" x14ac:dyDescent="0.3">
      <c r="A67" s="17" t="s">
        <v>183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20"/>
        <v>0</v>
      </c>
      <c r="U67" s="20">
        <f t="shared" si="21"/>
        <v>0</v>
      </c>
      <c r="V67" s="20">
        <f t="shared" si="22"/>
        <v>0</v>
      </c>
      <c r="W67" s="20">
        <f t="shared" si="23"/>
        <v>0</v>
      </c>
      <c r="X67" s="20">
        <f t="shared" si="24"/>
        <v>0</v>
      </c>
      <c r="Y67" s="20">
        <f t="shared" si="25"/>
        <v>0</v>
      </c>
      <c r="Z67" s="20">
        <f t="shared" si="26"/>
        <v>0</v>
      </c>
      <c r="AA67" s="20">
        <f t="shared" si="27"/>
        <v>0</v>
      </c>
      <c r="AB67" s="20">
        <f t="shared" si="28"/>
        <v>0</v>
      </c>
      <c r="AC67" s="17" t="str">
        <f t="shared" si="10"/>
        <v>Ok</v>
      </c>
    </row>
    <row r="68" spans="1:29" x14ac:dyDescent="0.3">
      <c r="A68" s="17" t="s">
        <v>184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20"/>
        <v>0</v>
      </c>
      <c r="U68" s="20">
        <f t="shared" si="21"/>
        <v>0</v>
      </c>
      <c r="V68" s="20">
        <f t="shared" si="22"/>
        <v>0</v>
      </c>
      <c r="W68" s="20">
        <f t="shared" si="23"/>
        <v>0</v>
      </c>
      <c r="X68" s="20">
        <f t="shared" si="24"/>
        <v>0</v>
      </c>
      <c r="Y68" s="20">
        <f t="shared" si="25"/>
        <v>0</v>
      </c>
      <c r="Z68" s="20">
        <f t="shared" si="26"/>
        <v>0</v>
      </c>
      <c r="AA68" s="20">
        <f t="shared" si="27"/>
        <v>0</v>
      </c>
      <c r="AB68" s="20">
        <f t="shared" si="28"/>
        <v>0</v>
      </c>
      <c r="AC68" s="17" t="str">
        <f t="shared" si="10"/>
        <v>Ok</v>
      </c>
    </row>
    <row r="69" spans="1:29" x14ac:dyDescent="0.3">
      <c r="A69" s="17" t="s">
        <v>185</v>
      </c>
      <c r="B69" s="20">
        <v>2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2</v>
      </c>
      <c r="K69" s="27">
        <v>2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2</v>
      </c>
      <c r="T69" s="20">
        <f t="shared" si="20"/>
        <v>0</v>
      </c>
      <c r="U69" s="20">
        <f t="shared" si="21"/>
        <v>0</v>
      </c>
      <c r="V69" s="20">
        <f t="shared" si="22"/>
        <v>0</v>
      </c>
      <c r="W69" s="20">
        <f t="shared" si="23"/>
        <v>0</v>
      </c>
      <c r="X69" s="20">
        <f t="shared" si="24"/>
        <v>0</v>
      </c>
      <c r="Y69" s="20">
        <f t="shared" si="25"/>
        <v>0</v>
      </c>
      <c r="Z69" s="20">
        <f t="shared" si="26"/>
        <v>0</v>
      </c>
      <c r="AA69" s="20">
        <f t="shared" si="27"/>
        <v>0</v>
      </c>
      <c r="AB69" s="20">
        <f t="shared" si="28"/>
        <v>0</v>
      </c>
      <c r="AC69" s="17" t="str">
        <f t="shared" ref="AC69:AC70" si="29">IF(AND(T69=0,AB69=0),"Ok","Issue")</f>
        <v>Ok</v>
      </c>
    </row>
    <row r="70" spans="1:29" ht="15" thickBot="1" x14ac:dyDescent="0.35">
      <c r="A70" s="17" t="s">
        <v>187</v>
      </c>
      <c r="B70" s="20">
        <v>100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100</v>
      </c>
      <c r="K70" s="27">
        <v>100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100</v>
      </c>
      <c r="T70" s="20">
        <f t="shared" si="20"/>
        <v>0</v>
      </c>
      <c r="U70" s="20">
        <f t="shared" si="21"/>
        <v>0</v>
      </c>
      <c r="V70" s="20">
        <f t="shared" si="22"/>
        <v>0</v>
      </c>
      <c r="W70" s="20">
        <f t="shared" si="23"/>
        <v>0</v>
      </c>
      <c r="X70" s="20">
        <f t="shared" si="24"/>
        <v>0</v>
      </c>
      <c r="Y70" s="20">
        <f t="shared" si="25"/>
        <v>0</v>
      </c>
      <c r="Z70" s="20">
        <f t="shared" si="26"/>
        <v>0</v>
      </c>
      <c r="AA70" s="20">
        <f t="shared" si="27"/>
        <v>0</v>
      </c>
      <c r="AB70" s="20">
        <f t="shared" si="28"/>
        <v>0</v>
      </c>
      <c r="AC70" s="17" t="str">
        <f t="shared" si="29"/>
        <v>Ok</v>
      </c>
    </row>
    <row r="71" spans="1:29" s="37" customFormat="1" ht="16.2" thickBot="1" x14ac:dyDescent="0.35">
      <c r="A71" s="32" t="s">
        <v>19</v>
      </c>
      <c r="B71" s="33">
        <f>SUM(B4:B70)</f>
        <v>6914.15</v>
      </c>
      <c r="C71" s="33">
        <f>SUM(C4:C70)</f>
        <v>13389</v>
      </c>
      <c r="D71" s="33">
        <f>SUM(D4:D70)</f>
        <v>250</v>
      </c>
      <c r="E71" s="33">
        <f>SUM(E4:E70)</f>
        <v>14609.95</v>
      </c>
      <c r="F71" s="33">
        <f>SUM(F4:F70)</f>
        <v>95</v>
      </c>
      <c r="G71" s="33">
        <f>SUM(G4:G70)</f>
        <v>0</v>
      </c>
      <c r="H71" s="33">
        <f>SUM(H4:H70)</f>
        <v>0</v>
      </c>
      <c r="I71" s="33">
        <f>SUM(I4:I70)</f>
        <v>0</v>
      </c>
      <c r="J71" s="34">
        <f>SUM(J4:J70)</f>
        <v>5538.2</v>
      </c>
      <c r="K71" s="35">
        <f>SUM(K4:K70)</f>
        <v>6914.15</v>
      </c>
      <c r="L71" s="33">
        <f>SUM(L4:L70)</f>
        <v>13484</v>
      </c>
      <c r="M71" s="33">
        <f>SUM(M4:M70)</f>
        <v>0</v>
      </c>
      <c r="N71" s="33">
        <f>SUM(N4:N70)</f>
        <v>14859.95</v>
      </c>
      <c r="O71" s="33">
        <f>SUM(O4:O70)</f>
        <v>0</v>
      </c>
      <c r="P71" s="33">
        <f>SUM(P4:P70)</f>
        <v>0</v>
      </c>
      <c r="Q71" s="33">
        <f>SUM(Q4:Q70)</f>
        <v>0</v>
      </c>
      <c r="R71" s="33">
        <f>SUM(R4:R70)</f>
        <v>0</v>
      </c>
      <c r="S71" s="34">
        <f>SUM(S4:S70)</f>
        <v>5538.2</v>
      </c>
      <c r="T71" s="33">
        <f>SUM(T4:T70)</f>
        <v>0</v>
      </c>
      <c r="U71" s="33">
        <f>SUM(U4:U70)</f>
        <v>-95</v>
      </c>
      <c r="V71" s="33">
        <f>SUM(V4:V70)</f>
        <v>250</v>
      </c>
      <c r="W71" s="33">
        <f>SUM(W4:W70)</f>
        <v>-250</v>
      </c>
      <c r="X71" s="33">
        <f>SUM(X4:X70)</f>
        <v>95</v>
      </c>
      <c r="Y71" s="33">
        <f>SUM(Y4:Y70)</f>
        <v>0</v>
      </c>
      <c r="Z71" s="33">
        <f>SUM(Z4:Z70)</f>
        <v>0</v>
      </c>
      <c r="AA71" s="33">
        <f>SUM(AA4:AA70)</f>
        <v>0</v>
      </c>
      <c r="AB71" s="34">
        <f>SUM(AB4:AB70)</f>
        <v>0</v>
      </c>
      <c r="AC71" s="36"/>
    </row>
  </sheetData>
  <mergeCells count="3">
    <mergeCell ref="B1:J1"/>
    <mergeCell ref="K1:S1"/>
    <mergeCell ref="T1:AB1"/>
  </mergeCells>
  <conditionalFormatting sqref="A71:A1048576 A1:A4">
    <cfRule type="duplicateValues" dxfId="18" priority="73"/>
  </conditionalFormatting>
  <conditionalFormatting sqref="A5">
    <cfRule type="duplicateValues" dxfId="17" priority="56"/>
  </conditionalFormatting>
  <conditionalFormatting sqref="A70">
    <cfRule type="duplicateValues" dxfId="16" priority="15"/>
  </conditionalFormatting>
  <conditionalFormatting sqref="A63">
    <cfRule type="duplicateValues" dxfId="15" priority="12"/>
  </conditionalFormatting>
  <conditionalFormatting sqref="A64:A69">
    <cfRule type="duplicateValues" dxfId="14" priority="13"/>
  </conditionalFormatting>
  <conditionalFormatting sqref="A56:A62">
    <cfRule type="duplicateValues" dxfId="13" priority="14"/>
  </conditionalFormatting>
  <conditionalFormatting sqref="A39">
    <cfRule type="duplicateValues" dxfId="12" priority="8"/>
  </conditionalFormatting>
  <conditionalFormatting sqref="A49">
    <cfRule type="duplicateValues" dxfId="11" priority="9"/>
  </conditionalFormatting>
  <conditionalFormatting sqref="A50:A55">
    <cfRule type="duplicateValues" dxfId="10" priority="10"/>
  </conditionalFormatting>
  <conditionalFormatting sqref="A40:A48">
    <cfRule type="duplicateValues" dxfId="9" priority="11"/>
  </conditionalFormatting>
  <conditionalFormatting sqref="A22">
    <cfRule type="duplicateValues" dxfId="8" priority="4"/>
  </conditionalFormatting>
  <conditionalFormatting sqref="A32">
    <cfRule type="duplicateValues" dxfId="7" priority="5"/>
  </conditionalFormatting>
  <conditionalFormatting sqref="A33:A38">
    <cfRule type="duplicateValues" dxfId="6" priority="6"/>
  </conditionalFormatting>
  <conditionalFormatting sqref="A23:A31">
    <cfRule type="duplicateValues" dxfId="5" priority="7"/>
  </conditionalFormatting>
  <conditionalFormatting sqref="A15">
    <cfRule type="duplicateValues" dxfId="4" priority="1"/>
  </conditionalFormatting>
  <conditionalFormatting sqref="A16:A21">
    <cfRule type="duplicateValues" dxfId="3" priority="2"/>
  </conditionalFormatting>
  <conditionalFormatting sqref="A11:A14">
    <cfRule type="duplicateValues" dxfId="2" priority="3"/>
  </conditionalFormatting>
  <conditionalFormatting sqref="A6:A7">
    <cfRule type="duplicateValues" dxfId="1" priority="77"/>
  </conditionalFormatting>
  <conditionalFormatting sqref="A8:A10">
    <cfRule type="duplicateValues" dxfId="0" priority="8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2021-01-04T10:31:49Z</dcterms:modified>
</cp:coreProperties>
</file>