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3633153-Khan Pesticides Agency\"/>
    </mc:Choice>
  </mc:AlternateContent>
  <xr:revisionPtr revIDLastSave="0" documentId="13_ncr:1_{C730AA00-8561-4410-87FF-633617431DA3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working'!$A$1:$M$4</definedName>
    <definedName name="_xlnm._FilterDatabase" localSheetId="5" hidden="1">Reco!$A$3:$AC$10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working'!$A$1:$M$1))</definedName>
    <definedName name="FinalDealer_vlookup">OFFSET('Dealer Report working'!$O$1,0,0,COUNTA('Dealer Report working'!$O:$O),COUNTA('Dealer Report working'!$O$1:$V$1))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1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L3" i="5"/>
  <c r="L4" i="5"/>
  <c r="L5" i="5"/>
  <c r="L6" i="5"/>
  <c r="L7" i="5"/>
  <c r="L8" i="5"/>
  <c r="L9" i="5"/>
  <c r="L2" i="5"/>
  <c r="Z16" i="1"/>
  <c r="AA16" i="1" s="1"/>
  <c r="X16" i="1"/>
  <c r="AB16" i="1" s="1"/>
  <c r="AC16" i="1" s="1"/>
  <c r="AB15" i="1"/>
  <c r="AC15" i="1" s="1"/>
  <c r="AA15" i="1"/>
  <c r="Z15" i="1"/>
  <c r="X15" i="1"/>
  <c r="Y15" i="1" s="1"/>
  <c r="Z14" i="1"/>
  <c r="AB14" i="1" s="1"/>
  <c r="AC14" i="1" s="1"/>
  <c r="Y14" i="1"/>
  <c r="X14" i="1"/>
  <c r="Z13" i="1"/>
  <c r="AA13" i="1" s="1"/>
  <c r="X13" i="1"/>
  <c r="AB13" i="1" s="1"/>
  <c r="AC13" i="1" s="1"/>
  <c r="Z12" i="1"/>
  <c r="AA12" i="1" s="1"/>
  <c r="X12" i="1"/>
  <c r="AB12" i="1" s="1"/>
  <c r="AC12" i="1" s="1"/>
  <c r="AB11" i="1"/>
  <c r="AC11" i="1" s="1"/>
  <c r="AA11" i="1"/>
  <c r="Z11" i="1"/>
  <c r="X11" i="1"/>
  <c r="Y11" i="1" s="1"/>
  <c r="Z10" i="1"/>
  <c r="AB10" i="1" s="1"/>
  <c r="AC10" i="1" s="1"/>
  <c r="Y10" i="1"/>
  <c r="X10" i="1"/>
  <c r="Z9" i="1"/>
  <c r="AA9" i="1" s="1"/>
  <c r="X9" i="1"/>
  <c r="AB9" i="1" s="1"/>
  <c r="AC9" i="1" s="1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6" i="2"/>
  <c r="I6" i="2"/>
  <c r="H6" i="2"/>
  <c r="G6" i="2"/>
  <c r="F6" i="2"/>
  <c r="E6" i="2"/>
  <c r="M5" i="2"/>
  <c r="I5" i="2"/>
  <c r="H5" i="2"/>
  <c r="G5" i="2"/>
  <c r="F5" i="2"/>
  <c r="E5" i="2"/>
  <c r="M4" i="2"/>
  <c r="I4" i="2"/>
  <c r="H4" i="2"/>
  <c r="G4" i="2"/>
  <c r="F4" i="2"/>
  <c r="E4" i="2"/>
  <c r="V8" i="4" l="1"/>
  <c r="Y9" i="1"/>
  <c r="AA10" i="1"/>
  <c r="Y13" i="1"/>
  <c r="AA14" i="1"/>
  <c r="Y12" i="1"/>
  <c r="Y16" i="1"/>
  <c r="T8" i="4"/>
  <c r="AB8" i="4"/>
  <c r="Z9" i="4"/>
  <c r="V9" i="4"/>
  <c r="X9" i="4"/>
  <c r="U9" i="4"/>
  <c r="AA9" i="4"/>
  <c r="T9" i="4"/>
  <c r="AB9" i="4"/>
  <c r="W8" i="4"/>
  <c r="Y8" i="4"/>
  <c r="W9" i="4"/>
  <c r="AA8" i="4"/>
  <c r="U8" i="4"/>
  <c r="Y9" i="4"/>
  <c r="X8" i="4"/>
  <c r="Z8" i="4"/>
  <c r="M3" i="2"/>
  <c r="I3" i="2"/>
  <c r="H3" i="2"/>
  <c r="G3" i="2"/>
  <c r="F3" i="2"/>
  <c r="E3" i="2"/>
  <c r="B2" i="6" l="1"/>
  <c r="B1" i="6"/>
  <c r="T7" i="4" l="1"/>
  <c r="U7" i="4"/>
  <c r="W7" i="4"/>
  <c r="AB7" i="4"/>
  <c r="Y7" i="4"/>
  <c r="AA7" i="4"/>
  <c r="V7" i="4"/>
  <c r="X7" i="4"/>
  <c r="Z7" i="4"/>
  <c r="Y6" i="4" l="1"/>
  <c r="W6" i="4"/>
  <c r="X6" i="4"/>
  <c r="U6" i="4"/>
  <c r="V6" i="4"/>
  <c r="AA6" i="4"/>
  <c r="AB6" i="4"/>
  <c r="T6" i="4"/>
  <c r="Z6" i="4"/>
  <c r="M11" i="2" l="1"/>
  <c r="L11" i="2"/>
  <c r="K11" i="2"/>
  <c r="J11" i="2"/>
  <c r="I11" i="2"/>
  <c r="H11" i="2"/>
  <c r="G11" i="2"/>
  <c r="F11" i="2"/>
  <c r="E11" i="2"/>
  <c r="S10" i="4" l="1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AB5" i="4"/>
  <c r="AA5" i="4"/>
  <c r="Z5" i="4"/>
  <c r="Y5" i="4"/>
  <c r="X5" i="4"/>
  <c r="W5" i="4"/>
  <c r="V5" i="4"/>
  <c r="U5" i="4"/>
  <c r="T5" i="4"/>
  <c r="AB4" i="4"/>
  <c r="AA4" i="4"/>
  <c r="Z4" i="4"/>
  <c r="Y4" i="4"/>
  <c r="X4" i="4"/>
  <c r="W4" i="4"/>
  <c r="V4" i="4"/>
  <c r="U4" i="4"/>
  <c r="T4" i="4"/>
  <c r="V10" i="4" l="1"/>
  <c r="Z10" i="4"/>
  <c r="W10" i="4"/>
  <c r="AA10" i="4"/>
  <c r="T10" i="4"/>
  <c r="X10" i="4"/>
  <c r="AB10" i="4"/>
  <c r="U10" i="4"/>
  <c r="Y10" i="4"/>
</calcChain>
</file>

<file path=xl/sharedStrings.xml><?xml version="1.0" encoding="utf-8"?>
<sst xmlns="http://schemas.openxmlformats.org/spreadsheetml/2006/main" count="218" uniqueCount="107">
  <si>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</si>
  <si>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</si>
  <si>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</si>
  <si>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</si>
  <si>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</si>
  <si>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</si>
  <si>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</si>
  <si>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</si>
  <si>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</si>
  <si>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</si>
  <si>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</si>
  <si>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</si>
  <si>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</si>
  <si>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</si>
  <si>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</si>
  <si>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</si>
  <si>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</si>
  <si>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</si>
  <si>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</si>
  <si>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</si>
  <si>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</si>
  <si>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</si>
  <si>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</si>
  <si>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</si>
  <si>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</si>
  <si>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Ok</t>
  </si>
  <si>
    <t>ITEM DESCRIPTION</t>
  </si>
  <si>
    <t>OPENING</t>
  </si>
  <si>
    <t>STOCK</t>
  </si>
  <si>
    <t>PURCHASE</t>
  </si>
  <si>
    <t>SALES</t>
  </si>
  <si>
    <t>RETURN</t>
  </si>
  <si>
    <t>CLOSING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</si>
  <si>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</si>
  <si>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</si>
  <si>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</si>
  <si>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</si>
  <si>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</si>
  <si>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</si>
  <si>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</si>
  <si>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</si>
  <si>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</si>
  <si>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</si>
  <si>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</si>
  <si>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</si>
  <si>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</si>
  <si>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</si>
  <si>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</si>
  <si>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</si>
  <si>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Zylem Report -  01-Apr-2020 TO 31-Jan-2021</t>
  </si>
  <si>
    <t>Dealer Report -01-Apr-2020 TO 31-Jan-2021</t>
  </si>
  <si>
    <t>KHAN PESTICIDES AGENCY</t>
  </si>
  <si>
    <t>BISWAN ROAD,PURANI BAZAR, KHAIRABAD,SITAPUR</t>
  </si>
  <si>
    <t>Phone : 9415151392,8808212922</t>
  </si>
  <si>
    <t>STOCK &amp; SALES ANALYSIS  (BAYER CROP SCIENCE LTD) 01-04-2020 - 31-01-2021</t>
  </si>
  <si>
    <t>&lt;-----</t>
  </si>
  <si>
    <t>----&gt;</t>
  </si>
  <si>
    <t>&lt;--</t>
  </si>
  <si>
    <t>SALES RETURN</t>
  </si>
  <si>
    <t>---&gt;</t>
  </si>
  <si>
    <t>OTHER</t>
  </si>
  <si>
    <t>-------&gt;</t>
  </si>
  <si>
    <t>SAMPLE</t>
  </si>
  <si>
    <t xml:space="preserve"> STOCK</t>
  </si>
  <si>
    <t>T/F</t>
  </si>
  <si>
    <t>QTY.</t>
  </si>
  <si>
    <t>VALUE</t>
  </si>
  <si>
    <t>FREE</t>
  </si>
  <si>
    <t>BAYER CROP SCIENCE LTD</t>
  </si>
  <si>
    <t>SAPLPUR</t>
  </si>
  <si>
    <t>SAPLSALES</t>
  </si>
  <si>
    <t>SAPLCLS</t>
  </si>
  <si>
    <t>ALANTO                      1LT</t>
  </si>
  <si>
    <t>ALANTO 1LT</t>
  </si>
  <si>
    <t>ALANTO                      500ML</t>
  </si>
  <si>
    <t>ALANTO 500ML</t>
  </si>
  <si>
    <t>AMBITION                    1LT</t>
  </si>
  <si>
    <t>AMBITION 1LT</t>
  </si>
  <si>
    <t>ANTRACOL                    250GM</t>
  </si>
  <si>
    <t>ANTRACOL 250GM</t>
  </si>
  <si>
    <t>FAME                        50ML</t>
  </si>
  <si>
    <t>FAME 50ML</t>
  </si>
  <si>
    <t>FOLICUR                     1LT</t>
  </si>
  <si>
    <t>FOLICUR 1LT</t>
  </si>
  <si>
    <t>Solomon                     1lt</t>
  </si>
  <si>
    <t>Solomon 1lt</t>
  </si>
  <si>
    <t>Solomon                     500ml</t>
  </si>
  <si>
    <t>Solomon 500ml</t>
  </si>
  <si>
    <t xml:space="preserve"> TOTAL</t>
  </si>
  <si>
    <t>Our GST Billing Software MARG Erp 9839574415,6307771623</t>
  </si>
  <si>
    <t>ALANTO (T) SC240 10X1L BOT IN</t>
  </si>
  <si>
    <t>ALANTO (T) SC240 20X500ML BOT IN</t>
  </si>
  <si>
    <t>AMBITION 10X1L BOT IN</t>
  </si>
  <si>
    <t>ANTRACOL (T) WP70 40X250GR BAG IN</t>
  </si>
  <si>
    <t>FAME (T) SC480 40X50ML BOT IN</t>
  </si>
  <si>
    <t>FOLICUR (T) EC250 10X1L BOT IN</t>
  </si>
  <si>
    <t>SOLOMON OD300 10X1L BOT IN</t>
  </si>
  <si>
    <t>SOLOMON OD300 20X500ML BOT IN</t>
  </si>
  <si>
    <t>Stock and Sales FOR THE PERIOD 01-Apr-2020 TO 31-Jan-2021</t>
  </si>
  <si>
    <t>DISTRIBUTOR PRODUCTWISE</t>
  </si>
  <si>
    <t>OUTPUT IN : PIC,DETAILS AS : Column,CONSIDER : Voucher Date,INCLUDE VALIDATION : False</t>
  </si>
  <si>
    <t>DISTRIBUTOR:Khan Pesticides Agency,</t>
  </si>
  <si>
    <t>SAPCODE</t>
  </si>
  <si>
    <t>PRODUCT</t>
  </si>
  <si>
    <t>Khan Pesticides Agency</t>
  </si>
  <si>
    <t>GRANDTOTAL</t>
  </si>
  <si>
    <t>Generated on 2/25/2021 11:25:22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</si>
</sst>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.00"/>
    <numFmt numFmtId="165" formatCode="&quot;&quot;0&quot; pouch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b/>
      <sz val="11"/>
      <color theme="1"/>
      <name val="Arial"/>
      <family val="2"/>
    </font>
    <font>
      <i/>
      <sz val="8"/>
      <color theme="1"/>
      <name val="Arial Narrow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rgb="FF929A9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0" borderId="25" applyNumberFormat="0" applyFill="0" applyAlignment="0" applyProtection="0"/>
    <xf numFmtId="0" fontId="23" fillId="0" borderId="26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10" borderId="27" applyNumberFormat="0" applyAlignment="0" applyProtection="0"/>
    <xf numFmtId="0" fontId="28" fillId="11" borderId="28" applyNumberFormat="0" applyAlignment="0" applyProtection="0"/>
    <xf numFmtId="0" fontId="29" fillId="11" borderId="27" applyNumberFormat="0" applyAlignment="0" applyProtection="0"/>
    <xf numFmtId="0" fontId="30" fillId="0" borderId="29" applyNumberFormat="0" applyFill="0" applyAlignment="0" applyProtection="0"/>
    <xf numFmtId="0" fontId="31" fillId="12" borderId="30" applyNumberFormat="0" applyAlignment="0" applyProtection="0"/>
    <xf numFmtId="0" fontId="32" fillId="0" borderId="0" applyNumberFormat="0" applyFill="0" applyBorder="0" applyAlignment="0" applyProtection="0"/>
    <xf numFmtId="0" fontId="19" fillId="13" borderId="31" applyNumberFormat="0" applyFont="0" applyAlignment="0" applyProtection="0"/>
    <xf numFmtId="0" fontId="33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34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4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4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4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4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34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9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49" fontId="8" fillId="0" borderId="22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5" fillId="6" borderId="12" xfId="0" applyNumberFormat="1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49" fontId="16" fillId="0" borderId="12" xfId="0" applyNumberFormat="1" applyFont="1" applyBorder="1"/>
    <xf numFmtId="1" fontId="7" fillId="0" borderId="12" xfId="0" applyNumberFormat="1" applyFont="1" applyBorder="1"/>
    <xf numFmtId="2" fontId="7" fillId="0" borderId="12" xfId="0" applyNumberFormat="1" applyFont="1" applyBorder="1"/>
    <xf numFmtId="49" fontId="17" fillId="0" borderId="23" xfId="0" applyNumberFormat="1" applyFont="1" applyBorder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12" xfId="0" applyBorder="1"/>
    <xf numFmtId="0" fontId="18" fillId="0" borderId="23" xfId="0" applyFont="1" applyBorder="1" applyAlignment="1">
      <alignment horizontal="left" vertical="top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0" fillId="0" borderId="0" xfId="0" applyNumberFormat="1"/>
    <xf numFmtId="49" fontId="15" fillId="38" borderId="12" xfId="0" applyNumberFormat="1" applyFont="1" applyFill="1" applyBorder="1"/>
    <xf numFmtId="1" fontId="15" fillId="38" borderId="12" xfId="0" applyNumberFormat="1" applyFont="1" applyFill="1" applyBorder="1"/>
    <xf numFmtId="0" fontId="0" fillId="0" borderId="0" xfId="0"/>
    <xf numFmtId="0" fontId="12" fillId="3" borderId="11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horizontal="left" wrapText="1"/>
    </xf>
    <xf numFmtId="0" fontId="13" fillId="4" borderId="11" xfId="0" applyFont="1" applyFill="1" applyBorder="1" applyAlignment="1">
      <alignment horizontal="right" wrapText="1"/>
    </xf>
    <xf numFmtId="2" fontId="35" fillId="39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BAYERProductwiseStocknSalesFrom01-Apr-2020To31-Jan-2021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</sheetNames>
    <sheetDataSet>
      <sheetData sheetId="0" refreshError="1">
        <row r="2">
          <cell r="A2" t="str">
            <v>ALANTO 1LT</v>
          </cell>
          <cell r="B2" t="str">
            <v>ALANTO 1LT-BOX</v>
          </cell>
          <cell r="C2">
            <v>1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8</v>
          </cell>
          <cell r="I2">
            <v>0</v>
          </cell>
          <cell r="J2">
            <v>8</v>
          </cell>
        </row>
        <row r="3">
          <cell r="A3" t="str">
            <v>ALANTO 500ML</v>
          </cell>
          <cell r="B3" t="str">
            <v>ALANTO 500ML-BOX</v>
          </cell>
          <cell r="C3">
            <v>1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2</v>
          </cell>
          <cell r="I3">
            <v>0</v>
          </cell>
          <cell r="J3">
            <v>2</v>
          </cell>
        </row>
        <row r="4">
          <cell r="A4" t="str">
            <v>FAME 50ML</v>
          </cell>
          <cell r="B4" t="str">
            <v>FAME 50ML-BOX</v>
          </cell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1</v>
          </cell>
          <cell r="I4">
            <v>0</v>
          </cell>
          <cell r="J4">
            <v>1</v>
          </cell>
        </row>
        <row r="5">
          <cell r="A5" t="str">
            <v>FOLICUR 1LT</v>
          </cell>
          <cell r="B5" t="str">
            <v>FOLICUR 1LT-BOX</v>
          </cell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0</v>
          </cell>
          <cell r="J5">
            <v>1</v>
          </cell>
        </row>
        <row r="6">
          <cell r="A6" t="str">
            <v>SOLOMON 1LT</v>
          </cell>
          <cell r="B6" t="str">
            <v>SOLOMON 1LT-BOX</v>
          </cell>
          <cell r="C6">
            <v>1</v>
          </cell>
          <cell r="D6">
            <v>0</v>
          </cell>
          <cell r="E6">
            <v>20</v>
          </cell>
          <cell r="F6">
            <v>0</v>
          </cell>
          <cell r="G6">
            <v>20</v>
          </cell>
          <cell r="H6">
            <v>158</v>
          </cell>
          <cell r="I6">
            <v>0</v>
          </cell>
          <cell r="J6">
            <v>158</v>
          </cell>
        </row>
        <row r="7">
          <cell r="A7" t="str">
            <v>SOLOMON 500ML</v>
          </cell>
          <cell r="B7" t="str">
            <v>SOLOMON 500ML-BOX</v>
          </cell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19</v>
          </cell>
          <cell r="I7">
            <v>0</v>
          </cell>
          <cell r="J7">
            <v>19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52.702899189811" createdVersion="6" refreshedVersion="6" minRefreshableVersion="3" recordCount="8" xr:uid="{173E7550-7929-42BA-839A-B1921E846E31}">
  <cacheSource type="worksheet">
    <worksheetSource name="=FInalDealer_Pivot"/>
  </cacheSource>
  <cacheFields count="13">
    <cacheField name="ITEM DESCRIPTION" numFmtId="0">
      <sharedItems/>
    </cacheField>
    <cacheField name="OPENING STOCK" numFmtId="1">
      <sharedItems containsSemiMixedTypes="0" containsString="0" containsNumber="1" containsInteger="1" minValue="1" maxValue="138"/>
    </cacheField>
    <cacheField name=" PURCHASES" numFmtId="1">
      <sharedItems containsSemiMixedTypes="0" containsString="0" containsNumber="1" containsInteger="1" minValue="0" maxValue="20"/>
    </cacheField>
    <cacheField name=" SALE RETURN" numFmtId="1">
      <sharedItems containsString="0" containsBlank="1" containsNumber="1" containsInteger="1" minValue="0" maxValue="0"/>
    </cacheField>
    <cacheField name="REPL./ OTHERS" numFmtId="1">
      <sharedItems containsString="0" containsBlank="1" containsNumber="1" containsInteger="1" minValue="0" maxValue="0"/>
    </cacheField>
    <cacheField name="TOTAL STOCK" numFmtId="1">
      <sharedItems containsSemiMixedTypes="0" containsString="0" containsNumber="1" containsInteger="1" minValue="1" maxValue="158"/>
    </cacheField>
    <cacheField name=" SALES" numFmtId="1">
      <sharedItems containsSemiMixedTypes="0" containsString="0" containsNumber="1" containsInteger="1" minValue="0" maxValue="158"/>
    </cacheField>
    <cacheField name="PURCHASE RETURN" numFmtId="1">
      <sharedItems containsString="0" containsBlank="1" containsNumber="1" containsInteger="1" minValue="0" maxValue="0"/>
    </cacheField>
    <cacheField name="REPL./ OTHERS2" numFmtId="1">
      <sharedItems containsString="0" containsBlank="1" containsNumber="1" containsInteger="1" minValue="0" maxValue="0"/>
    </cacheField>
    <cacheField name="CLOSING STOCK" numFmtId="1">
      <sharedItems containsSemiMixedTypes="0" containsString="0" containsNumber="1" containsInteger="1" minValue="0" maxValue="38"/>
    </cacheField>
    <cacheField name=" RATE" numFmtId="2">
      <sharedItems containsString="0" containsBlank="1" containsNumber="1" minValue="537.9" maxValue="537.9"/>
    </cacheField>
    <cacheField name="Combi Name" numFmtId="165">
      <sharedItems/>
    </cacheField>
    <cacheField name="Master Name" numFmtId="165">
      <sharedItems count="92">
        <s v="ALANTO (T) SC240 10X1L BOT IN"/>
        <s v="ALANTO (T) SC240 20X500ML BOT IN"/>
        <s v="AMBITION 10X1L BOT IN"/>
        <s v="ANTRACOL (T) WP70 40X250GR BAG IN"/>
        <s v="FAME (T) SC480 40X50ML BOT IN"/>
        <s v="FOLICUR (T) EC250 10X1L BOT IN"/>
        <s v="SOLOMON OD300 10X1L BOT IN"/>
        <s v="SOLOMON OD300 20X500ML BOT IN"/>
        <s v="PREMISE SC350 10X1L BOT IN" u="1"/>
        <s v="SECTIN WG60 20X600GR BAG IN" u="1"/>
        <s v="REGENT GR0 3 4X5KG BAG IN" u="1"/>
        <s v="ADORA (T) SC100 8X500ML BOT IN" u="1"/>
        <s v="EMESTO PRIME FS240 40X250ML BOT IN" u="1"/>
        <s v="EMESTO PRIME FS240 50X100ML BOT IN" u="1"/>
        <s v="LUCIFER (T) WP15 25X160GR BAG IN" u="1"/>
        <s v="FOOST WP50 24X500G BAG IN" u="1"/>
        <s v="REGENT (T) SC50 20X250ML BOT IN" u="1"/>
        <s v="REGENT (T) SC50 20X500ML BOT IN" u="1"/>
        <s v="BELT EXPERT SC480 50X100ML BOT IN" u="1"/>
        <s v="SIMBOLA (T) SG20 10X1KG BOT IN" u="1"/>
        <s v="RICESTAR EC69 20X500ML BOT IN" u="1"/>
        <s v="NATIVO WG75 20X500GR BAG IN" u="1"/>
        <s v="NATIVO WG75 40X250GR BAG IN" u="1"/>
        <s v="NATIVO WG75 50X100GR BAG IN" u="1"/>
        <e v="#N/A" u="1"/>
        <s v="AGENDA EC25 20X500ML BOT IN" u="1"/>
        <s v="AGENDA EC25 50X100ML BOT IN" u="1"/>
        <s v="REGENT (T) SC50 10X1L BOT IN" u="1"/>
        <s v="GAUCHO FS600 100X50ML BOT IN" u="1"/>
        <s v="GAUCHO FS600 40X250ML BOT IN" u="1"/>
        <s v="GAUCHO FS600 50X100ML BOT IN" u="1"/>
        <s v="LARVIN (T) WP75 10X1KG BAG IN" u="1"/>
        <s v="SENCOR WP70 60X100GR BAG IN" u="1"/>
        <s v="TOPSTAR (T) WP80 8X(20X22.5GR) BOX IN" u="1"/>
        <s v="ADMIRE (T) WG70 30X150GR BOT IN" u="1"/>
        <s v="GAUCHO FS600 2X5L BOT IN" u="1"/>
        <s v="FAME (T) SC480 10X(20X10ML) BOT IN" u="1"/>
        <s v="SUNRICE WG15 100X50GR BOT IN" u="1"/>
        <s v="BERDERA WG50 25X120G BOT IN" u="1"/>
        <s v="SIMBOLA (T) SG20 10X500G BOT IN" u="1"/>
        <s v="SIMBOLA (T) SG20 20X250G BOT IN" u="1"/>
        <s v="REGENT GR0 3 1X25KG BOX WW" u="1"/>
        <s v="SECTIN WG60 10X1KG BAG IN" u="1"/>
        <s v="RAXIL (T) DS2 5X(25X40GR) BAG IN" u="1"/>
        <s v="JUMP WG80 160X(10X2GR) BAG IN" u="1"/>
        <s v="FAME (T) SC480 4X500ML BOT IN" u="1"/>
        <s v="FAME (T) SC480 8X250ML BOT IN" u="1"/>
        <s v="NATIVO WG75 10X1KG BAG IN" u="1"/>
        <s v="RICESTAR EC69 10X1L BOT IN" u="1"/>
        <s v="TEMPRID SC365.4 100X50ML BOT IN" u="1"/>
        <s v="C DK DKC9108 4.5KG IN" u="1"/>
        <s v="ADMIRE (T) WG70 60X75GR BOT IN" u="1"/>
        <s v="MOMIJI WG85 50X60G BOT IN" u="1"/>
        <s v="LARVIN (T) WP75 20X500GR BAG IN" u="1"/>
        <s v="REGENT ULTRA GR0.6 2X10KG BAG IN" u="1"/>
        <s v="KINGFOG UL10 12X1L BOT IN" u="1"/>
        <s v="RAXIL EASY FS60 10X(20X13.4ML) BOT IN" u="1"/>
        <s v="NATIVO WG75 20X(10X10GR) BAG IN" u="1"/>
        <s v="LAUDIS SC630 3X230ML BOT IN" u="1"/>
        <s v="LAUDIS SC630 8X115ML BOT IN" u="1"/>
        <s v="PREMISE SC350 2X5L BOT IN" u="1"/>
        <s v="GLAMORE WG80 40X50GR BOT IN" u="1"/>
        <s v="MONCEREN SC250 10X1L BOT IN" u="1"/>
        <s v="C DK DKC9108PLUS 4.5KG IN" u="1"/>
        <s v="BERDERA WG50 8X500G BOT IN" u="1"/>
        <s v="GAUCHO FS600 2X(5X1L) BOT IN" u="1"/>
        <s v="PREMISE SC350 40X250ML BOT IN" u="1"/>
        <s v="FOLICUR (T) EC250 20X500ML BOT IN" u="1"/>
        <s v="ANTRACOL (T) WP70 20X500GR BAG IN" u="1"/>
        <s v="ANTRACOL (T) WP70 50X100GR BAG IN" u="1"/>
        <s v="COUNCIL ACTIV WG30 12X(5X90GR) BOX IN" u="1"/>
        <s v="COUNCIL ACTIV WG30 8X(10X45GR) BOX IN" u="1"/>
        <s v="SOLOMON OD300 40X250ML BOT IN" u="1"/>
        <s v="SOLOMON OD300 50X100ML BOT IN" u="1"/>
        <s v="GLAMORE WG80 20X100GR BOT IN" u="1"/>
        <s v="REGENT ULTRA GR0 6 5X4KG BAG IN" u="1"/>
        <s v="ALANTO (T) SC240 40X250ML BOT IN" u="1"/>
        <s v="ALANTO (T) SC240 50X100ML BOT IN" u="1"/>
        <s v="MONCEREN SC250 20X500ML BOT IN" u="1"/>
        <s v="EMESTO PRIME FS240 10X1L BOT IN" u="1"/>
        <s v="DECIS EC 28 10X1L BOT IN" u="1"/>
        <s v="GLAMORE WG80 8X250GR BAG IN" u="1"/>
        <s v="ADORA (T) SC100 20X200ML BOT IN" u="1"/>
        <s v="BASTA SL150 10X1L BOT IN" u="1"/>
        <s v="ADORA (T) SC100 4X1L BOT IN" u="1"/>
        <s v="SENCOR WP70 20X500GR BOX IN" u="1"/>
        <s v="ADMIRE WG70 20X300GR BAG IN" u="1"/>
        <s v="ALIETTE WP80 20X250GR BAG IN" u="1"/>
        <s v="ALIETTE WP80 40X100GR BAG IN" u="1"/>
        <s v="BERDERA WG50 4X1KG BOT IN" u="1"/>
        <s v="FAME (T) SC480 20X100ML BOT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s v="ALANTO 1LT"/>
    <n v="20"/>
    <n v="0"/>
    <n v="0"/>
    <n v="0"/>
    <n v="20"/>
    <n v="8"/>
    <n v="0"/>
    <n v="0"/>
    <n v="12"/>
    <n v="537.9"/>
    <s v="ALANTO 1LT"/>
    <x v="0"/>
  </r>
  <r>
    <s v="ALANTO 500ML"/>
    <n v="40"/>
    <n v="0"/>
    <m/>
    <m/>
    <n v="40"/>
    <n v="2"/>
    <m/>
    <m/>
    <n v="38"/>
    <m/>
    <s v="ALANTO 500ML"/>
    <x v="1"/>
  </r>
  <r>
    <s v="AMBITION 1LT"/>
    <n v="3"/>
    <n v="0"/>
    <m/>
    <m/>
    <n v="3"/>
    <n v="0"/>
    <m/>
    <m/>
    <n v="3"/>
    <m/>
    <s v="AMBITION 1LT"/>
    <x v="2"/>
  </r>
  <r>
    <s v="ANTRACOL 250GM"/>
    <n v="7"/>
    <n v="0"/>
    <m/>
    <m/>
    <n v="7"/>
    <n v="0"/>
    <m/>
    <m/>
    <n v="7"/>
    <m/>
    <s v="ANTRACOL 250GM"/>
    <x v="3"/>
  </r>
  <r>
    <s v="FAME 50ML"/>
    <n v="1"/>
    <n v="0"/>
    <m/>
    <m/>
    <n v="1"/>
    <n v="1"/>
    <m/>
    <m/>
    <n v="0"/>
    <m/>
    <s v="FAME 50ML"/>
    <x v="4"/>
  </r>
  <r>
    <s v="FOLICUR 1LT"/>
    <n v="3"/>
    <n v="0"/>
    <m/>
    <m/>
    <n v="3"/>
    <n v="1"/>
    <m/>
    <m/>
    <n v="2"/>
    <m/>
    <s v="FOLICUR 1LT"/>
    <x v="5"/>
  </r>
  <r>
    <s v="Solomon 1lt"/>
    <n v="138"/>
    <n v="20"/>
    <m/>
    <m/>
    <n v="158"/>
    <n v="158"/>
    <m/>
    <m/>
    <n v="0"/>
    <m/>
    <s v="Solomon 1lt"/>
    <x v="6"/>
  </r>
  <r>
    <s v="Solomon 500ml"/>
    <n v="19"/>
    <n v="0"/>
    <m/>
    <m/>
    <n v="19"/>
    <n v="19"/>
    <m/>
    <m/>
    <n v="0"/>
    <m/>
    <s v="Solomon 500ml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2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O1:V10" firstHeaderRow="0" firstDataRow="1" firstDataCol="1"/>
  <pivotFields count="13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93">
        <item m="1" x="34"/>
        <item m="1" x="51"/>
        <item m="1" x="86"/>
        <item m="1" x="82"/>
        <item m="1" x="84"/>
        <item m="1" x="11"/>
        <item m="1" x="25"/>
        <item m="1" x="26"/>
        <item x="0"/>
        <item x="1"/>
        <item m="1" x="76"/>
        <item m="1" x="77"/>
        <item m="1" x="87"/>
        <item m="1" x="88"/>
        <item x="2"/>
        <item m="1" x="91"/>
        <item m="1" x="68"/>
        <item x="3"/>
        <item m="1" x="69"/>
        <item m="1" x="83"/>
        <item m="1" x="18"/>
        <item m="1" x="38"/>
        <item m="1" x="89"/>
        <item m="1" x="64"/>
        <item m="1" x="50"/>
        <item m="1" x="63"/>
        <item m="1" x="70"/>
        <item m="1" x="71"/>
        <item m="1" x="80"/>
        <item m="1" x="79"/>
        <item m="1" x="12"/>
        <item m="1" x="13"/>
        <item m="1" x="36"/>
        <item m="1" x="90"/>
        <item x="4"/>
        <item m="1" x="45"/>
        <item m="1" x="46"/>
        <item x="5"/>
        <item m="1" x="67"/>
        <item m="1" x="15"/>
        <item m="1" x="28"/>
        <item m="1" x="65"/>
        <item m="1" x="35"/>
        <item m="1" x="29"/>
        <item m="1" x="30"/>
        <item m="1" x="74"/>
        <item m="1" x="61"/>
        <item m="1" x="81"/>
        <item m="1" x="44"/>
        <item m="1" x="55"/>
        <item m="1" x="31"/>
        <item m="1" x="53"/>
        <item m="1" x="58"/>
        <item m="1" x="59"/>
        <item m="1" x="14"/>
        <item m="1" x="52"/>
        <item m="1" x="62"/>
        <item m="1" x="78"/>
        <item m="1" x="47"/>
        <item m="1" x="57"/>
        <item m="1" x="21"/>
        <item m="1" x="22"/>
        <item m="1" x="23"/>
        <item m="1" x="8"/>
        <item m="1" x="60"/>
        <item m="1" x="66"/>
        <item m="1" x="43"/>
        <item m="1" x="56"/>
        <item m="1" x="27"/>
        <item m="1" x="16"/>
        <item m="1" x="17"/>
        <item m="1" x="41"/>
        <item m="1" x="10"/>
        <item m="1" x="75"/>
        <item m="1" x="54"/>
        <item m="1" x="48"/>
        <item m="1" x="20"/>
        <item m="1" x="42"/>
        <item m="1" x="9"/>
        <item m="1" x="85"/>
        <item m="1" x="32"/>
        <item m="1" x="19"/>
        <item m="1" x="39"/>
        <item m="1" x="40"/>
        <item x="6"/>
        <item x="7"/>
        <item m="1" x="72"/>
        <item m="1" x="73"/>
        <item m="1" x="37"/>
        <item m="1" x="49"/>
        <item m="1" x="33"/>
        <item m="1" x="24"/>
        <item t="default"/>
      </items>
    </pivotField>
  </pivotFields>
  <rowFields count="1">
    <field x="12"/>
  </rowFields>
  <rowItems count="9">
    <i>
      <x v="8"/>
    </i>
    <i>
      <x v="9"/>
    </i>
    <i>
      <x v="14"/>
    </i>
    <i>
      <x v="17"/>
    </i>
    <i>
      <x v="34"/>
    </i>
    <i>
      <x v="37"/>
    </i>
    <i>
      <x v="84"/>
    </i>
    <i>
      <x v="85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8" baseField="0" baseItem="0"/>
    <dataField name="Sum of CLOSING STOCK" fld="9" baseField="0" baseItem="0"/>
  </dataFields>
  <formats count="10">
    <format dxfId="26">
      <pivotArea type="all" dataOnly="0" outline="0" fieldPosition="0"/>
    </format>
    <format dxfId="25">
      <pivotArea outline="0" collapsedLevelsAreSubtotals="1" fieldPosition="0"/>
    </format>
    <format dxfId="24">
      <pivotArea field="12" type="button" dataOnly="0" labelOnly="1" outline="0" axis="axisRow" fieldPosition="0"/>
    </format>
    <format dxfId="23">
      <pivotArea dataOnly="0" labelOnly="1" fieldPosition="0">
        <references count="1">
          <reference field="12" count="1">
            <x v="72"/>
          </reference>
        </references>
      </pivotArea>
    </format>
    <format dxfId="22">
      <pivotArea dataOnly="0" labelOnly="1" grandRow="1" outline="0" fieldPosition="0"/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field="12" type="button" dataOnly="0" labelOnly="1" outline="0" axis="axisRow" fieldPosition="0"/>
    </format>
    <format dxfId="18">
      <pivotArea dataOnly="0" labelOnly="1" fieldPosition="0">
        <references count="1">
          <reference field="12" count="1">
            <x v="72"/>
          </reference>
        </references>
      </pivotArea>
    </format>
    <format dxfId="17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18"/>
  <sheetViews>
    <sheetView workbookViewId="0">
      <selection activeCell="B16" sqref="B16"/>
    </sheetView>
  </sheetViews>
  <sheetFormatPr defaultRowHeight="14.4" x14ac:dyDescent="0.3"/>
  <cols>
    <col min="1" max="1" width="11.77734375" customWidth="1"/>
    <col min="2" max="2" width="16.33203125" bestFit="1" customWidth="1"/>
    <col min="3" max="3" width="9.44140625" bestFit="1" customWidth="1"/>
    <col min="4" max="4" width="7.44140625" bestFit="1" customWidth="1"/>
    <col min="5" max="5" width="5.21875" bestFit="1" customWidth="1"/>
    <col min="6" max="6" width="11.21875" bestFit="1" customWidth="1"/>
    <col min="7" max="7" width="7.21875" bestFit="1" customWidth="1"/>
    <col min="8" max="8" width="5.21875" bestFit="1" customWidth="1"/>
    <col min="9" max="9" width="15.21875" bestFit="1" customWidth="1"/>
    <col min="10" max="12" width="7.21875" bestFit="1" customWidth="1"/>
    <col min="13" max="13" width="5.21875" bestFit="1" customWidth="1"/>
    <col min="14" max="15" width="7.21875" bestFit="1" customWidth="1"/>
    <col min="16" max="16" width="8.77734375" bestFit="1" customWidth="1"/>
    <col min="17" max="17" width="8" bestFit="1" customWidth="1"/>
    <col min="18" max="18" width="7.21875" bestFit="1" customWidth="1"/>
    <col min="19" max="19" width="11.21875" bestFit="1" customWidth="1"/>
    <col min="20" max="20" width="8.44140625" bestFit="1" customWidth="1"/>
    <col min="21" max="21" width="7.21875" bestFit="1" customWidth="1"/>
    <col min="22" max="22" width="9.44140625" bestFit="1" customWidth="1"/>
    <col min="23" max="23" width="7.44140625" bestFit="1" customWidth="1"/>
    <col min="257" max="257" width="11.77734375" customWidth="1"/>
    <col min="258" max="258" width="16.33203125" bestFit="1" customWidth="1"/>
    <col min="259" max="259" width="9.44140625" bestFit="1" customWidth="1"/>
    <col min="260" max="260" width="7.44140625" bestFit="1" customWidth="1"/>
    <col min="261" max="261" width="5.21875" bestFit="1" customWidth="1"/>
    <col min="262" max="262" width="11.21875" bestFit="1" customWidth="1"/>
    <col min="263" max="263" width="7.21875" bestFit="1" customWidth="1"/>
    <col min="264" max="264" width="5.21875" bestFit="1" customWidth="1"/>
    <col min="265" max="265" width="15.21875" bestFit="1" customWidth="1"/>
    <col min="266" max="268" width="7.21875" bestFit="1" customWidth="1"/>
    <col min="269" max="269" width="5.21875" bestFit="1" customWidth="1"/>
    <col min="270" max="271" width="7.21875" bestFit="1" customWidth="1"/>
    <col min="272" max="272" width="8.77734375" bestFit="1" customWidth="1"/>
    <col min="273" max="273" width="8" bestFit="1" customWidth="1"/>
    <col min="274" max="274" width="7.21875" bestFit="1" customWidth="1"/>
    <col min="275" max="275" width="11.21875" bestFit="1" customWidth="1"/>
    <col min="276" max="276" width="8.44140625" bestFit="1" customWidth="1"/>
    <col min="277" max="277" width="7.21875" bestFit="1" customWidth="1"/>
    <col min="278" max="278" width="9.44140625" bestFit="1" customWidth="1"/>
    <col min="279" max="279" width="7.44140625" bestFit="1" customWidth="1"/>
    <col min="513" max="513" width="11.77734375" customWidth="1"/>
    <col min="514" max="514" width="16.33203125" bestFit="1" customWidth="1"/>
    <col min="515" max="515" width="9.44140625" bestFit="1" customWidth="1"/>
    <col min="516" max="516" width="7.44140625" bestFit="1" customWidth="1"/>
    <col min="517" max="517" width="5.21875" bestFit="1" customWidth="1"/>
    <col min="518" max="518" width="11.21875" bestFit="1" customWidth="1"/>
    <col min="519" max="519" width="7.21875" bestFit="1" customWidth="1"/>
    <col min="520" max="520" width="5.21875" bestFit="1" customWidth="1"/>
    <col min="521" max="521" width="15.21875" bestFit="1" customWidth="1"/>
    <col min="522" max="524" width="7.21875" bestFit="1" customWidth="1"/>
    <col min="525" max="525" width="5.21875" bestFit="1" customWidth="1"/>
    <col min="526" max="527" width="7.21875" bestFit="1" customWidth="1"/>
    <col min="528" max="528" width="8.77734375" bestFit="1" customWidth="1"/>
    <col min="529" max="529" width="8" bestFit="1" customWidth="1"/>
    <col min="530" max="530" width="7.21875" bestFit="1" customWidth="1"/>
    <col min="531" max="531" width="11.21875" bestFit="1" customWidth="1"/>
    <col min="532" max="532" width="8.44140625" bestFit="1" customWidth="1"/>
    <col min="533" max="533" width="7.21875" bestFit="1" customWidth="1"/>
    <col min="534" max="534" width="9.44140625" bestFit="1" customWidth="1"/>
    <col min="535" max="535" width="7.44140625" bestFit="1" customWidth="1"/>
    <col min="769" max="769" width="11.77734375" customWidth="1"/>
    <col min="770" max="770" width="16.33203125" bestFit="1" customWidth="1"/>
    <col min="771" max="771" width="9.44140625" bestFit="1" customWidth="1"/>
    <col min="772" max="772" width="7.44140625" bestFit="1" customWidth="1"/>
    <col min="773" max="773" width="5.21875" bestFit="1" customWidth="1"/>
    <col min="774" max="774" width="11.21875" bestFit="1" customWidth="1"/>
    <col min="775" max="775" width="7.21875" bestFit="1" customWidth="1"/>
    <col min="776" max="776" width="5.21875" bestFit="1" customWidth="1"/>
    <col min="777" max="777" width="15.21875" bestFit="1" customWidth="1"/>
    <col min="778" max="780" width="7.21875" bestFit="1" customWidth="1"/>
    <col min="781" max="781" width="5.21875" bestFit="1" customWidth="1"/>
    <col min="782" max="783" width="7.21875" bestFit="1" customWidth="1"/>
    <col min="784" max="784" width="8.77734375" bestFit="1" customWidth="1"/>
    <col min="785" max="785" width="8" bestFit="1" customWidth="1"/>
    <col min="786" max="786" width="7.21875" bestFit="1" customWidth="1"/>
    <col min="787" max="787" width="11.21875" bestFit="1" customWidth="1"/>
    <col min="788" max="788" width="8.44140625" bestFit="1" customWidth="1"/>
    <col min="789" max="789" width="7.21875" bestFit="1" customWidth="1"/>
    <col min="790" max="790" width="9.44140625" bestFit="1" customWidth="1"/>
    <col min="791" max="791" width="7.44140625" bestFit="1" customWidth="1"/>
    <col min="1025" max="1025" width="11.77734375" customWidth="1"/>
    <col min="1026" max="1026" width="16.33203125" bestFit="1" customWidth="1"/>
    <col min="1027" max="1027" width="9.44140625" bestFit="1" customWidth="1"/>
    <col min="1028" max="1028" width="7.44140625" bestFit="1" customWidth="1"/>
    <col min="1029" max="1029" width="5.21875" bestFit="1" customWidth="1"/>
    <col min="1030" max="1030" width="11.21875" bestFit="1" customWidth="1"/>
    <col min="1031" max="1031" width="7.21875" bestFit="1" customWidth="1"/>
    <col min="1032" max="1032" width="5.21875" bestFit="1" customWidth="1"/>
    <col min="1033" max="1033" width="15.21875" bestFit="1" customWidth="1"/>
    <col min="1034" max="1036" width="7.21875" bestFit="1" customWidth="1"/>
    <col min="1037" max="1037" width="5.21875" bestFit="1" customWidth="1"/>
    <col min="1038" max="1039" width="7.21875" bestFit="1" customWidth="1"/>
    <col min="1040" max="1040" width="8.77734375" bestFit="1" customWidth="1"/>
    <col min="1041" max="1041" width="8" bestFit="1" customWidth="1"/>
    <col min="1042" max="1042" width="7.21875" bestFit="1" customWidth="1"/>
    <col min="1043" max="1043" width="11.21875" bestFit="1" customWidth="1"/>
    <col min="1044" max="1044" width="8.44140625" bestFit="1" customWidth="1"/>
    <col min="1045" max="1045" width="7.21875" bestFit="1" customWidth="1"/>
    <col min="1046" max="1046" width="9.44140625" bestFit="1" customWidth="1"/>
    <col min="1047" max="1047" width="7.44140625" bestFit="1" customWidth="1"/>
    <col min="1281" max="1281" width="11.77734375" customWidth="1"/>
    <col min="1282" max="1282" width="16.33203125" bestFit="1" customWidth="1"/>
    <col min="1283" max="1283" width="9.44140625" bestFit="1" customWidth="1"/>
    <col min="1284" max="1284" width="7.44140625" bestFit="1" customWidth="1"/>
    <col min="1285" max="1285" width="5.21875" bestFit="1" customWidth="1"/>
    <col min="1286" max="1286" width="11.21875" bestFit="1" customWidth="1"/>
    <col min="1287" max="1287" width="7.21875" bestFit="1" customWidth="1"/>
    <col min="1288" max="1288" width="5.21875" bestFit="1" customWidth="1"/>
    <col min="1289" max="1289" width="15.21875" bestFit="1" customWidth="1"/>
    <col min="1290" max="1292" width="7.21875" bestFit="1" customWidth="1"/>
    <col min="1293" max="1293" width="5.21875" bestFit="1" customWidth="1"/>
    <col min="1294" max="1295" width="7.21875" bestFit="1" customWidth="1"/>
    <col min="1296" max="1296" width="8.77734375" bestFit="1" customWidth="1"/>
    <col min="1297" max="1297" width="8" bestFit="1" customWidth="1"/>
    <col min="1298" max="1298" width="7.21875" bestFit="1" customWidth="1"/>
    <col min="1299" max="1299" width="11.21875" bestFit="1" customWidth="1"/>
    <col min="1300" max="1300" width="8.44140625" bestFit="1" customWidth="1"/>
    <col min="1301" max="1301" width="7.21875" bestFit="1" customWidth="1"/>
    <col min="1302" max="1302" width="9.44140625" bestFit="1" customWidth="1"/>
    <col min="1303" max="1303" width="7.44140625" bestFit="1" customWidth="1"/>
    <col min="1537" max="1537" width="11.77734375" customWidth="1"/>
    <col min="1538" max="1538" width="16.33203125" bestFit="1" customWidth="1"/>
    <col min="1539" max="1539" width="9.44140625" bestFit="1" customWidth="1"/>
    <col min="1540" max="1540" width="7.44140625" bestFit="1" customWidth="1"/>
    <col min="1541" max="1541" width="5.21875" bestFit="1" customWidth="1"/>
    <col min="1542" max="1542" width="11.21875" bestFit="1" customWidth="1"/>
    <col min="1543" max="1543" width="7.21875" bestFit="1" customWidth="1"/>
    <col min="1544" max="1544" width="5.21875" bestFit="1" customWidth="1"/>
    <col min="1545" max="1545" width="15.21875" bestFit="1" customWidth="1"/>
    <col min="1546" max="1548" width="7.21875" bestFit="1" customWidth="1"/>
    <col min="1549" max="1549" width="5.21875" bestFit="1" customWidth="1"/>
    <col min="1550" max="1551" width="7.21875" bestFit="1" customWidth="1"/>
    <col min="1552" max="1552" width="8.77734375" bestFit="1" customWidth="1"/>
    <col min="1553" max="1553" width="8" bestFit="1" customWidth="1"/>
    <col min="1554" max="1554" width="7.21875" bestFit="1" customWidth="1"/>
    <col min="1555" max="1555" width="11.21875" bestFit="1" customWidth="1"/>
    <col min="1556" max="1556" width="8.44140625" bestFit="1" customWidth="1"/>
    <col min="1557" max="1557" width="7.21875" bestFit="1" customWidth="1"/>
    <col min="1558" max="1558" width="9.44140625" bestFit="1" customWidth="1"/>
    <col min="1559" max="1559" width="7.44140625" bestFit="1" customWidth="1"/>
    <col min="1793" max="1793" width="11.77734375" customWidth="1"/>
    <col min="1794" max="1794" width="16.33203125" bestFit="1" customWidth="1"/>
    <col min="1795" max="1795" width="9.44140625" bestFit="1" customWidth="1"/>
    <col min="1796" max="1796" width="7.44140625" bestFit="1" customWidth="1"/>
    <col min="1797" max="1797" width="5.21875" bestFit="1" customWidth="1"/>
    <col min="1798" max="1798" width="11.21875" bestFit="1" customWidth="1"/>
    <col min="1799" max="1799" width="7.21875" bestFit="1" customWidth="1"/>
    <col min="1800" max="1800" width="5.21875" bestFit="1" customWidth="1"/>
    <col min="1801" max="1801" width="15.21875" bestFit="1" customWidth="1"/>
    <col min="1802" max="1804" width="7.21875" bestFit="1" customWidth="1"/>
    <col min="1805" max="1805" width="5.21875" bestFit="1" customWidth="1"/>
    <col min="1806" max="1807" width="7.21875" bestFit="1" customWidth="1"/>
    <col min="1808" max="1808" width="8.77734375" bestFit="1" customWidth="1"/>
    <col min="1809" max="1809" width="8" bestFit="1" customWidth="1"/>
    <col min="1810" max="1810" width="7.21875" bestFit="1" customWidth="1"/>
    <col min="1811" max="1811" width="11.21875" bestFit="1" customWidth="1"/>
    <col min="1812" max="1812" width="8.44140625" bestFit="1" customWidth="1"/>
    <col min="1813" max="1813" width="7.21875" bestFit="1" customWidth="1"/>
    <col min="1814" max="1814" width="9.44140625" bestFit="1" customWidth="1"/>
    <col min="1815" max="1815" width="7.44140625" bestFit="1" customWidth="1"/>
    <col min="2049" max="2049" width="11.77734375" customWidth="1"/>
    <col min="2050" max="2050" width="16.33203125" bestFit="1" customWidth="1"/>
    <col min="2051" max="2051" width="9.44140625" bestFit="1" customWidth="1"/>
    <col min="2052" max="2052" width="7.44140625" bestFit="1" customWidth="1"/>
    <col min="2053" max="2053" width="5.21875" bestFit="1" customWidth="1"/>
    <col min="2054" max="2054" width="11.21875" bestFit="1" customWidth="1"/>
    <col min="2055" max="2055" width="7.21875" bestFit="1" customWidth="1"/>
    <col min="2056" max="2056" width="5.21875" bestFit="1" customWidth="1"/>
    <col min="2057" max="2057" width="15.21875" bestFit="1" customWidth="1"/>
    <col min="2058" max="2060" width="7.21875" bestFit="1" customWidth="1"/>
    <col min="2061" max="2061" width="5.21875" bestFit="1" customWidth="1"/>
    <col min="2062" max="2063" width="7.21875" bestFit="1" customWidth="1"/>
    <col min="2064" max="2064" width="8.77734375" bestFit="1" customWidth="1"/>
    <col min="2065" max="2065" width="8" bestFit="1" customWidth="1"/>
    <col min="2066" max="2066" width="7.21875" bestFit="1" customWidth="1"/>
    <col min="2067" max="2067" width="11.21875" bestFit="1" customWidth="1"/>
    <col min="2068" max="2068" width="8.44140625" bestFit="1" customWidth="1"/>
    <col min="2069" max="2069" width="7.21875" bestFit="1" customWidth="1"/>
    <col min="2070" max="2070" width="9.44140625" bestFit="1" customWidth="1"/>
    <col min="2071" max="2071" width="7.44140625" bestFit="1" customWidth="1"/>
    <col min="2305" max="2305" width="11.77734375" customWidth="1"/>
    <col min="2306" max="2306" width="16.33203125" bestFit="1" customWidth="1"/>
    <col min="2307" max="2307" width="9.44140625" bestFit="1" customWidth="1"/>
    <col min="2308" max="2308" width="7.44140625" bestFit="1" customWidth="1"/>
    <col min="2309" max="2309" width="5.21875" bestFit="1" customWidth="1"/>
    <col min="2310" max="2310" width="11.21875" bestFit="1" customWidth="1"/>
    <col min="2311" max="2311" width="7.21875" bestFit="1" customWidth="1"/>
    <col min="2312" max="2312" width="5.21875" bestFit="1" customWidth="1"/>
    <col min="2313" max="2313" width="15.21875" bestFit="1" customWidth="1"/>
    <col min="2314" max="2316" width="7.21875" bestFit="1" customWidth="1"/>
    <col min="2317" max="2317" width="5.21875" bestFit="1" customWidth="1"/>
    <col min="2318" max="2319" width="7.21875" bestFit="1" customWidth="1"/>
    <col min="2320" max="2320" width="8.77734375" bestFit="1" customWidth="1"/>
    <col min="2321" max="2321" width="8" bestFit="1" customWidth="1"/>
    <col min="2322" max="2322" width="7.21875" bestFit="1" customWidth="1"/>
    <col min="2323" max="2323" width="11.21875" bestFit="1" customWidth="1"/>
    <col min="2324" max="2324" width="8.44140625" bestFit="1" customWidth="1"/>
    <col min="2325" max="2325" width="7.21875" bestFit="1" customWidth="1"/>
    <col min="2326" max="2326" width="9.44140625" bestFit="1" customWidth="1"/>
    <col min="2327" max="2327" width="7.44140625" bestFit="1" customWidth="1"/>
    <col min="2561" max="2561" width="11.77734375" customWidth="1"/>
    <col min="2562" max="2562" width="16.33203125" bestFit="1" customWidth="1"/>
    <col min="2563" max="2563" width="9.44140625" bestFit="1" customWidth="1"/>
    <col min="2564" max="2564" width="7.44140625" bestFit="1" customWidth="1"/>
    <col min="2565" max="2565" width="5.21875" bestFit="1" customWidth="1"/>
    <col min="2566" max="2566" width="11.21875" bestFit="1" customWidth="1"/>
    <col min="2567" max="2567" width="7.21875" bestFit="1" customWidth="1"/>
    <col min="2568" max="2568" width="5.21875" bestFit="1" customWidth="1"/>
    <col min="2569" max="2569" width="15.21875" bestFit="1" customWidth="1"/>
    <col min="2570" max="2572" width="7.21875" bestFit="1" customWidth="1"/>
    <col min="2573" max="2573" width="5.21875" bestFit="1" customWidth="1"/>
    <col min="2574" max="2575" width="7.21875" bestFit="1" customWidth="1"/>
    <col min="2576" max="2576" width="8.77734375" bestFit="1" customWidth="1"/>
    <col min="2577" max="2577" width="8" bestFit="1" customWidth="1"/>
    <col min="2578" max="2578" width="7.21875" bestFit="1" customWidth="1"/>
    <col min="2579" max="2579" width="11.21875" bestFit="1" customWidth="1"/>
    <col min="2580" max="2580" width="8.44140625" bestFit="1" customWidth="1"/>
    <col min="2581" max="2581" width="7.21875" bestFit="1" customWidth="1"/>
    <col min="2582" max="2582" width="9.44140625" bestFit="1" customWidth="1"/>
    <col min="2583" max="2583" width="7.44140625" bestFit="1" customWidth="1"/>
    <col min="2817" max="2817" width="11.77734375" customWidth="1"/>
    <col min="2818" max="2818" width="16.33203125" bestFit="1" customWidth="1"/>
    <col min="2819" max="2819" width="9.44140625" bestFit="1" customWidth="1"/>
    <col min="2820" max="2820" width="7.44140625" bestFit="1" customWidth="1"/>
    <col min="2821" max="2821" width="5.21875" bestFit="1" customWidth="1"/>
    <col min="2822" max="2822" width="11.21875" bestFit="1" customWidth="1"/>
    <col min="2823" max="2823" width="7.21875" bestFit="1" customWidth="1"/>
    <col min="2824" max="2824" width="5.21875" bestFit="1" customWidth="1"/>
    <col min="2825" max="2825" width="15.21875" bestFit="1" customWidth="1"/>
    <col min="2826" max="2828" width="7.21875" bestFit="1" customWidth="1"/>
    <col min="2829" max="2829" width="5.21875" bestFit="1" customWidth="1"/>
    <col min="2830" max="2831" width="7.21875" bestFit="1" customWidth="1"/>
    <col min="2832" max="2832" width="8.77734375" bestFit="1" customWidth="1"/>
    <col min="2833" max="2833" width="8" bestFit="1" customWidth="1"/>
    <col min="2834" max="2834" width="7.21875" bestFit="1" customWidth="1"/>
    <col min="2835" max="2835" width="11.21875" bestFit="1" customWidth="1"/>
    <col min="2836" max="2836" width="8.44140625" bestFit="1" customWidth="1"/>
    <col min="2837" max="2837" width="7.21875" bestFit="1" customWidth="1"/>
    <col min="2838" max="2838" width="9.44140625" bestFit="1" customWidth="1"/>
    <col min="2839" max="2839" width="7.44140625" bestFit="1" customWidth="1"/>
    <col min="3073" max="3073" width="11.77734375" customWidth="1"/>
    <col min="3074" max="3074" width="16.33203125" bestFit="1" customWidth="1"/>
    <col min="3075" max="3075" width="9.44140625" bestFit="1" customWidth="1"/>
    <col min="3076" max="3076" width="7.44140625" bestFit="1" customWidth="1"/>
    <col min="3077" max="3077" width="5.21875" bestFit="1" customWidth="1"/>
    <col min="3078" max="3078" width="11.21875" bestFit="1" customWidth="1"/>
    <col min="3079" max="3079" width="7.21875" bestFit="1" customWidth="1"/>
    <col min="3080" max="3080" width="5.21875" bestFit="1" customWidth="1"/>
    <col min="3081" max="3081" width="15.21875" bestFit="1" customWidth="1"/>
    <col min="3082" max="3084" width="7.21875" bestFit="1" customWidth="1"/>
    <col min="3085" max="3085" width="5.21875" bestFit="1" customWidth="1"/>
    <col min="3086" max="3087" width="7.21875" bestFit="1" customWidth="1"/>
    <col min="3088" max="3088" width="8.77734375" bestFit="1" customWidth="1"/>
    <col min="3089" max="3089" width="8" bestFit="1" customWidth="1"/>
    <col min="3090" max="3090" width="7.21875" bestFit="1" customWidth="1"/>
    <col min="3091" max="3091" width="11.21875" bestFit="1" customWidth="1"/>
    <col min="3092" max="3092" width="8.44140625" bestFit="1" customWidth="1"/>
    <col min="3093" max="3093" width="7.21875" bestFit="1" customWidth="1"/>
    <col min="3094" max="3094" width="9.44140625" bestFit="1" customWidth="1"/>
    <col min="3095" max="3095" width="7.44140625" bestFit="1" customWidth="1"/>
    <col min="3329" max="3329" width="11.77734375" customWidth="1"/>
    <col min="3330" max="3330" width="16.33203125" bestFit="1" customWidth="1"/>
    <col min="3331" max="3331" width="9.44140625" bestFit="1" customWidth="1"/>
    <col min="3332" max="3332" width="7.44140625" bestFit="1" customWidth="1"/>
    <col min="3333" max="3333" width="5.21875" bestFit="1" customWidth="1"/>
    <col min="3334" max="3334" width="11.21875" bestFit="1" customWidth="1"/>
    <col min="3335" max="3335" width="7.21875" bestFit="1" customWidth="1"/>
    <col min="3336" max="3336" width="5.21875" bestFit="1" customWidth="1"/>
    <col min="3337" max="3337" width="15.21875" bestFit="1" customWidth="1"/>
    <col min="3338" max="3340" width="7.21875" bestFit="1" customWidth="1"/>
    <col min="3341" max="3341" width="5.21875" bestFit="1" customWidth="1"/>
    <col min="3342" max="3343" width="7.21875" bestFit="1" customWidth="1"/>
    <col min="3344" max="3344" width="8.77734375" bestFit="1" customWidth="1"/>
    <col min="3345" max="3345" width="8" bestFit="1" customWidth="1"/>
    <col min="3346" max="3346" width="7.21875" bestFit="1" customWidth="1"/>
    <col min="3347" max="3347" width="11.21875" bestFit="1" customWidth="1"/>
    <col min="3348" max="3348" width="8.44140625" bestFit="1" customWidth="1"/>
    <col min="3349" max="3349" width="7.21875" bestFit="1" customWidth="1"/>
    <col min="3350" max="3350" width="9.44140625" bestFit="1" customWidth="1"/>
    <col min="3351" max="3351" width="7.44140625" bestFit="1" customWidth="1"/>
    <col min="3585" max="3585" width="11.77734375" customWidth="1"/>
    <col min="3586" max="3586" width="16.33203125" bestFit="1" customWidth="1"/>
    <col min="3587" max="3587" width="9.44140625" bestFit="1" customWidth="1"/>
    <col min="3588" max="3588" width="7.44140625" bestFit="1" customWidth="1"/>
    <col min="3589" max="3589" width="5.21875" bestFit="1" customWidth="1"/>
    <col min="3590" max="3590" width="11.21875" bestFit="1" customWidth="1"/>
    <col min="3591" max="3591" width="7.21875" bestFit="1" customWidth="1"/>
    <col min="3592" max="3592" width="5.21875" bestFit="1" customWidth="1"/>
    <col min="3593" max="3593" width="15.21875" bestFit="1" customWidth="1"/>
    <col min="3594" max="3596" width="7.21875" bestFit="1" customWidth="1"/>
    <col min="3597" max="3597" width="5.21875" bestFit="1" customWidth="1"/>
    <col min="3598" max="3599" width="7.21875" bestFit="1" customWidth="1"/>
    <col min="3600" max="3600" width="8.77734375" bestFit="1" customWidth="1"/>
    <col min="3601" max="3601" width="8" bestFit="1" customWidth="1"/>
    <col min="3602" max="3602" width="7.21875" bestFit="1" customWidth="1"/>
    <col min="3603" max="3603" width="11.21875" bestFit="1" customWidth="1"/>
    <col min="3604" max="3604" width="8.44140625" bestFit="1" customWidth="1"/>
    <col min="3605" max="3605" width="7.21875" bestFit="1" customWidth="1"/>
    <col min="3606" max="3606" width="9.44140625" bestFit="1" customWidth="1"/>
    <col min="3607" max="3607" width="7.44140625" bestFit="1" customWidth="1"/>
    <col min="3841" max="3841" width="11.77734375" customWidth="1"/>
    <col min="3842" max="3842" width="16.33203125" bestFit="1" customWidth="1"/>
    <col min="3843" max="3843" width="9.44140625" bestFit="1" customWidth="1"/>
    <col min="3844" max="3844" width="7.44140625" bestFit="1" customWidth="1"/>
    <col min="3845" max="3845" width="5.21875" bestFit="1" customWidth="1"/>
    <col min="3846" max="3846" width="11.21875" bestFit="1" customWidth="1"/>
    <col min="3847" max="3847" width="7.21875" bestFit="1" customWidth="1"/>
    <col min="3848" max="3848" width="5.21875" bestFit="1" customWidth="1"/>
    <col min="3849" max="3849" width="15.21875" bestFit="1" customWidth="1"/>
    <col min="3850" max="3852" width="7.21875" bestFit="1" customWidth="1"/>
    <col min="3853" max="3853" width="5.21875" bestFit="1" customWidth="1"/>
    <col min="3854" max="3855" width="7.21875" bestFit="1" customWidth="1"/>
    <col min="3856" max="3856" width="8.77734375" bestFit="1" customWidth="1"/>
    <col min="3857" max="3857" width="8" bestFit="1" customWidth="1"/>
    <col min="3858" max="3858" width="7.21875" bestFit="1" customWidth="1"/>
    <col min="3859" max="3859" width="11.21875" bestFit="1" customWidth="1"/>
    <col min="3860" max="3860" width="8.44140625" bestFit="1" customWidth="1"/>
    <col min="3861" max="3861" width="7.21875" bestFit="1" customWidth="1"/>
    <col min="3862" max="3862" width="9.44140625" bestFit="1" customWidth="1"/>
    <col min="3863" max="3863" width="7.44140625" bestFit="1" customWidth="1"/>
    <col min="4097" max="4097" width="11.77734375" customWidth="1"/>
    <col min="4098" max="4098" width="16.33203125" bestFit="1" customWidth="1"/>
    <col min="4099" max="4099" width="9.44140625" bestFit="1" customWidth="1"/>
    <col min="4100" max="4100" width="7.44140625" bestFit="1" customWidth="1"/>
    <col min="4101" max="4101" width="5.21875" bestFit="1" customWidth="1"/>
    <col min="4102" max="4102" width="11.21875" bestFit="1" customWidth="1"/>
    <col min="4103" max="4103" width="7.21875" bestFit="1" customWidth="1"/>
    <col min="4104" max="4104" width="5.21875" bestFit="1" customWidth="1"/>
    <col min="4105" max="4105" width="15.21875" bestFit="1" customWidth="1"/>
    <col min="4106" max="4108" width="7.21875" bestFit="1" customWidth="1"/>
    <col min="4109" max="4109" width="5.21875" bestFit="1" customWidth="1"/>
    <col min="4110" max="4111" width="7.21875" bestFit="1" customWidth="1"/>
    <col min="4112" max="4112" width="8.77734375" bestFit="1" customWidth="1"/>
    <col min="4113" max="4113" width="8" bestFit="1" customWidth="1"/>
    <col min="4114" max="4114" width="7.21875" bestFit="1" customWidth="1"/>
    <col min="4115" max="4115" width="11.21875" bestFit="1" customWidth="1"/>
    <col min="4116" max="4116" width="8.44140625" bestFit="1" customWidth="1"/>
    <col min="4117" max="4117" width="7.21875" bestFit="1" customWidth="1"/>
    <col min="4118" max="4118" width="9.44140625" bestFit="1" customWidth="1"/>
    <col min="4119" max="4119" width="7.44140625" bestFit="1" customWidth="1"/>
    <col min="4353" max="4353" width="11.77734375" customWidth="1"/>
    <col min="4354" max="4354" width="16.33203125" bestFit="1" customWidth="1"/>
    <col min="4355" max="4355" width="9.44140625" bestFit="1" customWidth="1"/>
    <col min="4356" max="4356" width="7.44140625" bestFit="1" customWidth="1"/>
    <col min="4357" max="4357" width="5.21875" bestFit="1" customWidth="1"/>
    <col min="4358" max="4358" width="11.21875" bestFit="1" customWidth="1"/>
    <col min="4359" max="4359" width="7.21875" bestFit="1" customWidth="1"/>
    <col min="4360" max="4360" width="5.21875" bestFit="1" customWidth="1"/>
    <col min="4361" max="4361" width="15.21875" bestFit="1" customWidth="1"/>
    <col min="4362" max="4364" width="7.21875" bestFit="1" customWidth="1"/>
    <col min="4365" max="4365" width="5.21875" bestFit="1" customWidth="1"/>
    <col min="4366" max="4367" width="7.21875" bestFit="1" customWidth="1"/>
    <col min="4368" max="4368" width="8.77734375" bestFit="1" customWidth="1"/>
    <col min="4369" max="4369" width="8" bestFit="1" customWidth="1"/>
    <col min="4370" max="4370" width="7.21875" bestFit="1" customWidth="1"/>
    <col min="4371" max="4371" width="11.21875" bestFit="1" customWidth="1"/>
    <col min="4372" max="4372" width="8.44140625" bestFit="1" customWidth="1"/>
    <col min="4373" max="4373" width="7.21875" bestFit="1" customWidth="1"/>
    <col min="4374" max="4374" width="9.44140625" bestFit="1" customWidth="1"/>
    <col min="4375" max="4375" width="7.44140625" bestFit="1" customWidth="1"/>
    <col min="4609" max="4609" width="11.77734375" customWidth="1"/>
    <col min="4610" max="4610" width="16.33203125" bestFit="1" customWidth="1"/>
    <col min="4611" max="4611" width="9.44140625" bestFit="1" customWidth="1"/>
    <col min="4612" max="4612" width="7.44140625" bestFit="1" customWidth="1"/>
    <col min="4613" max="4613" width="5.21875" bestFit="1" customWidth="1"/>
    <col min="4614" max="4614" width="11.21875" bestFit="1" customWidth="1"/>
    <col min="4615" max="4615" width="7.21875" bestFit="1" customWidth="1"/>
    <col min="4616" max="4616" width="5.21875" bestFit="1" customWidth="1"/>
    <col min="4617" max="4617" width="15.21875" bestFit="1" customWidth="1"/>
    <col min="4618" max="4620" width="7.21875" bestFit="1" customWidth="1"/>
    <col min="4621" max="4621" width="5.21875" bestFit="1" customWidth="1"/>
    <col min="4622" max="4623" width="7.21875" bestFit="1" customWidth="1"/>
    <col min="4624" max="4624" width="8.77734375" bestFit="1" customWidth="1"/>
    <col min="4625" max="4625" width="8" bestFit="1" customWidth="1"/>
    <col min="4626" max="4626" width="7.21875" bestFit="1" customWidth="1"/>
    <col min="4627" max="4627" width="11.21875" bestFit="1" customWidth="1"/>
    <col min="4628" max="4628" width="8.44140625" bestFit="1" customWidth="1"/>
    <col min="4629" max="4629" width="7.21875" bestFit="1" customWidth="1"/>
    <col min="4630" max="4630" width="9.44140625" bestFit="1" customWidth="1"/>
    <col min="4631" max="4631" width="7.44140625" bestFit="1" customWidth="1"/>
    <col min="4865" max="4865" width="11.77734375" customWidth="1"/>
    <col min="4866" max="4866" width="16.33203125" bestFit="1" customWidth="1"/>
    <col min="4867" max="4867" width="9.44140625" bestFit="1" customWidth="1"/>
    <col min="4868" max="4868" width="7.44140625" bestFit="1" customWidth="1"/>
    <col min="4869" max="4869" width="5.21875" bestFit="1" customWidth="1"/>
    <col min="4870" max="4870" width="11.21875" bestFit="1" customWidth="1"/>
    <col min="4871" max="4871" width="7.21875" bestFit="1" customWidth="1"/>
    <col min="4872" max="4872" width="5.21875" bestFit="1" customWidth="1"/>
    <col min="4873" max="4873" width="15.21875" bestFit="1" customWidth="1"/>
    <col min="4874" max="4876" width="7.21875" bestFit="1" customWidth="1"/>
    <col min="4877" max="4877" width="5.21875" bestFit="1" customWidth="1"/>
    <col min="4878" max="4879" width="7.21875" bestFit="1" customWidth="1"/>
    <col min="4880" max="4880" width="8.77734375" bestFit="1" customWidth="1"/>
    <col min="4881" max="4881" width="8" bestFit="1" customWidth="1"/>
    <col min="4882" max="4882" width="7.21875" bestFit="1" customWidth="1"/>
    <col min="4883" max="4883" width="11.21875" bestFit="1" customWidth="1"/>
    <col min="4884" max="4884" width="8.44140625" bestFit="1" customWidth="1"/>
    <col min="4885" max="4885" width="7.21875" bestFit="1" customWidth="1"/>
    <col min="4886" max="4886" width="9.44140625" bestFit="1" customWidth="1"/>
    <col min="4887" max="4887" width="7.44140625" bestFit="1" customWidth="1"/>
    <col min="5121" max="5121" width="11.77734375" customWidth="1"/>
    <col min="5122" max="5122" width="16.33203125" bestFit="1" customWidth="1"/>
    <col min="5123" max="5123" width="9.44140625" bestFit="1" customWidth="1"/>
    <col min="5124" max="5124" width="7.44140625" bestFit="1" customWidth="1"/>
    <col min="5125" max="5125" width="5.21875" bestFit="1" customWidth="1"/>
    <col min="5126" max="5126" width="11.21875" bestFit="1" customWidth="1"/>
    <col min="5127" max="5127" width="7.21875" bestFit="1" customWidth="1"/>
    <col min="5128" max="5128" width="5.21875" bestFit="1" customWidth="1"/>
    <col min="5129" max="5129" width="15.21875" bestFit="1" customWidth="1"/>
    <col min="5130" max="5132" width="7.21875" bestFit="1" customWidth="1"/>
    <col min="5133" max="5133" width="5.21875" bestFit="1" customWidth="1"/>
    <col min="5134" max="5135" width="7.21875" bestFit="1" customWidth="1"/>
    <col min="5136" max="5136" width="8.77734375" bestFit="1" customWidth="1"/>
    <col min="5137" max="5137" width="8" bestFit="1" customWidth="1"/>
    <col min="5138" max="5138" width="7.21875" bestFit="1" customWidth="1"/>
    <col min="5139" max="5139" width="11.21875" bestFit="1" customWidth="1"/>
    <col min="5140" max="5140" width="8.44140625" bestFit="1" customWidth="1"/>
    <col min="5141" max="5141" width="7.21875" bestFit="1" customWidth="1"/>
    <col min="5142" max="5142" width="9.44140625" bestFit="1" customWidth="1"/>
    <col min="5143" max="5143" width="7.44140625" bestFit="1" customWidth="1"/>
    <col min="5377" max="5377" width="11.77734375" customWidth="1"/>
    <col min="5378" max="5378" width="16.33203125" bestFit="1" customWidth="1"/>
    <col min="5379" max="5379" width="9.44140625" bestFit="1" customWidth="1"/>
    <col min="5380" max="5380" width="7.44140625" bestFit="1" customWidth="1"/>
    <col min="5381" max="5381" width="5.21875" bestFit="1" customWidth="1"/>
    <col min="5382" max="5382" width="11.21875" bestFit="1" customWidth="1"/>
    <col min="5383" max="5383" width="7.21875" bestFit="1" customWidth="1"/>
    <col min="5384" max="5384" width="5.21875" bestFit="1" customWidth="1"/>
    <col min="5385" max="5385" width="15.21875" bestFit="1" customWidth="1"/>
    <col min="5386" max="5388" width="7.21875" bestFit="1" customWidth="1"/>
    <col min="5389" max="5389" width="5.21875" bestFit="1" customWidth="1"/>
    <col min="5390" max="5391" width="7.21875" bestFit="1" customWidth="1"/>
    <col min="5392" max="5392" width="8.77734375" bestFit="1" customWidth="1"/>
    <col min="5393" max="5393" width="8" bestFit="1" customWidth="1"/>
    <col min="5394" max="5394" width="7.21875" bestFit="1" customWidth="1"/>
    <col min="5395" max="5395" width="11.21875" bestFit="1" customWidth="1"/>
    <col min="5396" max="5396" width="8.44140625" bestFit="1" customWidth="1"/>
    <col min="5397" max="5397" width="7.21875" bestFit="1" customWidth="1"/>
    <col min="5398" max="5398" width="9.44140625" bestFit="1" customWidth="1"/>
    <col min="5399" max="5399" width="7.44140625" bestFit="1" customWidth="1"/>
    <col min="5633" max="5633" width="11.77734375" customWidth="1"/>
    <col min="5634" max="5634" width="16.33203125" bestFit="1" customWidth="1"/>
    <col min="5635" max="5635" width="9.44140625" bestFit="1" customWidth="1"/>
    <col min="5636" max="5636" width="7.44140625" bestFit="1" customWidth="1"/>
    <col min="5637" max="5637" width="5.21875" bestFit="1" customWidth="1"/>
    <col min="5638" max="5638" width="11.21875" bestFit="1" customWidth="1"/>
    <col min="5639" max="5639" width="7.21875" bestFit="1" customWidth="1"/>
    <col min="5640" max="5640" width="5.21875" bestFit="1" customWidth="1"/>
    <col min="5641" max="5641" width="15.21875" bestFit="1" customWidth="1"/>
    <col min="5642" max="5644" width="7.21875" bestFit="1" customWidth="1"/>
    <col min="5645" max="5645" width="5.21875" bestFit="1" customWidth="1"/>
    <col min="5646" max="5647" width="7.21875" bestFit="1" customWidth="1"/>
    <col min="5648" max="5648" width="8.77734375" bestFit="1" customWidth="1"/>
    <col min="5649" max="5649" width="8" bestFit="1" customWidth="1"/>
    <col min="5650" max="5650" width="7.21875" bestFit="1" customWidth="1"/>
    <col min="5651" max="5651" width="11.21875" bestFit="1" customWidth="1"/>
    <col min="5652" max="5652" width="8.44140625" bestFit="1" customWidth="1"/>
    <col min="5653" max="5653" width="7.21875" bestFit="1" customWidth="1"/>
    <col min="5654" max="5654" width="9.44140625" bestFit="1" customWidth="1"/>
    <col min="5655" max="5655" width="7.44140625" bestFit="1" customWidth="1"/>
    <col min="5889" max="5889" width="11.77734375" customWidth="1"/>
    <col min="5890" max="5890" width="16.33203125" bestFit="1" customWidth="1"/>
    <col min="5891" max="5891" width="9.44140625" bestFit="1" customWidth="1"/>
    <col min="5892" max="5892" width="7.44140625" bestFit="1" customWidth="1"/>
    <col min="5893" max="5893" width="5.21875" bestFit="1" customWidth="1"/>
    <col min="5894" max="5894" width="11.21875" bestFit="1" customWidth="1"/>
    <col min="5895" max="5895" width="7.21875" bestFit="1" customWidth="1"/>
    <col min="5896" max="5896" width="5.21875" bestFit="1" customWidth="1"/>
    <col min="5897" max="5897" width="15.21875" bestFit="1" customWidth="1"/>
    <col min="5898" max="5900" width="7.21875" bestFit="1" customWidth="1"/>
    <col min="5901" max="5901" width="5.21875" bestFit="1" customWidth="1"/>
    <col min="5902" max="5903" width="7.21875" bestFit="1" customWidth="1"/>
    <col min="5904" max="5904" width="8.77734375" bestFit="1" customWidth="1"/>
    <col min="5905" max="5905" width="8" bestFit="1" customWidth="1"/>
    <col min="5906" max="5906" width="7.21875" bestFit="1" customWidth="1"/>
    <col min="5907" max="5907" width="11.21875" bestFit="1" customWidth="1"/>
    <col min="5908" max="5908" width="8.44140625" bestFit="1" customWidth="1"/>
    <col min="5909" max="5909" width="7.21875" bestFit="1" customWidth="1"/>
    <col min="5910" max="5910" width="9.44140625" bestFit="1" customWidth="1"/>
    <col min="5911" max="5911" width="7.44140625" bestFit="1" customWidth="1"/>
    <col min="6145" max="6145" width="11.77734375" customWidth="1"/>
    <col min="6146" max="6146" width="16.33203125" bestFit="1" customWidth="1"/>
    <col min="6147" max="6147" width="9.44140625" bestFit="1" customWidth="1"/>
    <col min="6148" max="6148" width="7.44140625" bestFit="1" customWidth="1"/>
    <col min="6149" max="6149" width="5.21875" bestFit="1" customWidth="1"/>
    <col min="6150" max="6150" width="11.21875" bestFit="1" customWidth="1"/>
    <col min="6151" max="6151" width="7.21875" bestFit="1" customWidth="1"/>
    <col min="6152" max="6152" width="5.21875" bestFit="1" customWidth="1"/>
    <col min="6153" max="6153" width="15.21875" bestFit="1" customWidth="1"/>
    <col min="6154" max="6156" width="7.21875" bestFit="1" customWidth="1"/>
    <col min="6157" max="6157" width="5.21875" bestFit="1" customWidth="1"/>
    <col min="6158" max="6159" width="7.21875" bestFit="1" customWidth="1"/>
    <col min="6160" max="6160" width="8.77734375" bestFit="1" customWidth="1"/>
    <col min="6161" max="6161" width="8" bestFit="1" customWidth="1"/>
    <col min="6162" max="6162" width="7.21875" bestFit="1" customWidth="1"/>
    <col min="6163" max="6163" width="11.21875" bestFit="1" customWidth="1"/>
    <col min="6164" max="6164" width="8.44140625" bestFit="1" customWidth="1"/>
    <col min="6165" max="6165" width="7.21875" bestFit="1" customWidth="1"/>
    <col min="6166" max="6166" width="9.44140625" bestFit="1" customWidth="1"/>
    <col min="6167" max="6167" width="7.44140625" bestFit="1" customWidth="1"/>
    <col min="6401" max="6401" width="11.77734375" customWidth="1"/>
    <col min="6402" max="6402" width="16.33203125" bestFit="1" customWidth="1"/>
    <col min="6403" max="6403" width="9.44140625" bestFit="1" customWidth="1"/>
    <col min="6404" max="6404" width="7.44140625" bestFit="1" customWidth="1"/>
    <col min="6405" max="6405" width="5.21875" bestFit="1" customWidth="1"/>
    <col min="6406" max="6406" width="11.21875" bestFit="1" customWidth="1"/>
    <col min="6407" max="6407" width="7.21875" bestFit="1" customWidth="1"/>
    <col min="6408" max="6408" width="5.21875" bestFit="1" customWidth="1"/>
    <col min="6409" max="6409" width="15.21875" bestFit="1" customWidth="1"/>
    <col min="6410" max="6412" width="7.21875" bestFit="1" customWidth="1"/>
    <col min="6413" max="6413" width="5.21875" bestFit="1" customWidth="1"/>
    <col min="6414" max="6415" width="7.21875" bestFit="1" customWidth="1"/>
    <col min="6416" max="6416" width="8.77734375" bestFit="1" customWidth="1"/>
    <col min="6417" max="6417" width="8" bestFit="1" customWidth="1"/>
    <col min="6418" max="6418" width="7.21875" bestFit="1" customWidth="1"/>
    <col min="6419" max="6419" width="11.21875" bestFit="1" customWidth="1"/>
    <col min="6420" max="6420" width="8.44140625" bestFit="1" customWidth="1"/>
    <col min="6421" max="6421" width="7.21875" bestFit="1" customWidth="1"/>
    <col min="6422" max="6422" width="9.44140625" bestFit="1" customWidth="1"/>
    <col min="6423" max="6423" width="7.44140625" bestFit="1" customWidth="1"/>
    <col min="6657" max="6657" width="11.77734375" customWidth="1"/>
    <col min="6658" max="6658" width="16.33203125" bestFit="1" customWidth="1"/>
    <col min="6659" max="6659" width="9.44140625" bestFit="1" customWidth="1"/>
    <col min="6660" max="6660" width="7.44140625" bestFit="1" customWidth="1"/>
    <col min="6661" max="6661" width="5.21875" bestFit="1" customWidth="1"/>
    <col min="6662" max="6662" width="11.21875" bestFit="1" customWidth="1"/>
    <col min="6663" max="6663" width="7.21875" bestFit="1" customWidth="1"/>
    <col min="6664" max="6664" width="5.21875" bestFit="1" customWidth="1"/>
    <col min="6665" max="6665" width="15.21875" bestFit="1" customWidth="1"/>
    <col min="6666" max="6668" width="7.21875" bestFit="1" customWidth="1"/>
    <col min="6669" max="6669" width="5.21875" bestFit="1" customWidth="1"/>
    <col min="6670" max="6671" width="7.21875" bestFit="1" customWidth="1"/>
    <col min="6672" max="6672" width="8.77734375" bestFit="1" customWidth="1"/>
    <col min="6673" max="6673" width="8" bestFit="1" customWidth="1"/>
    <col min="6674" max="6674" width="7.21875" bestFit="1" customWidth="1"/>
    <col min="6675" max="6675" width="11.21875" bestFit="1" customWidth="1"/>
    <col min="6676" max="6676" width="8.44140625" bestFit="1" customWidth="1"/>
    <col min="6677" max="6677" width="7.21875" bestFit="1" customWidth="1"/>
    <col min="6678" max="6678" width="9.44140625" bestFit="1" customWidth="1"/>
    <col min="6679" max="6679" width="7.44140625" bestFit="1" customWidth="1"/>
    <col min="6913" max="6913" width="11.77734375" customWidth="1"/>
    <col min="6914" max="6914" width="16.33203125" bestFit="1" customWidth="1"/>
    <col min="6915" max="6915" width="9.44140625" bestFit="1" customWidth="1"/>
    <col min="6916" max="6916" width="7.44140625" bestFit="1" customWidth="1"/>
    <col min="6917" max="6917" width="5.21875" bestFit="1" customWidth="1"/>
    <col min="6918" max="6918" width="11.21875" bestFit="1" customWidth="1"/>
    <col min="6919" max="6919" width="7.21875" bestFit="1" customWidth="1"/>
    <col min="6920" max="6920" width="5.21875" bestFit="1" customWidth="1"/>
    <col min="6921" max="6921" width="15.21875" bestFit="1" customWidth="1"/>
    <col min="6922" max="6924" width="7.21875" bestFit="1" customWidth="1"/>
    <col min="6925" max="6925" width="5.21875" bestFit="1" customWidth="1"/>
    <col min="6926" max="6927" width="7.21875" bestFit="1" customWidth="1"/>
    <col min="6928" max="6928" width="8.77734375" bestFit="1" customWidth="1"/>
    <col min="6929" max="6929" width="8" bestFit="1" customWidth="1"/>
    <col min="6930" max="6930" width="7.21875" bestFit="1" customWidth="1"/>
    <col min="6931" max="6931" width="11.21875" bestFit="1" customWidth="1"/>
    <col min="6932" max="6932" width="8.44140625" bestFit="1" customWidth="1"/>
    <col min="6933" max="6933" width="7.21875" bestFit="1" customWidth="1"/>
    <col min="6934" max="6934" width="9.44140625" bestFit="1" customWidth="1"/>
    <col min="6935" max="6935" width="7.44140625" bestFit="1" customWidth="1"/>
    <col min="7169" max="7169" width="11.77734375" customWidth="1"/>
    <col min="7170" max="7170" width="16.33203125" bestFit="1" customWidth="1"/>
    <col min="7171" max="7171" width="9.44140625" bestFit="1" customWidth="1"/>
    <col min="7172" max="7172" width="7.44140625" bestFit="1" customWidth="1"/>
    <col min="7173" max="7173" width="5.21875" bestFit="1" customWidth="1"/>
    <col min="7174" max="7174" width="11.21875" bestFit="1" customWidth="1"/>
    <col min="7175" max="7175" width="7.21875" bestFit="1" customWidth="1"/>
    <col min="7176" max="7176" width="5.21875" bestFit="1" customWidth="1"/>
    <col min="7177" max="7177" width="15.21875" bestFit="1" customWidth="1"/>
    <col min="7178" max="7180" width="7.21875" bestFit="1" customWidth="1"/>
    <col min="7181" max="7181" width="5.21875" bestFit="1" customWidth="1"/>
    <col min="7182" max="7183" width="7.21875" bestFit="1" customWidth="1"/>
    <col min="7184" max="7184" width="8.77734375" bestFit="1" customWidth="1"/>
    <col min="7185" max="7185" width="8" bestFit="1" customWidth="1"/>
    <col min="7186" max="7186" width="7.21875" bestFit="1" customWidth="1"/>
    <col min="7187" max="7187" width="11.21875" bestFit="1" customWidth="1"/>
    <col min="7188" max="7188" width="8.44140625" bestFit="1" customWidth="1"/>
    <col min="7189" max="7189" width="7.21875" bestFit="1" customWidth="1"/>
    <col min="7190" max="7190" width="9.44140625" bestFit="1" customWidth="1"/>
    <col min="7191" max="7191" width="7.44140625" bestFit="1" customWidth="1"/>
    <col min="7425" max="7425" width="11.77734375" customWidth="1"/>
    <col min="7426" max="7426" width="16.33203125" bestFit="1" customWidth="1"/>
    <col min="7427" max="7427" width="9.44140625" bestFit="1" customWidth="1"/>
    <col min="7428" max="7428" width="7.44140625" bestFit="1" customWidth="1"/>
    <col min="7429" max="7429" width="5.21875" bestFit="1" customWidth="1"/>
    <col min="7430" max="7430" width="11.21875" bestFit="1" customWidth="1"/>
    <col min="7431" max="7431" width="7.21875" bestFit="1" customWidth="1"/>
    <col min="7432" max="7432" width="5.21875" bestFit="1" customWidth="1"/>
    <col min="7433" max="7433" width="15.21875" bestFit="1" customWidth="1"/>
    <col min="7434" max="7436" width="7.21875" bestFit="1" customWidth="1"/>
    <col min="7437" max="7437" width="5.21875" bestFit="1" customWidth="1"/>
    <col min="7438" max="7439" width="7.21875" bestFit="1" customWidth="1"/>
    <col min="7440" max="7440" width="8.77734375" bestFit="1" customWidth="1"/>
    <col min="7441" max="7441" width="8" bestFit="1" customWidth="1"/>
    <col min="7442" max="7442" width="7.21875" bestFit="1" customWidth="1"/>
    <col min="7443" max="7443" width="11.21875" bestFit="1" customWidth="1"/>
    <col min="7444" max="7444" width="8.44140625" bestFit="1" customWidth="1"/>
    <col min="7445" max="7445" width="7.21875" bestFit="1" customWidth="1"/>
    <col min="7446" max="7446" width="9.44140625" bestFit="1" customWidth="1"/>
    <col min="7447" max="7447" width="7.44140625" bestFit="1" customWidth="1"/>
    <col min="7681" max="7681" width="11.77734375" customWidth="1"/>
    <col min="7682" max="7682" width="16.33203125" bestFit="1" customWidth="1"/>
    <col min="7683" max="7683" width="9.44140625" bestFit="1" customWidth="1"/>
    <col min="7684" max="7684" width="7.44140625" bestFit="1" customWidth="1"/>
    <col min="7685" max="7685" width="5.21875" bestFit="1" customWidth="1"/>
    <col min="7686" max="7686" width="11.21875" bestFit="1" customWidth="1"/>
    <col min="7687" max="7687" width="7.21875" bestFit="1" customWidth="1"/>
    <col min="7688" max="7688" width="5.21875" bestFit="1" customWidth="1"/>
    <col min="7689" max="7689" width="15.21875" bestFit="1" customWidth="1"/>
    <col min="7690" max="7692" width="7.21875" bestFit="1" customWidth="1"/>
    <col min="7693" max="7693" width="5.21875" bestFit="1" customWidth="1"/>
    <col min="7694" max="7695" width="7.21875" bestFit="1" customWidth="1"/>
    <col min="7696" max="7696" width="8.77734375" bestFit="1" customWidth="1"/>
    <col min="7697" max="7697" width="8" bestFit="1" customWidth="1"/>
    <col min="7698" max="7698" width="7.21875" bestFit="1" customWidth="1"/>
    <col min="7699" max="7699" width="11.21875" bestFit="1" customWidth="1"/>
    <col min="7700" max="7700" width="8.44140625" bestFit="1" customWidth="1"/>
    <col min="7701" max="7701" width="7.21875" bestFit="1" customWidth="1"/>
    <col min="7702" max="7702" width="9.44140625" bestFit="1" customWidth="1"/>
    <col min="7703" max="7703" width="7.44140625" bestFit="1" customWidth="1"/>
    <col min="7937" max="7937" width="11.77734375" customWidth="1"/>
    <col min="7938" max="7938" width="16.33203125" bestFit="1" customWidth="1"/>
    <col min="7939" max="7939" width="9.44140625" bestFit="1" customWidth="1"/>
    <col min="7940" max="7940" width="7.44140625" bestFit="1" customWidth="1"/>
    <col min="7941" max="7941" width="5.21875" bestFit="1" customWidth="1"/>
    <col min="7942" max="7942" width="11.21875" bestFit="1" customWidth="1"/>
    <col min="7943" max="7943" width="7.21875" bestFit="1" customWidth="1"/>
    <col min="7944" max="7944" width="5.21875" bestFit="1" customWidth="1"/>
    <col min="7945" max="7945" width="15.21875" bestFit="1" customWidth="1"/>
    <col min="7946" max="7948" width="7.21875" bestFit="1" customWidth="1"/>
    <col min="7949" max="7949" width="5.21875" bestFit="1" customWidth="1"/>
    <col min="7950" max="7951" width="7.21875" bestFit="1" customWidth="1"/>
    <col min="7952" max="7952" width="8.77734375" bestFit="1" customWidth="1"/>
    <col min="7953" max="7953" width="8" bestFit="1" customWidth="1"/>
    <col min="7954" max="7954" width="7.21875" bestFit="1" customWidth="1"/>
    <col min="7955" max="7955" width="11.21875" bestFit="1" customWidth="1"/>
    <col min="7956" max="7956" width="8.44140625" bestFit="1" customWidth="1"/>
    <col min="7957" max="7957" width="7.21875" bestFit="1" customWidth="1"/>
    <col min="7958" max="7958" width="9.44140625" bestFit="1" customWidth="1"/>
    <col min="7959" max="7959" width="7.44140625" bestFit="1" customWidth="1"/>
    <col min="8193" max="8193" width="11.77734375" customWidth="1"/>
    <col min="8194" max="8194" width="16.33203125" bestFit="1" customWidth="1"/>
    <col min="8195" max="8195" width="9.44140625" bestFit="1" customWidth="1"/>
    <col min="8196" max="8196" width="7.44140625" bestFit="1" customWidth="1"/>
    <col min="8197" max="8197" width="5.21875" bestFit="1" customWidth="1"/>
    <col min="8198" max="8198" width="11.21875" bestFit="1" customWidth="1"/>
    <col min="8199" max="8199" width="7.21875" bestFit="1" customWidth="1"/>
    <col min="8200" max="8200" width="5.21875" bestFit="1" customWidth="1"/>
    <col min="8201" max="8201" width="15.21875" bestFit="1" customWidth="1"/>
    <col min="8202" max="8204" width="7.21875" bestFit="1" customWidth="1"/>
    <col min="8205" max="8205" width="5.21875" bestFit="1" customWidth="1"/>
    <col min="8206" max="8207" width="7.21875" bestFit="1" customWidth="1"/>
    <col min="8208" max="8208" width="8.77734375" bestFit="1" customWidth="1"/>
    <col min="8209" max="8209" width="8" bestFit="1" customWidth="1"/>
    <col min="8210" max="8210" width="7.21875" bestFit="1" customWidth="1"/>
    <col min="8211" max="8211" width="11.21875" bestFit="1" customWidth="1"/>
    <col min="8212" max="8212" width="8.44140625" bestFit="1" customWidth="1"/>
    <col min="8213" max="8213" width="7.21875" bestFit="1" customWidth="1"/>
    <col min="8214" max="8214" width="9.44140625" bestFit="1" customWidth="1"/>
    <col min="8215" max="8215" width="7.44140625" bestFit="1" customWidth="1"/>
    <col min="8449" max="8449" width="11.77734375" customWidth="1"/>
    <col min="8450" max="8450" width="16.33203125" bestFit="1" customWidth="1"/>
    <col min="8451" max="8451" width="9.44140625" bestFit="1" customWidth="1"/>
    <col min="8452" max="8452" width="7.44140625" bestFit="1" customWidth="1"/>
    <col min="8453" max="8453" width="5.21875" bestFit="1" customWidth="1"/>
    <col min="8454" max="8454" width="11.21875" bestFit="1" customWidth="1"/>
    <col min="8455" max="8455" width="7.21875" bestFit="1" customWidth="1"/>
    <col min="8456" max="8456" width="5.21875" bestFit="1" customWidth="1"/>
    <col min="8457" max="8457" width="15.21875" bestFit="1" customWidth="1"/>
    <col min="8458" max="8460" width="7.21875" bestFit="1" customWidth="1"/>
    <col min="8461" max="8461" width="5.21875" bestFit="1" customWidth="1"/>
    <col min="8462" max="8463" width="7.21875" bestFit="1" customWidth="1"/>
    <col min="8464" max="8464" width="8.77734375" bestFit="1" customWidth="1"/>
    <col min="8465" max="8465" width="8" bestFit="1" customWidth="1"/>
    <col min="8466" max="8466" width="7.21875" bestFit="1" customWidth="1"/>
    <col min="8467" max="8467" width="11.21875" bestFit="1" customWidth="1"/>
    <col min="8468" max="8468" width="8.44140625" bestFit="1" customWidth="1"/>
    <col min="8469" max="8469" width="7.21875" bestFit="1" customWidth="1"/>
    <col min="8470" max="8470" width="9.44140625" bestFit="1" customWidth="1"/>
    <col min="8471" max="8471" width="7.44140625" bestFit="1" customWidth="1"/>
    <col min="8705" max="8705" width="11.77734375" customWidth="1"/>
    <col min="8706" max="8706" width="16.33203125" bestFit="1" customWidth="1"/>
    <col min="8707" max="8707" width="9.44140625" bestFit="1" customWidth="1"/>
    <col min="8708" max="8708" width="7.44140625" bestFit="1" customWidth="1"/>
    <col min="8709" max="8709" width="5.21875" bestFit="1" customWidth="1"/>
    <col min="8710" max="8710" width="11.21875" bestFit="1" customWidth="1"/>
    <col min="8711" max="8711" width="7.21875" bestFit="1" customWidth="1"/>
    <col min="8712" max="8712" width="5.21875" bestFit="1" customWidth="1"/>
    <col min="8713" max="8713" width="15.21875" bestFit="1" customWidth="1"/>
    <col min="8714" max="8716" width="7.21875" bestFit="1" customWidth="1"/>
    <col min="8717" max="8717" width="5.21875" bestFit="1" customWidth="1"/>
    <col min="8718" max="8719" width="7.21875" bestFit="1" customWidth="1"/>
    <col min="8720" max="8720" width="8.77734375" bestFit="1" customWidth="1"/>
    <col min="8721" max="8721" width="8" bestFit="1" customWidth="1"/>
    <col min="8722" max="8722" width="7.21875" bestFit="1" customWidth="1"/>
    <col min="8723" max="8723" width="11.21875" bestFit="1" customWidth="1"/>
    <col min="8724" max="8724" width="8.44140625" bestFit="1" customWidth="1"/>
    <col min="8725" max="8725" width="7.21875" bestFit="1" customWidth="1"/>
    <col min="8726" max="8726" width="9.44140625" bestFit="1" customWidth="1"/>
    <col min="8727" max="8727" width="7.44140625" bestFit="1" customWidth="1"/>
    <col min="8961" max="8961" width="11.77734375" customWidth="1"/>
    <col min="8962" max="8962" width="16.33203125" bestFit="1" customWidth="1"/>
    <col min="8963" max="8963" width="9.44140625" bestFit="1" customWidth="1"/>
    <col min="8964" max="8964" width="7.44140625" bestFit="1" customWidth="1"/>
    <col min="8965" max="8965" width="5.21875" bestFit="1" customWidth="1"/>
    <col min="8966" max="8966" width="11.21875" bestFit="1" customWidth="1"/>
    <col min="8967" max="8967" width="7.21875" bestFit="1" customWidth="1"/>
    <col min="8968" max="8968" width="5.21875" bestFit="1" customWidth="1"/>
    <col min="8969" max="8969" width="15.21875" bestFit="1" customWidth="1"/>
    <col min="8970" max="8972" width="7.21875" bestFit="1" customWidth="1"/>
    <col min="8973" max="8973" width="5.21875" bestFit="1" customWidth="1"/>
    <col min="8974" max="8975" width="7.21875" bestFit="1" customWidth="1"/>
    <col min="8976" max="8976" width="8.77734375" bestFit="1" customWidth="1"/>
    <col min="8977" max="8977" width="8" bestFit="1" customWidth="1"/>
    <col min="8978" max="8978" width="7.21875" bestFit="1" customWidth="1"/>
    <col min="8979" max="8979" width="11.21875" bestFit="1" customWidth="1"/>
    <col min="8980" max="8980" width="8.44140625" bestFit="1" customWidth="1"/>
    <col min="8981" max="8981" width="7.21875" bestFit="1" customWidth="1"/>
    <col min="8982" max="8982" width="9.44140625" bestFit="1" customWidth="1"/>
    <col min="8983" max="8983" width="7.44140625" bestFit="1" customWidth="1"/>
    <col min="9217" max="9217" width="11.77734375" customWidth="1"/>
    <col min="9218" max="9218" width="16.33203125" bestFit="1" customWidth="1"/>
    <col min="9219" max="9219" width="9.44140625" bestFit="1" customWidth="1"/>
    <col min="9220" max="9220" width="7.44140625" bestFit="1" customWidth="1"/>
    <col min="9221" max="9221" width="5.21875" bestFit="1" customWidth="1"/>
    <col min="9222" max="9222" width="11.21875" bestFit="1" customWidth="1"/>
    <col min="9223" max="9223" width="7.21875" bestFit="1" customWidth="1"/>
    <col min="9224" max="9224" width="5.21875" bestFit="1" customWidth="1"/>
    <col min="9225" max="9225" width="15.21875" bestFit="1" customWidth="1"/>
    <col min="9226" max="9228" width="7.21875" bestFit="1" customWidth="1"/>
    <col min="9229" max="9229" width="5.21875" bestFit="1" customWidth="1"/>
    <col min="9230" max="9231" width="7.21875" bestFit="1" customWidth="1"/>
    <col min="9232" max="9232" width="8.77734375" bestFit="1" customWidth="1"/>
    <col min="9233" max="9233" width="8" bestFit="1" customWidth="1"/>
    <col min="9234" max="9234" width="7.21875" bestFit="1" customWidth="1"/>
    <col min="9235" max="9235" width="11.21875" bestFit="1" customWidth="1"/>
    <col min="9236" max="9236" width="8.44140625" bestFit="1" customWidth="1"/>
    <col min="9237" max="9237" width="7.21875" bestFit="1" customWidth="1"/>
    <col min="9238" max="9238" width="9.44140625" bestFit="1" customWidth="1"/>
    <col min="9239" max="9239" width="7.44140625" bestFit="1" customWidth="1"/>
    <col min="9473" max="9473" width="11.77734375" customWidth="1"/>
    <col min="9474" max="9474" width="16.33203125" bestFit="1" customWidth="1"/>
    <col min="9475" max="9475" width="9.44140625" bestFit="1" customWidth="1"/>
    <col min="9476" max="9476" width="7.44140625" bestFit="1" customWidth="1"/>
    <col min="9477" max="9477" width="5.21875" bestFit="1" customWidth="1"/>
    <col min="9478" max="9478" width="11.21875" bestFit="1" customWidth="1"/>
    <col min="9479" max="9479" width="7.21875" bestFit="1" customWidth="1"/>
    <col min="9480" max="9480" width="5.21875" bestFit="1" customWidth="1"/>
    <col min="9481" max="9481" width="15.21875" bestFit="1" customWidth="1"/>
    <col min="9482" max="9484" width="7.21875" bestFit="1" customWidth="1"/>
    <col min="9485" max="9485" width="5.21875" bestFit="1" customWidth="1"/>
    <col min="9486" max="9487" width="7.21875" bestFit="1" customWidth="1"/>
    <col min="9488" max="9488" width="8.77734375" bestFit="1" customWidth="1"/>
    <col min="9489" max="9489" width="8" bestFit="1" customWidth="1"/>
    <col min="9490" max="9490" width="7.21875" bestFit="1" customWidth="1"/>
    <col min="9491" max="9491" width="11.21875" bestFit="1" customWidth="1"/>
    <col min="9492" max="9492" width="8.44140625" bestFit="1" customWidth="1"/>
    <col min="9493" max="9493" width="7.21875" bestFit="1" customWidth="1"/>
    <col min="9494" max="9494" width="9.44140625" bestFit="1" customWidth="1"/>
    <col min="9495" max="9495" width="7.44140625" bestFit="1" customWidth="1"/>
    <col min="9729" max="9729" width="11.77734375" customWidth="1"/>
    <col min="9730" max="9730" width="16.33203125" bestFit="1" customWidth="1"/>
    <col min="9731" max="9731" width="9.44140625" bestFit="1" customWidth="1"/>
    <col min="9732" max="9732" width="7.44140625" bestFit="1" customWidth="1"/>
    <col min="9733" max="9733" width="5.21875" bestFit="1" customWidth="1"/>
    <col min="9734" max="9734" width="11.21875" bestFit="1" customWidth="1"/>
    <col min="9735" max="9735" width="7.21875" bestFit="1" customWidth="1"/>
    <col min="9736" max="9736" width="5.21875" bestFit="1" customWidth="1"/>
    <col min="9737" max="9737" width="15.21875" bestFit="1" customWidth="1"/>
    <col min="9738" max="9740" width="7.21875" bestFit="1" customWidth="1"/>
    <col min="9741" max="9741" width="5.21875" bestFit="1" customWidth="1"/>
    <col min="9742" max="9743" width="7.21875" bestFit="1" customWidth="1"/>
    <col min="9744" max="9744" width="8.77734375" bestFit="1" customWidth="1"/>
    <col min="9745" max="9745" width="8" bestFit="1" customWidth="1"/>
    <col min="9746" max="9746" width="7.21875" bestFit="1" customWidth="1"/>
    <col min="9747" max="9747" width="11.21875" bestFit="1" customWidth="1"/>
    <col min="9748" max="9748" width="8.44140625" bestFit="1" customWidth="1"/>
    <col min="9749" max="9749" width="7.21875" bestFit="1" customWidth="1"/>
    <col min="9750" max="9750" width="9.44140625" bestFit="1" customWidth="1"/>
    <col min="9751" max="9751" width="7.44140625" bestFit="1" customWidth="1"/>
    <col min="9985" max="9985" width="11.77734375" customWidth="1"/>
    <col min="9986" max="9986" width="16.33203125" bestFit="1" customWidth="1"/>
    <col min="9987" max="9987" width="9.44140625" bestFit="1" customWidth="1"/>
    <col min="9988" max="9988" width="7.44140625" bestFit="1" customWidth="1"/>
    <col min="9989" max="9989" width="5.21875" bestFit="1" customWidth="1"/>
    <col min="9990" max="9990" width="11.21875" bestFit="1" customWidth="1"/>
    <col min="9991" max="9991" width="7.21875" bestFit="1" customWidth="1"/>
    <col min="9992" max="9992" width="5.21875" bestFit="1" customWidth="1"/>
    <col min="9993" max="9993" width="15.21875" bestFit="1" customWidth="1"/>
    <col min="9994" max="9996" width="7.21875" bestFit="1" customWidth="1"/>
    <col min="9997" max="9997" width="5.21875" bestFit="1" customWidth="1"/>
    <col min="9998" max="9999" width="7.21875" bestFit="1" customWidth="1"/>
    <col min="10000" max="10000" width="8.77734375" bestFit="1" customWidth="1"/>
    <col min="10001" max="10001" width="8" bestFit="1" customWidth="1"/>
    <col min="10002" max="10002" width="7.21875" bestFit="1" customWidth="1"/>
    <col min="10003" max="10003" width="11.21875" bestFit="1" customWidth="1"/>
    <col min="10004" max="10004" width="8.44140625" bestFit="1" customWidth="1"/>
    <col min="10005" max="10005" width="7.21875" bestFit="1" customWidth="1"/>
    <col min="10006" max="10006" width="9.44140625" bestFit="1" customWidth="1"/>
    <col min="10007" max="10007" width="7.44140625" bestFit="1" customWidth="1"/>
    <col min="10241" max="10241" width="11.77734375" customWidth="1"/>
    <col min="10242" max="10242" width="16.33203125" bestFit="1" customWidth="1"/>
    <col min="10243" max="10243" width="9.44140625" bestFit="1" customWidth="1"/>
    <col min="10244" max="10244" width="7.44140625" bestFit="1" customWidth="1"/>
    <col min="10245" max="10245" width="5.21875" bestFit="1" customWidth="1"/>
    <col min="10246" max="10246" width="11.21875" bestFit="1" customWidth="1"/>
    <col min="10247" max="10247" width="7.21875" bestFit="1" customWidth="1"/>
    <col min="10248" max="10248" width="5.21875" bestFit="1" customWidth="1"/>
    <col min="10249" max="10249" width="15.21875" bestFit="1" customWidth="1"/>
    <col min="10250" max="10252" width="7.21875" bestFit="1" customWidth="1"/>
    <col min="10253" max="10253" width="5.21875" bestFit="1" customWidth="1"/>
    <col min="10254" max="10255" width="7.21875" bestFit="1" customWidth="1"/>
    <col min="10256" max="10256" width="8.77734375" bestFit="1" customWidth="1"/>
    <col min="10257" max="10257" width="8" bestFit="1" customWidth="1"/>
    <col min="10258" max="10258" width="7.21875" bestFit="1" customWidth="1"/>
    <col min="10259" max="10259" width="11.21875" bestFit="1" customWidth="1"/>
    <col min="10260" max="10260" width="8.44140625" bestFit="1" customWidth="1"/>
    <col min="10261" max="10261" width="7.21875" bestFit="1" customWidth="1"/>
    <col min="10262" max="10262" width="9.44140625" bestFit="1" customWidth="1"/>
    <col min="10263" max="10263" width="7.44140625" bestFit="1" customWidth="1"/>
    <col min="10497" max="10497" width="11.77734375" customWidth="1"/>
    <col min="10498" max="10498" width="16.33203125" bestFit="1" customWidth="1"/>
    <col min="10499" max="10499" width="9.44140625" bestFit="1" customWidth="1"/>
    <col min="10500" max="10500" width="7.44140625" bestFit="1" customWidth="1"/>
    <col min="10501" max="10501" width="5.21875" bestFit="1" customWidth="1"/>
    <col min="10502" max="10502" width="11.21875" bestFit="1" customWidth="1"/>
    <col min="10503" max="10503" width="7.21875" bestFit="1" customWidth="1"/>
    <col min="10504" max="10504" width="5.21875" bestFit="1" customWidth="1"/>
    <col min="10505" max="10505" width="15.21875" bestFit="1" customWidth="1"/>
    <col min="10506" max="10508" width="7.21875" bestFit="1" customWidth="1"/>
    <col min="10509" max="10509" width="5.21875" bestFit="1" customWidth="1"/>
    <col min="10510" max="10511" width="7.21875" bestFit="1" customWidth="1"/>
    <col min="10512" max="10512" width="8.77734375" bestFit="1" customWidth="1"/>
    <col min="10513" max="10513" width="8" bestFit="1" customWidth="1"/>
    <col min="10514" max="10514" width="7.21875" bestFit="1" customWidth="1"/>
    <col min="10515" max="10515" width="11.21875" bestFit="1" customWidth="1"/>
    <col min="10516" max="10516" width="8.44140625" bestFit="1" customWidth="1"/>
    <col min="10517" max="10517" width="7.21875" bestFit="1" customWidth="1"/>
    <col min="10518" max="10518" width="9.44140625" bestFit="1" customWidth="1"/>
    <col min="10519" max="10519" width="7.44140625" bestFit="1" customWidth="1"/>
    <col min="10753" max="10753" width="11.77734375" customWidth="1"/>
    <col min="10754" max="10754" width="16.33203125" bestFit="1" customWidth="1"/>
    <col min="10755" max="10755" width="9.44140625" bestFit="1" customWidth="1"/>
    <col min="10756" max="10756" width="7.44140625" bestFit="1" customWidth="1"/>
    <col min="10757" max="10757" width="5.21875" bestFit="1" customWidth="1"/>
    <col min="10758" max="10758" width="11.21875" bestFit="1" customWidth="1"/>
    <col min="10759" max="10759" width="7.21875" bestFit="1" customWidth="1"/>
    <col min="10760" max="10760" width="5.21875" bestFit="1" customWidth="1"/>
    <col min="10761" max="10761" width="15.21875" bestFit="1" customWidth="1"/>
    <col min="10762" max="10764" width="7.21875" bestFit="1" customWidth="1"/>
    <col min="10765" max="10765" width="5.21875" bestFit="1" customWidth="1"/>
    <col min="10766" max="10767" width="7.21875" bestFit="1" customWidth="1"/>
    <col min="10768" max="10768" width="8.77734375" bestFit="1" customWidth="1"/>
    <col min="10769" max="10769" width="8" bestFit="1" customWidth="1"/>
    <col min="10770" max="10770" width="7.21875" bestFit="1" customWidth="1"/>
    <col min="10771" max="10771" width="11.21875" bestFit="1" customWidth="1"/>
    <col min="10772" max="10772" width="8.44140625" bestFit="1" customWidth="1"/>
    <col min="10773" max="10773" width="7.21875" bestFit="1" customWidth="1"/>
    <col min="10774" max="10774" width="9.44140625" bestFit="1" customWidth="1"/>
    <col min="10775" max="10775" width="7.44140625" bestFit="1" customWidth="1"/>
    <col min="11009" max="11009" width="11.77734375" customWidth="1"/>
    <col min="11010" max="11010" width="16.33203125" bestFit="1" customWidth="1"/>
    <col min="11011" max="11011" width="9.44140625" bestFit="1" customWidth="1"/>
    <col min="11012" max="11012" width="7.44140625" bestFit="1" customWidth="1"/>
    <col min="11013" max="11013" width="5.21875" bestFit="1" customWidth="1"/>
    <col min="11014" max="11014" width="11.21875" bestFit="1" customWidth="1"/>
    <col min="11015" max="11015" width="7.21875" bestFit="1" customWidth="1"/>
    <col min="11016" max="11016" width="5.21875" bestFit="1" customWidth="1"/>
    <col min="11017" max="11017" width="15.21875" bestFit="1" customWidth="1"/>
    <col min="11018" max="11020" width="7.21875" bestFit="1" customWidth="1"/>
    <col min="11021" max="11021" width="5.21875" bestFit="1" customWidth="1"/>
    <col min="11022" max="11023" width="7.21875" bestFit="1" customWidth="1"/>
    <col min="11024" max="11024" width="8.77734375" bestFit="1" customWidth="1"/>
    <col min="11025" max="11025" width="8" bestFit="1" customWidth="1"/>
    <col min="11026" max="11026" width="7.21875" bestFit="1" customWidth="1"/>
    <col min="11027" max="11027" width="11.21875" bestFit="1" customWidth="1"/>
    <col min="11028" max="11028" width="8.44140625" bestFit="1" customWidth="1"/>
    <col min="11029" max="11029" width="7.21875" bestFit="1" customWidth="1"/>
    <col min="11030" max="11030" width="9.44140625" bestFit="1" customWidth="1"/>
    <col min="11031" max="11031" width="7.44140625" bestFit="1" customWidth="1"/>
    <col min="11265" max="11265" width="11.77734375" customWidth="1"/>
    <col min="11266" max="11266" width="16.33203125" bestFit="1" customWidth="1"/>
    <col min="11267" max="11267" width="9.44140625" bestFit="1" customWidth="1"/>
    <col min="11268" max="11268" width="7.44140625" bestFit="1" customWidth="1"/>
    <col min="11269" max="11269" width="5.21875" bestFit="1" customWidth="1"/>
    <col min="11270" max="11270" width="11.21875" bestFit="1" customWidth="1"/>
    <col min="11271" max="11271" width="7.21875" bestFit="1" customWidth="1"/>
    <col min="11272" max="11272" width="5.21875" bestFit="1" customWidth="1"/>
    <col min="11273" max="11273" width="15.21875" bestFit="1" customWidth="1"/>
    <col min="11274" max="11276" width="7.21875" bestFit="1" customWidth="1"/>
    <col min="11277" max="11277" width="5.21875" bestFit="1" customWidth="1"/>
    <col min="11278" max="11279" width="7.21875" bestFit="1" customWidth="1"/>
    <col min="11280" max="11280" width="8.77734375" bestFit="1" customWidth="1"/>
    <col min="11281" max="11281" width="8" bestFit="1" customWidth="1"/>
    <col min="11282" max="11282" width="7.21875" bestFit="1" customWidth="1"/>
    <col min="11283" max="11283" width="11.21875" bestFit="1" customWidth="1"/>
    <col min="11284" max="11284" width="8.44140625" bestFit="1" customWidth="1"/>
    <col min="11285" max="11285" width="7.21875" bestFit="1" customWidth="1"/>
    <col min="11286" max="11286" width="9.44140625" bestFit="1" customWidth="1"/>
    <col min="11287" max="11287" width="7.44140625" bestFit="1" customWidth="1"/>
    <col min="11521" max="11521" width="11.77734375" customWidth="1"/>
    <col min="11522" max="11522" width="16.33203125" bestFit="1" customWidth="1"/>
    <col min="11523" max="11523" width="9.44140625" bestFit="1" customWidth="1"/>
    <col min="11524" max="11524" width="7.44140625" bestFit="1" customWidth="1"/>
    <col min="11525" max="11525" width="5.21875" bestFit="1" customWidth="1"/>
    <col min="11526" max="11526" width="11.21875" bestFit="1" customWidth="1"/>
    <col min="11527" max="11527" width="7.21875" bestFit="1" customWidth="1"/>
    <col min="11528" max="11528" width="5.21875" bestFit="1" customWidth="1"/>
    <col min="11529" max="11529" width="15.21875" bestFit="1" customWidth="1"/>
    <col min="11530" max="11532" width="7.21875" bestFit="1" customWidth="1"/>
    <col min="11533" max="11533" width="5.21875" bestFit="1" customWidth="1"/>
    <col min="11534" max="11535" width="7.21875" bestFit="1" customWidth="1"/>
    <col min="11536" max="11536" width="8.77734375" bestFit="1" customWidth="1"/>
    <col min="11537" max="11537" width="8" bestFit="1" customWidth="1"/>
    <col min="11538" max="11538" width="7.21875" bestFit="1" customWidth="1"/>
    <col min="11539" max="11539" width="11.21875" bestFit="1" customWidth="1"/>
    <col min="11540" max="11540" width="8.44140625" bestFit="1" customWidth="1"/>
    <col min="11541" max="11541" width="7.21875" bestFit="1" customWidth="1"/>
    <col min="11542" max="11542" width="9.44140625" bestFit="1" customWidth="1"/>
    <col min="11543" max="11543" width="7.44140625" bestFit="1" customWidth="1"/>
    <col min="11777" max="11777" width="11.77734375" customWidth="1"/>
    <col min="11778" max="11778" width="16.33203125" bestFit="1" customWidth="1"/>
    <col min="11779" max="11779" width="9.44140625" bestFit="1" customWidth="1"/>
    <col min="11780" max="11780" width="7.44140625" bestFit="1" customWidth="1"/>
    <col min="11781" max="11781" width="5.21875" bestFit="1" customWidth="1"/>
    <col min="11782" max="11782" width="11.21875" bestFit="1" customWidth="1"/>
    <col min="11783" max="11783" width="7.21875" bestFit="1" customWidth="1"/>
    <col min="11784" max="11784" width="5.21875" bestFit="1" customWidth="1"/>
    <col min="11785" max="11785" width="15.21875" bestFit="1" customWidth="1"/>
    <col min="11786" max="11788" width="7.21875" bestFit="1" customWidth="1"/>
    <col min="11789" max="11789" width="5.21875" bestFit="1" customWidth="1"/>
    <col min="11790" max="11791" width="7.21875" bestFit="1" customWidth="1"/>
    <col min="11792" max="11792" width="8.77734375" bestFit="1" customWidth="1"/>
    <col min="11793" max="11793" width="8" bestFit="1" customWidth="1"/>
    <col min="11794" max="11794" width="7.21875" bestFit="1" customWidth="1"/>
    <col min="11795" max="11795" width="11.21875" bestFit="1" customWidth="1"/>
    <col min="11796" max="11796" width="8.44140625" bestFit="1" customWidth="1"/>
    <col min="11797" max="11797" width="7.21875" bestFit="1" customWidth="1"/>
    <col min="11798" max="11798" width="9.44140625" bestFit="1" customWidth="1"/>
    <col min="11799" max="11799" width="7.44140625" bestFit="1" customWidth="1"/>
    <col min="12033" max="12033" width="11.77734375" customWidth="1"/>
    <col min="12034" max="12034" width="16.33203125" bestFit="1" customWidth="1"/>
    <col min="12035" max="12035" width="9.44140625" bestFit="1" customWidth="1"/>
    <col min="12036" max="12036" width="7.44140625" bestFit="1" customWidth="1"/>
    <col min="12037" max="12037" width="5.21875" bestFit="1" customWidth="1"/>
    <col min="12038" max="12038" width="11.21875" bestFit="1" customWidth="1"/>
    <col min="12039" max="12039" width="7.21875" bestFit="1" customWidth="1"/>
    <col min="12040" max="12040" width="5.21875" bestFit="1" customWidth="1"/>
    <col min="12041" max="12041" width="15.21875" bestFit="1" customWidth="1"/>
    <col min="12042" max="12044" width="7.21875" bestFit="1" customWidth="1"/>
    <col min="12045" max="12045" width="5.21875" bestFit="1" customWidth="1"/>
    <col min="12046" max="12047" width="7.21875" bestFit="1" customWidth="1"/>
    <col min="12048" max="12048" width="8.77734375" bestFit="1" customWidth="1"/>
    <col min="12049" max="12049" width="8" bestFit="1" customWidth="1"/>
    <col min="12050" max="12050" width="7.21875" bestFit="1" customWidth="1"/>
    <col min="12051" max="12051" width="11.21875" bestFit="1" customWidth="1"/>
    <col min="12052" max="12052" width="8.44140625" bestFit="1" customWidth="1"/>
    <col min="12053" max="12053" width="7.21875" bestFit="1" customWidth="1"/>
    <col min="12054" max="12054" width="9.44140625" bestFit="1" customWidth="1"/>
    <col min="12055" max="12055" width="7.44140625" bestFit="1" customWidth="1"/>
    <col min="12289" max="12289" width="11.77734375" customWidth="1"/>
    <col min="12290" max="12290" width="16.33203125" bestFit="1" customWidth="1"/>
    <col min="12291" max="12291" width="9.44140625" bestFit="1" customWidth="1"/>
    <col min="12292" max="12292" width="7.44140625" bestFit="1" customWidth="1"/>
    <col min="12293" max="12293" width="5.21875" bestFit="1" customWidth="1"/>
    <col min="12294" max="12294" width="11.21875" bestFit="1" customWidth="1"/>
    <col min="12295" max="12295" width="7.21875" bestFit="1" customWidth="1"/>
    <col min="12296" max="12296" width="5.21875" bestFit="1" customWidth="1"/>
    <col min="12297" max="12297" width="15.21875" bestFit="1" customWidth="1"/>
    <col min="12298" max="12300" width="7.21875" bestFit="1" customWidth="1"/>
    <col min="12301" max="12301" width="5.21875" bestFit="1" customWidth="1"/>
    <col min="12302" max="12303" width="7.21875" bestFit="1" customWidth="1"/>
    <col min="12304" max="12304" width="8.77734375" bestFit="1" customWidth="1"/>
    <col min="12305" max="12305" width="8" bestFit="1" customWidth="1"/>
    <col min="12306" max="12306" width="7.21875" bestFit="1" customWidth="1"/>
    <col min="12307" max="12307" width="11.21875" bestFit="1" customWidth="1"/>
    <col min="12308" max="12308" width="8.44140625" bestFit="1" customWidth="1"/>
    <col min="12309" max="12309" width="7.21875" bestFit="1" customWidth="1"/>
    <col min="12310" max="12310" width="9.44140625" bestFit="1" customWidth="1"/>
    <col min="12311" max="12311" width="7.44140625" bestFit="1" customWidth="1"/>
    <col min="12545" max="12545" width="11.77734375" customWidth="1"/>
    <col min="12546" max="12546" width="16.33203125" bestFit="1" customWidth="1"/>
    <col min="12547" max="12547" width="9.44140625" bestFit="1" customWidth="1"/>
    <col min="12548" max="12548" width="7.44140625" bestFit="1" customWidth="1"/>
    <col min="12549" max="12549" width="5.21875" bestFit="1" customWidth="1"/>
    <col min="12550" max="12550" width="11.21875" bestFit="1" customWidth="1"/>
    <col min="12551" max="12551" width="7.21875" bestFit="1" customWidth="1"/>
    <col min="12552" max="12552" width="5.21875" bestFit="1" customWidth="1"/>
    <col min="12553" max="12553" width="15.21875" bestFit="1" customWidth="1"/>
    <col min="12554" max="12556" width="7.21875" bestFit="1" customWidth="1"/>
    <col min="12557" max="12557" width="5.21875" bestFit="1" customWidth="1"/>
    <col min="12558" max="12559" width="7.21875" bestFit="1" customWidth="1"/>
    <col min="12560" max="12560" width="8.77734375" bestFit="1" customWidth="1"/>
    <col min="12561" max="12561" width="8" bestFit="1" customWidth="1"/>
    <col min="12562" max="12562" width="7.21875" bestFit="1" customWidth="1"/>
    <col min="12563" max="12563" width="11.21875" bestFit="1" customWidth="1"/>
    <col min="12564" max="12564" width="8.44140625" bestFit="1" customWidth="1"/>
    <col min="12565" max="12565" width="7.21875" bestFit="1" customWidth="1"/>
    <col min="12566" max="12566" width="9.44140625" bestFit="1" customWidth="1"/>
    <col min="12567" max="12567" width="7.44140625" bestFit="1" customWidth="1"/>
    <col min="12801" max="12801" width="11.77734375" customWidth="1"/>
    <col min="12802" max="12802" width="16.33203125" bestFit="1" customWidth="1"/>
    <col min="12803" max="12803" width="9.44140625" bestFit="1" customWidth="1"/>
    <col min="12804" max="12804" width="7.44140625" bestFit="1" customWidth="1"/>
    <col min="12805" max="12805" width="5.21875" bestFit="1" customWidth="1"/>
    <col min="12806" max="12806" width="11.21875" bestFit="1" customWidth="1"/>
    <col min="12807" max="12807" width="7.21875" bestFit="1" customWidth="1"/>
    <col min="12808" max="12808" width="5.21875" bestFit="1" customWidth="1"/>
    <col min="12809" max="12809" width="15.21875" bestFit="1" customWidth="1"/>
    <col min="12810" max="12812" width="7.21875" bestFit="1" customWidth="1"/>
    <col min="12813" max="12813" width="5.21875" bestFit="1" customWidth="1"/>
    <col min="12814" max="12815" width="7.21875" bestFit="1" customWidth="1"/>
    <col min="12816" max="12816" width="8.77734375" bestFit="1" customWidth="1"/>
    <col min="12817" max="12817" width="8" bestFit="1" customWidth="1"/>
    <col min="12818" max="12818" width="7.21875" bestFit="1" customWidth="1"/>
    <col min="12819" max="12819" width="11.21875" bestFit="1" customWidth="1"/>
    <col min="12820" max="12820" width="8.44140625" bestFit="1" customWidth="1"/>
    <col min="12821" max="12821" width="7.21875" bestFit="1" customWidth="1"/>
    <col min="12822" max="12822" width="9.44140625" bestFit="1" customWidth="1"/>
    <col min="12823" max="12823" width="7.44140625" bestFit="1" customWidth="1"/>
    <col min="13057" max="13057" width="11.77734375" customWidth="1"/>
    <col min="13058" max="13058" width="16.33203125" bestFit="1" customWidth="1"/>
    <col min="13059" max="13059" width="9.44140625" bestFit="1" customWidth="1"/>
    <col min="13060" max="13060" width="7.44140625" bestFit="1" customWidth="1"/>
    <col min="13061" max="13061" width="5.21875" bestFit="1" customWidth="1"/>
    <col min="13062" max="13062" width="11.21875" bestFit="1" customWidth="1"/>
    <col min="13063" max="13063" width="7.21875" bestFit="1" customWidth="1"/>
    <col min="13064" max="13064" width="5.21875" bestFit="1" customWidth="1"/>
    <col min="13065" max="13065" width="15.21875" bestFit="1" customWidth="1"/>
    <col min="13066" max="13068" width="7.21875" bestFit="1" customWidth="1"/>
    <col min="13069" max="13069" width="5.21875" bestFit="1" customWidth="1"/>
    <col min="13070" max="13071" width="7.21875" bestFit="1" customWidth="1"/>
    <col min="13072" max="13072" width="8.77734375" bestFit="1" customWidth="1"/>
    <col min="13073" max="13073" width="8" bestFit="1" customWidth="1"/>
    <col min="13074" max="13074" width="7.21875" bestFit="1" customWidth="1"/>
    <col min="13075" max="13075" width="11.21875" bestFit="1" customWidth="1"/>
    <col min="13076" max="13076" width="8.44140625" bestFit="1" customWidth="1"/>
    <col min="13077" max="13077" width="7.21875" bestFit="1" customWidth="1"/>
    <col min="13078" max="13078" width="9.44140625" bestFit="1" customWidth="1"/>
    <col min="13079" max="13079" width="7.44140625" bestFit="1" customWidth="1"/>
    <col min="13313" max="13313" width="11.77734375" customWidth="1"/>
    <col min="13314" max="13314" width="16.33203125" bestFit="1" customWidth="1"/>
    <col min="13315" max="13315" width="9.44140625" bestFit="1" customWidth="1"/>
    <col min="13316" max="13316" width="7.44140625" bestFit="1" customWidth="1"/>
    <col min="13317" max="13317" width="5.21875" bestFit="1" customWidth="1"/>
    <col min="13318" max="13318" width="11.21875" bestFit="1" customWidth="1"/>
    <col min="13319" max="13319" width="7.21875" bestFit="1" customWidth="1"/>
    <col min="13320" max="13320" width="5.21875" bestFit="1" customWidth="1"/>
    <col min="13321" max="13321" width="15.21875" bestFit="1" customWidth="1"/>
    <col min="13322" max="13324" width="7.21875" bestFit="1" customWidth="1"/>
    <col min="13325" max="13325" width="5.21875" bestFit="1" customWidth="1"/>
    <col min="13326" max="13327" width="7.21875" bestFit="1" customWidth="1"/>
    <col min="13328" max="13328" width="8.77734375" bestFit="1" customWidth="1"/>
    <col min="13329" max="13329" width="8" bestFit="1" customWidth="1"/>
    <col min="13330" max="13330" width="7.21875" bestFit="1" customWidth="1"/>
    <col min="13331" max="13331" width="11.21875" bestFit="1" customWidth="1"/>
    <col min="13332" max="13332" width="8.44140625" bestFit="1" customWidth="1"/>
    <col min="13333" max="13333" width="7.21875" bestFit="1" customWidth="1"/>
    <col min="13334" max="13334" width="9.44140625" bestFit="1" customWidth="1"/>
    <col min="13335" max="13335" width="7.44140625" bestFit="1" customWidth="1"/>
    <col min="13569" max="13569" width="11.77734375" customWidth="1"/>
    <col min="13570" max="13570" width="16.33203125" bestFit="1" customWidth="1"/>
    <col min="13571" max="13571" width="9.44140625" bestFit="1" customWidth="1"/>
    <col min="13572" max="13572" width="7.44140625" bestFit="1" customWidth="1"/>
    <col min="13573" max="13573" width="5.21875" bestFit="1" customWidth="1"/>
    <col min="13574" max="13574" width="11.21875" bestFit="1" customWidth="1"/>
    <col min="13575" max="13575" width="7.21875" bestFit="1" customWidth="1"/>
    <col min="13576" max="13576" width="5.21875" bestFit="1" customWidth="1"/>
    <col min="13577" max="13577" width="15.21875" bestFit="1" customWidth="1"/>
    <col min="13578" max="13580" width="7.21875" bestFit="1" customWidth="1"/>
    <col min="13581" max="13581" width="5.21875" bestFit="1" customWidth="1"/>
    <col min="13582" max="13583" width="7.21875" bestFit="1" customWidth="1"/>
    <col min="13584" max="13584" width="8.77734375" bestFit="1" customWidth="1"/>
    <col min="13585" max="13585" width="8" bestFit="1" customWidth="1"/>
    <col min="13586" max="13586" width="7.21875" bestFit="1" customWidth="1"/>
    <col min="13587" max="13587" width="11.21875" bestFit="1" customWidth="1"/>
    <col min="13588" max="13588" width="8.44140625" bestFit="1" customWidth="1"/>
    <col min="13589" max="13589" width="7.21875" bestFit="1" customWidth="1"/>
    <col min="13590" max="13590" width="9.44140625" bestFit="1" customWidth="1"/>
    <col min="13591" max="13591" width="7.44140625" bestFit="1" customWidth="1"/>
    <col min="13825" max="13825" width="11.77734375" customWidth="1"/>
    <col min="13826" max="13826" width="16.33203125" bestFit="1" customWidth="1"/>
    <col min="13827" max="13827" width="9.44140625" bestFit="1" customWidth="1"/>
    <col min="13828" max="13828" width="7.44140625" bestFit="1" customWidth="1"/>
    <col min="13829" max="13829" width="5.21875" bestFit="1" customWidth="1"/>
    <col min="13830" max="13830" width="11.21875" bestFit="1" customWidth="1"/>
    <col min="13831" max="13831" width="7.21875" bestFit="1" customWidth="1"/>
    <col min="13832" max="13832" width="5.21875" bestFit="1" customWidth="1"/>
    <col min="13833" max="13833" width="15.21875" bestFit="1" customWidth="1"/>
    <col min="13834" max="13836" width="7.21875" bestFit="1" customWidth="1"/>
    <col min="13837" max="13837" width="5.21875" bestFit="1" customWidth="1"/>
    <col min="13838" max="13839" width="7.21875" bestFit="1" customWidth="1"/>
    <col min="13840" max="13840" width="8.77734375" bestFit="1" customWidth="1"/>
    <col min="13841" max="13841" width="8" bestFit="1" customWidth="1"/>
    <col min="13842" max="13842" width="7.21875" bestFit="1" customWidth="1"/>
    <col min="13843" max="13843" width="11.21875" bestFit="1" customWidth="1"/>
    <col min="13844" max="13844" width="8.44140625" bestFit="1" customWidth="1"/>
    <col min="13845" max="13845" width="7.21875" bestFit="1" customWidth="1"/>
    <col min="13846" max="13846" width="9.44140625" bestFit="1" customWidth="1"/>
    <col min="13847" max="13847" width="7.44140625" bestFit="1" customWidth="1"/>
    <col min="14081" max="14081" width="11.77734375" customWidth="1"/>
    <col min="14082" max="14082" width="16.33203125" bestFit="1" customWidth="1"/>
    <col min="14083" max="14083" width="9.44140625" bestFit="1" customWidth="1"/>
    <col min="14084" max="14084" width="7.44140625" bestFit="1" customWidth="1"/>
    <col min="14085" max="14085" width="5.21875" bestFit="1" customWidth="1"/>
    <col min="14086" max="14086" width="11.21875" bestFit="1" customWidth="1"/>
    <col min="14087" max="14087" width="7.21875" bestFit="1" customWidth="1"/>
    <col min="14088" max="14088" width="5.21875" bestFit="1" customWidth="1"/>
    <col min="14089" max="14089" width="15.21875" bestFit="1" customWidth="1"/>
    <col min="14090" max="14092" width="7.21875" bestFit="1" customWidth="1"/>
    <col min="14093" max="14093" width="5.21875" bestFit="1" customWidth="1"/>
    <col min="14094" max="14095" width="7.21875" bestFit="1" customWidth="1"/>
    <col min="14096" max="14096" width="8.77734375" bestFit="1" customWidth="1"/>
    <col min="14097" max="14097" width="8" bestFit="1" customWidth="1"/>
    <col min="14098" max="14098" width="7.21875" bestFit="1" customWidth="1"/>
    <col min="14099" max="14099" width="11.21875" bestFit="1" customWidth="1"/>
    <col min="14100" max="14100" width="8.44140625" bestFit="1" customWidth="1"/>
    <col min="14101" max="14101" width="7.21875" bestFit="1" customWidth="1"/>
    <col min="14102" max="14102" width="9.44140625" bestFit="1" customWidth="1"/>
    <col min="14103" max="14103" width="7.44140625" bestFit="1" customWidth="1"/>
    <col min="14337" max="14337" width="11.77734375" customWidth="1"/>
    <col min="14338" max="14338" width="16.33203125" bestFit="1" customWidth="1"/>
    <col min="14339" max="14339" width="9.44140625" bestFit="1" customWidth="1"/>
    <col min="14340" max="14340" width="7.44140625" bestFit="1" customWidth="1"/>
    <col min="14341" max="14341" width="5.21875" bestFit="1" customWidth="1"/>
    <col min="14342" max="14342" width="11.21875" bestFit="1" customWidth="1"/>
    <col min="14343" max="14343" width="7.21875" bestFit="1" customWidth="1"/>
    <col min="14344" max="14344" width="5.21875" bestFit="1" customWidth="1"/>
    <col min="14345" max="14345" width="15.21875" bestFit="1" customWidth="1"/>
    <col min="14346" max="14348" width="7.21875" bestFit="1" customWidth="1"/>
    <col min="14349" max="14349" width="5.21875" bestFit="1" customWidth="1"/>
    <col min="14350" max="14351" width="7.21875" bestFit="1" customWidth="1"/>
    <col min="14352" max="14352" width="8.77734375" bestFit="1" customWidth="1"/>
    <col min="14353" max="14353" width="8" bestFit="1" customWidth="1"/>
    <col min="14354" max="14354" width="7.21875" bestFit="1" customWidth="1"/>
    <col min="14355" max="14355" width="11.21875" bestFit="1" customWidth="1"/>
    <col min="14356" max="14356" width="8.44140625" bestFit="1" customWidth="1"/>
    <col min="14357" max="14357" width="7.21875" bestFit="1" customWidth="1"/>
    <col min="14358" max="14358" width="9.44140625" bestFit="1" customWidth="1"/>
    <col min="14359" max="14359" width="7.44140625" bestFit="1" customWidth="1"/>
    <col min="14593" max="14593" width="11.77734375" customWidth="1"/>
    <col min="14594" max="14594" width="16.33203125" bestFit="1" customWidth="1"/>
    <col min="14595" max="14595" width="9.44140625" bestFit="1" customWidth="1"/>
    <col min="14596" max="14596" width="7.44140625" bestFit="1" customWidth="1"/>
    <col min="14597" max="14597" width="5.21875" bestFit="1" customWidth="1"/>
    <col min="14598" max="14598" width="11.21875" bestFit="1" customWidth="1"/>
    <col min="14599" max="14599" width="7.21875" bestFit="1" customWidth="1"/>
    <col min="14600" max="14600" width="5.21875" bestFit="1" customWidth="1"/>
    <col min="14601" max="14601" width="15.21875" bestFit="1" customWidth="1"/>
    <col min="14602" max="14604" width="7.21875" bestFit="1" customWidth="1"/>
    <col min="14605" max="14605" width="5.21875" bestFit="1" customWidth="1"/>
    <col min="14606" max="14607" width="7.21875" bestFit="1" customWidth="1"/>
    <col min="14608" max="14608" width="8.77734375" bestFit="1" customWidth="1"/>
    <col min="14609" max="14609" width="8" bestFit="1" customWidth="1"/>
    <col min="14610" max="14610" width="7.21875" bestFit="1" customWidth="1"/>
    <col min="14611" max="14611" width="11.21875" bestFit="1" customWidth="1"/>
    <col min="14612" max="14612" width="8.44140625" bestFit="1" customWidth="1"/>
    <col min="14613" max="14613" width="7.21875" bestFit="1" customWidth="1"/>
    <col min="14614" max="14614" width="9.44140625" bestFit="1" customWidth="1"/>
    <col min="14615" max="14615" width="7.44140625" bestFit="1" customWidth="1"/>
    <col min="14849" max="14849" width="11.77734375" customWidth="1"/>
    <col min="14850" max="14850" width="16.33203125" bestFit="1" customWidth="1"/>
    <col min="14851" max="14851" width="9.44140625" bestFit="1" customWidth="1"/>
    <col min="14852" max="14852" width="7.44140625" bestFit="1" customWidth="1"/>
    <col min="14853" max="14853" width="5.21875" bestFit="1" customWidth="1"/>
    <col min="14854" max="14854" width="11.21875" bestFit="1" customWidth="1"/>
    <col min="14855" max="14855" width="7.21875" bestFit="1" customWidth="1"/>
    <col min="14856" max="14856" width="5.21875" bestFit="1" customWidth="1"/>
    <col min="14857" max="14857" width="15.21875" bestFit="1" customWidth="1"/>
    <col min="14858" max="14860" width="7.21875" bestFit="1" customWidth="1"/>
    <col min="14861" max="14861" width="5.21875" bestFit="1" customWidth="1"/>
    <col min="14862" max="14863" width="7.21875" bestFit="1" customWidth="1"/>
    <col min="14864" max="14864" width="8.77734375" bestFit="1" customWidth="1"/>
    <col min="14865" max="14865" width="8" bestFit="1" customWidth="1"/>
    <col min="14866" max="14866" width="7.21875" bestFit="1" customWidth="1"/>
    <col min="14867" max="14867" width="11.21875" bestFit="1" customWidth="1"/>
    <col min="14868" max="14868" width="8.44140625" bestFit="1" customWidth="1"/>
    <col min="14869" max="14869" width="7.21875" bestFit="1" customWidth="1"/>
    <col min="14870" max="14870" width="9.44140625" bestFit="1" customWidth="1"/>
    <col min="14871" max="14871" width="7.44140625" bestFit="1" customWidth="1"/>
    <col min="15105" max="15105" width="11.77734375" customWidth="1"/>
    <col min="15106" max="15106" width="16.33203125" bestFit="1" customWidth="1"/>
    <col min="15107" max="15107" width="9.44140625" bestFit="1" customWidth="1"/>
    <col min="15108" max="15108" width="7.44140625" bestFit="1" customWidth="1"/>
    <col min="15109" max="15109" width="5.21875" bestFit="1" customWidth="1"/>
    <col min="15110" max="15110" width="11.21875" bestFit="1" customWidth="1"/>
    <col min="15111" max="15111" width="7.21875" bestFit="1" customWidth="1"/>
    <col min="15112" max="15112" width="5.21875" bestFit="1" customWidth="1"/>
    <col min="15113" max="15113" width="15.21875" bestFit="1" customWidth="1"/>
    <col min="15114" max="15116" width="7.21875" bestFit="1" customWidth="1"/>
    <col min="15117" max="15117" width="5.21875" bestFit="1" customWidth="1"/>
    <col min="15118" max="15119" width="7.21875" bestFit="1" customWidth="1"/>
    <col min="15120" max="15120" width="8.77734375" bestFit="1" customWidth="1"/>
    <col min="15121" max="15121" width="8" bestFit="1" customWidth="1"/>
    <col min="15122" max="15122" width="7.21875" bestFit="1" customWidth="1"/>
    <col min="15123" max="15123" width="11.21875" bestFit="1" customWidth="1"/>
    <col min="15124" max="15124" width="8.44140625" bestFit="1" customWidth="1"/>
    <col min="15125" max="15125" width="7.21875" bestFit="1" customWidth="1"/>
    <col min="15126" max="15126" width="9.44140625" bestFit="1" customWidth="1"/>
    <col min="15127" max="15127" width="7.44140625" bestFit="1" customWidth="1"/>
    <col min="15361" max="15361" width="11.77734375" customWidth="1"/>
    <col min="15362" max="15362" width="16.33203125" bestFit="1" customWidth="1"/>
    <col min="15363" max="15363" width="9.44140625" bestFit="1" customWidth="1"/>
    <col min="15364" max="15364" width="7.44140625" bestFit="1" customWidth="1"/>
    <col min="15365" max="15365" width="5.21875" bestFit="1" customWidth="1"/>
    <col min="15366" max="15366" width="11.21875" bestFit="1" customWidth="1"/>
    <col min="15367" max="15367" width="7.21875" bestFit="1" customWidth="1"/>
    <col min="15368" max="15368" width="5.21875" bestFit="1" customWidth="1"/>
    <col min="15369" max="15369" width="15.21875" bestFit="1" customWidth="1"/>
    <col min="15370" max="15372" width="7.21875" bestFit="1" customWidth="1"/>
    <col min="15373" max="15373" width="5.21875" bestFit="1" customWidth="1"/>
    <col min="15374" max="15375" width="7.21875" bestFit="1" customWidth="1"/>
    <col min="15376" max="15376" width="8.77734375" bestFit="1" customWidth="1"/>
    <col min="15377" max="15377" width="8" bestFit="1" customWidth="1"/>
    <col min="15378" max="15378" width="7.21875" bestFit="1" customWidth="1"/>
    <col min="15379" max="15379" width="11.21875" bestFit="1" customWidth="1"/>
    <col min="15380" max="15380" width="8.44140625" bestFit="1" customWidth="1"/>
    <col min="15381" max="15381" width="7.21875" bestFit="1" customWidth="1"/>
    <col min="15382" max="15382" width="9.44140625" bestFit="1" customWidth="1"/>
    <col min="15383" max="15383" width="7.44140625" bestFit="1" customWidth="1"/>
    <col min="15617" max="15617" width="11.77734375" customWidth="1"/>
    <col min="15618" max="15618" width="16.33203125" bestFit="1" customWidth="1"/>
    <col min="15619" max="15619" width="9.44140625" bestFit="1" customWidth="1"/>
    <col min="15620" max="15620" width="7.44140625" bestFit="1" customWidth="1"/>
    <col min="15621" max="15621" width="5.21875" bestFit="1" customWidth="1"/>
    <col min="15622" max="15622" width="11.21875" bestFit="1" customWidth="1"/>
    <col min="15623" max="15623" width="7.21875" bestFit="1" customWidth="1"/>
    <col min="15624" max="15624" width="5.21875" bestFit="1" customWidth="1"/>
    <col min="15625" max="15625" width="15.21875" bestFit="1" customWidth="1"/>
    <col min="15626" max="15628" width="7.21875" bestFit="1" customWidth="1"/>
    <col min="15629" max="15629" width="5.21875" bestFit="1" customWidth="1"/>
    <col min="15630" max="15631" width="7.21875" bestFit="1" customWidth="1"/>
    <col min="15632" max="15632" width="8.77734375" bestFit="1" customWidth="1"/>
    <col min="15633" max="15633" width="8" bestFit="1" customWidth="1"/>
    <col min="15634" max="15634" width="7.21875" bestFit="1" customWidth="1"/>
    <col min="15635" max="15635" width="11.21875" bestFit="1" customWidth="1"/>
    <col min="15636" max="15636" width="8.44140625" bestFit="1" customWidth="1"/>
    <col min="15637" max="15637" width="7.21875" bestFit="1" customWidth="1"/>
    <col min="15638" max="15638" width="9.44140625" bestFit="1" customWidth="1"/>
    <col min="15639" max="15639" width="7.44140625" bestFit="1" customWidth="1"/>
    <col min="15873" max="15873" width="11.77734375" customWidth="1"/>
    <col min="15874" max="15874" width="16.33203125" bestFit="1" customWidth="1"/>
    <col min="15875" max="15875" width="9.44140625" bestFit="1" customWidth="1"/>
    <col min="15876" max="15876" width="7.44140625" bestFit="1" customWidth="1"/>
    <col min="15877" max="15877" width="5.21875" bestFit="1" customWidth="1"/>
    <col min="15878" max="15878" width="11.21875" bestFit="1" customWidth="1"/>
    <col min="15879" max="15879" width="7.21875" bestFit="1" customWidth="1"/>
    <col min="15880" max="15880" width="5.21875" bestFit="1" customWidth="1"/>
    <col min="15881" max="15881" width="15.21875" bestFit="1" customWidth="1"/>
    <col min="15882" max="15884" width="7.21875" bestFit="1" customWidth="1"/>
    <col min="15885" max="15885" width="5.21875" bestFit="1" customWidth="1"/>
    <col min="15886" max="15887" width="7.21875" bestFit="1" customWidth="1"/>
    <col min="15888" max="15888" width="8.77734375" bestFit="1" customWidth="1"/>
    <col min="15889" max="15889" width="8" bestFit="1" customWidth="1"/>
    <col min="15890" max="15890" width="7.21875" bestFit="1" customWidth="1"/>
    <col min="15891" max="15891" width="11.21875" bestFit="1" customWidth="1"/>
    <col min="15892" max="15892" width="8.44140625" bestFit="1" customWidth="1"/>
    <col min="15893" max="15893" width="7.21875" bestFit="1" customWidth="1"/>
    <col min="15894" max="15894" width="9.44140625" bestFit="1" customWidth="1"/>
    <col min="15895" max="15895" width="7.44140625" bestFit="1" customWidth="1"/>
    <col min="16129" max="16129" width="11.77734375" customWidth="1"/>
    <col min="16130" max="16130" width="16.33203125" bestFit="1" customWidth="1"/>
    <col min="16131" max="16131" width="9.44140625" bestFit="1" customWidth="1"/>
    <col min="16132" max="16132" width="7.44140625" bestFit="1" customWidth="1"/>
    <col min="16133" max="16133" width="5.21875" bestFit="1" customWidth="1"/>
    <col min="16134" max="16134" width="11.21875" bestFit="1" customWidth="1"/>
    <col min="16135" max="16135" width="7.21875" bestFit="1" customWidth="1"/>
    <col min="16136" max="16136" width="5.21875" bestFit="1" customWidth="1"/>
    <col min="16137" max="16137" width="15.21875" bestFit="1" customWidth="1"/>
    <col min="16138" max="16140" width="7.21875" bestFit="1" customWidth="1"/>
    <col min="16141" max="16141" width="5.21875" bestFit="1" customWidth="1"/>
    <col min="16142" max="16143" width="7.21875" bestFit="1" customWidth="1"/>
    <col min="16144" max="16144" width="8.77734375" bestFit="1" customWidth="1"/>
    <col min="16145" max="16145" width="8" bestFit="1" customWidth="1"/>
    <col min="16146" max="16146" width="7.21875" bestFit="1" customWidth="1"/>
    <col min="16147" max="16147" width="11.21875" bestFit="1" customWidth="1"/>
    <col min="16148" max="16148" width="8.44140625" bestFit="1" customWidth="1"/>
    <col min="16149" max="16149" width="7.21875" bestFit="1" customWidth="1"/>
    <col min="16150" max="16150" width="9.44140625" bestFit="1" customWidth="1"/>
    <col min="16151" max="16151" width="7.44140625" bestFit="1" customWidth="1"/>
  </cols>
  <sheetData>
    <row r="1" spans="1:29" ht="15.6" x14ac:dyDescent="0.3">
      <c r="A1" s="59" t="s">
        <v>51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9" x14ac:dyDescent="0.3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9" x14ac:dyDescent="0.3">
      <c r="A3" s="57" t="s">
        <v>53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9" x14ac:dyDescent="0.3">
      <c r="A4" s="58" t="s">
        <v>54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spans="1:29" x14ac:dyDescent="0.3">
      <c r="A5" s="51" t="s">
        <v>26</v>
      </c>
      <c r="B5" s="51"/>
      <c r="C5" s="51" t="s">
        <v>27</v>
      </c>
      <c r="D5" s="51" t="s">
        <v>28</v>
      </c>
      <c r="E5" s="51" t="s">
        <v>55</v>
      </c>
      <c r="F5" s="51" t="s">
        <v>29</v>
      </c>
      <c r="G5" s="51" t="s">
        <v>56</v>
      </c>
      <c r="H5" s="51" t="s">
        <v>57</v>
      </c>
      <c r="I5" s="51" t="s">
        <v>58</v>
      </c>
      <c r="J5" s="51" t="s">
        <v>59</v>
      </c>
      <c r="K5" s="51" t="s">
        <v>60</v>
      </c>
      <c r="L5" s="51" t="s">
        <v>19</v>
      </c>
      <c r="M5" s="51" t="s">
        <v>55</v>
      </c>
      <c r="N5" s="51" t="s">
        <v>30</v>
      </c>
      <c r="O5" s="51" t="s">
        <v>61</v>
      </c>
      <c r="P5" s="51" t="s">
        <v>62</v>
      </c>
      <c r="Q5" s="51" t="s">
        <v>63</v>
      </c>
      <c r="R5" s="51" t="s">
        <v>64</v>
      </c>
      <c r="S5" s="51" t="s">
        <v>29</v>
      </c>
      <c r="T5" s="51" t="s">
        <v>31</v>
      </c>
      <c r="U5" s="51" t="s">
        <v>60</v>
      </c>
      <c r="V5" s="51" t="s">
        <v>32</v>
      </c>
      <c r="W5" s="51" t="s">
        <v>28</v>
      </c>
    </row>
    <row r="6" spans="1:29" x14ac:dyDescent="0.3">
      <c r="A6" s="52"/>
      <c r="B6" s="52"/>
      <c r="C6" s="51" t="s">
        <v>65</v>
      </c>
      <c r="D6" s="51" t="s">
        <v>66</v>
      </c>
      <c r="E6" s="51" t="s">
        <v>65</v>
      </c>
      <c r="F6" s="51" t="s">
        <v>67</v>
      </c>
      <c r="G6" s="51" t="s">
        <v>66</v>
      </c>
      <c r="H6" s="51" t="s">
        <v>65</v>
      </c>
      <c r="I6" s="51" t="s">
        <v>67</v>
      </c>
      <c r="J6" s="51" t="s">
        <v>66</v>
      </c>
      <c r="K6" s="51" t="s">
        <v>65</v>
      </c>
      <c r="L6" s="51" t="s">
        <v>65</v>
      </c>
      <c r="M6" s="51" t="s">
        <v>65</v>
      </c>
      <c r="N6" s="51" t="s">
        <v>67</v>
      </c>
      <c r="O6" s="51" t="s">
        <v>66</v>
      </c>
      <c r="P6" s="51" t="s">
        <v>65</v>
      </c>
      <c r="Q6" s="51" t="s">
        <v>65</v>
      </c>
      <c r="R6" s="51" t="s">
        <v>66</v>
      </c>
      <c r="S6" s="51" t="s">
        <v>65</v>
      </c>
      <c r="T6" s="51" t="s">
        <v>66</v>
      </c>
      <c r="U6" s="51" t="s">
        <v>65</v>
      </c>
      <c r="V6" s="51" t="s">
        <v>65</v>
      </c>
      <c r="W6" s="51" t="s">
        <v>66</v>
      </c>
    </row>
    <row r="7" spans="1:29" x14ac:dyDescent="0.3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</row>
    <row r="8" spans="1:29" x14ac:dyDescent="0.3">
      <c r="A8" s="56" t="s">
        <v>68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t="s">
        <v>69</v>
      </c>
      <c r="Z8" t="s">
        <v>70</v>
      </c>
      <c r="AB8" t="s">
        <v>71</v>
      </c>
    </row>
    <row r="9" spans="1:29" x14ac:dyDescent="0.3">
      <c r="A9" s="53" t="s">
        <v>72</v>
      </c>
      <c r="B9" t="s">
        <v>73</v>
      </c>
      <c r="C9" s="54">
        <v>20</v>
      </c>
      <c r="D9" s="54">
        <v>48226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20</v>
      </c>
      <c r="M9" s="54">
        <v>8</v>
      </c>
      <c r="N9" s="54">
        <v>0</v>
      </c>
      <c r="O9" s="54">
        <v>17160</v>
      </c>
      <c r="P9" s="54">
        <v>0</v>
      </c>
      <c r="Q9" s="54">
        <v>0</v>
      </c>
      <c r="R9" s="54">
        <v>0</v>
      </c>
      <c r="S9" s="54">
        <v>0</v>
      </c>
      <c r="T9" s="54">
        <v>0</v>
      </c>
      <c r="U9" s="54">
        <v>0</v>
      </c>
      <c r="V9" s="54">
        <v>12</v>
      </c>
      <c r="W9" s="54">
        <v>28936</v>
      </c>
      <c r="X9">
        <f>IFERROR(VLOOKUP(B9,[3]BAYERProductwiseStocknSalesFrom!$A$2:$G$7,7,0),0)</f>
        <v>0</v>
      </c>
      <c r="Y9" t="b">
        <f>X9=E9</f>
        <v>1</v>
      </c>
      <c r="Z9">
        <f>IFERROR(VLOOKUP(B9,[3]BAYERProductwiseStocknSalesFrom!$A$2:$J$7,10,0),0)</f>
        <v>8</v>
      </c>
      <c r="AA9" t="b">
        <f>Z9=M9</f>
        <v>1</v>
      </c>
      <c r="AB9" s="67">
        <f>C9+X9-Z9</f>
        <v>12</v>
      </c>
      <c r="AC9" t="b">
        <f>AB9=V9</f>
        <v>1</v>
      </c>
    </row>
    <row r="10" spans="1:29" x14ac:dyDescent="0.3">
      <c r="A10" s="53" t="s">
        <v>74</v>
      </c>
      <c r="B10" t="s">
        <v>75</v>
      </c>
      <c r="C10" s="54">
        <v>40</v>
      </c>
      <c r="D10" s="54">
        <v>46225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40</v>
      </c>
      <c r="M10" s="54">
        <v>2</v>
      </c>
      <c r="N10" s="54">
        <v>0</v>
      </c>
      <c r="O10" s="54">
        <v>2020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38</v>
      </c>
      <c r="W10" s="54">
        <v>43914</v>
      </c>
      <c r="X10">
        <f>IFERROR(VLOOKUP(B10,[3]BAYERProductwiseStocknSalesFrom!$A$2:$G$7,7,0),0)</f>
        <v>0</v>
      </c>
      <c r="Y10" t="b">
        <f t="shared" ref="Y10:Y16" si="0">X10=E10</f>
        <v>1</v>
      </c>
      <c r="Z10">
        <f>IFERROR(VLOOKUP(B10,[3]BAYERProductwiseStocknSalesFrom!$A$2:$J$7,10,0),0)</f>
        <v>2</v>
      </c>
      <c r="AA10" t="b">
        <f t="shared" ref="AA10:AA16" si="1">Z10=M10</f>
        <v>1</v>
      </c>
      <c r="AB10" s="67">
        <f t="shared" ref="AB10:AB16" si="2">C10+X10-Z10</f>
        <v>38</v>
      </c>
      <c r="AC10" t="b">
        <f t="shared" ref="AC10:AC16" si="3">AB10=V10</f>
        <v>1</v>
      </c>
    </row>
    <row r="11" spans="1:29" x14ac:dyDescent="0.3">
      <c r="A11" s="53" t="s">
        <v>76</v>
      </c>
      <c r="B11" t="s">
        <v>77</v>
      </c>
      <c r="C11" s="54">
        <v>3</v>
      </c>
      <c r="D11" s="54">
        <v>2415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3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3</v>
      </c>
      <c r="W11" s="54">
        <v>2415</v>
      </c>
      <c r="X11">
        <f>IFERROR(VLOOKUP(B11,[3]BAYERProductwiseStocknSalesFrom!$A$2:$G$7,7,0),0)</f>
        <v>0</v>
      </c>
      <c r="Y11" t="b">
        <f t="shared" si="0"/>
        <v>1</v>
      </c>
      <c r="Z11">
        <f>IFERROR(VLOOKUP(B11,[3]BAYERProductwiseStocknSalesFrom!$A$2:$J$7,10,0),0)</f>
        <v>0</v>
      </c>
      <c r="AA11" t="b">
        <f t="shared" si="1"/>
        <v>1</v>
      </c>
      <c r="AB11" s="67">
        <f t="shared" si="2"/>
        <v>3</v>
      </c>
      <c r="AC11" t="b">
        <f t="shared" si="3"/>
        <v>1</v>
      </c>
    </row>
    <row r="12" spans="1:29" x14ac:dyDescent="0.3">
      <c r="A12" s="53" t="s">
        <v>78</v>
      </c>
      <c r="B12" t="s">
        <v>79</v>
      </c>
      <c r="C12" s="54">
        <v>7</v>
      </c>
      <c r="D12" s="54">
        <v>1118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7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7</v>
      </c>
      <c r="W12" s="54">
        <v>1118</v>
      </c>
      <c r="X12">
        <f>IFERROR(VLOOKUP(B12,[3]BAYERProductwiseStocknSalesFrom!$A$2:$G$7,7,0),0)</f>
        <v>0</v>
      </c>
      <c r="Y12" t="b">
        <f t="shared" si="0"/>
        <v>1</v>
      </c>
      <c r="Z12">
        <f>IFERROR(VLOOKUP(B12,[3]BAYERProductwiseStocknSalesFrom!$A$2:$J$7,10,0),0)</f>
        <v>0</v>
      </c>
      <c r="AA12" t="b">
        <f t="shared" si="1"/>
        <v>1</v>
      </c>
      <c r="AB12" s="67">
        <f t="shared" si="2"/>
        <v>7</v>
      </c>
      <c r="AC12" t="b">
        <f t="shared" si="3"/>
        <v>1</v>
      </c>
    </row>
    <row r="13" spans="1:29" x14ac:dyDescent="0.3">
      <c r="A13" s="53" t="s">
        <v>80</v>
      </c>
      <c r="B13" t="s">
        <v>81</v>
      </c>
      <c r="C13" s="54">
        <v>1</v>
      </c>
      <c r="D13" s="54">
        <v>846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1</v>
      </c>
      <c r="M13" s="54">
        <v>1</v>
      </c>
      <c r="N13" s="54">
        <v>0</v>
      </c>
      <c r="O13" s="54">
        <v>753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>
        <f>IFERROR(VLOOKUP(B13,[3]BAYERProductwiseStocknSalesFrom!$A$2:$G$7,7,0),0)</f>
        <v>0</v>
      </c>
      <c r="Y13" t="b">
        <f t="shared" si="0"/>
        <v>1</v>
      </c>
      <c r="Z13">
        <f>IFERROR(VLOOKUP(B13,[3]BAYERProductwiseStocknSalesFrom!$A$2:$J$7,10,0),0)</f>
        <v>1</v>
      </c>
      <c r="AA13" t="b">
        <f t="shared" si="1"/>
        <v>1</v>
      </c>
      <c r="AB13" s="67">
        <f t="shared" si="2"/>
        <v>0</v>
      </c>
      <c r="AC13" t="b">
        <f t="shared" si="3"/>
        <v>1</v>
      </c>
    </row>
    <row r="14" spans="1:29" x14ac:dyDescent="0.3">
      <c r="A14" s="53" t="s">
        <v>82</v>
      </c>
      <c r="B14" t="s">
        <v>83</v>
      </c>
      <c r="C14" s="54">
        <v>3</v>
      </c>
      <c r="D14" s="54">
        <v>6359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3</v>
      </c>
      <c r="M14" s="54">
        <v>1</v>
      </c>
      <c r="N14" s="54">
        <v>0</v>
      </c>
      <c r="O14" s="54">
        <v>1886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2</v>
      </c>
      <c r="W14" s="54">
        <v>4240</v>
      </c>
      <c r="X14">
        <f>IFERROR(VLOOKUP(B14,[3]BAYERProductwiseStocknSalesFrom!$A$2:$G$7,7,0),0)</f>
        <v>0</v>
      </c>
      <c r="Y14" t="b">
        <f t="shared" si="0"/>
        <v>1</v>
      </c>
      <c r="Z14">
        <f>IFERROR(VLOOKUP(B14,[3]BAYERProductwiseStocknSalesFrom!$A$2:$J$7,10,0),0)</f>
        <v>1</v>
      </c>
      <c r="AA14" t="b">
        <f t="shared" si="1"/>
        <v>1</v>
      </c>
      <c r="AB14" s="67">
        <f t="shared" si="2"/>
        <v>2</v>
      </c>
      <c r="AC14" t="b">
        <f t="shared" si="3"/>
        <v>1</v>
      </c>
    </row>
    <row r="15" spans="1:29" x14ac:dyDescent="0.3">
      <c r="A15" s="53" t="s">
        <v>84</v>
      </c>
      <c r="B15" t="s">
        <v>85</v>
      </c>
      <c r="C15" s="54">
        <v>138</v>
      </c>
      <c r="D15" s="54">
        <v>333459</v>
      </c>
      <c r="E15" s="54">
        <v>20</v>
      </c>
      <c r="F15" s="54">
        <v>0</v>
      </c>
      <c r="G15" s="54">
        <v>40955</v>
      </c>
      <c r="H15" s="54">
        <v>0</v>
      </c>
      <c r="I15" s="54">
        <v>0</v>
      </c>
      <c r="J15" s="54">
        <v>0</v>
      </c>
      <c r="K15" s="54">
        <v>0</v>
      </c>
      <c r="L15" s="54">
        <v>158</v>
      </c>
      <c r="M15" s="54">
        <v>158</v>
      </c>
      <c r="N15" s="54">
        <v>0</v>
      </c>
      <c r="O15" s="54">
        <v>343205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>
        <f>IFERROR(VLOOKUP(B15,[3]BAYERProductwiseStocknSalesFrom!$A$2:$G$7,7,0),0)</f>
        <v>20</v>
      </c>
      <c r="Y15" t="b">
        <f t="shared" si="0"/>
        <v>1</v>
      </c>
      <c r="Z15">
        <f>IFERROR(VLOOKUP(B15,[3]BAYERProductwiseStocknSalesFrom!$A$2:$J$7,10,0),0)</f>
        <v>158</v>
      </c>
      <c r="AA15" t="b">
        <f t="shared" si="1"/>
        <v>1</v>
      </c>
      <c r="AB15" s="67">
        <f t="shared" si="2"/>
        <v>0</v>
      </c>
      <c r="AC15" t="b">
        <f t="shared" si="3"/>
        <v>1</v>
      </c>
    </row>
    <row r="16" spans="1:29" x14ac:dyDescent="0.3">
      <c r="A16" s="53" t="s">
        <v>86</v>
      </c>
      <c r="B16" t="s">
        <v>87</v>
      </c>
      <c r="C16" s="54">
        <v>19</v>
      </c>
      <c r="D16" s="54">
        <v>23715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19</v>
      </c>
      <c r="M16" s="54">
        <v>19</v>
      </c>
      <c r="N16" s="54">
        <v>0</v>
      </c>
      <c r="O16" s="54">
        <v>21166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>
        <f>IFERROR(VLOOKUP(B16,[3]BAYERProductwiseStocknSalesFrom!$A$2:$G$7,7,0),0)</f>
        <v>0</v>
      </c>
      <c r="Y16" t="b">
        <f t="shared" si="0"/>
        <v>1</v>
      </c>
      <c r="Z16">
        <f>IFERROR(VLOOKUP(B16,[3]BAYERProductwiseStocknSalesFrom!$A$2:$J$7,10,0),0)</f>
        <v>19</v>
      </c>
      <c r="AA16" t="b">
        <f t="shared" si="1"/>
        <v>1</v>
      </c>
      <c r="AB16" s="67">
        <f t="shared" si="2"/>
        <v>0</v>
      </c>
      <c r="AC16" t="b">
        <f t="shared" si="3"/>
        <v>1</v>
      </c>
    </row>
    <row r="17" spans="1:28" x14ac:dyDescent="0.3">
      <c r="A17" s="68" t="s">
        <v>88</v>
      </c>
      <c r="B17" s="68"/>
      <c r="C17" s="69">
        <v>231</v>
      </c>
      <c r="D17" s="69">
        <v>462363</v>
      </c>
      <c r="E17" s="69">
        <v>20</v>
      </c>
      <c r="F17" s="69">
        <v>0</v>
      </c>
      <c r="G17" s="69">
        <v>40955</v>
      </c>
      <c r="H17" s="69">
        <v>0</v>
      </c>
      <c r="I17" s="69">
        <v>0</v>
      </c>
      <c r="J17" s="69">
        <v>0</v>
      </c>
      <c r="K17" s="69">
        <v>0</v>
      </c>
      <c r="L17" s="69">
        <v>251</v>
      </c>
      <c r="M17" s="69">
        <v>189</v>
      </c>
      <c r="N17" s="69">
        <v>0</v>
      </c>
      <c r="O17" s="69">
        <v>386190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62</v>
      </c>
      <c r="W17" s="69">
        <v>80623</v>
      </c>
      <c r="AB17" s="67"/>
    </row>
    <row r="18" spans="1:28" x14ac:dyDescent="0.3">
      <c r="A18" s="61" t="s">
        <v>89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AB18" s="67"/>
    </row>
  </sheetData>
  <mergeCells count="7">
    <mergeCell ref="A18:W18"/>
    <mergeCell ref="A1:W1"/>
    <mergeCell ref="A2:W2"/>
    <mergeCell ref="A3:W3"/>
    <mergeCell ref="A4:W4"/>
    <mergeCell ref="A7:W7"/>
    <mergeCell ref="A8:W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V10"/>
  <sheetViews>
    <sheetView topLeftCell="M1" workbookViewId="0">
      <selection activeCell="O2" sqref="O2:O9"/>
    </sheetView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21.6640625" style="29" customWidth="1"/>
    <col min="9" max="9" width="18.6640625" style="29" customWidth="1"/>
    <col min="10" max="10" width="19.33203125" style="29" customWidth="1"/>
    <col min="11" max="11" width="14" style="29" customWidth="1"/>
    <col min="12" max="13" width="32.77734375" style="30" bestFit="1" customWidth="1"/>
    <col min="14" max="14" width="32.6640625" style="30" bestFit="1" customWidth="1"/>
    <col min="15" max="15" width="33.33203125" style="49" bestFit="1" customWidth="1"/>
    <col min="16" max="16" width="21.6640625" style="49" bestFit="1" customWidth="1"/>
    <col min="17" max="17" width="18.21875" style="49" bestFit="1" customWidth="1"/>
    <col min="18" max="18" width="24.21875" style="49" bestFit="1" customWidth="1"/>
    <col min="19" max="19" width="13.109375" style="49" bestFit="1" customWidth="1"/>
    <col min="20" max="20" width="19.5546875" style="49" bestFit="1" customWidth="1"/>
    <col min="21" max="21" width="21.44140625" style="49" bestFit="1" customWidth="1"/>
    <col min="22" max="22" width="21.109375" style="49" bestFit="1" customWidth="1"/>
    <col min="23" max="16384" width="8.88671875" style="49"/>
  </cols>
  <sheetData>
    <row r="1" spans="1:22" x14ac:dyDescent="0.3">
      <c r="A1" s="46" t="s">
        <v>26</v>
      </c>
      <c r="B1" s="46" t="s">
        <v>33</v>
      </c>
      <c r="C1" s="46" t="s">
        <v>34</v>
      </c>
      <c r="D1" s="46" t="s">
        <v>35</v>
      </c>
      <c r="E1" s="46" t="s">
        <v>36</v>
      </c>
      <c r="F1" s="46" t="s">
        <v>37</v>
      </c>
      <c r="G1" s="46" t="s">
        <v>38</v>
      </c>
      <c r="H1" s="46" t="s">
        <v>39</v>
      </c>
      <c r="I1" s="46" t="s">
        <v>36</v>
      </c>
      <c r="J1" s="46" t="s">
        <v>40</v>
      </c>
      <c r="K1" s="46" t="s">
        <v>41</v>
      </c>
      <c r="L1" s="47" t="s">
        <v>22</v>
      </c>
      <c r="M1" s="47" t="s">
        <v>21</v>
      </c>
      <c r="O1" s="48" t="s">
        <v>23</v>
      </c>
      <c r="P1" s="49" t="s">
        <v>42</v>
      </c>
      <c r="Q1" s="49" t="s">
        <v>43</v>
      </c>
      <c r="R1" s="49" t="s">
        <v>44</v>
      </c>
      <c r="S1" s="49" t="s">
        <v>45</v>
      </c>
      <c r="T1" s="49" t="s">
        <v>46</v>
      </c>
      <c r="U1" s="49" t="s">
        <v>47</v>
      </c>
      <c r="V1" s="49" t="s">
        <v>48</v>
      </c>
    </row>
    <row r="2" spans="1:22" x14ac:dyDescent="0.3">
      <c r="A2" t="s">
        <v>73</v>
      </c>
      <c r="B2" s="54">
        <v>20</v>
      </c>
      <c r="C2" s="54">
        <v>0</v>
      </c>
      <c r="D2" s="54">
        <v>0</v>
      </c>
      <c r="E2" s="54">
        <v>0</v>
      </c>
      <c r="F2" s="54">
        <v>20</v>
      </c>
      <c r="G2" s="54">
        <v>8</v>
      </c>
      <c r="H2" s="54">
        <v>0</v>
      </c>
      <c r="I2" s="54">
        <v>0</v>
      </c>
      <c r="J2" s="54">
        <v>12</v>
      </c>
      <c r="K2" s="55">
        <v>537.9</v>
      </c>
      <c r="L2" s="44" t="str">
        <f>A2</f>
        <v>ALANTO 1LT</v>
      </c>
      <c r="M2" s="44" t="s">
        <v>90</v>
      </c>
      <c r="O2" s="45" t="s">
        <v>90</v>
      </c>
      <c r="P2" s="50">
        <v>20</v>
      </c>
      <c r="Q2" s="50">
        <v>0</v>
      </c>
      <c r="R2" s="50">
        <v>0</v>
      </c>
      <c r="S2" s="50">
        <v>8</v>
      </c>
      <c r="T2" s="50">
        <v>0</v>
      </c>
      <c r="U2" s="50">
        <v>0</v>
      </c>
      <c r="V2" s="50">
        <v>12</v>
      </c>
    </row>
    <row r="3" spans="1:22" x14ac:dyDescent="0.3">
      <c r="A3" t="s">
        <v>75</v>
      </c>
      <c r="B3" s="54">
        <v>40</v>
      </c>
      <c r="C3" s="54">
        <v>0</v>
      </c>
      <c r="D3" s="54"/>
      <c r="E3" s="54"/>
      <c r="F3" s="54">
        <v>40</v>
      </c>
      <c r="G3" s="54">
        <v>2</v>
      </c>
      <c r="H3" s="54"/>
      <c r="I3" s="54"/>
      <c r="J3" s="54">
        <v>38</v>
      </c>
      <c r="K3" s="55"/>
      <c r="L3" s="44" t="str">
        <f t="shared" ref="L3:L9" si="0">A3</f>
        <v>ALANTO 500ML</v>
      </c>
      <c r="M3" s="44" t="s">
        <v>91</v>
      </c>
      <c r="O3" s="45" t="s">
        <v>91</v>
      </c>
      <c r="P3" s="50">
        <v>40</v>
      </c>
      <c r="Q3" s="50">
        <v>0</v>
      </c>
      <c r="R3" s="50"/>
      <c r="S3" s="50">
        <v>2</v>
      </c>
      <c r="T3" s="50"/>
      <c r="U3" s="50"/>
      <c r="V3" s="50">
        <v>38</v>
      </c>
    </row>
    <row r="4" spans="1:22" x14ac:dyDescent="0.3">
      <c r="A4" t="s">
        <v>77</v>
      </c>
      <c r="B4" s="54">
        <v>3</v>
      </c>
      <c r="C4" s="54">
        <v>0</v>
      </c>
      <c r="D4" s="54"/>
      <c r="E4" s="54"/>
      <c r="F4" s="54">
        <v>3</v>
      </c>
      <c r="G4" s="54">
        <v>0</v>
      </c>
      <c r="H4" s="54"/>
      <c r="I4" s="54"/>
      <c r="J4" s="54">
        <v>3</v>
      </c>
      <c r="K4" s="55"/>
      <c r="L4" s="44" t="str">
        <f t="shared" si="0"/>
        <v>AMBITION 1LT</v>
      </c>
      <c r="M4" s="44" t="s">
        <v>92</v>
      </c>
      <c r="O4" s="45" t="s">
        <v>92</v>
      </c>
      <c r="P4" s="50">
        <v>3</v>
      </c>
      <c r="Q4" s="50">
        <v>0</v>
      </c>
      <c r="R4" s="50"/>
      <c r="S4" s="50">
        <v>0</v>
      </c>
      <c r="T4" s="50"/>
      <c r="U4" s="50"/>
      <c r="V4" s="50">
        <v>3</v>
      </c>
    </row>
    <row r="5" spans="1:22" x14ac:dyDescent="0.3">
      <c r="A5" t="s">
        <v>79</v>
      </c>
      <c r="B5" s="54">
        <v>7</v>
      </c>
      <c r="C5" s="54">
        <v>0</v>
      </c>
      <c r="D5" s="54"/>
      <c r="E5" s="54"/>
      <c r="F5" s="54">
        <v>7</v>
      </c>
      <c r="G5" s="54">
        <v>0</v>
      </c>
      <c r="H5" s="54"/>
      <c r="I5" s="54"/>
      <c r="J5" s="54">
        <v>7</v>
      </c>
      <c r="K5" s="55"/>
      <c r="L5" s="44" t="str">
        <f t="shared" si="0"/>
        <v>ANTRACOL 250GM</v>
      </c>
      <c r="M5" s="44" t="s">
        <v>93</v>
      </c>
      <c r="O5" s="45" t="s">
        <v>93</v>
      </c>
      <c r="P5" s="50">
        <v>7</v>
      </c>
      <c r="Q5" s="50">
        <v>0</v>
      </c>
      <c r="R5" s="50"/>
      <c r="S5" s="50">
        <v>0</v>
      </c>
      <c r="T5" s="50"/>
      <c r="U5" s="50"/>
      <c r="V5" s="50">
        <v>7</v>
      </c>
    </row>
    <row r="6" spans="1:22" x14ac:dyDescent="0.3">
      <c r="A6" t="s">
        <v>81</v>
      </c>
      <c r="B6" s="54">
        <v>1</v>
      </c>
      <c r="C6" s="54">
        <v>0</v>
      </c>
      <c r="D6" s="54"/>
      <c r="E6" s="54"/>
      <c r="F6" s="54">
        <v>1</v>
      </c>
      <c r="G6" s="54">
        <v>1</v>
      </c>
      <c r="H6" s="54"/>
      <c r="I6" s="54"/>
      <c r="J6" s="54">
        <v>0</v>
      </c>
      <c r="K6" s="55"/>
      <c r="L6" s="44" t="str">
        <f t="shared" si="0"/>
        <v>FAME 50ML</v>
      </c>
      <c r="M6" s="44" t="s">
        <v>94</v>
      </c>
      <c r="O6" s="45" t="s">
        <v>94</v>
      </c>
      <c r="P6" s="50">
        <v>1</v>
      </c>
      <c r="Q6" s="50">
        <v>0</v>
      </c>
      <c r="R6" s="50"/>
      <c r="S6" s="50">
        <v>1</v>
      </c>
      <c r="T6" s="50"/>
      <c r="U6" s="50"/>
      <c r="V6" s="50">
        <v>0</v>
      </c>
    </row>
    <row r="7" spans="1:22" x14ac:dyDescent="0.3">
      <c r="A7" t="s">
        <v>83</v>
      </c>
      <c r="B7" s="54">
        <v>3</v>
      </c>
      <c r="C7" s="54">
        <v>0</v>
      </c>
      <c r="D7" s="54"/>
      <c r="E7" s="54"/>
      <c r="F7" s="54">
        <v>3</v>
      </c>
      <c r="G7" s="54">
        <v>1</v>
      </c>
      <c r="H7" s="54"/>
      <c r="I7" s="54"/>
      <c r="J7" s="54">
        <v>2</v>
      </c>
      <c r="K7" s="55"/>
      <c r="L7" s="44" t="str">
        <f t="shared" si="0"/>
        <v>FOLICUR 1LT</v>
      </c>
      <c r="M7" s="44" t="s">
        <v>95</v>
      </c>
      <c r="O7" s="45" t="s">
        <v>95</v>
      </c>
      <c r="P7" s="50">
        <v>3</v>
      </c>
      <c r="Q7" s="50">
        <v>0</v>
      </c>
      <c r="R7" s="50"/>
      <c r="S7" s="50">
        <v>1</v>
      </c>
      <c r="T7" s="50"/>
      <c r="U7" s="50"/>
      <c r="V7" s="50">
        <v>2</v>
      </c>
    </row>
    <row r="8" spans="1:22" x14ac:dyDescent="0.3">
      <c r="A8" t="s">
        <v>85</v>
      </c>
      <c r="B8" s="54">
        <v>138</v>
      </c>
      <c r="C8" s="54">
        <v>20</v>
      </c>
      <c r="D8" s="54"/>
      <c r="E8" s="54"/>
      <c r="F8" s="54">
        <v>158</v>
      </c>
      <c r="G8" s="54">
        <v>158</v>
      </c>
      <c r="H8" s="54"/>
      <c r="I8" s="54"/>
      <c r="J8" s="54">
        <v>0</v>
      </c>
      <c r="K8" s="55"/>
      <c r="L8" s="44" t="str">
        <f t="shared" si="0"/>
        <v>Solomon 1lt</v>
      </c>
      <c r="M8" s="44" t="s">
        <v>96</v>
      </c>
      <c r="O8" s="45" t="s">
        <v>96</v>
      </c>
      <c r="P8" s="50">
        <v>138</v>
      </c>
      <c r="Q8" s="50">
        <v>20</v>
      </c>
      <c r="R8" s="50"/>
      <c r="S8" s="50">
        <v>158</v>
      </c>
      <c r="T8" s="50"/>
      <c r="U8" s="50"/>
      <c r="V8" s="50">
        <v>0</v>
      </c>
    </row>
    <row r="9" spans="1:22" x14ac:dyDescent="0.3">
      <c r="A9" t="s">
        <v>87</v>
      </c>
      <c r="B9" s="54">
        <v>19</v>
      </c>
      <c r="C9" s="54">
        <v>0</v>
      </c>
      <c r="D9" s="54"/>
      <c r="E9" s="54"/>
      <c r="F9" s="54">
        <v>19</v>
      </c>
      <c r="G9" s="54">
        <v>19</v>
      </c>
      <c r="H9" s="54"/>
      <c r="I9" s="54"/>
      <c r="J9" s="54">
        <v>0</v>
      </c>
      <c r="K9" s="55"/>
      <c r="L9" s="44" t="str">
        <f t="shared" si="0"/>
        <v>Solomon 500ml</v>
      </c>
      <c r="M9" s="44" t="s">
        <v>97</v>
      </c>
      <c r="O9" s="45" t="s">
        <v>97</v>
      </c>
      <c r="P9" s="50">
        <v>19</v>
      </c>
      <c r="Q9" s="50">
        <v>0</v>
      </c>
      <c r="R9" s="50"/>
      <c r="S9" s="50">
        <v>19</v>
      </c>
      <c r="T9" s="50"/>
      <c r="U9" s="50"/>
      <c r="V9" s="50">
        <v>0</v>
      </c>
    </row>
    <row r="10" spans="1:22" x14ac:dyDescent="0.3">
      <c r="O10" s="45" t="s">
        <v>20</v>
      </c>
      <c r="P10" s="50">
        <v>231</v>
      </c>
      <c r="Q10" s="50">
        <v>20</v>
      </c>
      <c r="R10" s="50">
        <v>0</v>
      </c>
      <c r="S10" s="50">
        <v>189</v>
      </c>
      <c r="T10" s="50">
        <v>0</v>
      </c>
      <c r="U10" s="50">
        <v>0</v>
      </c>
      <c r="V10" s="50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1"/>
  <sheetViews>
    <sheetView showGridLines="0" workbookViewId="0">
      <selection activeCell="C10" sqref="C10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90</v>
      </c>
      <c r="C3" s="3"/>
      <c r="D3" s="4"/>
      <c r="E3" s="38">
        <f t="shared" ref="E3:E10" ca="1" si="0">VLOOKUP($B3,FinalDealer_vlookup,2,0)</f>
        <v>20</v>
      </c>
      <c r="F3" s="39">
        <f t="shared" ref="F3:F10" ca="1" si="1">VLOOKUP($B3,FinalDealer_vlookup,3,0)</f>
        <v>0</v>
      </c>
      <c r="G3" s="40">
        <f t="shared" ref="G3:G10" ca="1" si="2">VLOOKUP($B3,FinalDealer_vlookup,4,0)</f>
        <v>0</v>
      </c>
      <c r="H3" s="40">
        <f t="shared" ref="H3:H10" ca="1" si="3">VLOOKUP($B3,FinalDealer_vlookup,5,0)</f>
        <v>8</v>
      </c>
      <c r="I3" s="40">
        <f t="shared" ref="I3:I10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10" ca="1" si="5">VLOOKUP($B3,FinalDealer_vlookup,8,0)</f>
        <v>12</v>
      </c>
    </row>
    <row r="4" spans="1:13" x14ac:dyDescent="0.3">
      <c r="A4" s="16"/>
      <c r="B4" s="4" t="s">
        <v>91</v>
      </c>
      <c r="C4" s="3"/>
      <c r="D4" s="4"/>
      <c r="E4" s="42">
        <f t="shared" ca="1" si="0"/>
        <v>40</v>
      </c>
      <c r="F4" s="39">
        <f t="shared" ca="1" si="1"/>
        <v>0</v>
      </c>
      <c r="G4" s="39">
        <f t="shared" ca="1" si="2"/>
        <v>0</v>
      </c>
      <c r="H4" s="39">
        <f t="shared" ca="1" si="3"/>
        <v>2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38</v>
      </c>
    </row>
    <row r="5" spans="1:13" x14ac:dyDescent="0.3">
      <c r="A5" s="16"/>
      <c r="B5" s="4" t="s">
        <v>92</v>
      </c>
      <c r="C5" s="3"/>
      <c r="D5" s="4"/>
      <c r="E5" s="42">
        <f t="shared" ca="1" si="0"/>
        <v>3</v>
      </c>
      <c r="F5" s="39">
        <f t="shared" ca="1" si="1"/>
        <v>0</v>
      </c>
      <c r="G5" s="39">
        <f t="shared" ca="1" si="2"/>
        <v>0</v>
      </c>
      <c r="H5" s="39">
        <f t="shared" ca="1" si="3"/>
        <v>0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3</v>
      </c>
    </row>
    <row r="6" spans="1:13" x14ac:dyDescent="0.3">
      <c r="A6" s="16"/>
      <c r="B6" s="4" t="s">
        <v>93</v>
      </c>
      <c r="C6" s="3"/>
      <c r="D6" s="4"/>
      <c r="E6" s="42">
        <f t="shared" ca="1" si="0"/>
        <v>7</v>
      </c>
      <c r="F6" s="39">
        <f t="shared" ca="1" si="1"/>
        <v>0</v>
      </c>
      <c r="G6" s="39">
        <f t="shared" ca="1" si="2"/>
        <v>0</v>
      </c>
      <c r="H6" s="39">
        <f t="shared" ca="1" si="3"/>
        <v>0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7</v>
      </c>
    </row>
    <row r="7" spans="1:13" x14ac:dyDescent="0.3">
      <c r="A7" s="16"/>
      <c r="B7" s="4" t="s">
        <v>94</v>
      </c>
      <c r="C7" s="3"/>
      <c r="D7" s="4"/>
      <c r="E7" s="42">
        <f t="shared" ca="1" si="0"/>
        <v>1</v>
      </c>
      <c r="F7" s="39">
        <f t="shared" ca="1" si="1"/>
        <v>0</v>
      </c>
      <c r="G7" s="39">
        <f t="shared" ca="1" si="2"/>
        <v>0</v>
      </c>
      <c r="H7" s="39">
        <f t="shared" ca="1" si="3"/>
        <v>1</v>
      </c>
      <c r="I7" s="39">
        <f t="shared" ca="1" si="4"/>
        <v>0</v>
      </c>
      <c r="J7" s="39">
        <v>0</v>
      </c>
      <c r="K7" s="39">
        <v>0</v>
      </c>
      <c r="L7" s="39">
        <v>0</v>
      </c>
      <c r="M7" s="43">
        <f t="shared" ca="1" si="5"/>
        <v>0</v>
      </c>
    </row>
    <row r="8" spans="1:13" x14ac:dyDescent="0.3">
      <c r="A8" s="16"/>
      <c r="B8" s="4" t="s">
        <v>95</v>
      </c>
      <c r="C8" s="3"/>
      <c r="D8" s="4"/>
      <c r="E8" s="42">
        <f t="shared" ca="1" si="0"/>
        <v>3</v>
      </c>
      <c r="F8" s="39">
        <f t="shared" ca="1" si="1"/>
        <v>0</v>
      </c>
      <c r="G8" s="39">
        <f t="shared" ca="1" si="2"/>
        <v>0</v>
      </c>
      <c r="H8" s="39">
        <f t="shared" ca="1" si="3"/>
        <v>1</v>
      </c>
      <c r="I8" s="39">
        <f t="shared" ca="1" si="4"/>
        <v>0</v>
      </c>
      <c r="J8" s="39">
        <v>0</v>
      </c>
      <c r="K8" s="39">
        <v>0</v>
      </c>
      <c r="L8" s="39">
        <v>0</v>
      </c>
      <c r="M8" s="43">
        <f t="shared" ca="1" si="5"/>
        <v>2</v>
      </c>
    </row>
    <row r="9" spans="1:13" x14ac:dyDescent="0.3">
      <c r="A9" s="16"/>
      <c r="B9" s="4" t="s">
        <v>96</v>
      </c>
      <c r="C9" s="3"/>
      <c r="D9" s="4"/>
      <c r="E9" s="42">
        <f t="shared" ca="1" si="0"/>
        <v>138</v>
      </c>
      <c r="F9" s="39">
        <f t="shared" ca="1" si="1"/>
        <v>20</v>
      </c>
      <c r="G9" s="39">
        <f t="shared" ca="1" si="2"/>
        <v>0</v>
      </c>
      <c r="H9" s="39">
        <f t="shared" ca="1" si="3"/>
        <v>158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0</v>
      </c>
    </row>
    <row r="10" spans="1:13" ht="15" thickBot="1" x14ac:dyDescent="0.35">
      <c r="A10" s="16"/>
      <c r="B10" s="4" t="s">
        <v>97</v>
      </c>
      <c r="C10" s="3"/>
      <c r="D10" s="4"/>
      <c r="E10" s="42">
        <f t="shared" ca="1" si="0"/>
        <v>19</v>
      </c>
      <c r="F10" s="39">
        <f t="shared" ca="1" si="1"/>
        <v>0</v>
      </c>
      <c r="G10" s="39">
        <f t="shared" ca="1" si="2"/>
        <v>0</v>
      </c>
      <c r="H10" s="39">
        <f t="shared" ca="1" si="3"/>
        <v>19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0</v>
      </c>
    </row>
    <row r="11" spans="1:13" ht="15" thickBot="1" x14ac:dyDescent="0.35">
      <c r="A11" s="16"/>
      <c r="B11" s="19"/>
      <c r="C11" s="18"/>
      <c r="D11" s="19" t="s">
        <v>18</v>
      </c>
      <c r="E11" s="24">
        <f ca="1">SUM(E3:E10)</f>
        <v>231</v>
      </c>
      <c r="F11" s="24">
        <f ca="1">SUM(F3:F10)</f>
        <v>20</v>
      </c>
      <c r="G11" s="24">
        <f ca="1">SUM(G3:G10)</f>
        <v>0</v>
      </c>
      <c r="H11" s="24">
        <f ca="1">SUM(H3:H10)</f>
        <v>189</v>
      </c>
      <c r="I11" s="24">
        <f ca="1">SUM(I3:I10)</f>
        <v>0</v>
      </c>
      <c r="J11" s="24">
        <f>SUM(J3:J10)</f>
        <v>0</v>
      </c>
      <c r="K11" s="24">
        <f>SUM(K3:K10)</f>
        <v>0</v>
      </c>
      <c r="L11" s="24">
        <f>SUM(L3:L10)</f>
        <v>0</v>
      </c>
      <c r="M11" s="25">
        <f ca="1">SUM(M3:M10)</f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L15"/>
  <sheetViews>
    <sheetView workbookViewId="0">
      <selection sqref="A1:L15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2" x14ac:dyDescent="0.3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14.4" customHeight="1" x14ac:dyDescent="0.3">
      <c r="A2" s="63" t="s">
        <v>24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4.4" customHeight="1" x14ac:dyDescent="0.3">
      <c r="A3" s="63" t="s">
        <v>98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14.4" customHeight="1" x14ac:dyDescent="0.3">
      <c r="A4" s="63" t="s">
        <v>106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ht="14.4" customHeight="1" x14ac:dyDescent="0.3">
      <c r="A5" s="63" t="s">
        <v>99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 ht="14.4" customHeight="1" x14ac:dyDescent="0.3">
      <c r="A6" s="62" t="s">
        <v>100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2" ht="14.4" customHeight="1" x14ac:dyDescent="0.3">
      <c r="A7" s="62" t="s">
        <v>101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2" x14ac:dyDescent="0.3">
      <c r="A8" s="71" t="s">
        <v>12</v>
      </c>
      <c r="B8" s="71" t="s">
        <v>102</v>
      </c>
      <c r="C8" s="71" t="s">
        <v>103</v>
      </c>
      <c r="D8" s="71" t="s">
        <v>3</v>
      </c>
      <c r="E8" s="71" t="s">
        <v>4</v>
      </c>
      <c r="F8" s="71" t="s">
        <v>5</v>
      </c>
      <c r="G8" s="71" t="s">
        <v>6</v>
      </c>
      <c r="H8" s="71" t="s">
        <v>7</v>
      </c>
      <c r="I8" s="71" t="s">
        <v>8</v>
      </c>
      <c r="J8" s="71" t="s">
        <v>9</v>
      </c>
      <c r="K8" s="71" t="s">
        <v>10</v>
      </c>
      <c r="L8" s="71" t="s">
        <v>11</v>
      </c>
    </row>
    <row r="9" spans="1:12" x14ac:dyDescent="0.3">
      <c r="A9" s="72" t="s">
        <v>104</v>
      </c>
      <c r="B9" s="73">
        <v>3633153</v>
      </c>
      <c r="C9" s="72" t="s">
        <v>90</v>
      </c>
      <c r="D9" s="73">
        <v>20</v>
      </c>
      <c r="E9" s="73">
        <v>0</v>
      </c>
      <c r="F9" s="73">
        <v>0</v>
      </c>
      <c r="G9" s="73">
        <v>8</v>
      </c>
      <c r="H9" s="73">
        <v>0</v>
      </c>
      <c r="I9" s="73">
        <v>0</v>
      </c>
      <c r="J9" s="73">
        <v>0</v>
      </c>
      <c r="K9" s="73">
        <v>0</v>
      </c>
      <c r="L9" s="73">
        <v>12</v>
      </c>
    </row>
    <row r="10" spans="1:12" x14ac:dyDescent="0.3">
      <c r="A10" s="72" t="s">
        <v>104</v>
      </c>
      <c r="B10" s="73">
        <v>3633153</v>
      </c>
      <c r="C10" s="72" t="s">
        <v>91</v>
      </c>
      <c r="D10" s="73">
        <v>40</v>
      </c>
      <c r="E10" s="73">
        <v>0</v>
      </c>
      <c r="F10" s="73">
        <v>0</v>
      </c>
      <c r="G10" s="73">
        <v>2</v>
      </c>
      <c r="H10" s="73">
        <v>0</v>
      </c>
      <c r="I10" s="73">
        <v>0</v>
      </c>
      <c r="J10" s="73">
        <v>0</v>
      </c>
      <c r="K10" s="73">
        <v>0</v>
      </c>
      <c r="L10" s="73">
        <v>38</v>
      </c>
    </row>
    <row r="11" spans="1:12" x14ac:dyDescent="0.3">
      <c r="A11" s="72" t="s">
        <v>104</v>
      </c>
      <c r="B11" s="73">
        <v>3633153</v>
      </c>
      <c r="C11" s="72" t="s">
        <v>94</v>
      </c>
      <c r="D11" s="73">
        <v>1</v>
      </c>
      <c r="E11" s="73">
        <v>0</v>
      </c>
      <c r="F11" s="73">
        <v>0</v>
      </c>
      <c r="G11" s="73">
        <v>1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</row>
    <row r="12" spans="1:12" x14ac:dyDescent="0.3">
      <c r="A12" s="72" t="s">
        <v>104</v>
      </c>
      <c r="B12" s="73">
        <v>3633153</v>
      </c>
      <c r="C12" s="72" t="s">
        <v>95</v>
      </c>
      <c r="D12" s="73">
        <v>3</v>
      </c>
      <c r="E12" s="73">
        <v>0</v>
      </c>
      <c r="F12" s="73">
        <v>0</v>
      </c>
      <c r="G12" s="73">
        <v>1</v>
      </c>
      <c r="H12" s="73">
        <v>0</v>
      </c>
      <c r="I12" s="73">
        <v>0</v>
      </c>
      <c r="J12" s="73">
        <v>0</v>
      </c>
      <c r="K12" s="73">
        <v>0</v>
      </c>
      <c r="L12" s="73">
        <v>2</v>
      </c>
    </row>
    <row r="13" spans="1:12" x14ac:dyDescent="0.3">
      <c r="A13" s="72" t="s">
        <v>104</v>
      </c>
      <c r="B13" s="73">
        <v>3633153</v>
      </c>
      <c r="C13" s="72" t="s">
        <v>96</v>
      </c>
      <c r="D13" s="73">
        <v>138</v>
      </c>
      <c r="E13" s="73">
        <v>20</v>
      </c>
      <c r="F13" s="73">
        <v>0</v>
      </c>
      <c r="G13" s="73">
        <v>158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</row>
    <row r="14" spans="1:12" x14ac:dyDescent="0.3">
      <c r="A14" s="72" t="s">
        <v>104</v>
      </c>
      <c r="B14" s="73">
        <v>3633153</v>
      </c>
      <c r="C14" s="72" t="s">
        <v>97</v>
      </c>
      <c r="D14" s="73">
        <v>19</v>
      </c>
      <c r="E14" s="73">
        <v>0</v>
      </c>
      <c r="F14" s="73">
        <v>0</v>
      </c>
      <c r="G14" s="73">
        <v>19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</row>
    <row r="15" spans="1:12" x14ac:dyDescent="0.3">
      <c r="A15" s="74" t="s">
        <v>105</v>
      </c>
      <c r="B15" s="72"/>
      <c r="C15" s="72"/>
      <c r="D15" s="73">
        <v>221</v>
      </c>
      <c r="E15" s="73">
        <v>20</v>
      </c>
      <c r="F15" s="73">
        <v>0</v>
      </c>
      <c r="G15" s="73">
        <v>189</v>
      </c>
      <c r="H15" s="73">
        <v>0</v>
      </c>
      <c r="I15" s="73">
        <v>0</v>
      </c>
      <c r="J15" s="73">
        <v>0</v>
      </c>
      <c r="K15" s="73">
        <v>0</v>
      </c>
      <c r="L15" s="73">
        <v>52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6"/>
  <sheetViews>
    <sheetView workbookViewId="0">
      <selection activeCell="E15" sqref="E15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90</v>
      </c>
      <c r="B1">
        <f>VLOOKUP(A1,'[2]Opration TeamMember_ItemMaster_'!$B$9:$E$991,4,0)</f>
        <v>27</v>
      </c>
      <c r="C1">
        <v>20</v>
      </c>
    </row>
    <row r="2" spans="1:3" x14ac:dyDescent="0.3">
      <c r="A2" t="s">
        <v>91</v>
      </c>
      <c r="B2">
        <f>VLOOKUP(A2,'[2]Opration TeamMember_ItemMaster_'!$B$9:$E$991,4,0)</f>
        <v>28</v>
      </c>
      <c r="C2">
        <v>40</v>
      </c>
    </row>
    <row r="3" spans="1:3" x14ac:dyDescent="0.3">
      <c r="A3" t="s">
        <v>94</v>
      </c>
      <c r="B3" s="70">
        <f>VLOOKUP(A3,'[2]Opration TeamMember_ItemMaster_'!$B$9:$E$991,4,0)</f>
        <v>146</v>
      </c>
      <c r="C3">
        <v>1</v>
      </c>
    </row>
    <row r="4" spans="1:3" x14ac:dyDescent="0.3">
      <c r="A4" t="s">
        <v>95</v>
      </c>
      <c r="B4" s="70">
        <f>VLOOKUP(A4,'[2]Opration TeamMember_ItemMaster_'!$B$9:$E$991,4,0)</f>
        <v>162</v>
      </c>
      <c r="C4">
        <v>3</v>
      </c>
    </row>
    <row r="5" spans="1:3" x14ac:dyDescent="0.3">
      <c r="A5" t="s">
        <v>96</v>
      </c>
      <c r="B5" s="70">
        <f>VLOOKUP(A5,'[2]Opration TeamMember_ItemMaster_'!$B$9:$E$991,4,0)</f>
        <v>365</v>
      </c>
      <c r="C5">
        <v>138</v>
      </c>
    </row>
    <row r="6" spans="1:3" x14ac:dyDescent="0.3">
      <c r="A6" t="s">
        <v>97</v>
      </c>
      <c r="B6" s="70">
        <f>VLOOKUP(A6,'[2]Opration TeamMember_ItemMaster_'!$B$9:$E$991,4,0)</f>
        <v>366</v>
      </c>
      <c r="C6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0"/>
  <sheetViews>
    <sheetView showGridLines="0" tabSelected="1" workbookViewId="0"/>
  </sheetViews>
  <sheetFormatPr defaultRowHeight="14.4" x14ac:dyDescent="0.3"/>
  <cols>
    <col min="1" max="1" width="38.33203125" bestFit="1" customWidth="1"/>
    <col min="2" max="2" width="9.33203125" style="20" bestFit="1" customWidth="1"/>
    <col min="3" max="3" width="10.44140625" style="20" bestFit="1" customWidth="1"/>
    <col min="4" max="4" width="9.554687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16.109375" bestFit="1" customWidth="1"/>
  </cols>
  <sheetData>
    <row r="1" spans="1:29" ht="15" thickBot="1" x14ac:dyDescent="0.35">
      <c r="A1" s="5"/>
      <c r="B1" s="64" t="s">
        <v>49</v>
      </c>
      <c r="C1" s="65"/>
      <c r="D1" s="65"/>
      <c r="E1" s="65"/>
      <c r="F1" s="65"/>
      <c r="G1" s="65"/>
      <c r="H1" s="65"/>
      <c r="I1" s="65"/>
      <c r="J1" s="66"/>
      <c r="K1" s="64" t="s">
        <v>50</v>
      </c>
      <c r="L1" s="65"/>
      <c r="M1" s="65"/>
      <c r="N1" s="65"/>
      <c r="O1" s="65"/>
      <c r="P1" s="65"/>
      <c r="Q1" s="65"/>
      <c r="R1" s="65"/>
      <c r="S1" s="66"/>
      <c r="T1" s="64" t="s">
        <v>13</v>
      </c>
      <c r="U1" s="65"/>
      <c r="V1" s="65"/>
      <c r="W1" s="65"/>
      <c r="X1" s="65"/>
      <c r="Y1" s="65"/>
      <c r="Z1" s="65"/>
      <c r="AA1" s="65"/>
      <c r="AB1" s="6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90</v>
      </c>
      <c r="B4" s="20">
        <v>20</v>
      </c>
      <c r="C4" s="20">
        <v>0</v>
      </c>
      <c r="D4" s="20">
        <v>0</v>
      </c>
      <c r="E4" s="20">
        <v>8</v>
      </c>
      <c r="F4" s="20">
        <v>0</v>
      </c>
      <c r="G4" s="20">
        <v>0</v>
      </c>
      <c r="H4" s="20">
        <v>0</v>
      </c>
      <c r="I4" s="20">
        <v>0</v>
      </c>
      <c r="J4" s="20">
        <v>12</v>
      </c>
      <c r="K4" s="27">
        <v>20</v>
      </c>
      <c r="L4" s="28">
        <v>0</v>
      </c>
      <c r="M4" s="28">
        <v>0</v>
      </c>
      <c r="N4" s="28">
        <v>8</v>
      </c>
      <c r="O4" s="28">
        <v>0</v>
      </c>
      <c r="P4" s="28">
        <v>0</v>
      </c>
      <c r="Q4" s="28">
        <v>0</v>
      </c>
      <c r="R4" s="28">
        <v>0</v>
      </c>
      <c r="S4" s="26">
        <v>12</v>
      </c>
      <c r="T4" s="28">
        <f>B4-K4</f>
        <v>0</v>
      </c>
      <c r="U4" s="28">
        <f t="shared" ref="U4:AB5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">
        <v>25</v>
      </c>
    </row>
    <row r="5" spans="1:29" x14ac:dyDescent="0.3">
      <c r="A5" s="17" t="s">
        <v>91</v>
      </c>
      <c r="B5" s="20">
        <v>40</v>
      </c>
      <c r="C5" s="20">
        <v>0</v>
      </c>
      <c r="D5" s="20">
        <v>0</v>
      </c>
      <c r="E5" s="20">
        <v>2</v>
      </c>
      <c r="F5" s="20">
        <v>0</v>
      </c>
      <c r="G5" s="20">
        <v>0</v>
      </c>
      <c r="H5" s="20">
        <v>0</v>
      </c>
      <c r="I5" s="20">
        <v>0</v>
      </c>
      <c r="J5" s="20">
        <v>38</v>
      </c>
      <c r="K5" s="27">
        <v>40</v>
      </c>
      <c r="L5" s="20">
        <v>0</v>
      </c>
      <c r="M5" s="20">
        <v>0</v>
      </c>
      <c r="N5" s="20">
        <v>2</v>
      </c>
      <c r="O5" s="20">
        <v>0</v>
      </c>
      <c r="P5" s="20">
        <v>0</v>
      </c>
      <c r="Q5" s="20">
        <v>0</v>
      </c>
      <c r="R5" s="20">
        <v>0</v>
      </c>
      <c r="S5" s="26">
        <v>38</v>
      </c>
      <c r="T5" s="20">
        <f t="shared" ref="T5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">
        <v>25</v>
      </c>
    </row>
    <row r="6" spans="1:29" x14ac:dyDescent="0.3">
      <c r="A6" s="17" t="s">
        <v>94</v>
      </c>
      <c r="B6" s="20">
        <v>1</v>
      </c>
      <c r="C6" s="20">
        <v>0</v>
      </c>
      <c r="D6" s="20">
        <v>0</v>
      </c>
      <c r="E6" s="20">
        <v>1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1</v>
      </c>
      <c r="L6" s="20">
        <v>0</v>
      </c>
      <c r="M6" s="20">
        <v>0</v>
      </c>
      <c r="N6" s="20">
        <v>1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ref="T6:AB9" si="2">B6-K6</f>
        <v>0</v>
      </c>
      <c r="U6" s="20">
        <f t="shared" si="2"/>
        <v>0</v>
      </c>
      <c r="V6" s="20">
        <f t="shared" si="2"/>
        <v>0</v>
      </c>
      <c r="W6" s="20">
        <f t="shared" si="2"/>
        <v>0</v>
      </c>
      <c r="X6" s="20">
        <f t="shared" si="2"/>
        <v>0</v>
      </c>
      <c r="Y6" s="20">
        <f t="shared" si="2"/>
        <v>0</v>
      </c>
      <c r="Z6" s="20">
        <f t="shared" si="2"/>
        <v>0</v>
      </c>
      <c r="AA6" s="20">
        <f t="shared" si="2"/>
        <v>0</v>
      </c>
      <c r="AB6" s="20">
        <f t="shared" si="2"/>
        <v>0</v>
      </c>
      <c r="AC6" s="17" t="s">
        <v>25</v>
      </c>
    </row>
    <row r="7" spans="1:29" x14ac:dyDescent="0.3">
      <c r="A7" s="17" t="s">
        <v>95</v>
      </c>
      <c r="B7" s="20">
        <v>3</v>
      </c>
      <c r="C7" s="20">
        <v>0</v>
      </c>
      <c r="D7" s="20">
        <v>0</v>
      </c>
      <c r="E7" s="20">
        <v>1</v>
      </c>
      <c r="F7" s="20">
        <v>0</v>
      </c>
      <c r="G7" s="20">
        <v>0</v>
      </c>
      <c r="H7" s="20">
        <v>0</v>
      </c>
      <c r="I7" s="20">
        <v>0</v>
      </c>
      <c r="J7" s="26">
        <v>2</v>
      </c>
      <c r="K7" s="27">
        <v>3</v>
      </c>
      <c r="L7" s="20">
        <v>0</v>
      </c>
      <c r="M7" s="20">
        <v>0</v>
      </c>
      <c r="N7" s="20">
        <v>1</v>
      </c>
      <c r="O7" s="20">
        <v>0</v>
      </c>
      <c r="P7" s="20">
        <v>0</v>
      </c>
      <c r="Q7" s="20">
        <v>0</v>
      </c>
      <c r="R7" s="20">
        <v>0</v>
      </c>
      <c r="S7" s="26">
        <v>2</v>
      </c>
      <c r="T7" s="20">
        <f t="shared" si="2"/>
        <v>0</v>
      </c>
      <c r="U7" s="20">
        <f t="shared" si="2"/>
        <v>0</v>
      </c>
      <c r="V7" s="20">
        <f t="shared" si="2"/>
        <v>0</v>
      </c>
      <c r="W7" s="20">
        <f t="shared" si="2"/>
        <v>0</v>
      </c>
      <c r="X7" s="20">
        <f t="shared" si="2"/>
        <v>0</v>
      </c>
      <c r="Y7" s="20">
        <f t="shared" si="2"/>
        <v>0</v>
      </c>
      <c r="Z7" s="20">
        <f t="shared" si="2"/>
        <v>0</v>
      </c>
      <c r="AA7" s="20">
        <f t="shared" si="2"/>
        <v>0</v>
      </c>
      <c r="AB7" s="20">
        <f t="shared" si="2"/>
        <v>0</v>
      </c>
      <c r="AC7" s="17" t="s">
        <v>25</v>
      </c>
    </row>
    <row r="8" spans="1:29" x14ac:dyDescent="0.3">
      <c r="A8" s="17" t="s">
        <v>96</v>
      </c>
      <c r="B8" s="20">
        <v>138</v>
      </c>
      <c r="C8" s="20">
        <v>20</v>
      </c>
      <c r="D8" s="20">
        <v>0</v>
      </c>
      <c r="E8" s="20">
        <v>158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138</v>
      </c>
      <c r="L8" s="20">
        <v>20</v>
      </c>
      <c r="M8" s="20">
        <v>0</v>
      </c>
      <c r="N8" s="20">
        <v>158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2"/>
        <v>0</v>
      </c>
      <c r="U8" s="20">
        <f t="shared" si="2"/>
        <v>0</v>
      </c>
      <c r="V8" s="20">
        <f t="shared" si="2"/>
        <v>0</v>
      </c>
      <c r="W8" s="20">
        <f t="shared" si="2"/>
        <v>0</v>
      </c>
      <c r="X8" s="20">
        <f t="shared" si="2"/>
        <v>0</v>
      </c>
      <c r="Y8" s="20">
        <f t="shared" si="2"/>
        <v>0</v>
      </c>
      <c r="Z8" s="20">
        <f t="shared" si="2"/>
        <v>0</v>
      </c>
      <c r="AA8" s="20">
        <f t="shared" si="2"/>
        <v>0</v>
      </c>
      <c r="AB8" s="20">
        <f t="shared" si="2"/>
        <v>0</v>
      </c>
      <c r="AC8" s="17" t="s">
        <v>25</v>
      </c>
    </row>
    <row r="9" spans="1:29" ht="15" thickBot="1" x14ac:dyDescent="0.35">
      <c r="A9" s="17" t="s">
        <v>97</v>
      </c>
      <c r="B9" s="20">
        <v>19</v>
      </c>
      <c r="C9" s="20">
        <v>0</v>
      </c>
      <c r="D9" s="20">
        <v>0</v>
      </c>
      <c r="E9" s="20">
        <v>19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19</v>
      </c>
      <c r="L9" s="20">
        <v>0</v>
      </c>
      <c r="M9" s="20">
        <v>0</v>
      </c>
      <c r="N9" s="20">
        <v>19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2"/>
        <v>0</v>
      </c>
      <c r="U9" s="20">
        <f t="shared" si="2"/>
        <v>0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17" t="s">
        <v>25</v>
      </c>
    </row>
    <row r="10" spans="1:29" s="37" customFormat="1" ht="16.2" thickBot="1" x14ac:dyDescent="0.35">
      <c r="A10" s="32" t="s">
        <v>19</v>
      </c>
      <c r="B10" s="33">
        <f>SUM(B4:B9)</f>
        <v>221</v>
      </c>
      <c r="C10" s="33">
        <f>SUM(C4:C9)</f>
        <v>20</v>
      </c>
      <c r="D10" s="33">
        <f>SUM(D4:D9)</f>
        <v>0</v>
      </c>
      <c r="E10" s="33">
        <f>SUM(E4:E9)</f>
        <v>189</v>
      </c>
      <c r="F10" s="33">
        <f>SUM(F4:F9)</f>
        <v>0</v>
      </c>
      <c r="G10" s="33">
        <f>SUM(G4:G9)</f>
        <v>0</v>
      </c>
      <c r="H10" s="33">
        <f>SUM(H4:H9)</f>
        <v>0</v>
      </c>
      <c r="I10" s="33">
        <f>SUM(I4:I9)</f>
        <v>0</v>
      </c>
      <c r="J10" s="34">
        <f>SUM(J4:J9)</f>
        <v>52</v>
      </c>
      <c r="K10" s="35">
        <f>SUM(K4:K9)</f>
        <v>221</v>
      </c>
      <c r="L10" s="33">
        <f>SUM(L4:L9)</f>
        <v>20</v>
      </c>
      <c r="M10" s="33">
        <f>SUM(M4:M9)</f>
        <v>0</v>
      </c>
      <c r="N10" s="33">
        <f>SUM(N4:N9)</f>
        <v>189</v>
      </c>
      <c r="O10" s="33">
        <f>SUM(O4:O9)</f>
        <v>0</v>
      </c>
      <c r="P10" s="33">
        <f>SUM(P4:P9)</f>
        <v>0</v>
      </c>
      <c r="Q10" s="33">
        <f>SUM(Q4:Q9)</f>
        <v>0</v>
      </c>
      <c r="R10" s="33">
        <f>SUM(R4:R9)</f>
        <v>0</v>
      </c>
      <c r="S10" s="34">
        <f>SUM(S4:S9)</f>
        <v>52</v>
      </c>
      <c r="T10" s="33">
        <f>SUM(T4:T9)</f>
        <v>0</v>
      </c>
      <c r="U10" s="33">
        <f>SUM(U4:U9)</f>
        <v>0</v>
      </c>
      <c r="V10" s="33">
        <f>SUM(V4:V9)</f>
        <v>0</v>
      </c>
      <c r="W10" s="33">
        <f>SUM(W4:W9)</f>
        <v>0</v>
      </c>
      <c r="X10" s="33">
        <f>SUM(X4:X9)</f>
        <v>0</v>
      </c>
      <c r="Y10" s="33">
        <f>SUM(Y4:Y9)</f>
        <v>0</v>
      </c>
      <c r="Z10" s="33">
        <f>SUM(Z4:Z9)</f>
        <v>0</v>
      </c>
      <c r="AA10" s="33">
        <f>SUM(AA4:AA9)</f>
        <v>0</v>
      </c>
      <c r="AB10" s="34">
        <f>SUM(AB4:AB9)</f>
        <v>0</v>
      </c>
      <c r="AC10" s="36"/>
    </row>
  </sheetData>
  <mergeCells count="3">
    <mergeCell ref="B1:J1"/>
    <mergeCell ref="K1:S1"/>
    <mergeCell ref="T1:AB1"/>
  </mergeCells>
  <conditionalFormatting sqref="A10:A1048576 A1:A5">
    <cfRule type="duplicateValues" dxfId="6" priority="68"/>
  </conditionalFormatting>
  <conditionalFormatting sqref="A6">
    <cfRule type="duplicateValues" dxfId="5" priority="71"/>
  </conditionalFormatting>
  <conditionalFormatting sqref="A7">
    <cfRule type="duplicateValues" dxfId="4" priority="95"/>
  </conditionalFormatting>
  <conditionalFormatting sqref="A10:A1048576 A1:A7">
    <cfRule type="duplicateValues" dxfId="3" priority="96"/>
  </conditionalFormatting>
  <conditionalFormatting sqref="A8">
    <cfRule type="duplicateValues" dxfId="2" priority="99"/>
  </conditionalFormatting>
  <conditionalFormatting sqref="A8">
    <cfRule type="duplicateValues" dxfId="1" priority="100"/>
  </conditionalFormatting>
  <conditionalFormatting sqref="A9">
    <cfRule type="duplicateValues" dxfId="0" priority="10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2021-02-25T11:25:59Z</dcterms:modified>
</cp:coreProperties>
</file>