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3828027-Srinivasa Fertilizers Seeds &amp;\"/>
    </mc:Choice>
  </mc:AlternateContent>
  <xr:revisionPtr revIDLastSave="0" documentId="13_ncr:1_{FAD05669-ECDB-4B26-A1D8-1ED98E57FBA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working'!$A$1:$G$110</definedName>
    <definedName name="_xlnm._FilterDatabase" localSheetId="5" hidden="1">Reco!$A$3:$AC$52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7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H62" i="1"/>
  <c r="I62" i="1" s="1"/>
  <c r="F62" i="1"/>
  <c r="J62" i="1" s="1"/>
  <c r="K62" i="1" s="1"/>
  <c r="J61" i="1"/>
  <c r="K61" i="1" s="1"/>
  <c r="I61" i="1"/>
  <c r="H61" i="1"/>
  <c r="F61" i="1"/>
  <c r="G61" i="1" s="1"/>
  <c r="H60" i="1"/>
  <c r="I60" i="1" s="1"/>
  <c r="G60" i="1"/>
  <c r="F60" i="1"/>
  <c r="J60" i="1" s="1"/>
  <c r="K60" i="1" s="1"/>
  <c r="H59" i="1"/>
  <c r="I59" i="1" s="1"/>
  <c r="F59" i="1"/>
  <c r="J59" i="1" s="1"/>
  <c r="K59" i="1" s="1"/>
  <c r="H58" i="1"/>
  <c r="J58" i="1" s="1"/>
  <c r="K58" i="1" s="1"/>
  <c r="F58" i="1"/>
  <c r="G58" i="1" s="1"/>
  <c r="J57" i="1"/>
  <c r="K57" i="1" s="1"/>
  <c r="I57" i="1"/>
  <c r="H57" i="1"/>
  <c r="F57" i="1"/>
  <c r="G57" i="1" s="1"/>
  <c r="H56" i="1"/>
  <c r="I56" i="1" s="1"/>
  <c r="G56" i="1"/>
  <c r="F56" i="1"/>
  <c r="J56" i="1" s="1"/>
  <c r="K56" i="1" s="1"/>
  <c r="H55" i="1"/>
  <c r="I55" i="1" s="1"/>
  <c r="F55" i="1"/>
  <c r="J55" i="1" s="1"/>
  <c r="K55" i="1" s="1"/>
  <c r="K54" i="1"/>
  <c r="J54" i="1"/>
  <c r="H54" i="1"/>
  <c r="I54" i="1" s="1"/>
  <c r="F54" i="1"/>
  <c r="G54" i="1" s="1"/>
  <c r="J53" i="1"/>
  <c r="K53" i="1" s="1"/>
  <c r="I53" i="1"/>
  <c r="H53" i="1"/>
  <c r="F53" i="1"/>
  <c r="G53" i="1" s="1"/>
  <c r="H52" i="1"/>
  <c r="I52" i="1" s="1"/>
  <c r="G52" i="1"/>
  <c r="F52" i="1"/>
  <c r="J52" i="1" s="1"/>
  <c r="K52" i="1" s="1"/>
  <c r="H51" i="1"/>
  <c r="I51" i="1" s="1"/>
  <c r="F51" i="1"/>
  <c r="J51" i="1" s="1"/>
  <c r="K51" i="1" s="1"/>
  <c r="H50" i="1"/>
  <c r="J50" i="1" s="1"/>
  <c r="K50" i="1" s="1"/>
  <c r="F50" i="1"/>
  <c r="G50" i="1" s="1"/>
  <c r="J49" i="1"/>
  <c r="K49" i="1" s="1"/>
  <c r="I49" i="1"/>
  <c r="H49" i="1"/>
  <c r="F49" i="1"/>
  <c r="G49" i="1" s="1"/>
  <c r="H48" i="1"/>
  <c r="I48" i="1" s="1"/>
  <c r="G48" i="1"/>
  <c r="F48" i="1"/>
  <c r="J48" i="1" s="1"/>
  <c r="K48" i="1" s="1"/>
  <c r="H47" i="1"/>
  <c r="I47" i="1" s="1"/>
  <c r="F47" i="1"/>
  <c r="J47" i="1" s="1"/>
  <c r="K47" i="1" s="1"/>
  <c r="K46" i="1"/>
  <c r="J46" i="1"/>
  <c r="H46" i="1"/>
  <c r="I46" i="1" s="1"/>
  <c r="F46" i="1"/>
  <c r="G46" i="1" s="1"/>
  <c r="J45" i="1"/>
  <c r="K45" i="1" s="1"/>
  <c r="I45" i="1"/>
  <c r="H45" i="1"/>
  <c r="F45" i="1"/>
  <c r="G45" i="1" s="1"/>
  <c r="H44" i="1"/>
  <c r="I44" i="1" s="1"/>
  <c r="G44" i="1"/>
  <c r="F44" i="1"/>
  <c r="J44" i="1" s="1"/>
  <c r="K44" i="1" s="1"/>
  <c r="H43" i="1"/>
  <c r="I43" i="1" s="1"/>
  <c r="F43" i="1"/>
  <c r="J43" i="1" s="1"/>
  <c r="K43" i="1" s="1"/>
  <c r="K42" i="1"/>
  <c r="J42" i="1"/>
  <c r="H42" i="1"/>
  <c r="I42" i="1" s="1"/>
  <c r="F42" i="1"/>
  <c r="G42" i="1" s="1"/>
  <c r="J41" i="1"/>
  <c r="K41" i="1" s="1"/>
  <c r="I41" i="1"/>
  <c r="H41" i="1"/>
  <c r="F41" i="1"/>
  <c r="G41" i="1" s="1"/>
  <c r="H40" i="1"/>
  <c r="I40" i="1" s="1"/>
  <c r="F40" i="1"/>
  <c r="G40" i="1" s="1"/>
  <c r="H39" i="1"/>
  <c r="I39" i="1" s="1"/>
  <c r="F39" i="1"/>
  <c r="J39" i="1" s="1"/>
  <c r="K39" i="1" s="1"/>
  <c r="J38" i="1"/>
  <c r="K38" i="1" s="1"/>
  <c r="H38" i="1"/>
  <c r="I38" i="1" s="1"/>
  <c r="F38" i="1"/>
  <c r="G38" i="1" s="1"/>
  <c r="J37" i="1"/>
  <c r="K37" i="1" s="1"/>
  <c r="H37" i="1"/>
  <c r="I37" i="1" s="1"/>
  <c r="F37" i="1"/>
  <c r="G37" i="1" s="1"/>
  <c r="H36" i="1"/>
  <c r="I36" i="1" s="1"/>
  <c r="F36" i="1"/>
  <c r="G36" i="1" s="1"/>
  <c r="H35" i="1"/>
  <c r="I35" i="1" s="1"/>
  <c r="F35" i="1"/>
  <c r="J35" i="1" s="1"/>
  <c r="K35" i="1" s="1"/>
  <c r="J34" i="1"/>
  <c r="K34" i="1" s="1"/>
  <c r="H34" i="1"/>
  <c r="I34" i="1" s="1"/>
  <c r="F34" i="1"/>
  <c r="G34" i="1" s="1"/>
  <c r="J33" i="1"/>
  <c r="K33" i="1" s="1"/>
  <c r="H33" i="1"/>
  <c r="I33" i="1" s="1"/>
  <c r="F33" i="1"/>
  <c r="G33" i="1" s="1"/>
  <c r="H32" i="1"/>
  <c r="I32" i="1" s="1"/>
  <c r="F32" i="1"/>
  <c r="G32" i="1" s="1"/>
  <c r="H31" i="1"/>
  <c r="I31" i="1" s="1"/>
  <c r="F31" i="1"/>
  <c r="J31" i="1" s="1"/>
  <c r="K31" i="1" s="1"/>
  <c r="J30" i="1"/>
  <c r="K30" i="1" s="1"/>
  <c r="H30" i="1"/>
  <c r="I30" i="1" s="1"/>
  <c r="F30" i="1"/>
  <c r="G30" i="1" s="1"/>
  <c r="J29" i="1"/>
  <c r="K29" i="1" s="1"/>
  <c r="H29" i="1"/>
  <c r="I29" i="1" s="1"/>
  <c r="F29" i="1"/>
  <c r="G29" i="1" s="1"/>
  <c r="H28" i="1"/>
  <c r="I28" i="1" s="1"/>
  <c r="F28" i="1"/>
  <c r="G28" i="1" s="1"/>
  <c r="H27" i="1"/>
  <c r="I27" i="1" s="1"/>
  <c r="F27" i="1"/>
  <c r="J27" i="1" s="1"/>
  <c r="K27" i="1" s="1"/>
  <c r="J26" i="1"/>
  <c r="K26" i="1" s="1"/>
  <c r="H26" i="1"/>
  <c r="I26" i="1" s="1"/>
  <c r="F26" i="1"/>
  <c r="G26" i="1" s="1"/>
  <c r="J25" i="1"/>
  <c r="K25" i="1" s="1"/>
  <c r="H25" i="1"/>
  <c r="I25" i="1" s="1"/>
  <c r="F25" i="1"/>
  <c r="G25" i="1" s="1"/>
  <c r="H24" i="1"/>
  <c r="I24" i="1" s="1"/>
  <c r="F24" i="1"/>
  <c r="G24" i="1" s="1"/>
  <c r="H23" i="1"/>
  <c r="I23" i="1" s="1"/>
  <c r="F23" i="1"/>
  <c r="J23" i="1" s="1"/>
  <c r="K23" i="1" s="1"/>
  <c r="J22" i="1"/>
  <c r="K22" i="1" s="1"/>
  <c r="H22" i="1"/>
  <c r="I22" i="1" s="1"/>
  <c r="F22" i="1"/>
  <c r="G22" i="1" s="1"/>
  <c r="J21" i="1"/>
  <c r="K21" i="1" s="1"/>
  <c r="H21" i="1"/>
  <c r="I21" i="1" s="1"/>
  <c r="F21" i="1"/>
  <c r="G21" i="1" s="1"/>
  <c r="H20" i="1"/>
  <c r="I20" i="1" s="1"/>
  <c r="F20" i="1"/>
  <c r="G20" i="1" s="1"/>
  <c r="H19" i="1"/>
  <c r="I19" i="1" s="1"/>
  <c r="F19" i="1"/>
  <c r="J19" i="1" s="1"/>
  <c r="K19" i="1" s="1"/>
  <c r="J18" i="1"/>
  <c r="K18" i="1" s="1"/>
  <c r="H18" i="1"/>
  <c r="I18" i="1" s="1"/>
  <c r="F18" i="1"/>
  <c r="G18" i="1" s="1"/>
  <c r="J17" i="1"/>
  <c r="K17" i="1" s="1"/>
  <c r="H17" i="1"/>
  <c r="I17" i="1" s="1"/>
  <c r="F17" i="1"/>
  <c r="G17" i="1" s="1"/>
  <c r="H16" i="1"/>
  <c r="I16" i="1" s="1"/>
  <c r="F16" i="1"/>
  <c r="G16" i="1" s="1"/>
  <c r="H15" i="1"/>
  <c r="I15" i="1" s="1"/>
  <c r="F15" i="1"/>
  <c r="J15" i="1" s="1"/>
  <c r="K15" i="1" s="1"/>
  <c r="G15" i="1" l="1"/>
  <c r="G23" i="1"/>
  <c r="G31" i="1"/>
  <c r="G35" i="1"/>
  <c r="G47" i="1"/>
  <c r="G55" i="1"/>
  <c r="J16" i="1"/>
  <c r="K16" i="1" s="1"/>
  <c r="J20" i="1"/>
  <c r="K20" i="1" s="1"/>
  <c r="J24" i="1"/>
  <c r="K24" i="1" s="1"/>
  <c r="J36" i="1"/>
  <c r="K36" i="1" s="1"/>
  <c r="J40" i="1"/>
  <c r="K40" i="1" s="1"/>
  <c r="G19" i="1"/>
  <c r="G27" i="1"/>
  <c r="G39" i="1"/>
  <c r="G43" i="1"/>
  <c r="G51" i="1"/>
  <c r="G59" i="1"/>
  <c r="J28" i="1"/>
  <c r="K28" i="1" s="1"/>
  <c r="J32" i="1"/>
  <c r="K32" i="1" s="1"/>
  <c r="G62" i="1"/>
  <c r="I50" i="1"/>
  <c r="I58" i="1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A35" i="4" l="1"/>
  <c r="W37" i="4"/>
  <c r="U38" i="4"/>
  <c r="Y40" i="4"/>
  <c r="W45" i="4"/>
  <c r="AA51" i="4"/>
  <c r="X5" i="4"/>
  <c r="V6" i="4"/>
  <c r="Z8" i="4"/>
  <c r="AA11" i="4"/>
  <c r="U14" i="4"/>
  <c r="AA19" i="4"/>
  <c r="W21" i="4"/>
  <c r="AA23" i="4"/>
  <c r="W25" i="4"/>
  <c r="W29" i="4"/>
  <c r="T38" i="4"/>
  <c r="AB38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AA6" i="4"/>
  <c r="W8" i="4"/>
  <c r="T19" i="4"/>
  <c r="AB19" i="4"/>
  <c r="T23" i="4"/>
  <c r="X29" i="4"/>
  <c r="T35" i="4"/>
  <c r="AB35" i="4"/>
  <c r="X45" i="4"/>
  <c r="T51" i="4"/>
  <c r="AB51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X34" i="4"/>
  <c r="T36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Z13" i="4"/>
  <c r="AB36" i="4"/>
  <c r="X50" i="4"/>
  <c r="X27" i="4"/>
  <c r="X43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T28" i="4"/>
  <c r="AB28" i="4"/>
  <c r="AB31" i="4"/>
  <c r="X39" i="4"/>
  <c r="AA44" i="4"/>
  <c r="AB47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AA5" i="4"/>
  <c r="AB26" i="4"/>
  <c r="T42" i="4"/>
  <c r="AB42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T30" i="4"/>
  <c r="AB30" i="4"/>
  <c r="X31" i="4"/>
  <c r="T46" i="4"/>
  <c r="AB46" i="4"/>
  <c r="X47" i="4"/>
  <c r="T32" i="4"/>
  <c r="AB32" i="4"/>
  <c r="X33" i="4"/>
  <c r="T48" i="4"/>
  <c r="AB48" i="4"/>
  <c r="X49" i="4"/>
  <c r="B2" i="6"/>
  <c r="AC17" i="4" l="1"/>
  <c r="AC41" i="4"/>
  <c r="AC9" i="4"/>
  <c r="AC38" i="4"/>
  <c r="AC5" i="4"/>
  <c r="AC31" i="4"/>
  <c r="AC35" i="4"/>
  <c r="AC11" i="4"/>
  <c r="AC45" i="4"/>
  <c r="AC13" i="4"/>
  <c r="AC19" i="4"/>
  <c r="AC20" i="4"/>
  <c r="AC43" i="4"/>
  <c r="AC47" i="4"/>
  <c r="AC51" i="4"/>
  <c r="AC27" i="4"/>
  <c r="AC23" i="4"/>
  <c r="AC28" i="4"/>
  <c r="AC21" i="4"/>
  <c r="AC29" i="4"/>
  <c r="AC36" i="4"/>
  <c r="AC32" i="4"/>
  <c r="AC26" i="4"/>
  <c r="AC39" i="4"/>
  <c r="AC49" i="4"/>
  <c r="AC37" i="4"/>
  <c r="AC25" i="4"/>
  <c r="AC15" i="4"/>
  <c r="AC33" i="4"/>
  <c r="AC30" i="4"/>
  <c r="AC42" i="4"/>
  <c r="AC10" i="4"/>
  <c r="AC50" i="4"/>
  <c r="AC22" i="4"/>
  <c r="AC24" i="4"/>
  <c r="AC7" i="4"/>
  <c r="AC18" i="4"/>
  <c r="AC48" i="4"/>
  <c r="AC6" i="4"/>
  <c r="AC14" i="4"/>
  <c r="AC8" i="4"/>
  <c r="AC44" i="4"/>
  <c r="AC16" i="4"/>
  <c r="AC12" i="4"/>
  <c r="AC46" i="4"/>
  <c r="AC40" i="4"/>
  <c r="AC34" i="4"/>
  <c r="F3" i="2"/>
  <c r="U4" i="4" s="1"/>
  <c r="M3" i="2" l="1"/>
  <c r="AB4" i="4" s="1"/>
  <c r="H3" i="2"/>
  <c r="W4" i="4" s="1"/>
  <c r="E3" i="2"/>
  <c r="T4" i="4" s="1"/>
  <c r="Q11" i="5"/>
  <c r="AC4" i="4" l="1"/>
  <c r="B1" i="6"/>
  <c r="H52" i="4" l="1"/>
  <c r="P52" i="4"/>
  <c r="E52" i="4"/>
  <c r="I52" i="4"/>
  <c r="M52" i="4"/>
  <c r="J52" i="4"/>
  <c r="R52" i="4"/>
  <c r="Q52" i="4"/>
  <c r="D52" i="4"/>
  <c r="L52" i="4"/>
  <c r="F52" i="4"/>
  <c r="N52" i="4"/>
  <c r="G52" i="4"/>
  <c r="C52" i="4"/>
  <c r="S52" i="4"/>
  <c r="O52" i="4"/>
  <c r="B52" i="4"/>
  <c r="M50" i="2" l="1"/>
  <c r="L50" i="2"/>
  <c r="K50" i="2"/>
  <c r="J50" i="2"/>
  <c r="I50" i="2"/>
  <c r="H50" i="2"/>
  <c r="G50" i="2"/>
  <c r="F50" i="2"/>
  <c r="E50" i="2"/>
  <c r="K52" i="4" l="1"/>
  <c r="X52" i="4" l="1"/>
  <c r="W52" i="4"/>
  <c r="AA52" i="4" l="1"/>
  <c r="T52" i="4"/>
  <c r="V52" i="4"/>
  <c r="Z52" i="4"/>
  <c r="AB52" i="4"/>
  <c r="U52" i="4"/>
  <c r="Y52" i="4"/>
</calcChain>
</file>

<file path=xl/sharedStrings.xml><?xml version="1.0" encoding="utf-8"?>
<sst xmlns="http://schemas.openxmlformats.org/spreadsheetml/2006/main" count="561" uniqueCount="204">
  <si>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</si>
  <si>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</si>
  <si>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</si>
  <si>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</si>
  <si>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</si>
  <si>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</si>
  <si>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</si>
  <si>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</si>
  <si>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</si>
  <si>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</si>
  <si>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</si>
  <si>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</si>
  <si>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</si>
  <si>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</si>
  <si>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</si>
  <si>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</si>
  <si>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</si>
  <si>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</si>
  <si>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</si>
  <si>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</si>
  <si>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</si>
  <si>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</si>
  <si>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</si>
  <si>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</si>
  <si>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</si>
  <si>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</si>
  <si>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</si>
  <si>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</si>
  <si>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</si>
  <si>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</si>
  <si>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</si>
  <si>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</si>
  <si>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</si>
  <si>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Sum of Opening Balance</t>
  </si>
  <si>
    <t>Sum of Inwards</t>
  </si>
  <si>
    <t>Sum of Outwards</t>
  </si>
  <si>
    <t>Sum of Closing Balance</t>
  </si>
  <si>
    <t>Company Name:-BAYER</t>
  </si>
  <si>
    <t>ALIETTE WP80 10X1KG BAG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</si>
  <si>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</si>
  <si>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</si>
  <si>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</si>
  <si>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</si>
  <si>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- 01-Apr-2020 TO 30-Nov-2020</t>
  </si>
  <si>
    <t>Dealer Report -  01-Apr-2020 TO 30-Nov-2020</t>
  </si>
  <si>
    <t>SRINIVASA FERTILIZERS,SEEDS&amp;PESTICIDES</t>
  </si>
  <si>
    <t>Main Road,Chowdarigudem</t>
  </si>
  <si>
    <t>Mo-Chowdarigudem</t>
  </si>
  <si>
    <t>Di-Rangareddy</t>
  </si>
  <si>
    <t>(F.L.No:MNR/JDA/FW/2013/4813. S.L:2711 P.L:15/2014</t>
  </si>
  <si>
    <t>Phon No-9849700238</t>
  </si>
  <si>
    <t>BAYER</t>
  </si>
  <si>
    <t>1-Apr-2020 to 30-Nov-2020</t>
  </si>
  <si>
    <t/>
  </si>
  <si>
    <t>SRINIVASA FERTILIZERS,SEEDS&amp;PESTICIDES 20-21</t>
  </si>
  <si>
    <t>SAPLPur</t>
  </si>
  <si>
    <t>SAPLSales</t>
  </si>
  <si>
    <t>SAPLCls</t>
  </si>
  <si>
    <t>Aliette-1kg(10p)</t>
  </si>
  <si>
    <t>Aliette-250gr</t>
  </si>
  <si>
    <t>Ambiition 500ml</t>
  </si>
  <si>
    <t>Ambition 1lt 10p</t>
  </si>
  <si>
    <t>ANTRACOL 100GRM</t>
  </si>
  <si>
    <t>Antracol-1kg(10p)</t>
  </si>
  <si>
    <t>Antracol-250gr</t>
  </si>
  <si>
    <t>Antracol-500gr(20p)</t>
  </si>
  <si>
    <t>Confider Super 1lt</t>
  </si>
  <si>
    <t>Confidor(B)-250ml 20P</t>
  </si>
  <si>
    <t>Confidor(B)500ml</t>
  </si>
  <si>
    <t>Confidor Super-100ml(50pc)</t>
  </si>
  <si>
    <t>Confidor Super-250ml(20pc)</t>
  </si>
  <si>
    <t>Confidor Super-500ml</t>
  </si>
  <si>
    <t>Fame-100ml(20pc)</t>
  </si>
  <si>
    <t>Fame-10ml 200P</t>
  </si>
  <si>
    <t>Fame-50ml(40pc)</t>
  </si>
  <si>
    <t>Larvin-100gr</t>
  </si>
  <si>
    <t>LARVIN-1kg(10pc)</t>
  </si>
  <si>
    <t>Larvin-250gr(20pc)</t>
  </si>
  <si>
    <t>LARVIN-500gr(20pc)</t>
  </si>
  <si>
    <t>Laudis-115ml 8pc</t>
  </si>
  <si>
    <t>Laudis-230ml</t>
  </si>
  <si>
    <t>Laudis-57.5ml 10pc</t>
  </si>
  <si>
    <t>Lesenta 100grm 50p</t>
  </si>
  <si>
    <t>Lesenta-250gr 20P</t>
  </si>
  <si>
    <t>Lesenta-40gr</t>
  </si>
  <si>
    <t>Movento-100ml</t>
  </si>
  <si>
    <t>MOVENTO ENERGY 100ML</t>
  </si>
  <si>
    <t>Movento Energy-1lt</t>
  </si>
  <si>
    <t>Movento Energy-250ml</t>
  </si>
  <si>
    <t>Nativo-100gr(50pc)</t>
  </si>
  <si>
    <t>NATIVO 10GRM</t>
  </si>
  <si>
    <t>Nativo 1kg 10p</t>
  </si>
  <si>
    <t>Nativo-250gr(40pc)</t>
  </si>
  <si>
    <t>Nativo 500grm 20p</t>
  </si>
  <si>
    <t>NATIVO 50GRM 100P</t>
  </si>
  <si>
    <t>Oberon-100ml</t>
  </si>
  <si>
    <t>Oberon 1lt 10p</t>
  </si>
  <si>
    <t>Oberon 200ml 40p</t>
  </si>
  <si>
    <t>Oberon 500ml 20p</t>
  </si>
  <si>
    <t>REGENT 100ML</t>
  </si>
  <si>
    <t>Regent-1lt</t>
  </si>
  <si>
    <t>Regent-250ml(20pc)</t>
  </si>
  <si>
    <t>Regent-500ml(20pc)</t>
  </si>
  <si>
    <t>Solomon-1lt(10p)</t>
  </si>
  <si>
    <t>Solomon-250ml(40p)</t>
  </si>
  <si>
    <t>Solomon 500ml(20p)</t>
  </si>
  <si>
    <t>AMBITION 20X500ML BOT IN</t>
  </si>
  <si>
    <t>ANTRACOL (T) WP70 50X100GR BAG IN</t>
  </si>
  <si>
    <t>ANTRACOL (T) WP70 10X1KG BAG IN</t>
  </si>
  <si>
    <t>ANTRACOL (T) WP70 40X250GR BAG IN</t>
  </si>
  <si>
    <t>ANTRACOL (T) WP70 20X500GR BAG IN</t>
  </si>
  <si>
    <t>CONFIDOR (T) SL200 20X250ML BOT IN</t>
  </si>
  <si>
    <t>CONFIDOR (T) SL200 20X500ML BOT IN</t>
  </si>
  <si>
    <t>CONFIDOR SUPER (T) SC350 50X100ML BOT IN</t>
  </si>
  <si>
    <t>CONFIDOR SUPER (T) SC350 20X250ML BOT IN</t>
  </si>
  <si>
    <t>CONFIDOR SUPER (T) SC350 20X500ML BOT IN</t>
  </si>
  <si>
    <t>FAME (T) SC480 10X(20X10ML) BOT IN</t>
  </si>
  <si>
    <t>FAME (T) SC480 40X50ML BOT IN</t>
  </si>
  <si>
    <t>LARVIN (T) WP75 40X100GR BAG IN</t>
  </si>
  <si>
    <t>LARVIN (T) WP75 10X1KG BAG IN</t>
  </si>
  <si>
    <t>LARVIN (T) WP75 20X250GR BAG IN</t>
  </si>
  <si>
    <t>LARVIN (T) WP75 20X500GR BAG IN</t>
  </si>
  <si>
    <t>LAUDIS SC630 8X115ML BOT IN</t>
  </si>
  <si>
    <t>LAUDIS SC630 3X230ML BOT IN</t>
  </si>
  <si>
    <t>LAUDIS SC630 10X57.5ML BOT IN</t>
  </si>
  <si>
    <t>LESENTA WG80 50X100GR BAG IN</t>
  </si>
  <si>
    <t>LESENTA WG80 100X40GR BAG IN</t>
  </si>
  <si>
    <t>MOVENTO ENERGY SC240 50X100ML BOT IN</t>
  </si>
  <si>
    <t>MOVENTO ENERGY SC240 40X250ML BOT IN</t>
  </si>
  <si>
    <t>NATIVO WG75 50X100GR BAG IN</t>
  </si>
  <si>
    <t>NATIVO WG75 10X1KG BAG IN</t>
  </si>
  <si>
    <t>NATIVO WG75 40X250GR BAG IN</t>
  </si>
  <si>
    <t>NATIVO WG75 20X500GR BAG IN</t>
  </si>
  <si>
    <t>NATIVO WG75 100X50GR BAG IN</t>
  </si>
  <si>
    <t>OBERON (T) SC240 50X100ML BOT IN</t>
  </si>
  <si>
    <t>OBERON (T) SC240 40X200ML BOT IN</t>
  </si>
  <si>
    <t>OBERON (T) SC240 20X500ML BOT IN</t>
  </si>
  <si>
    <t>REGENT (T) SC50 50X100ML BOT IN</t>
  </si>
  <si>
    <t>REGENT (T) SC50 10X1L BOT IN</t>
  </si>
  <si>
    <t>REGENT (T) SC50 20X250ML BOT IN</t>
  </si>
  <si>
    <t>REGENT (T) SC50 20X500ML BOT IN</t>
  </si>
  <si>
    <t>SOLOMON OD300 10X1L BOT IN</t>
  </si>
  <si>
    <t>SOLOMON OD300 40X250ML BOT IN</t>
  </si>
  <si>
    <t>SOLOMON OD300 20X500ML BOT IN</t>
  </si>
  <si>
    <t>CONFIDOR SUPER (T) SC350 10X1L BOT IN</t>
  </si>
  <si>
    <t>FAME (T) SC480 20X100ML BOT IN</t>
  </si>
  <si>
    <t>LESENTA WG80 20X250GR BAG IN</t>
  </si>
  <si>
    <t>MOVENTO ENERGY SC240 10X1L BOT IN</t>
  </si>
  <si>
    <t>NATIVO WG75 20X(10X10GR) BAG IN</t>
  </si>
  <si>
    <t>OBERON (T) SC240 10X1L BOT IN</t>
  </si>
  <si>
    <t>Stock and Sales FOR THE PERIOD 01-Apr-2020 TO 30-Nov-2020</t>
  </si>
  <si>
    <t>DISTRIBUTOR:Srinivasa Fertilizers Seeds and,</t>
  </si>
  <si>
    <t>SAPCODE</t>
  </si>
  <si>
    <t>Srinivasa Fertilizers Seeds and</t>
  </si>
  <si>
    <t>SENCOR WP70 60X100GR BAG IN</t>
  </si>
  <si>
    <t>GRANDTOTAL</t>
  </si>
  <si>
    <t>Generated on 1/4/2021 8:18:43 AM</t>
  </si>
  <si>
    <t>Aliette-1kg(10p)-UNITS</t>
  </si>
  <si>
    <t>Aliette-250gr-UNITS</t>
  </si>
  <si>
    <t>Ambiition 500ml-UNITS</t>
  </si>
  <si>
    <t>Ambition 1lt 10p-UNITS</t>
  </si>
  <si>
    <t>ANTRACOL 100GRM-UNITS</t>
  </si>
  <si>
    <t>Antracol-1kg(10p)-UNITS</t>
  </si>
  <si>
    <t>Antracol-250gr-UNITS</t>
  </si>
  <si>
    <t>Antracol-500gr(20p)-UNITS</t>
  </si>
  <si>
    <t>Confider Super 1lt-UNITS</t>
  </si>
  <si>
    <t>Confidor(B)-250ml 20P-UNITS</t>
  </si>
  <si>
    <t>Confidor(B)500ml-UNITS</t>
  </si>
  <si>
    <t>Confidor Super-100ml(50pc)-UNITS</t>
  </si>
  <si>
    <t>Confidor Super-250ml(20pc)-UNITS</t>
  </si>
  <si>
    <t>Confidor Super-500ml-UNITS</t>
  </si>
  <si>
    <t>Fame-100ml(20pc)-UNITS</t>
  </si>
  <si>
    <t>Fame-10ml 200P-UNITS</t>
  </si>
  <si>
    <t>Fame-50ml(40pc)-UNITS</t>
  </si>
  <si>
    <t>Larvin-100gr-UNITS</t>
  </si>
  <si>
    <t>LARVIN-1kg(10pc)-UNITS</t>
  </si>
  <si>
    <t>Larvin-250gr(20pc)-UNITS</t>
  </si>
  <si>
    <t>LARVIN-500gr(20pc)-UNITS</t>
  </si>
  <si>
    <t>Laudis-115ml 8pc-UNITS</t>
  </si>
  <si>
    <t>Laudis-230ml-UNITS</t>
  </si>
  <si>
    <t>Laudis-57.5ml 10pc-UNITS</t>
  </si>
  <si>
    <t>Lesenta 100grm 50p-UNITS</t>
  </si>
  <si>
    <t>Lesenta-250gr 20P-UNITS</t>
  </si>
  <si>
    <t>Lesenta-40gr-UNITS</t>
  </si>
  <si>
    <t>MOVENTO ENERGY 100ML-UNITS</t>
  </si>
  <si>
    <t>Movento Energy-1lt-UNITS</t>
  </si>
  <si>
    <t>Movento Energy-250ml-UNITS</t>
  </si>
  <si>
    <t>Nativo-100gr(50pc)-UNITS</t>
  </si>
  <si>
    <t>NATIVO 10GRM-UNITS</t>
  </si>
  <si>
    <t>Nativo 1kg 10p-UNITS</t>
  </si>
  <si>
    <t>Nativo-250gr(40pc)-UNITS</t>
  </si>
  <si>
    <t>Nativo 500grm 20p-UNITS</t>
  </si>
  <si>
    <t>NATIVO 50GRM 100P-UNITS</t>
  </si>
  <si>
    <t>Oberon-100ml-UNITS</t>
  </si>
  <si>
    <t>Oberon 1lt 10p-UNITS</t>
  </si>
  <si>
    <t>Oberon 200ml 40p-UNITS</t>
  </si>
  <si>
    <t>Oberon 500ml 20p-UNITS</t>
  </si>
  <si>
    <t>REGENT 100ML-UNITS</t>
  </si>
  <si>
    <t>Regent-1lt-UNITS</t>
  </si>
  <si>
    <t>Regent-250ml(20pc)-UNITS</t>
  </si>
  <si>
    <t>Regent-500ml(20pc)-UNITS</t>
  </si>
  <si>
    <t>Solomon-1lt(10p)-UNITS</t>
  </si>
  <si>
    <t>Solomon-250ml(40p)-UNITS</t>
  </si>
  <si>
    <t>Solomon 500ml(20p)-UNITS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</si>
</sst>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unit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5" xfId="0" applyNumberFormat="1" applyFont="1" applyBorder="1" applyAlignment="1">
      <alignment horizontal="right" vertical="top"/>
    </xf>
    <xf numFmtId="167" fontId="10" fillId="0" borderId="24" xfId="0" applyNumberFormat="1" applyFont="1" applyBorder="1" applyAlignment="1">
      <alignment horizontal="right" vertical="top"/>
    </xf>
    <xf numFmtId="49" fontId="10" fillId="0" borderId="0" xfId="0" applyNumberFormat="1" applyFont="1" applyAlignment="1">
      <alignment vertical="top" wrapText="1"/>
    </xf>
    <xf numFmtId="49" fontId="8" fillId="0" borderId="28" xfId="0" applyNumberFormat="1" applyFont="1" applyBorder="1" applyAlignment="1">
      <alignment horizontal="left" vertical="top" indent="2"/>
    </xf>
    <xf numFmtId="49" fontId="8" fillId="0" borderId="29" xfId="0" applyNumberFormat="1" applyFont="1" applyBorder="1" applyAlignment="1">
      <alignment horizontal="center" vertical="top" wrapText="1"/>
    </xf>
    <xf numFmtId="49" fontId="8" fillId="0" borderId="30" xfId="0" applyNumberFormat="1" applyFont="1" applyBorder="1" applyAlignment="1">
      <alignment horizontal="left" vertical="top" indent="2"/>
    </xf>
    <xf numFmtId="49" fontId="10" fillId="0" borderId="30" xfId="0" applyNumberFormat="1" applyFont="1" applyBorder="1" applyAlignment="1">
      <alignment horizontal="center" vertical="top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49" fontId="10" fillId="0" borderId="27" xfId="0" applyNumberFormat="1" applyFont="1" applyBorder="1" applyAlignment="1">
      <alignment vertical="top"/>
    </xf>
    <xf numFmtId="166" fontId="10" fillId="0" borderId="12" xfId="0" applyNumberFormat="1" applyFont="1" applyBorder="1" applyAlignment="1">
      <alignment horizontal="right" vertical="top"/>
    </xf>
    <xf numFmtId="168" fontId="10" fillId="0" borderId="12" xfId="0" applyNumberFormat="1" applyFont="1" applyBorder="1" applyAlignment="1">
      <alignment horizontal="right" vertical="top"/>
    </xf>
    <xf numFmtId="166" fontId="10" fillId="0" borderId="31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31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/>
    </xf>
    <xf numFmtId="166" fontId="8" fillId="0" borderId="12" xfId="0" applyNumberFormat="1" applyFont="1" applyBorder="1" applyAlignment="1">
      <alignment horizontal="right" vertical="top"/>
    </xf>
    <xf numFmtId="168" fontId="8" fillId="0" borderId="12" xfId="0" applyNumberFormat="1" applyFont="1" applyBorder="1" applyAlignment="1">
      <alignment horizontal="right" vertical="top"/>
    </xf>
    <xf numFmtId="166" fontId="8" fillId="0" borderId="31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3828027/BAYERProductwiseStocknSalesFrom01-Apr-2020To30-Nov-2020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ANTRACOL 100GRM</v>
          </cell>
          <cell r="B2" t="str">
            <v>ANTRACOL 100GRM-units</v>
          </cell>
          <cell r="C2">
            <v>1</v>
          </cell>
          <cell r="D2">
            <v>0</v>
          </cell>
          <cell r="E2">
            <v>50</v>
          </cell>
          <cell r="F2">
            <v>0</v>
          </cell>
          <cell r="G2">
            <v>50</v>
          </cell>
          <cell r="H2">
            <v>50</v>
          </cell>
          <cell r="I2">
            <v>0</v>
          </cell>
          <cell r="J2">
            <v>50</v>
          </cell>
        </row>
        <row r="3">
          <cell r="A3" t="str">
            <v>Aliette-1kg(10p)</v>
          </cell>
          <cell r="B3" t="str">
            <v>Aliette-1kg(10p)-units</v>
          </cell>
          <cell r="C3">
            <v>1</v>
          </cell>
          <cell r="D3">
            <v>0</v>
          </cell>
          <cell r="E3">
            <v>20</v>
          </cell>
          <cell r="F3">
            <v>0</v>
          </cell>
          <cell r="G3">
            <v>20</v>
          </cell>
          <cell r="H3">
            <v>20</v>
          </cell>
          <cell r="I3">
            <v>0</v>
          </cell>
          <cell r="J3">
            <v>20</v>
          </cell>
        </row>
        <row r="4">
          <cell r="A4" t="str">
            <v>Aliette-250gr</v>
          </cell>
          <cell r="B4" t="str">
            <v>Aliette-250gr-units</v>
          </cell>
          <cell r="C4">
            <v>1</v>
          </cell>
          <cell r="D4">
            <v>0</v>
          </cell>
          <cell r="E4">
            <v>200</v>
          </cell>
          <cell r="F4">
            <v>0</v>
          </cell>
          <cell r="G4">
            <v>200</v>
          </cell>
          <cell r="H4">
            <v>200</v>
          </cell>
          <cell r="I4">
            <v>0</v>
          </cell>
          <cell r="J4">
            <v>200</v>
          </cell>
        </row>
        <row r="5">
          <cell r="A5" t="str">
            <v>Ambiition 500ml</v>
          </cell>
          <cell r="B5" t="str">
            <v>Ambiition 500ml-units</v>
          </cell>
          <cell r="C5">
            <v>1</v>
          </cell>
          <cell r="D5">
            <v>0</v>
          </cell>
          <cell r="E5">
            <v>100</v>
          </cell>
          <cell r="F5">
            <v>0</v>
          </cell>
          <cell r="G5">
            <v>100</v>
          </cell>
          <cell r="H5">
            <v>31</v>
          </cell>
          <cell r="I5">
            <v>0</v>
          </cell>
          <cell r="J5">
            <v>31</v>
          </cell>
        </row>
        <row r="6">
          <cell r="A6" t="str">
            <v>Ambition 1lt 10p</v>
          </cell>
          <cell r="B6" t="str">
            <v>Ambition 1lt 10p-units</v>
          </cell>
          <cell r="C6">
            <v>1</v>
          </cell>
          <cell r="D6">
            <v>0</v>
          </cell>
          <cell r="E6">
            <v>250</v>
          </cell>
          <cell r="F6">
            <v>0</v>
          </cell>
          <cell r="G6">
            <v>250</v>
          </cell>
          <cell r="H6">
            <v>77</v>
          </cell>
          <cell r="I6">
            <v>0</v>
          </cell>
          <cell r="J6">
            <v>77</v>
          </cell>
        </row>
        <row r="7">
          <cell r="A7" t="str">
            <v>Antracol-1kg(10p)</v>
          </cell>
          <cell r="B7" t="str">
            <v>Antracol-1kg(10p)-units</v>
          </cell>
          <cell r="C7">
            <v>1</v>
          </cell>
          <cell r="D7">
            <v>0</v>
          </cell>
          <cell r="E7">
            <v>1000</v>
          </cell>
          <cell r="F7">
            <v>0</v>
          </cell>
          <cell r="G7">
            <v>1000</v>
          </cell>
          <cell r="H7">
            <v>998</v>
          </cell>
          <cell r="I7">
            <v>0</v>
          </cell>
          <cell r="J7">
            <v>998</v>
          </cell>
        </row>
        <row r="8">
          <cell r="A8" t="str">
            <v>Antracol-250gr</v>
          </cell>
          <cell r="B8" t="str">
            <v>Antracol-250gr-units</v>
          </cell>
          <cell r="C8">
            <v>1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A9" t="str">
            <v>Antracol-500gr(20p)</v>
          </cell>
          <cell r="B9" t="str">
            <v>Antracol-500gr(20p)-units</v>
          </cell>
          <cell r="C9">
            <v>1</v>
          </cell>
          <cell r="D9">
            <v>0</v>
          </cell>
          <cell r="E9">
            <v>640</v>
          </cell>
          <cell r="F9">
            <v>0</v>
          </cell>
          <cell r="G9">
            <v>640</v>
          </cell>
          <cell r="H9">
            <v>640</v>
          </cell>
          <cell r="I9">
            <v>0</v>
          </cell>
          <cell r="J9">
            <v>640</v>
          </cell>
        </row>
        <row r="10">
          <cell r="A10" t="str">
            <v>Confider Super 1lt</v>
          </cell>
          <cell r="B10" t="str">
            <v>Confider Super 1lt-units</v>
          </cell>
          <cell r="C10">
            <v>1</v>
          </cell>
          <cell r="D10">
            <v>0</v>
          </cell>
          <cell r="E10">
            <v>20</v>
          </cell>
          <cell r="F10">
            <v>0</v>
          </cell>
          <cell r="G10">
            <v>20</v>
          </cell>
          <cell r="H10">
            <v>20</v>
          </cell>
          <cell r="I10">
            <v>0</v>
          </cell>
          <cell r="J10">
            <v>20</v>
          </cell>
        </row>
        <row r="11">
          <cell r="A11" t="str">
            <v>Confidor Super-100ml(50pc)</v>
          </cell>
          <cell r="B11" t="str">
            <v>Confidor Super-100ml(50pc)-units</v>
          </cell>
          <cell r="C11">
            <v>1</v>
          </cell>
          <cell r="D11">
            <v>0</v>
          </cell>
          <cell r="E11">
            <v>2250</v>
          </cell>
          <cell r="F11">
            <v>0</v>
          </cell>
          <cell r="G11">
            <v>2250</v>
          </cell>
          <cell r="H11">
            <v>2200</v>
          </cell>
          <cell r="I11">
            <v>0</v>
          </cell>
          <cell r="J11">
            <v>2200</v>
          </cell>
        </row>
        <row r="12">
          <cell r="A12" t="str">
            <v>Confidor Super-250ml(20pc)</v>
          </cell>
          <cell r="B12" t="str">
            <v>Confidor Super-250ml(20pc)-units</v>
          </cell>
          <cell r="C12">
            <v>1</v>
          </cell>
          <cell r="D12">
            <v>0</v>
          </cell>
          <cell r="E12">
            <v>2800</v>
          </cell>
          <cell r="F12">
            <v>0</v>
          </cell>
          <cell r="G12">
            <v>2800</v>
          </cell>
          <cell r="H12">
            <v>2800</v>
          </cell>
          <cell r="I12">
            <v>0</v>
          </cell>
          <cell r="J12">
            <v>2800</v>
          </cell>
        </row>
        <row r="13">
          <cell r="A13" t="str">
            <v>Confidor Super-500ml</v>
          </cell>
          <cell r="B13" t="str">
            <v>Confidor Super-500ml-units</v>
          </cell>
          <cell r="C13">
            <v>1</v>
          </cell>
          <cell r="D13">
            <v>0</v>
          </cell>
          <cell r="E13">
            <v>200</v>
          </cell>
          <cell r="F13">
            <v>0</v>
          </cell>
          <cell r="G13">
            <v>200</v>
          </cell>
          <cell r="H13">
            <v>200</v>
          </cell>
          <cell r="I13">
            <v>0</v>
          </cell>
          <cell r="J13">
            <v>200</v>
          </cell>
        </row>
        <row r="14">
          <cell r="A14" t="str">
            <v>Confidor(B)-250ml 20P</v>
          </cell>
          <cell r="B14" t="str">
            <v>Confidor(B)-250ml 20P-units</v>
          </cell>
          <cell r="C14">
            <v>1</v>
          </cell>
          <cell r="D14">
            <v>0</v>
          </cell>
          <cell r="E14">
            <v>200</v>
          </cell>
          <cell r="F14">
            <v>0</v>
          </cell>
          <cell r="G14">
            <v>200</v>
          </cell>
          <cell r="H14">
            <v>200</v>
          </cell>
          <cell r="I14">
            <v>0</v>
          </cell>
          <cell r="J14">
            <v>200</v>
          </cell>
        </row>
        <row r="15">
          <cell r="A15" t="str">
            <v>Confidor(B)500ml</v>
          </cell>
          <cell r="B15" t="str">
            <v>Confidor(B)500ml-units</v>
          </cell>
          <cell r="C15">
            <v>1</v>
          </cell>
          <cell r="D15">
            <v>0</v>
          </cell>
          <cell r="E15">
            <v>100</v>
          </cell>
          <cell r="F15">
            <v>0</v>
          </cell>
          <cell r="G15">
            <v>100</v>
          </cell>
          <cell r="H15">
            <v>84</v>
          </cell>
          <cell r="I15">
            <v>0</v>
          </cell>
          <cell r="J15">
            <v>84</v>
          </cell>
        </row>
        <row r="16">
          <cell r="A16" t="str">
            <v>Fame-100ml(20pc)</v>
          </cell>
          <cell r="B16" t="str">
            <v>Fame-100ml(20pc)-units</v>
          </cell>
          <cell r="C16">
            <v>1</v>
          </cell>
          <cell r="D16">
            <v>0</v>
          </cell>
          <cell r="E16">
            <v>500</v>
          </cell>
          <cell r="F16">
            <v>0</v>
          </cell>
          <cell r="G16">
            <v>500</v>
          </cell>
          <cell r="H16">
            <v>500</v>
          </cell>
          <cell r="I16">
            <v>0</v>
          </cell>
          <cell r="J16">
            <v>500</v>
          </cell>
        </row>
        <row r="17">
          <cell r="A17" t="str">
            <v>Fame-10ml 200P</v>
          </cell>
          <cell r="B17" t="str">
            <v>Fame-10ml 200P-units</v>
          </cell>
          <cell r="C17">
            <v>1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A18" t="str">
            <v>Fame-50ml(40pc)</v>
          </cell>
          <cell r="B18" t="str">
            <v>Fame-50ml(40pc)-units</v>
          </cell>
          <cell r="C18">
            <v>1</v>
          </cell>
          <cell r="D18">
            <v>0</v>
          </cell>
          <cell r="E18">
            <v>3000</v>
          </cell>
          <cell r="F18">
            <v>0</v>
          </cell>
          <cell r="G18">
            <v>3000</v>
          </cell>
          <cell r="H18">
            <v>3000</v>
          </cell>
          <cell r="I18">
            <v>0</v>
          </cell>
          <cell r="J18">
            <v>3000</v>
          </cell>
        </row>
        <row r="19">
          <cell r="A19" t="str">
            <v>LARVIN-1kg(10pc)</v>
          </cell>
          <cell r="B19" t="str">
            <v>LARVIN-1kg(10pc)-units</v>
          </cell>
          <cell r="C19">
            <v>1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A20" t="str">
            <v>LARVIN-500gr(20pc)</v>
          </cell>
          <cell r="B20" t="str">
            <v>LARVIN-500gr(20pc)-units</v>
          </cell>
          <cell r="C20">
            <v>1</v>
          </cell>
          <cell r="D20">
            <v>0</v>
          </cell>
          <cell r="E20">
            <v>100</v>
          </cell>
          <cell r="F20">
            <v>0</v>
          </cell>
          <cell r="G20">
            <v>100</v>
          </cell>
          <cell r="H20">
            <v>120</v>
          </cell>
          <cell r="I20">
            <v>0</v>
          </cell>
          <cell r="J20">
            <v>120</v>
          </cell>
        </row>
        <row r="21">
          <cell r="A21" t="str">
            <v>Larvin-100gr</v>
          </cell>
          <cell r="B21" t="str">
            <v>Larvin-100gr-units</v>
          </cell>
          <cell r="C21">
            <v>1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</row>
        <row r="22">
          <cell r="A22" t="str">
            <v>Larvin-250gr(20pc)</v>
          </cell>
          <cell r="B22" t="str">
            <v>Larvin-250gr(20pc)-units</v>
          </cell>
          <cell r="C22">
            <v>1</v>
          </cell>
          <cell r="D22">
            <v>0</v>
          </cell>
          <cell r="E22">
            <v>60</v>
          </cell>
          <cell r="F22">
            <v>0</v>
          </cell>
          <cell r="G22">
            <v>60</v>
          </cell>
          <cell r="H22">
            <v>61</v>
          </cell>
          <cell r="I22">
            <v>0</v>
          </cell>
          <cell r="J22">
            <v>61</v>
          </cell>
        </row>
        <row r="23">
          <cell r="A23" t="str">
            <v>Laudis-115ml 8pc</v>
          </cell>
          <cell r="B23" t="str">
            <v>Laudis-115ml 8pc-units</v>
          </cell>
          <cell r="C23">
            <v>1</v>
          </cell>
          <cell r="D23">
            <v>0</v>
          </cell>
          <cell r="E23">
            <v>640</v>
          </cell>
          <cell r="F23">
            <v>0</v>
          </cell>
          <cell r="G23">
            <v>640</v>
          </cell>
          <cell r="H23">
            <v>557</v>
          </cell>
          <cell r="I23">
            <v>0</v>
          </cell>
          <cell r="J23">
            <v>557</v>
          </cell>
        </row>
        <row r="24">
          <cell r="A24" t="str">
            <v>Laudis-230ml</v>
          </cell>
          <cell r="B24" t="str">
            <v>Laudis-230ml-units</v>
          </cell>
          <cell r="C24">
            <v>1</v>
          </cell>
          <cell r="D24">
            <v>0</v>
          </cell>
          <cell r="E24">
            <v>105</v>
          </cell>
          <cell r="F24">
            <v>0</v>
          </cell>
          <cell r="G24">
            <v>105</v>
          </cell>
          <cell r="H24">
            <v>105</v>
          </cell>
          <cell r="I24">
            <v>0</v>
          </cell>
          <cell r="J24">
            <v>105</v>
          </cell>
        </row>
        <row r="25">
          <cell r="A25" t="str">
            <v>Laudis-57.5ml 10pc</v>
          </cell>
          <cell r="B25" t="str">
            <v>Laudis-57.5ml 10pc-units</v>
          </cell>
          <cell r="C25">
            <v>1</v>
          </cell>
          <cell r="D25">
            <v>0</v>
          </cell>
          <cell r="E25">
            <v>100</v>
          </cell>
          <cell r="F25">
            <v>0</v>
          </cell>
          <cell r="G25">
            <v>100</v>
          </cell>
          <cell r="H25">
            <v>81</v>
          </cell>
          <cell r="I25">
            <v>0</v>
          </cell>
          <cell r="J25">
            <v>81</v>
          </cell>
        </row>
        <row r="26">
          <cell r="A26" t="str">
            <v>Lesenta 100grm 50p</v>
          </cell>
          <cell r="B26" t="str">
            <v>Lesenta 100grm 50p-units</v>
          </cell>
          <cell r="C26">
            <v>1</v>
          </cell>
          <cell r="D26">
            <v>0</v>
          </cell>
          <cell r="E26">
            <v>500</v>
          </cell>
          <cell r="F26">
            <v>0</v>
          </cell>
          <cell r="G26">
            <v>500</v>
          </cell>
          <cell r="H26">
            <v>500</v>
          </cell>
          <cell r="I26">
            <v>0</v>
          </cell>
          <cell r="J26">
            <v>500</v>
          </cell>
        </row>
        <row r="27">
          <cell r="A27" t="str">
            <v>Lesenta-250gr 20P</v>
          </cell>
          <cell r="B27" t="str">
            <v>Lesenta-250gr 20P-units</v>
          </cell>
          <cell r="C27">
            <v>1</v>
          </cell>
          <cell r="D27">
            <v>0</v>
          </cell>
          <cell r="E27">
            <v>340</v>
          </cell>
          <cell r="F27">
            <v>0</v>
          </cell>
          <cell r="G27">
            <v>340</v>
          </cell>
          <cell r="H27">
            <v>129</v>
          </cell>
          <cell r="I27">
            <v>0</v>
          </cell>
          <cell r="J27">
            <v>129</v>
          </cell>
        </row>
        <row r="28">
          <cell r="A28" t="str">
            <v>Lesenta-40gr</v>
          </cell>
          <cell r="B28" t="str">
            <v>Lesenta-40gr-units</v>
          </cell>
          <cell r="C28">
            <v>1</v>
          </cell>
          <cell r="D28">
            <v>0</v>
          </cell>
          <cell r="E28">
            <v>100</v>
          </cell>
          <cell r="F28">
            <v>0</v>
          </cell>
          <cell r="G28">
            <v>100</v>
          </cell>
          <cell r="H28">
            <v>100</v>
          </cell>
          <cell r="I28">
            <v>0</v>
          </cell>
          <cell r="J28">
            <v>100</v>
          </cell>
        </row>
        <row r="29">
          <cell r="A29" t="str">
            <v>MOVENTO ENERGY 100ML</v>
          </cell>
          <cell r="B29" t="str">
            <v>MOVENTO ENERGY 100ML-units</v>
          </cell>
          <cell r="C29">
            <v>1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</row>
        <row r="30">
          <cell r="A30" t="str">
            <v>Movento Energy-1lt</v>
          </cell>
          <cell r="B30" t="str">
            <v>Movento Energy-1lt-units</v>
          </cell>
          <cell r="C30">
            <v>1</v>
          </cell>
          <cell r="D30">
            <v>0</v>
          </cell>
          <cell r="E30">
            <v>220</v>
          </cell>
          <cell r="F30">
            <v>0</v>
          </cell>
          <cell r="G30">
            <v>220</v>
          </cell>
          <cell r="H30">
            <v>200</v>
          </cell>
          <cell r="I30">
            <v>0</v>
          </cell>
          <cell r="J30">
            <v>200</v>
          </cell>
        </row>
        <row r="31">
          <cell r="A31" t="str">
            <v>Movento Energy-250ml</v>
          </cell>
          <cell r="B31" t="str">
            <v>Movento Energy-250ml-units</v>
          </cell>
          <cell r="C31">
            <v>1</v>
          </cell>
          <cell r="D31">
            <v>0</v>
          </cell>
          <cell r="E31">
            <v>200</v>
          </cell>
          <cell r="F31">
            <v>0</v>
          </cell>
          <cell r="G31">
            <v>200</v>
          </cell>
          <cell r="H31">
            <v>186</v>
          </cell>
          <cell r="I31">
            <v>0</v>
          </cell>
          <cell r="J31">
            <v>186</v>
          </cell>
        </row>
        <row r="32">
          <cell r="A32" t="str">
            <v>Movento-100ml</v>
          </cell>
          <cell r="B32" t="str">
            <v>Movento-100ml-units</v>
          </cell>
          <cell r="C32">
            <v>1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A33" t="str">
            <v>NATIVO 10GRM</v>
          </cell>
          <cell r="B33" t="str">
            <v>NATIVO 10GRM-units</v>
          </cell>
          <cell r="C33">
            <v>1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4">
          <cell r="A34" t="str">
            <v>NATIVO 50GRM 100P</v>
          </cell>
          <cell r="B34" t="str">
            <v>NATIVO 50GRM 100P-units</v>
          </cell>
          <cell r="C34">
            <v>1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A35" t="str">
            <v>Nativo 1kg 10p</v>
          </cell>
          <cell r="B35" t="str">
            <v>Nativo 1kg 10p-units</v>
          </cell>
          <cell r="C35">
            <v>1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A36" t="str">
            <v>Nativo 500grm 20p</v>
          </cell>
          <cell r="B36" t="str">
            <v>Nativo 500grm 20p-units</v>
          </cell>
          <cell r="C36">
            <v>1</v>
          </cell>
          <cell r="D36">
            <v>0</v>
          </cell>
          <cell r="E36">
            <v>200</v>
          </cell>
          <cell r="F36">
            <v>0</v>
          </cell>
          <cell r="G36">
            <v>200</v>
          </cell>
          <cell r="H36">
            <v>200</v>
          </cell>
          <cell r="I36">
            <v>0</v>
          </cell>
          <cell r="J36">
            <v>200</v>
          </cell>
        </row>
        <row r="37">
          <cell r="A37" t="str">
            <v>Nativo-100gr(50pc)</v>
          </cell>
          <cell r="B37" t="str">
            <v>Nativo-100gr(50pc)-units</v>
          </cell>
          <cell r="C37">
            <v>1</v>
          </cell>
          <cell r="D37">
            <v>0</v>
          </cell>
          <cell r="E37">
            <v>250</v>
          </cell>
          <cell r="F37">
            <v>0</v>
          </cell>
          <cell r="G37">
            <v>250</v>
          </cell>
          <cell r="H37">
            <v>250</v>
          </cell>
          <cell r="I37">
            <v>0</v>
          </cell>
          <cell r="J37">
            <v>250</v>
          </cell>
        </row>
        <row r="38">
          <cell r="A38" t="str">
            <v>Nativo-250gr(40pc)</v>
          </cell>
          <cell r="B38" t="str">
            <v>Nativo-250gr(40pc)-units</v>
          </cell>
          <cell r="C38">
            <v>1</v>
          </cell>
          <cell r="D38">
            <v>0</v>
          </cell>
          <cell r="E38">
            <v>1520</v>
          </cell>
          <cell r="F38">
            <v>0</v>
          </cell>
          <cell r="G38">
            <v>1520</v>
          </cell>
          <cell r="H38">
            <v>1520</v>
          </cell>
          <cell r="I38">
            <v>0</v>
          </cell>
          <cell r="J38">
            <v>1520</v>
          </cell>
        </row>
        <row r="39">
          <cell r="A39" t="str">
            <v>Oberon 1lt 10p</v>
          </cell>
          <cell r="B39" t="str">
            <v>Oberon 1lt 10p-units</v>
          </cell>
          <cell r="C39">
            <v>1</v>
          </cell>
          <cell r="D39">
            <v>0</v>
          </cell>
          <cell r="E39">
            <v>200</v>
          </cell>
          <cell r="F39">
            <v>0</v>
          </cell>
          <cell r="G39">
            <v>200</v>
          </cell>
          <cell r="H39">
            <v>200</v>
          </cell>
          <cell r="I39">
            <v>0</v>
          </cell>
          <cell r="J39">
            <v>200</v>
          </cell>
        </row>
        <row r="40">
          <cell r="A40" t="str">
            <v>Oberon 200ml 40p</v>
          </cell>
          <cell r="B40" t="str">
            <v>Oberon 200ml 40p-units</v>
          </cell>
          <cell r="C40">
            <v>1</v>
          </cell>
          <cell r="D40">
            <v>0</v>
          </cell>
          <cell r="E40">
            <v>920</v>
          </cell>
          <cell r="F40">
            <v>0</v>
          </cell>
          <cell r="G40">
            <v>920</v>
          </cell>
          <cell r="H40">
            <v>920</v>
          </cell>
          <cell r="I40">
            <v>0</v>
          </cell>
          <cell r="J40">
            <v>920</v>
          </cell>
        </row>
        <row r="41">
          <cell r="A41" t="str">
            <v>Oberon 500ml 20p</v>
          </cell>
          <cell r="B41" t="str">
            <v>Oberon 500ml 20p-units</v>
          </cell>
          <cell r="C41">
            <v>1</v>
          </cell>
          <cell r="D41">
            <v>0</v>
          </cell>
          <cell r="E41">
            <v>400</v>
          </cell>
          <cell r="F41">
            <v>0</v>
          </cell>
          <cell r="G41">
            <v>400</v>
          </cell>
          <cell r="H41">
            <v>400</v>
          </cell>
          <cell r="I41">
            <v>0</v>
          </cell>
          <cell r="J41">
            <v>400</v>
          </cell>
        </row>
        <row r="42">
          <cell r="A42" t="str">
            <v>Oberon-100ml</v>
          </cell>
          <cell r="B42" t="str">
            <v>Oberon-100ml-units</v>
          </cell>
          <cell r="C42">
            <v>1</v>
          </cell>
          <cell r="D42">
            <v>0</v>
          </cell>
          <cell r="E42">
            <v>750</v>
          </cell>
          <cell r="F42">
            <v>0</v>
          </cell>
          <cell r="G42">
            <v>750</v>
          </cell>
          <cell r="H42">
            <v>750</v>
          </cell>
          <cell r="I42">
            <v>0</v>
          </cell>
          <cell r="J42">
            <v>750</v>
          </cell>
        </row>
        <row r="43">
          <cell r="A43" t="str">
            <v>REGENT 100ML</v>
          </cell>
          <cell r="B43" t="str">
            <v>REGENT 100ML-units</v>
          </cell>
          <cell r="C43">
            <v>1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A44" t="str">
            <v>Regent-1lt</v>
          </cell>
          <cell r="B44" t="str">
            <v>Regent-1lt-units</v>
          </cell>
          <cell r="C44">
            <v>1</v>
          </cell>
          <cell r="D44">
            <v>0</v>
          </cell>
          <cell r="E44">
            <v>1750</v>
          </cell>
          <cell r="F44">
            <v>0</v>
          </cell>
          <cell r="G44">
            <v>1750</v>
          </cell>
          <cell r="H44">
            <v>1908</v>
          </cell>
          <cell r="I44">
            <v>0</v>
          </cell>
          <cell r="J44">
            <v>1908</v>
          </cell>
        </row>
        <row r="45">
          <cell r="A45" t="str">
            <v>Regent-250ml(20pc)</v>
          </cell>
          <cell r="B45" t="str">
            <v>Regent-250ml(20pc)-units</v>
          </cell>
          <cell r="C45">
            <v>1</v>
          </cell>
          <cell r="D45">
            <v>0</v>
          </cell>
          <cell r="E45">
            <v>400</v>
          </cell>
          <cell r="F45">
            <v>0</v>
          </cell>
          <cell r="G45">
            <v>400</v>
          </cell>
          <cell r="H45">
            <v>413</v>
          </cell>
          <cell r="I45">
            <v>0</v>
          </cell>
          <cell r="J45">
            <v>413</v>
          </cell>
        </row>
        <row r="46">
          <cell r="A46" t="str">
            <v>Regent-500ml(20pc)</v>
          </cell>
          <cell r="B46" t="str">
            <v>Regent-500ml(20pc)-units</v>
          </cell>
          <cell r="C46">
            <v>1</v>
          </cell>
          <cell r="D46">
            <v>0</v>
          </cell>
          <cell r="E46">
            <v>2600</v>
          </cell>
          <cell r="F46">
            <v>0</v>
          </cell>
          <cell r="G46">
            <v>2600</v>
          </cell>
          <cell r="H46">
            <v>2738</v>
          </cell>
          <cell r="I46">
            <v>0</v>
          </cell>
          <cell r="J46">
            <v>2738</v>
          </cell>
        </row>
        <row r="47">
          <cell r="A47" t="str">
            <v>Solomon 500ml(20p)</v>
          </cell>
          <cell r="B47" t="str">
            <v>Solomon 500ml(20p)-units</v>
          </cell>
          <cell r="C47">
            <v>1</v>
          </cell>
          <cell r="D47">
            <v>0</v>
          </cell>
          <cell r="E47">
            <v>800</v>
          </cell>
          <cell r="F47">
            <v>0</v>
          </cell>
          <cell r="G47">
            <v>800</v>
          </cell>
          <cell r="H47">
            <v>797</v>
          </cell>
          <cell r="I47">
            <v>0</v>
          </cell>
          <cell r="J47">
            <v>797</v>
          </cell>
        </row>
        <row r="48">
          <cell r="A48" t="str">
            <v>Solomon-1lt(10p)</v>
          </cell>
          <cell r="B48" t="str">
            <v>Solomon-1lt(10p)-units</v>
          </cell>
          <cell r="C48">
            <v>1</v>
          </cell>
          <cell r="D48">
            <v>0</v>
          </cell>
          <cell r="E48">
            <v>50</v>
          </cell>
          <cell r="F48">
            <v>0</v>
          </cell>
          <cell r="G48">
            <v>50</v>
          </cell>
          <cell r="H48">
            <v>49</v>
          </cell>
          <cell r="I48">
            <v>0</v>
          </cell>
          <cell r="J48">
            <v>49</v>
          </cell>
        </row>
        <row r="49">
          <cell r="A49" t="str">
            <v>Solomon-250ml(40p)</v>
          </cell>
          <cell r="B49" t="str">
            <v>Solomon-250ml(40p)-units</v>
          </cell>
          <cell r="C49">
            <v>1</v>
          </cell>
          <cell r="D49">
            <v>0</v>
          </cell>
          <cell r="E49">
            <v>200</v>
          </cell>
          <cell r="F49">
            <v>0</v>
          </cell>
          <cell r="G49">
            <v>200</v>
          </cell>
          <cell r="H49">
            <v>200</v>
          </cell>
          <cell r="I49">
            <v>0</v>
          </cell>
          <cell r="J49">
            <v>200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ALANTO (T) SC240 10X1L BOT IN</v>
          </cell>
          <cell r="C16">
            <v>1000</v>
          </cell>
          <cell r="D16">
            <v>10</v>
          </cell>
          <cell r="E16">
            <v>80266685</v>
          </cell>
          <cell r="F16">
            <v>27</v>
          </cell>
        </row>
        <row r="17">
          <cell r="B17" t="str">
            <v>ALANTO (T) SC240 20X500ML BOT IN</v>
          </cell>
          <cell r="C17">
            <v>500</v>
          </cell>
          <cell r="D17">
            <v>20</v>
          </cell>
          <cell r="E17">
            <v>79934149</v>
          </cell>
          <cell r="F17">
            <v>28</v>
          </cell>
        </row>
        <row r="18">
          <cell r="B18" t="str">
            <v>ALANTO (T) SC240 40X250ML BOT IN</v>
          </cell>
          <cell r="C18">
            <v>250</v>
          </cell>
          <cell r="D18">
            <v>40</v>
          </cell>
          <cell r="E18">
            <v>79915713</v>
          </cell>
          <cell r="F18">
            <v>29</v>
          </cell>
        </row>
        <row r="19">
          <cell r="B19" t="str">
            <v>ALANTO (T) SC240 50X100ML BOT IN</v>
          </cell>
          <cell r="C19">
            <v>100</v>
          </cell>
          <cell r="D19">
            <v>50</v>
          </cell>
          <cell r="E19">
            <v>79901062</v>
          </cell>
          <cell r="F19">
            <v>30</v>
          </cell>
        </row>
        <row r="20">
          <cell r="B20" t="str">
            <v>ALIETTE WP80 10X1KG BAG IN</v>
          </cell>
          <cell r="C20">
            <v>1000</v>
          </cell>
          <cell r="D20">
            <v>10</v>
          </cell>
          <cell r="E20">
            <v>3822323</v>
          </cell>
          <cell r="F20">
            <v>31</v>
          </cell>
        </row>
        <row r="21">
          <cell r="B21" t="str">
            <v>ALIETTE WP80 12x1KG BAG PK</v>
          </cell>
          <cell r="C21">
            <v>1000</v>
          </cell>
          <cell r="D21">
            <v>12</v>
          </cell>
          <cell r="E21">
            <v>60831872</v>
          </cell>
          <cell r="F21">
            <v>32</v>
          </cell>
        </row>
        <row r="22">
          <cell r="B22" t="str">
            <v>ALIETTE WP80 20X250GR BAG IN</v>
          </cell>
          <cell r="C22">
            <v>250</v>
          </cell>
          <cell r="D22">
            <v>20</v>
          </cell>
          <cell r="E22">
            <v>3822358</v>
          </cell>
          <cell r="F22">
            <v>33</v>
          </cell>
        </row>
        <row r="23">
          <cell r="B23" t="str">
            <v>ALIETTE WP80 20X500GR BAG IN</v>
          </cell>
          <cell r="C23">
            <v>500</v>
          </cell>
          <cell r="D23">
            <v>20</v>
          </cell>
          <cell r="E23">
            <v>3822366</v>
          </cell>
          <cell r="F23">
            <v>34</v>
          </cell>
        </row>
        <row r="24">
          <cell r="B24" t="str">
            <v>ALIETTE WP80 40X100GR BAG IN</v>
          </cell>
          <cell r="C24">
            <v>100</v>
          </cell>
          <cell r="D24">
            <v>40</v>
          </cell>
          <cell r="E24">
            <v>3822331</v>
          </cell>
          <cell r="F24">
            <v>35</v>
          </cell>
        </row>
        <row r="25">
          <cell r="B25" t="str">
            <v>ALIETTE WP80 40X250GR BAG PK</v>
          </cell>
          <cell r="C25">
            <v>250</v>
          </cell>
          <cell r="D25">
            <v>40</v>
          </cell>
          <cell r="E25">
            <v>60831880</v>
          </cell>
          <cell r="F25">
            <v>36</v>
          </cell>
        </row>
        <row r="26">
          <cell r="B26" t="str">
            <v>ALION PLUS SC560 2X10L BOT IN</v>
          </cell>
          <cell r="C26">
            <v>10000</v>
          </cell>
          <cell r="D26">
            <v>2</v>
          </cell>
          <cell r="E26">
            <v>85822624</v>
          </cell>
          <cell r="F26">
            <v>37</v>
          </cell>
        </row>
        <row r="27">
          <cell r="B27" t="str">
            <v>ALION PLUS SC560 4X5L BOT IN</v>
          </cell>
          <cell r="C27">
            <v>5000</v>
          </cell>
          <cell r="D27">
            <v>4</v>
          </cell>
          <cell r="E27">
            <v>85822969</v>
          </cell>
          <cell r="F27">
            <v>38</v>
          </cell>
        </row>
        <row r="28">
          <cell r="B28" t="str">
            <v>AMBITION 10X1L BOT IN</v>
          </cell>
          <cell r="C28">
            <v>1000</v>
          </cell>
          <cell r="D28">
            <v>10</v>
          </cell>
          <cell r="E28">
            <v>86212544</v>
          </cell>
          <cell r="F28">
            <v>39</v>
          </cell>
        </row>
        <row r="29">
          <cell r="B29" t="str">
            <v>AMBITION 20X500ML BOT IN</v>
          </cell>
          <cell r="C29">
            <v>500</v>
          </cell>
          <cell r="D29">
            <v>20</v>
          </cell>
          <cell r="E29">
            <v>86228564</v>
          </cell>
          <cell r="F29">
            <v>40</v>
          </cell>
        </row>
        <row r="30">
          <cell r="B30" t="str">
            <v>AMBITION 40X250ML BOT IN</v>
          </cell>
          <cell r="C30">
            <v>250</v>
          </cell>
          <cell r="D30">
            <v>40</v>
          </cell>
          <cell r="E30">
            <v>86232308</v>
          </cell>
          <cell r="F30">
            <v>41</v>
          </cell>
        </row>
        <row r="31">
          <cell r="B31" t="str">
            <v>ANTRACOL (T) WP70 10X1KG BAG IN</v>
          </cell>
          <cell r="C31">
            <v>1000</v>
          </cell>
          <cell r="D31">
            <v>10</v>
          </cell>
          <cell r="E31">
            <v>6077322</v>
          </cell>
          <cell r="F31">
            <v>42</v>
          </cell>
        </row>
        <row r="32">
          <cell r="B32" t="str">
            <v>ANTRACOL (T) WP70 20X500GR BAG IN</v>
          </cell>
          <cell r="C32">
            <v>500</v>
          </cell>
          <cell r="D32">
            <v>20</v>
          </cell>
          <cell r="E32">
            <v>5999978</v>
          </cell>
          <cell r="F32">
            <v>43</v>
          </cell>
        </row>
        <row r="33">
          <cell r="B33" t="str">
            <v>ANTRACOL (T) WP70 40X250GR BAG IN</v>
          </cell>
          <cell r="C33">
            <v>250</v>
          </cell>
          <cell r="D33">
            <v>40</v>
          </cell>
          <cell r="E33">
            <v>6112179</v>
          </cell>
          <cell r="F33">
            <v>44</v>
          </cell>
        </row>
        <row r="34">
          <cell r="B34" t="str">
            <v>ANTRACOL (T) WP70 50X100GR BAG IN</v>
          </cell>
          <cell r="C34">
            <v>100</v>
          </cell>
          <cell r="D34">
            <v>50</v>
          </cell>
          <cell r="E34">
            <v>6113191</v>
          </cell>
          <cell r="F34">
            <v>45</v>
          </cell>
        </row>
        <row r="35">
          <cell r="B35" t="str">
            <v>ANTRACOL (T) WP70 50X50GR BAG IN</v>
          </cell>
          <cell r="C35">
            <v>50</v>
          </cell>
          <cell r="D35">
            <v>50</v>
          </cell>
          <cell r="E35">
            <v>80224192</v>
          </cell>
          <cell r="F35">
            <v>46</v>
          </cell>
        </row>
        <row r="36">
          <cell r="B36" t="str">
            <v>ANTRACOL WP 70 20X500GR BAG IN</v>
          </cell>
          <cell r="C36">
            <v>500</v>
          </cell>
          <cell r="D36">
            <v>20</v>
          </cell>
          <cell r="E36">
            <v>3822463</v>
          </cell>
          <cell r="F36">
            <v>47</v>
          </cell>
        </row>
        <row r="37">
          <cell r="B37" t="str">
            <v>ANTRACOL WP70 100X100GR BAG BD</v>
          </cell>
          <cell r="C37">
            <v>100</v>
          </cell>
          <cell r="D37">
            <v>100</v>
          </cell>
          <cell r="E37">
            <v>81696446</v>
          </cell>
          <cell r="F37">
            <v>48</v>
          </cell>
        </row>
        <row r="38">
          <cell r="B38" t="str">
            <v>ANTRACOL WP70 12X1KG BAG BD</v>
          </cell>
          <cell r="C38">
            <v>1000</v>
          </cell>
          <cell r="D38">
            <v>12</v>
          </cell>
          <cell r="E38">
            <v>81695962</v>
          </cell>
          <cell r="F38">
            <v>49</v>
          </cell>
        </row>
        <row r="39">
          <cell r="B39" t="str">
            <v>ANTRACOL WP70 20X500GR BAG BD</v>
          </cell>
          <cell r="C39">
            <v>500</v>
          </cell>
          <cell r="D39">
            <v>20</v>
          </cell>
          <cell r="E39">
            <v>81727449</v>
          </cell>
          <cell r="F39">
            <v>50</v>
          </cell>
        </row>
        <row r="40">
          <cell r="B40" t="str">
            <v>ARIZE 6129 GOLD LOC 10X3KG BAG IN</v>
          </cell>
          <cell r="C40">
            <v>3000</v>
          </cell>
          <cell r="D40">
            <v>10</v>
          </cell>
          <cell r="E40">
            <v>80974876</v>
          </cell>
          <cell r="F40">
            <v>51</v>
          </cell>
        </row>
        <row r="41">
          <cell r="B41" t="str">
            <v>ARIZE 6129 GOLD LOC 30X1KG BAG IN</v>
          </cell>
          <cell r="C41">
            <v>1000</v>
          </cell>
          <cell r="D41">
            <v>30</v>
          </cell>
          <cell r="E41">
            <v>80958439</v>
          </cell>
          <cell r="F41">
            <v>52</v>
          </cell>
        </row>
        <row r="42">
          <cell r="B42" t="str">
            <v>ARIZE 6129 LOC 10X3KG BAG IN</v>
          </cell>
          <cell r="C42">
            <v>3000</v>
          </cell>
          <cell r="D42">
            <v>10</v>
          </cell>
          <cell r="E42">
            <v>56000694</v>
          </cell>
          <cell r="F42">
            <v>53</v>
          </cell>
        </row>
        <row r="43">
          <cell r="B43" t="str">
            <v>ARIZE 6129 LOC 30X1KG BAG IN</v>
          </cell>
          <cell r="C43">
            <v>1000</v>
          </cell>
          <cell r="D43">
            <v>30</v>
          </cell>
          <cell r="E43">
            <v>56000686</v>
          </cell>
          <cell r="F43">
            <v>54</v>
          </cell>
        </row>
        <row r="44">
          <cell r="B44" t="str">
            <v>ARIZE 6201 GOLD LOC 10X3KG BAG IN</v>
          </cell>
          <cell r="C44">
            <v>3000</v>
          </cell>
          <cell r="D44">
            <v>10</v>
          </cell>
          <cell r="E44">
            <v>81762317</v>
          </cell>
          <cell r="F44">
            <v>55</v>
          </cell>
        </row>
        <row r="45">
          <cell r="B45" t="str">
            <v>ARIZE 6201 GOLD LOC 30X1KG BAG IN</v>
          </cell>
          <cell r="C45">
            <v>1000</v>
          </cell>
          <cell r="D45">
            <v>30</v>
          </cell>
          <cell r="E45">
            <v>81701784</v>
          </cell>
          <cell r="F45">
            <v>56</v>
          </cell>
        </row>
        <row r="46">
          <cell r="B46" t="str">
            <v>ARIZE 6201 LOC 10X3KG BAG IN</v>
          </cell>
          <cell r="C46">
            <v>3000</v>
          </cell>
          <cell r="D46">
            <v>10</v>
          </cell>
          <cell r="E46">
            <v>56000627</v>
          </cell>
          <cell r="F46">
            <v>57</v>
          </cell>
        </row>
        <row r="47">
          <cell r="B47" t="str">
            <v>ARIZE 6201 LOC 30X1KG BAG IN</v>
          </cell>
          <cell r="C47">
            <v>1000</v>
          </cell>
          <cell r="D47">
            <v>30</v>
          </cell>
          <cell r="E47">
            <v>56000619</v>
          </cell>
          <cell r="F47">
            <v>58</v>
          </cell>
        </row>
        <row r="48">
          <cell r="B48" t="str">
            <v>ARIZE 6444 GOLD LOC 10X3KG BAG IN</v>
          </cell>
          <cell r="C48">
            <v>3000</v>
          </cell>
          <cell r="D48">
            <v>10</v>
          </cell>
          <cell r="E48">
            <v>79432054</v>
          </cell>
          <cell r="F48">
            <v>59</v>
          </cell>
        </row>
        <row r="49">
          <cell r="B49" t="str">
            <v>ARIZE 6444 GOLD LOC 30X1 BAG IN</v>
          </cell>
          <cell r="C49">
            <v>1000</v>
          </cell>
          <cell r="D49">
            <v>30</v>
          </cell>
          <cell r="E49">
            <v>80187408</v>
          </cell>
          <cell r="F49">
            <v>60</v>
          </cell>
        </row>
        <row r="50">
          <cell r="B50" t="str">
            <v>ARIZE 6444 GOLD LOC 6X5KG BAG IN</v>
          </cell>
          <cell r="C50">
            <v>5000</v>
          </cell>
          <cell r="D50">
            <v>6</v>
          </cell>
          <cell r="E50">
            <v>80531591</v>
          </cell>
          <cell r="F50">
            <v>61</v>
          </cell>
        </row>
        <row r="51">
          <cell r="B51" t="str">
            <v>ARIZE 6444 LOC 10X3KG BAG IN</v>
          </cell>
          <cell r="C51">
            <v>3000</v>
          </cell>
          <cell r="D51">
            <v>10</v>
          </cell>
          <cell r="E51">
            <v>56000643</v>
          </cell>
          <cell r="F51">
            <v>62</v>
          </cell>
        </row>
        <row r="52">
          <cell r="B52" t="str">
            <v>ARIZE 6444 LOC 30X1KG BAG IN</v>
          </cell>
          <cell r="C52">
            <v>1000</v>
          </cell>
          <cell r="D52">
            <v>30</v>
          </cell>
          <cell r="E52">
            <v>56000635</v>
          </cell>
          <cell r="F52">
            <v>63</v>
          </cell>
        </row>
        <row r="53">
          <cell r="B53" t="str">
            <v>ARIZE AZ 6453 LOC 10X3KG BAG IN</v>
          </cell>
          <cell r="C53">
            <v>3000</v>
          </cell>
          <cell r="D53">
            <v>10</v>
          </cell>
          <cell r="E53">
            <v>85351524</v>
          </cell>
          <cell r="F53">
            <v>64</v>
          </cell>
        </row>
        <row r="54">
          <cell r="B54" t="str">
            <v>ARIZE AZ 6453 LOC 30X1KG BAG IN</v>
          </cell>
          <cell r="C54">
            <v>1000</v>
          </cell>
          <cell r="D54">
            <v>30</v>
          </cell>
          <cell r="E54">
            <v>85323997</v>
          </cell>
          <cell r="F54">
            <v>65</v>
          </cell>
        </row>
        <row r="55">
          <cell r="B55" t="str">
            <v>ARIZE AZ 6508 LOC 10X3KG BAG IN</v>
          </cell>
          <cell r="C55">
            <v>3000</v>
          </cell>
          <cell r="D55">
            <v>10</v>
          </cell>
          <cell r="E55">
            <v>85392395</v>
          </cell>
          <cell r="F55">
            <v>66</v>
          </cell>
        </row>
        <row r="56">
          <cell r="B56" t="str">
            <v>ARIZE AZ 6508 LOC 30X1KG BAG IN</v>
          </cell>
          <cell r="C56">
            <v>1000</v>
          </cell>
          <cell r="D56">
            <v>30</v>
          </cell>
          <cell r="E56">
            <v>85398164</v>
          </cell>
          <cell r="F56">
            <v>67</v>
          </cell>
        </row>
        <row r="57">
          <cell r="B57" t="str">
            <v>ARIZE AZ 6633 LOC 10X3KG BAG IN</v>
          </cell>
          <cell r="C57">
            <v>3000</v>
          </cell>
          <cell r="D57">
            <v>10</v>
          </cell>
          <cell r="E57">
            <v>86258471</v>
          </cell>
          <cell r="F57">
            <v>68</v>
          </cell>
        </row>
        <row r="58">
          <cell r="B58" t="str">
            <v>ARIZE AZ 6633 LOC 30X1KG BAG IN</v>
          </cell>
          <cell r="C58">
            <v>1000</v>
          </cell>
          <cell r="D58">
            <v>30</v>
          </cell>
          <cell r="E58">
            <v>86219085</v>
          </cell>
          <cell r="F58">
            <v>69</v>
          </cell>
        </row>
        <row r="59">
          <cell r="B59" t="str">
            <v>ARIZE AZ 6633 ST LOC 10X3KG BAG IN</v>
          </cell>
          <cell r="C59">
            <v>3000</v>
          </cell>
          <cell r="D59">
            <v>10</v>
          </cell>
          <cell r="E59">
            <v>86229501</v>
          </cell>
          <cell r="F59">
            <v>70</v>
          </cell>
        </row>
        <row r="60">
          <cell r="B60" t="str">
            <v>ARIZE AZ 6633 ST LOC 30X1KG BAG IN</v>
          </cell>
          <cell r="C60">
            <v>1000</v>
          </cell>
          <cell r="D60">
            <v>30</v>
          </cell>
          <cell r="E60">
            <v>86264005</v>
          </cell>
          <cell r="F60">
            <v>71</v>
          </cell>
        </row>
        <row r="61">
          <cell r="B61" t="str">
            <v>ARIZE AZ 7006 LOC 10X3KG BAG IN</v>
          </cell>
          <cell r="C61">
            <v>3000</v>
          </cell>
          <cell r="D61">
            <v>10</v>
          </cell>
          <cell r="E61">
            <v>85326678</v>
          </cell>
          <cell r="F61">
            <v>72</v>
          </cell>
        </row>
        <row r="62">
          <cell r="B62" t="str">
            <v>ARIZE AZ 7006 LOC 30X1KG BAG IN</v>
          </cell>
          <cell r="C62">
            <v>1000</v>
          </cell>
          <cell r="D62">
            <v>30</v>
          </cell>
          <cell r="E62">
            <v>85392239</v>
          </cell>
          <cell r="F62">
            <v>73</v>
          </cell>
        </row>
        <row r="63">
          <cell r="B63" t="str">
            <v>ARIZE AZ 7888 LOC 10X3KG BAG IN</v>
          </cell>
          <cell r="C63">
            <v>3000</v>
          </cell>
          <cell r="D63">
            <v>10</v>
          </cell>
          <cell r="E63">
            <v>86191458</v>
          </cell>
          <cell r="F63">
            <v>74</v>
          </cell>
        </row>
        <row r="64">
          <cell r="B64" t="str">
            <v>ARIZE AZ 7888 LOC 30X1KG BAG IN</v>
          </cell>
          <cell r="C64">
            <v>1000</v>
          </cell>
          <cell r="D64">
            <v>30</v>
          </cell>
          <cell r="E64">
            <v>86289075</v>
          </cell>
          <cell r="F64">
            <v>75</v>
          </cell>
        </row>
        <row r="65">
          <cell r="B65" t="str">
            <v>ARIZE AZ 8433 DT LOC 10X3KG BAG IN</v>
          </cell>
          <cell r="C65">
            <v>3000</v>
          </cell>
          <cell r="D65">
            <v>10</v>
          </cell>
          <cell r="E65">
            <v>85363271</v>
          </cell>
          <cell r="F65">
            <v>76</v>
          </cell>
        </row>
        <row r="66">
          <cell r="B66" t="str">
            <v>ARIZE AZ 8433 DT LOC 30X1KG BAG IN</v>
          </cell>
          <cell r="C66">
            <v>1000</v>
          </cell>
          <cell r="D66">
            <v>30</v>
          </cell>
          <cell r="E66">
            <v>85397273</v>
          </cell>
          <cell r="F66">
            <v>77</v>
          </cell>
        </row>
        <row r="67">
          <cell r="B67" t="str">
            <v>ARIZE BOLD LOC 10X3KG BAG IN</v>
          </cell>
          <cell r="C67">
            <v>3000</v>
          </cell>
          <cell r="D67">
            <v>10</v>
          </cell>
          <cell r="E67">
            <v>84986240</v>
          </cell>
          <cell r="F67">
            <v>78</v>
          </cell>
        </row>
        <row r="68">
          <cell r="B68" t="str">
            <v>ARIZE BOLD LOC 30X1KG BAG IN</v>
          </cell>
          <cell r="C68">
            <v>1000</v>
          </cell>
          <cell r="D68">
            <v>30</v>
          </cell>
          <cell r="E68">
            <v>84939994</v>
          </cell>
          <cell r="F68">
            <v>79</v>
          </cell>
        </row>
        <row r="69">
          <cell r="B69" t="str">
            <v>ARIZE DHANI LOC 10X3KG BAG IN</v>
          </cell>
          <cell r="C69">
            <v>3000</v>
          </cell>
          <cell r="D69">
            <v>10</v>
          </cell>
          <cell r="E69">
            <v>79431015</v>
          </cell>
          <cell r="F69">
            <v>80</v>
          </cell>
        </row>
        <row r="70">
          <cell r="B70" t="str">
            <v>ARIZE DHANI LOC 6X5KG BAG IN</v>
          </cell>
          <cell r="C70">
            <v>5000</v>
          </cell>
          <cell r="D70">
            <v>6</v>
          </cell>
          <cell r="E70">
            <v>85797549</v>
          </cell>
          <cell r="F70">
            <v>81</v>
          </cell>
        </row>
        <row r="71">
          <cell r="B71" t="str">
            <v>ARIZE DIAMOND LOC 10X3KG BAG IN</v>
          </cell>
          <cell r="C71">
            <v>3000</v>
          </cell>
          <cell r="D71">
            <v>10</v>
          </cell>
          <cell r="E71">
            <v>84925942</v>
          </cell>
          <cell r="F71">
            <v>82</v>
          </cell>
        </row>
        <row r="72">
          <cell r="B72" t="str">
            <v>ARIZE DIAMOND LOC 30X1KG BAG IN</v>
          </cell>
          <cell r="C72">
            <v>1000</v>
          </cell>
          <cell r="D72">
            <v>30</v>
          </cell>
          <cell r="E72">
            <v>84435864</v>
          </cell>
          <cell r="F72">
            <v>83</v>
          </cell>
        </row>
        <row r="73">
          <cell r="B73" t="str">
            <v>ARIZE IDEA LOC 10X3KG BAG IN</v>
          </cell>
          <cell r="C73">
            <v>3000</v>
          </cell>
          <cell r="D73">
            <v>10</v>
          </cell>
          <cell r="E73">
            <v>84491055</v>
          </cell>
          <cell r="F73">
            <v>84</v>
          </cell>
        </row>
        <row r="74">
          <cell r="B74" t="str">
            <v>ARIZE IDEA LOC 30X1KG BAG IN</v>
          </cell>
          <cell r="C74">
            <v>1000</v>
          </cell>
          <cell r="D74">
            <v>30</v>
          </cell>
          <cell r="E74">
            <v>84441775</v>
          </cell>
          <cell r="F74">
            <v>85</v>
          </cell>
        </row>
        <row r="75">
          <cell r="B75" t="str">
            <v>ARIZE NANO LOC 10X3KG BAG IN</v>
          </cell>
          <cell r="C75">
            <v>3000</v>
          </cell>
          <cell r="D75">
            <v>10</v>
          </cell>
          <cell r="E75">
            <v>84403350</v>
          </cell>
          <cell r="F75">
            <v>86</v>
          </cell>
        </row>
        <row r="76">
          <cell r="B76" t="str">
            <v>ARIZE NANO LOC 30X1KG BAG IN</v>
          </cell>
          <cell r="C76">
            <v>1000</v>
          </cell>
          <cell r="D76">
            <v>30</v>
          </cell>
          <cell r="E76">
            <v>84489190</v>
          </cell>
          <cell r="F76">
            <v>87</v>
          </cell>
        </row>
        <row r="77">
          <cell r="B77" t="str">
            <v>ARIZE PRIMA LOC 10X3KG BAG IN</v>
          </cell>
          <cell r="C77">
            <v>3000</v>
          </cell>
          <cell r="D77">
            <v>10</v>
          </cell>
          <cell r="E77">
            <v>80013817</v>
          </cell>
          <cell r="F77">
            <v>88</v>
          </cell>
        </row>
        <row r="78">
          <cell r="B78" t="str">
            <v>ARIZE PRIMA LOC 30X1KG BAG IN</v>
          </cell>
          <cell r="C78">
            <v>1000</v>
          </cell>
          <cell r="D78">
            <v>30</v>
          </cell>
          <cell r="E78">
            <v>79974744</v>
          </cell>
          <cell r="F78">
            <v>89</v>
          </cell>
        </row>
        <row r="79">
          <cell r="B79" t="str">
            <v>ARIZE SWIFT GOLD LOC 10X3 BAG IN</v>
          </cell>
          <cell r="C79">
            <v>3000</v>
          </cell>
          <cell r="D79">
            <v>10</v>
          </cell>
          <cell r="E79">
            <v>81727252</v>
          </cell>
          <cell r="F79">
            <v>90</v>
          </cell>
        </row>
        <row r="80">
          <cell r="B80" t="str">
            <v>ARIZE SWIFT GOLD LOC 30X1KG BAG IN</v>
          </cell>
          <cell r="C80">
            <v>1000</v>
          </cell>
          <cell r="D80">
            <v>30</v>
          </cell>
          <cell r="E80">
            <v>81685592</v>
          </cell>
          <cell r="F80">
            <v>91</v>
          </cell>
        </row>
        <row r="81">
          <cell r="B81" t="str">
            <v>ARIZE SWIFT LOC 10X3KG BAG IN</v>
          </cell>
          <cell r="C81">
            <v>3000</v>
          </cell>
          <cell r="D81">
            <v>10</v>
          </cell>
          <cell r="E81">
            <v>80210094</v>
          </cell>
          <cell r="F81">
            <v>92</v>
          </cell>
        </row>
        <row r="82">
          <cell r="B82" t="str">
            <v>ARIZE SWIFT LOC 30X1KG BAG IN</v>
          </cell>
          <cell r="C82">
            <v>1000</v>
          </cell>
          <cell r="D82">
            <v>30</v>
          </cell>
          <cell r="E82">
            <v>80209967</v>
          </cell>
          <cell r="F82">
            <v>93</v>
          </cell>
        </row>
        <row r="83">
          <cell r="B83" t="str">
            <v>ARIZE TEJ GOLD LOC 10X3KG BAG IN</v>
          </cell>
          <cell r="C83">
            <v>3000</v>
          </cell>
          <cell r="D83">
            <v>10</v>
          </cell>
          <cell r="E83">
            <v>80992254</v>
          </cell>
          <cell r="F83">
            <v>94</v>
          </cell>
        </row>
        <row r="84">
          <cell r="B84" t="str">
            <v>ARIZE TEJ GOLD LOC 30X1KG BAG IN</v>
          </cell>
          <cell r="C84">
            <v>1000</v>
          </cell>
          <cell r="D84">
            <v>30</v>
          </cell>
          <cell r="E84">
            <v>80887760</v>
          </cell>
          <cell r="F84">
            <v>95</v>
          </cell>
        </row>
        <row r="85">
          <cell r="B85" t="str">
            <v>ARIZE TEJ LOC (CS) 30X1KG BAG IN</v>
          </cell>
          <cell r="C85">
            <v>1000</v>
          </cell>
          <cell r="D85">
            <v>30</v>
          </cell>
          <cell r="E85">
            <v>80040741</v>
          </cell>
          <cell r="F85">
            <v>96</v>
          </cell>
        </row>
        <row r="86">
          <cell r="B86" t="str">
            <v>ARIZE TEJ LOC 10X3KG BAG IN</v>
          </cell>
          <cell r="C86">
            <v>3000</v>
          </cell>
          <cell r="D86">
            <v>10</v>
          </cell>
          <cell r="E86">
            <v>56000732</v>
          </cell>
          <cell r="F86">
            <v>97</v>
          </cell>
        </row>
        <row r="87">
          <cell r="B87" t="str">
            <v>ARIZE TEJ LOC 30X1KG BAG IN</v>
          </cell>
          <cell r="C87">
            <v>1000</v>
          </cell>
          <cell r="D87">
            <v>30</v>
          </cell>
          <cell r="E87">
            <v>56000724</v>
          </cell>
          <cell r="F87">
            <v>98</v>
          </cell>
        </row>
        <row r="88">
          <cell r="B88" t="str">
            <v>ARIZE XL LOC 10X3KG BAG IN</v>
          </cell>
          <cell r="C88">
            <v>3000</v>
          </cell>
          <cell r="D88">
            <v>10</v>
          </cell>
          <cell r="E88">
            <v>56000716</v>
          </cell>
          <cell r="F88">
            <v>99</v>
          </cell>
        </row>
        <row r="89">
          <cell r="B89" t="str">
            <v>ARIZE XL LOC 30X1KG BAG IN</v>
          </cell>
          <cell r="C89">
            <v>1000</v>
          </cell>
          <cell r="D89">
            <v>30</v>
          </cell>
          <cell r="E89">
            <v>56000708</v>
          </cell>
          <cell r="F89">
            <v>100</v>
          </cell>
        </row>
        <row r="90">
          <cell r="B90" t="str">
            <v>ARIZE XPRESS LOC 10X3KG BAG IN</v>
          </cell>
          <cell r="C90">
            <v>3000</v>
          </cell>
          <cell r="D90">
            <v>10</v>
          </cell>
          <cell r="E90">
            <v>84904317</v>
          </cell>
          <cell r="F90">
            <v>101</v>
          </cell>
        </row>
        <row r="91">
          <cell r="B91" t="str">
            <v>ARIZE XPRESS LOC 30X1KG BAG IN</v>
          </cell>
          <cell r="C91">
            <v>1000</v>
          </cell>
          <cell r="D91">
            <v>30</v>
          </cell>
          <cell r="E91">
            <v>84941808</v>
          </cell>
          <cell r="F91">
            <v>102</v>
          </cell>
        </row>
        <row r="92">
          <cell r="B92" t="str">
            <v>ATLANTIS KL3 6 15X160GR BOT IN</v>
          </cell>
          <cell r="C92">
            <v>160</v>
          </cell>
          <cell r="D92">
            <v>15</v>
          </cell>
          <cell r="E92">
            <v>3822560</v>
          </cell>
          <cell r="F92">
            <v>103</v>
          </cell>
        </row>
        <row r="93">
          <cell r="B93" t="str">
            <v>BASTA SL150 10X1L BOT IN</v>
          </cell>
          <cell r="C93">
            <v>1000</v>
          </cell>
          <cell r="D93">
            <v>10</v>
          </cell>
          <cell r="E93">
            <v>6031233</v>
          </cell>
          <cell r="F93">
            <v>104</v>
          </cell>
        </row>
        <row r="94">
          <cell r="B94" t="str">
            <v>BASTA SL150 2X5L BOT IN</v>
          </cell>
          <cell r="C94">
            <v>5000</v>
          </cell>
          <cell r="D94">
            <v>2</v>
          </cell>
          <cell r="E94">
            <v>6135144</v>
          </cell>
          <cell r="F94">
            <v>105</v>
          </cell>
        </row>
        <row r="95">
          <cell r="B95" t="str">
            <v>BELT EXPERT SC480 100X50ML BOT BD</v>
          </cell>
          <cell r="C95">
            <v>50</v>
          </cell>
          <cell r="D95">
            <v>100</v>
          </cell>
          <cell r="E95">
            <v>85356593</v>
          </cell>
          <cell r="F95">
            <v>106</v>
          </cell>
        </row>
        <row r="96">
          <cell r="B96" t="str">
            <v>BELT EXPERT SC480 100X50ML BOT IN</v>
          </cell>
          <cell r="C96">
            <v>50</v>
          </cell>
          <cell r="D96">
            <v>100</v>
          </cell>
          <cell r="E96">
            <v>84485888</v>
          </cell>
          <cell r="F96">
            <v>107</v>
          </cell>
        </row>
        <row r="97">
          <cell r="B97" t="str">
            <v>BELT EXPERT SC480 20X500ML BOT IN</v>
          </cell>
          <cell r="C97">
            <v>500</v>
          </cell>
          <cell r="D97">
            <v>20</v>
          </cell>
          <cell r="E97">
            <v>80948085</v>
          </cell>
          <cell r="F97">
            <v>108</v>
          </cell>
        </row>
        <row r="98">
          <cell r="B98" t="str">
            <v>BELT EXPERT SC480 40X250ML BOT IN</v>
          </cell>
          <cell r="C98">
            <v>250</v>
          </cell>
          <cell r="D98">
            <v>40</v>
          </cell>
          <cell r="E98">
            <v>80979479</v>
          </cell>
          <cell r="F98">
            <v>109</v>
          </cell>
        </row>
        <row r="99">
          <cell r="B99" t="str">
            <v>BELT EXPERT SC480 50X100ML BOT BD</v>
          </cell>
          <cell r="C99">
            <v>100</v>
          </cell>
          <cell r="D99">
            <v>50</v>
          </cell>
          <cell r="E99">
            <v>85388495</v>
          </cell>
          <cell r="F99">
            <v>110</v>
          </cell>
        </row>
        <row r="100">
          <cell r="B100" t="str">
            <v>BELT EXPERT SC480 50X100ML BOT IN</v>
          </cell>
          <cell r="C100">
            <v>100</v>
          </cell>
          <cell r="D100">
            <v>50</v>
          </cell>
          <cell r="E100">
            <v>79722869</v>
          </cell>
          <cell r="F100">
            <v>111</v>
          </cell>
        </row>
        <row r="101">
          <cell r="B101" t="str">
            <v>CONFIDOR (T) SL200 100X50ML BOT IN</v>
          </cell>
          <cell r="C101">
            <v>50</v>
          </cell>
          <cell r="D101">
            <v>100</v>
          </cell>
          <cell r="E101">
            <v>5708361</v>
          </cell>
          <cell r="F101">
            <v>112</v>
          </cell>
        </row>
        <row r="102">
          <cell r="B102" t="str">
            <v>CONFIDOR (T) SL200 10X1L BOT IN</v>
          </cell>
          <cell r="C102">
            <v>1000</v>
          </cell>
          <cell r="D102">
            <v>10</v>
          </cell>
          <cell r="E102">
            <v>5697343</v>
          </cell>
          <cell r="F102">
            <v>113</v>
          </cell>
        </row>
        <row r="103">
          <cell r="B103" t="str">
            <v>CONFIDOR (T) SL200 20X250ML BOT IN</v>
          </cell>
          <cell r="C103">
            <v>250</v>
          </cell>
          <cell r="D103">
            <v>20</v>
          </cell>
          <cell r="E103">
            <v>5699494</v>
          </cell>
          <cell r="F103">
            <v>114</v>
          </cell>
        </row>
        <row r="104">
          <cell r="B104" t="str">
            <v>CONFIDOR (T) SL200 20X500ML BOT IN</v>
          </cell>
          <cell r="C104">
            <v>500</v>
          </cell>
          <cell r="D104">
            <v>20</v>
          </cell>
          <cell r="E104">
            <v>5704439</v>
          </cell>
          <cell r="F104">
            <v>115</v>
          </cell>
        </row>
        <row r="105">
          <cell r="B105" t="str">
            <v>CONFIDOR (T) SL200 50X100ML BOT IN</v>
          </cell>
          <cell r="C105">
            <v>100</v>
          </cell>
          <cell r="D105">
            <v>50</v>
          </cell>
          <cell r="E105">
            <v>5703475</v>
          </cell>
          <cell r="F105">
            <v>116</v>
          </cell>
        </row>
        <row r="106">
          <cell r="B106" t="str">
            <v>CONFIDOR SUPER (T) SC350 10X1L BOT IN</v>
          </cell>
          <cell r="C106">
            <v>1000</v>
          </cell>
          <cell r="D106">
            <v>10</v>
          </cell>
          <cell r="E106">
            <v>79677731</v>
          </cell>
          <cell r="F106">
            <v>117</v>
          </cell>
        </row>
        <row r="107">
          <cell r="B107" t="str">
            <v>CONFIDOR SUPER (T) SC350 20X250ML BOT IN</v>
          </cell>
          <cell r="C107">
            <v>250</v>
          </cell>
          <cell r="D107">
            <v>40</v>
          </cell>
          <cell r="E107">
            <v>79710852</v>
          </cell>
          <cell r="F107">
            <v>118</v>
          </cell>
        </row>
        <row r="108">
          <cell r="B108" t="str">
            <v>CONFIDOR SUPER (T) SC350 20X500ML BOT IN</v>
          </cell>
          <cell r="C108">
            <v>500</v>
          </cell>
          <cell r="D108">
            <v>20</v>
          </cell>
          <cell r="E108">
            <v>79734727</v>
          </cell>
          <cell r="F108">
            <v>119</v>
          </cell>
        </row>
        <row r="109">
          <cell r="B109" t="str">
            <v>CONFIDOR SUPER (T) SC350 50X100ML BOT IN</v>
          </cell>
          <cell r="C109">
            <v>100</v>
          </cell>
          <cell r="D109">
            <v>50</v>
          </cell>
          <cell r="E109">
            <v>79735219</v>
          </cell>
          <cell r="F109">
            <v>120</v>
          </cell>
        </row>
        <row r="110">
          <cell r="B110" t="str">
            <v>CONFIDOR SUPER (T) SC350 50X50ML BOT IN</v>
          </cell>
          <cell r="C110">
            <v>50</v>
          </cell>
          <cell r="D110">
            <v>50</v>
          </cell>
          <cell r="E110">
            <v>79985169</v>
          </cell>
          <cell r="F110">
            <v>121</v>
          </cell>
        </row>
        <row r="111">
          <cell r="B111" t="str">
            <v>COUNCIL ACTIV WG30 12X(5X90GR) BOX IN</v>
          </cell>
          <cell r="C111">
            <v>90</v>
          </cell>
          <cell r="D111">
            <v>60</v>
          </cell>
          <cell r="E111">
            <v>80882629</v>
          </cell>
          <cell r="F111">
            <v>122</v>
          </cell>
        </row>
        <row r="112">
          <cell r="B112" t="str">
            <v>COUNCIL ACTIV WG30 8X(10X45GR) BOX IN</v>
          </cell>
          <cell r="C112">
            <v>45</v>
          </cell>
          <cell r="D112">
            <v>80</v>
          </cell>
          <cell r="E112">
            <v>80861729</v>
          </cell>
          <cell r="F112">
            <v>123</v>
          </cell>
        </row>
        <row r="113">
          <cell r="B113" t="str">
            <v>DECIS EC 28 10X1L BOT IN</v>
          </cell>
          <cell r="C113">
            <v>1000</v>
          </cell>
          <cell r="D113">
            <v>10</v>
          </cell>
          <cell r="E113">
            <v>3823303</v>
          </cell>
          <cell r="F113">
            <v>124</v>
          </cell>
        </row>
        <row r="114">
          <cell r="B114" t="str">
            <v>DECIS EC 28 20X500ML BOT IN</v>
          </cell>
          <cell r="C114">
            <v>500</v>
          </cell>
          <cell r="D114">
            <v>20</v>
          </cell>
          <cell r="E114">
            <v>3823370</v>
          </cell>
          <cell r="F114">
            <v>125</v>
          </cell>
        </row>
        <row r="115">
          <cell r="B115" t="str">
            <v>DECIS EC 28 40X250ML BOT IN</v>
          </cell>
          <cell r="C115">
            <v>250</v>
          </cell>
          <cell r="D115">
            <v>40</v>
          </cell>
          <cell r="E115">
            <v>3823346</v>
          </cell>
          <cell r="F115">
            <v>126</v>
          </cell>
        </row>
        <row r="116">
          <cell r="B116" t="str">
            <v>DECIS EC100 40x240ML BOT PK</v>
          </cell>
          <cell r="C116">
            <v>240</v>
          </cell>
          <cell r="D116">
            <v>40</v>
          </cell>
          <cell r="E116">
            <v>60832011</v>
          </cell>
          <cell r="F116">
            <v>127</v>
          </cell>
        </row>
        <row r="117">
          <cell r="B117" t="str">
            <v>DROPP ULTRA SC540 10X1L BOT IN</v>
          </cell>
          <cell r="C117">
            <v>1000</v>
          </cell>
          <cell r="D117">
            <v>10</v>
          </cell>
          <cell r="E117">
            <v>81761620</v>
          </cell>
          <cell r="F117">
            <v>128</v>
          </cell>
        </row>
        <row r="118">
          <cell r="B118" t="str">
            <v>DROPP ULTRA SC540 20X500ML BOT IN</v>
          </cell>
          <cell r="C118">
            <v>500</v>
          </cell>
          <cell r="D118">
            <v>20</v>
          </cell>
          <cell r="E118">
            <v>80586310</v>
          </cell>
          <cell r="F118">
            <v>129</v>
          </cell>
        </row>
        <row r="119">
          <cell r="B119" t="str">
            <v>DROPP ULTRA SC540 40X250ML BOT IN</v>
          </cell>
          <cell r="C119">
            <v>250</v>
          </cell>
          <cell r="D119">
            <v>40</v>
          </cell>
          <cell r="E119">
            <v>80586566</v>
          </cell>
          <cell r="F119">
            <v>130</v>
          </cell>
        </row>
        <row r="120">
          <cell r="B120" t="str">
            <v>DROPP ULTRA SC540 50X100ML BOT IN</v>
          </cell>
          <cell r="C120">
            <v>100</v>
          </cell>
          <cell r="D120">
            <v>50</v>
          </cell>
          <cell r="E120">
            <v>80566123</v>
          </cell>
          <cell r="F120">
            <v>131</v>
          </cell>
        </row>
        <row r="121">
          <cell r="B121" t="str">
            <v>EMESTO PRIME FS240 10X1L BOT IN</v>
          </cell>
          <cell r="C121">
            <v>1000</v>
          </cell>
          <cell r="D121">
            <v>10</v>
          </cell>
          <cell r="E121">
            <v>80855931</v>
          </cell>
          <cell r="F121">
            <v>132</v>
          </cell>
        </row>
        <row r="122">
          <cell r="B122" t="str">
            <v>EMESTO PRIME FS240 20X500ML BOT IN</v>
          </cell>
          <cell r="C122">
            <v>500</v>
          </cell>
          <cell r="D122">
            <v>20</v>
          </cell>
          <cell r="E122">
            <v>80990863</v>
          </cell>
          <cell r="F122">
            <v>133</v>
          </cell>
        </row>
        <row r="123">
          <cell r="B123" t="str">
            <v>EMESTO PRIME FS240 40X250ML BOT IN</v>
          </cell>
          <cell r="C123">
            <v>250</v>
          </cell>
          <cell r="D123">
            <v>40</v>
          </cell>
          <cell r="E123">
            <v>80907281</v>
          </cell>
          <cell r="F123">
            <v>134</v>
          </cell>
        </row>
        <row r="124">
          <cell r="B124" t="str">
            <v>EMESTO PRIME FS240 50X100ML BOT IN</v>
          </cell>
          <cell r="C124">
            <v>100</v>
          </cell>
          <cell r="D124">
            <v>50</v>
          </cell>
          <cell r="E124">
            <v>80845774</v>
          </cell>
          <cell r="F124">
            <v>135</v>
          </cell>
        </row>
        <row r="125">
          <cell r="B125" t="str">
            <v>ETHREL SL39 10X1L BOT IN</v>
          </cell>
          <cell r="C125">
            <v>1000</v>
          </cell>
          <cell r="D125">
            <v>10</v>
          </cell>
          <cell r="E125">
            <v>79435487</v>
          </cell>
          <cell r="F125">
            <v>136</v>
          </cell>
        </row>
        <row r="126">
          <cell r="B126" t="str">
            <v>ETHREL SL39 20X500ML BOT IN</v>
          </cell>
          <cell r="C126">
            <v>500</v>
          </cell>
          <cell r="D126">
            <v>20</v>
          </cell>
          <cell r="E126">
            <v>4299034</v>
          </cell>
          <cell r="F126">
            <v>137</v>
          </cell>
        </row>
        <row r="127">
          <cell r="B127" t="str">
            <v>ETHREL SL39 50X100ML BOT IN</v>
          </cell>
          <cell r="C127">
            <v>100</v>
          </cell>
          <cell r="D127">
            <v>50</v>
          </cell>
          <cell r="E127">
            <v>4299026</v>
          </cell>
          <cell r="F127">
            <v>138</v>
          </cell>
        </row>
        <row r="128">
          <cell r="B128" t="str">
            <v>EVERGOL XTEND FS308 100X40ML BOT IN</v>
          </cell>
          <cell r="C128">
            <v>40</v>
          </cell>
          <cell r="D128">
            <v>100</v>
          </cell>
          <cell r="E128">
            <v>85402838</v>
          </cell>
          <cell r="F128">
            <v>139</v>
          </cell>
        </row>
        <row r="129">
          <cell r="B129" t="str">
            <v>EVERGOL XTEND FS308 10X1L BOT IN</v>
          </cell>
          <cell r="C129">
            <v>1000</v>
          </cell>
          <cell r="D129">
            <v>10</v>
          </cell>
          <cell r="E129">
            <v>81702004</v>
          </cell>
          <cell r="F129">
            <v>140</v>
          </cell>
        </row>
        <row r="130">
          <cell r="B130" t="str">
            <v>EVERGOL XTEND FS308 20X500ML BOT IN</v>
          </cell>
          <cell r="C130">
            <v>500</v>
          </cell>
          <cell r="D130">
            <v>20</v>
          </cell>
          <cell r="E130">
            <v>84058564</v>
          </cell>
          <cell r="F130">
            <v>141</v>
          </cell>
        </row>
        <row r="131">
          <cell r="B131" t="str">
            <v>EVERGOL XTEND FS308 40X250ML BOT IN</v>
          </cell>
          <cell r="C131">
            <v>250</v>
          </cell>
          <cell r="D131">
            <v>40</v>
          </cell>
          <cell r="E131">
            <v>84082430</v>
          </cell>
          <cell r="F131">
            <v>142</v>
          </cell>
        </row>
        <row r="132">
          <cell r="B132" t="str">
            <v>EVERGOL XTEND FS308 50X100ML BOT IN</v>
          </cell>
          <cell r="C132">
            <v>100</v>
          </cell>
          <cell r="D132">
            <v>50</v>
          </cell>
          <cell r="E132">
            <v>84065757</v>
          </cell>
          <cell r="F132">
            <v>143</v>
          </cell>
        </row>
        <row r="133">
          <cell r="B133" t="str">
            <v>FAME (T) SC480 10X(20X10ML) BOT IN</v>
          </cell>
          <cell r="C133">
            <v>10</v>
          </cell>
          <cell r="D133">
            <v>200</v>
          </cell>
          <cell r="E133">
            <v>79305885</v>
          </cell>
          <cell r="F133">
            <v>144</v>
          </cell>
        </row>
        <row r="134">
          <cell r="B134" t="str">
            <v>FAME (T) SC480 20X100ML BOT IN</v>
          </cell>
          <cell r="C134">
            <v>100</v>
          </cell>
          <cell r="D134">
            <v>20</v>
          </cell>
          <cell r="E134">
            <v>79266197</v>
          </cell>
          <cell r="F134">
            <v>145</v>
          </cell>
        </row>
        <row r="135">
          <cell r="B135" t="str">
            <v>FAME (T) SC480 40X50ML BOT IN</v>
          </cell>
          <cell r="C135">
            <v>50</v>
          </cell>
          <cell r="D135">
            <v>40</v>
          </cell>
          <cell r="E135">
            <v>79224699</v>
          </cell>
          <cell r="F135">
            <v>146</v>
          </cell>
        </row>
        <row r="136">
          <cell r="B136" t="str">
            <v>FAME (T) SC480 4X500ML BOT IN</v>
          </cell>
          <cell r="C136">
            <v>500</v>
          </cell>
          <cell r="D136">
            <v>4</v>
          </cell>
          <cell r="E136">
            <v>80554966</v>
          </cell>
          <cell r="F136">
            <v>147</v>
          </cell>
        </row>
        <row r="137">
          <cell r="B137" t="str">
            <v>FAME (T) SC480 8X250ML BOT IN</v>
          </cell>
          <cell r="C137">
            <v>250</v>
          </cell>
          <cell r="D137">
            <v>8</v>
          </cell>
          <cell r="E137">
            <v>80183291</v>
          </cell>
          <cell r="F137">
            <v>148</v>
          </cell>
        </row>
        <row r="138">
          <cell r="B138" t="str">
            <v>FENOS QUICK SC150 10X1L BOT IN</v>
          </cell>
          <cell r="C138">
            <v>1000</v>
          </cell>
          <cell r="D138">
            <v>10</v>
          </cell>
          <cell r="E138">
            <v>80926758</v>
          </cell>
          <cell r="F138">
            <v>149</v>
          </cell>
        </row>
        <row r="139">
          <cell r="B139" t="str">
            <v>FENOS QUICK SC150 20X500ML BOT IN</v>
          </cell>
          <cell r="C139">
            <v>500</v>
          </cell>
          <cell r="D139">
            <v>20</v>
          </cell>
          <cell r="E139">
            <v>80912145</v>
          </cell>
          <cell r="F139">
            <v>150</v>
          </cell>
        </row>
        <row r="140">
          <cell r="B140" t="str">
            <v>FENOS QUICK SC150 40X250ML BOT IN</v>
          </cell>
          <cell r="C140">
            <v>250</v>
          </cell>
          <cell r="D140">
            <v>40</v>
          </cell>
          <cell r="E140">
            <v>81016984</v>
          </cell>
          <cell r="F140">
            <v>151</v>
          </cell>
        </row>
        <row r="141">
          <cell r="B141" t="str">
            <v>FENOS QUICK SC150 50X100ML BOT IN</v>
          </cell>
          <cell r="C141">
            <v>100</v>
          </cell>
          <cell r="D141">
            <v>50</v>
          </cell>
          <cell r="E141">
            <v>80942990</v>
          </cell>
          <cell r="F141">
            <v>152</v>
          </cell>
        </row>
        <row r="142">
          <cell r="B142" t="str">
            <v>FENOS SC480 12X100ML BOT PH</v>
          </cell>
          <cell r="C142">
            <v>100</v>
          </cell>
          <cell r="D142">
            <v>12</v>
          </cell>
          <cell r="E142">
            <v>60801728</v>
          </cell>
          <cell r="F142">
            <v>153</v>
          </cell>
        </row>
        <row r="143">
          <cell r="B143" t="str">
            <v>FITREST SG5 16X250GR BOT IN</v>
          </cell>
          <cell r="C143">
            <v>250</v>
          </cell>
          <cell r="D143">
            <v>16</v>
          </cell>
          <cell r="E143">
            <v>85408089</v>
          </cell>
          <cell r="F143">
            <v>154</v>
          </cell>
        </row>
        <row r="144">
          <cell r="B144" t="str">
            <v>FITREST SG5 40X100GR BOT IN</v>
          </cell>
          <cell r="C144">
            <v>100</v>
          </cell>
          <cell r="D144">
            <v>40</v>
          </cell>
          <cell r="E144">
            <v>85425072</v>
          </cell>
          <cell r="F144">
            <v>155</v>
          </cell>
        </row>
        <row r="145">
          <cell r="B145" t="str">
            <v>FITREST SG5 80X50GR BOT IN</v>
          </cell>
          <cell r="C145">
            <v>50</v>
          </cell>
          <cell r="D145">
            <v>80</v>
          </cell>
          <cell r="E145">
            <v>85381830</v>
          </cell>
          <cell r="F145">
            <v>156</v>
          </cell>
        </row>
        <row r="146">
          <cell r="B146" t="str">
            <v>FLOTIS (T) SC262 5 10X1L BOT IN</v>
          </cell>
          <cell r="C146">
            <v>1000</v>
          </cell>
          <cell r="D146">
            <v>10</v>
          </cell>
          <cell r="E146">
            <v>81740720</v>
          </cell>
          <cell r="F146">
            <v>157</v>
          </cell>
        </row>
        <row r="147">
          <cell r="B147" t="str">
            <v>FLOTIS (T) SC262 5 20X500ML BOT IN</v>
          </cell>
          <cell r="C147">
            <v>500</v>
          </cell>
          <cell r="D147">
            <v>20</v>
          </cell>
          <cell r="E147">
            <v>81704651</v>
          </cell>
          <cell r="F147">
            <v>158</v>
          </cell>
        </row>
        <row r="148">
          <cell r="B148" t="str">
            <v>FLOTIS (T) SC262 5 2X5L BOT IN</v>
          </cell>
          <cell r="C148">
            <v>5000</v>
          </cell>
          <cell r="D148">
            <v>2</v>
          </cell>
          <cell r="E148">
            <v>81712433</v>
          </cell>
          <cell r="F148">
            <v>159</v>
          </cell>
        </row>
        <row r="149">
          <cell r="B149" t="str">
            <v>FLOTIS (T) SC262 5 40X250ML BOT IN</v>
          </cell>
          <cell r="C149">
            <v>250</v>
          </cell>
          <cell r="D149">
            <v>40</v>
          </cell>
          <cell r="E149">
            <v>81757410</v>
          </cell>
          <cell r="F149">
            <v>160</v>
          </cell>
        </row>
        <row r="150">
          <cell r="B150" t="str">
            <v>FOLICUR (FG) EC250 20X500ML BOT BD</v>
          </cell>
          <cell r="C150">
            <v>500</v>
          </cell>
          <cell r="D150">
            <v>20</v>
          </cell>
          <cell r="E150">
            <v>81685967</v>
          </cell>
          <cell r="F150">
            <v>161</v>
          </cell>
        </row>
        <row r="151">
          <cell r="B151" t="str">
            <v>FOLICUR (T) EC250 10X1L BOT IN</v>
          </cell>
          <cell r="C151">
            <v>1000</v>
          </cell>
          <cell r="D151">
            <v>10</v>
          </cell>
          <cell r="E151">
            <v>79504438</v>
          </cell>
          <cell r="F151">
            <v>162</v>
          </cell>
        </row>
        <row r="152">
          <cell r="B152" t="str">
            <v>FOLICUR (T) EC250 20X500ML BOT IN</v>
          </cell>
          <cell r="C152">
            <v>500</v>
          </cell>
          <cell r="D152">
            <v>20</v>
          </cell>
          <cell r="E152">
            <v>79652933</v>
          </cell>
          <cell r="F152">
            <v>163</v>
          </cell>
        </row>
        <row r="153">
          <cell r="B153" t="str">
            <v>FOLICUR (T) EC250 40X250ML BOT IN</v>
          </cell>
          <cell r="C153">
            <v>250</v>
          </cell>
          <cell r="D153">
            <v>40</v>
          </cell>
          <cell r="E153">
            <v>79682271</v>
          </cell>
          <cell r="F153">
            <v>164</v>
          </cell>
        </row>
        <row r="154">
          <cell r="B154" t="str">
            <v>FOLICUR (T) EC250 50X100ML BOT IN</v>
          </cell>
          <cell r="C154">
            <v>100</v>
          </cell>
          <cell r="D154">
            <v>50</v>
          </cell>
          <cell r="E154">
            <v>79629125</v>
          </cell>
          <cell r="F154">
            <v>165</v>
          </cell>
        </row>
        <row r="155">
          <cell r="B155" t="str">
            <v>FOLICUR EC250 10X1L BOT IN</v>
          </cell>
          <cell r="C155">
            <v>1000</v>
          </cell>
          <cell r="D155">
            <v>10</v>
          </cell>
          <cell r="E155">
            <v>79729529</v>
          </cell>
          <cell r="F155">
            <v>166</v>
          </cell>
        </row>
        <row r="156">
          <cell r="B156" t="str">
            <v>FOLICUR EC250 20X500ML BOT IN</v>
          </cell>
          <cell r="C156">
            <v>500</v>
          </cell>
          <cell r="D156">
            <v>20</v>
          </cell>
          <cell r="E156">
            <v>79248881</v>
          </cell>
          <cell r="F156">
            <v>167</v>
          </cell>
        </row>
        <row r="157">
          <cell r="B157" t="str">
            <v>FOLICUR EC250 40X250ML BOT IN</v>
          </cell>
          <cell r="C157">
            <v>250</v>
          </cell>
          <cell r="D157">
            <v>40</v>
          </cell>
          <cell r="E157">
            <v>6112454</v>
          </cell>
          <cell r="F157">
            <v>168</v>
          </cell>
        </row>
        <row r="158">
          <cell r="B158" t="str">
            <v>FOLICUR EC250 50X100ML BOT BD</v>
          </cell>
          <cell r="C158">
            <v>100</v>
          </cell>
          <cell r="D158">
            <v>50</v>
          </cell>
          <cell r="E158">
            <v>81782288</v>
          </cell>
          <cell r="F158">
            <v>169</v>
          </cell>
        </row>
        <row r="159">
          <cell r="B159" t="str">
            <v>FOLICUR EC250 50X100ML BOT IN</v>
          </cell>
          <cell r="C159">
            <v>100</v>
          </cell>
          <cell r="D159">
            <v>50</v>
          </cell>
          <cell r="E159">
            <v>6130452</v>
          </cell>
          <cell r="F159">
            <v>170</v>
          </cell>
        </row>
        <row r="160">
          <cell r="B160" t="str">
            <v>FOLICUR SECURE SC430 10X1L BOT IN</v>
          </cell>
          <cell r="C160">
            <v>1000</v>
          </cell>
          <cell r="D160">
            <v>10</v>
          </cell>
          <cell r="E160">
            <v>86202247</v>
          </cell>
          <cell r="F160">
            <v>171</v>
          </cell>
        </row>
        <row r="161">
          <cell r="B161" t="str">
            <v>FOLICUR SECURE SC430 20X500ML BOT IN</v>
          </cell>
          <cell r="C161">
            <v>500</v>
          </cell>
          <cell r="D161">
            <v>20</v>
          </cell>
          <cell r="E161">
            <v>86254468</v>
          </cell>
          <cell r="F161">
            <v>172</v>
          </cell>
        </row>
        <row r="162">
          <cell r="B162" t="str">
            <v>FOLICUR SECURE SC430 40X250ML BOT IN</v>
          </cell>
          <cell r="C162">
            <v>250</v>
          </cell>
          <cell r="D162">
            <v>40</v>
          </cell>
          <cell r="E162">
            <v>86224801</v>
          </cell>
          <cell r="F162">
            <v>173</v>
          </cell>
        </row>
        <row r="163">
          <cell r="B163" t="str">
            <v>FOLICUR WG25 6X(5X400)G BAG NZ</v>
          </cell>
          <cell r="C163">
            <v>400</v>
          </cell>
          <cell r="D163">
            <v>30</v>
          </cell>
          <cell r="E163">
            <v>84942731</v>
          </cell>
          <cell r="F163">
            <v>174</v>
          </cell>
        </row>
        <row r="164">
          <cell r="B164" t="str">
            <v>FOOST WP50 20X250G BAG IN</v>
          </cell>
          <cell r="C164">
            <v>250</v>
          </cell>
          <cell r="D164">
            <v>20</v>
          </cell>
          <cell r="E164">
            <v>85760270</v>
          </cell>
          <cell r="F164">
            <v>175</v>
          </cell>
        </row>
        <row r="165">
          <cell r="B165" t="str">
            <v>FOOST WP50 20X500GR BAG IN</v>
          </cell>
          <cell r="C165">
            <v>500</v>
          </cell>
          <cell r="D165">
            <v>20</v>
          </cell>
          <cell r="E165">
            <v>84408786</v>
          </cell>
          <cell r="F165">
            <v>176</v>
          </cell>
        </row>
        <row r="166">
          <cell r="B166" t="str">
            <v>FOOST WP50 24X500G BAG IN</v>
          </cell>
          <cell r="C166">
            <v>500</v>
          </cell>
          <cell r="D166">
            <v>24</v>
          </cell>
          <cell r="E166">
            <v>85811770</v>
          </cell>
          <cell r="F166">
            <v>177</v>
          </cell>
        </row>
        <row r="167">
          <cell r="B167" t="str">
            <v>GAUCHO FS600 2X(5X1L) BOT IN</v>
          </cell>
          <cell r="C167">
            <v>1000</v>
          </cell>
          <cell r="D167">
            <v>10</v>
          </cell>
          <cell r="E167">
            <v>3823907</v>
          </cell>
          <cell r="F167">
            <v>178</v>
          </cell>
        </row>
        <row r="168">
          <cell r="B168" t="str">
            <v>GAUCHO FS600 100X50ML BOT IN</v>
          </cell>
          <cell r="C168">
            <v>50</v>
          </cell>
          <cell r="D168">
            <v>100</v>
          </cell>
          <cell r="E168">
            <v>80034733</v>
          </cell>
          <cell r="F168">
            <v>179</v>
          </cell>
        </row>
        <row r="169">
          <cell r="B169" t="str">
            <v>GAUCHO FS600 2X5L BOT IN</v>
          </cell>
          <cell r="C169">
            <v>5000</v>
          </cell>
          <cell r="D169">
            <v>2</v>
          </cell>
          <cell r="E169">
            <v>3823915</v>
          </cell>
          <cell r="F169">
            <v>180</v>
          </cell>
        </row>
        <row r="170">
          <cell r="B170" t="str">
            <v>GAUCHO FS600 40X250ML BOT IN</v>
          </cell>
          <cell r="C170">
            <v>250</v>
          </cell>
          <cell r="D170">
            <v>40</v>
          </cell>
          <cell r="E170">
            <v>84995681</v>
          </cell>
          <cell r="F170">
            <v>181</v>
          </cell>
        </row>
        <row r="171">
          <cell r="B171" t="str">
            <v>GAUCHO FS600 50X100ML BOT IN</v>
          </cell>
          <cell r="C171">
            <v>100</v>
          </cell>
          <cell r="D171">
            <v>50</v>
          </cell>
          <cell r="E171">
            <v>79664141</v>
          </cell>
          <cell r="F171">
            <v>182</v>
          </cell>
        </row>
        <row r="172">
          <cell r="B172" t="str">
            <v>GAUCHO FS600 5X(20X9)ML BOT IN</v>
          </cell>
          <cell r="C172">
            <v>9</v>
          </cell>
          <cell r="D172">
            <v>100</v>
          </cell>
          <cell r="E172">
            <v>85824333</v>
          </cell>
          <cell r="F172">
            <v>183</v>
          </cell>
        </row>
        <row r="173">
          <cell r="B173" t="str">
            <v>GLAMORE (TD) WG80 100X50G BAG MM</v>
          </cell>
          <cell r="C173">
            <v>50</v>
          </cell>
          <cell r="D173">
            <v>100</v>
          </cell>
          <cell r="E173">
            <v>85753983</v>
          </cell>
          <cell r="F173">
            <v>184</v>
          </cell>
        </row>
        <row r="174">
          <cell r="B174" t="str">
            <v>GLAMORE WG80 100X50GR BAG BD</v>
          </cell>
          <cell r="C174">
            <v>50</v>
          </cell>
          <cell r="D174">
            <v>100</v>
          </cell>
          <cell r="E174">
            <v>84063762</v>
          </cell>
          <cell r="F174">
            <v>185</v>
          </cell>
        </row>
        <row r="175">
          <cell r="B175" t="str">
            <v>GLAMORE WG80 20X100GR BOT IN</v>
          </cell>
          <cell r="C175">
            <v>100</v>
          </cell>
          <cell r="D175">
            <v>20</v>
          </cell>
          <cell r="E175">
            <v>79985312</v>
          </cell>
          <cell r="F175">
            <v>186</v>
          </cell>
        </row>
        <row r="176">
          <cell r="B176" t="str">
            <v>GLAMORE WG80 27X(20X15GR) BAG BD</v>
          </cell>
          <cell r="C176">
            <v>15</v>
          </cell>
          <cell r="D176">
            <v>540</v>
          </cell>
          <cell r="E176">
            <v>84116319</v>
          </cell>
          <cell r="F176">
            <v>187</v>
          </cell>
        </row>
        <row r="177">
          <cell r="B177" t="str">
            <v>GLAMORE WG80 2X(10X100)G BAG IN</v>
          </cell>
          <cell r="C177">
            <v>100</v>
          </cell>
          <cell r="D177">
            <v>20</v>
          </cell>
          <cell r="E177">
            <v>86271885</v>
          </cell>
          <cell r="F177">
            <v>188</v>
          </cell>
        </row>
        <row r="178">
          <cell r="B178" t="str">
            <v>GLAMORE WG80 40X50GR BOT IN</v>
          </cell>
          <cell r="C178">
            <v>50</v>
          </cell>
          <cell r="D178">
            <v>40</v>
          </cell>
          <cell r="E178">
            <v>79973772</v>
          </cell>
          <cell r="F178">
            <v>189</v>
          </cell>
        </row>
        <row r="179">
          <cell r="B179" t="str">
            <v>GLAMORE WG80 4X(10X50)G BAG IN</v>
          </cell>
          <cell r="C179">
            <v>50</v>
          </cell>
          <cell r="D179">
            <v>40</v>
          </cell>
          <cell r="E179">
            <v>86286238</v>
          </cell>
          <cell r="F179">
            <v>190</v>
          </cell>
        </row>
        <row r="180">
          <cell r="B180" t="str">
            <v>GLAMORE WG80 50X(10X5GR) BAG IN</v>
          </cell>
          <cell r="C180">
            <v>5000</v>
          </cell>
          <cell r="D180">
            <v>500</v>
          </cell>
          <cell r="E180">
            <v>80044461</v>
          </cell>
          <cell r="F180">
            <v>191</v>
          </cell>
        </row>
        <row r="181">
          <cell r="B181" t="str">
            <v>GLAMORE WG80 8X250GR BAG IN</v>
          </cell>
          <cell r="C181">
            <v>250</v>
          </cell>
          <cell r="D181">
            <v>8</v>
          </cell>
          <cell r="E181">
            <v>80556810</v>
          </cell>
          <cell r="F181">
            <v>192</v>
          </cell>
        </row>
        <row r="182">
          <cell r="B182" t="str">
            <v>INFINITO SC687 5 100X50ML BOT IN</v>
          </cell>
          <cell r="C182">
            <v>50</v>
          </cell>
          <cell r="D182">
            <v>100</v>
          </cell>
          <cell r="E182">
            <v>80498896</v>
          </cell>
          <cell r="F182">
            <v>193</v>
          </cell>
        </row>
        <row r="183">
          <cell r="B183" t="str">
            <v>INFINITO SC687 5 10X1L BOT IN</v>
          </cell>
          <cell r="C183">
            <v>1000</v>
          </cell>
          <cell r="D183">
            <v>10</v>
          </cell>
          <cell r="E183">
            <v>79688172</v>
          </cell>
          <cell r="F183">
            <v>194</v>
          </cell>
        </row>
        <row r="184">
          <cell r="B184" t="str">
            <v>INFINITO SC687 5 20X500ML BOT IN</v>
          </cell>
          <cell r="C184">
            <v>500</v>
          </cell>
          <cell r="D184">
            <v>20</v>
          </cell>
          <cell r="E184">
            <v>79641176</v>
          </cell>
          <cell r="F184">
            <v>195</v>
          </cell>
        </row>
        <row r="185">
          <cell r="B185" t="str">
            <v>INFINITO SC687 5 40X250ML BOT IN</v>
          </cell>
          <cell r="C185">
            <v>250</v>
          </cell>
          <cell r="D185">
            <v>40</v>
          </cell>
          <cell r="E185">
            <v>79630239</v>
          </cell>
          <cell r="F185">
            <v>196</v>
          </cell>
        </row>
        <row r="186">
          <cell r="B186" t="str">
            <v>INFINITO SC687 5 50X100ML BOT IN</v>
          </cell>
          <cell r="C186">
            <v>100</v>
          </cell>
          <cell r="D186">
            <v>50</v>
          </cell>
          <cell r="E186">
            <v>79632487</v>
          </cell>
          <cell r="F186">
            <v>197</v>
          </cell>
        </row>
        <row r="187">
          <cell r="B187" t="str">
            <v>INFINITO SC687.5 50X100ML BOT PH</v>
          </cell>
          <cell r="C187">
            <v>100</v>
          </cell>
          <cell r="D187">
            <v>50</v>
          </cell>
          <cell r="E187">
            <v>84974552</v>
          </cell>
          <cell r="F187">
            <v>198</v>
          </cell>
        </row>
        <row r="188">
          <cell r="B188" t="str">
            <v>JUMP WG80 160X(10X2GR) BAG IN</v>
          </cell>
          <cell r="C188">
            <v>2</v>
          </cell>
          <cell r="D188">
            <v>1600</v>
          </cell>
          <cell r="E188">
            <v>79215304</v>
          </cell>
          <cell r="F188">
            <v>199</v>
          </cell>
        </row>
        <row r="189">
          <cell r="B189" t="str">
            <v>JUMP WG80 2X(15X100)G BAG IN</v>
          </cell>
          <cell r="C189">
            <v>100</v>
          </cell>
          <cell r="D189">
            <v>30</v>
          </cell>
          <cell r="E189">
            <v>86285398</v>
          </cell>
          <cell r="F189">
            <v>200</v>
          </cell>
        </row>
        <row r="190">
          <cell r="B190" t="str">
            <v>JUMP WG80 2X(15X100GR) BOT IN</v>
          </cell>
          <cell r="C190">
            <v>100</v>
          </cell>
          <cell r="D190">
            <v>30</v>
          </cell>
          <cell r="E190">
            <v>79992327</v>
          </cell>
          <cell r="F190">
            <v>201</v>
          </cell>
        </row>
        <row r="191">
          <cell r="B191" t="str">
            <v>JUMP WG80 80X40GR BAG IN</v>
          </cell>
          <cell r="C191">
            <v>40</v>
          </cell>
          <cell r="D191">
            <v>80</v>
          </cell>
          <cell r="E191">
            <v>79267509</v>
          </cell>
          <cell r="F191">
            <v>202</v>
          </cell>
        </row>
        <row r="192">
          <cell r="B192" t="str">
            <v>JUMP WG80 8X(10X40)G BAG IN</v>
          </cell>
          <cell r="C192">
            <v>40</v>
          </cell>
          <cell r="D192">
            <v>80</v>
          </cell>
          <cell r="E192">
            <v>86221373</v>
          </cell>
          <cell r="F192">
            <v>203</v>
          </cell>
        </row>
        <row r="193">
          <cell r="B193" t="str">
            <v>LARVIN (T) WP75 10X1KG BAG IN</v>
          </cell>
          <cell r="C193">
            <v>1000</v>
          </cell>
          <cell r="D193">
            <v>10</v>
          </cell>
          <cell r="E193">
            <v>6005062</v>
          </cell>
          <cell r="F193">
            <v>204</v>
          </cell>
        </row>
        <row r="194">
          <cell r="B194" t="str">
            <v>LARVIN (T) WP75 20X250GR BAG IN</v>
          </cell>
          <cell r="C194">
            <v>250</v>
          </cell>
          <cell r="D194">
            <v>20</v>
          </cell>
          <cell r="E194">
            <v>6003167</v>
          </cell>
          <cell r="F194">
            <v>205</v>
          </cell>
        </row>
        <row r="195">
          <cell r="B195" t="str">
            <v>LARVIN (T) WP75 20X500GR BAG IN</v>
          </cell>
          <cell r="C195">
            <v>500</v>
          </cell>
          <cell r="D195">
            <v>20</v>
          </cell>
          <cell r="E195">
            <v>6005291</v>
          </cell>
          <cell r="F195">
            <v>206</v>
          </cell>
        </row>
        <row r="196">
          <cell r="B196" t="str">
            <v>LARVIN (T) WP75 40X100GR BAG IN</v>
          </cell>
          <cell r="C196">
            <v>100</v>
          </cell>
          <cell r="D196">
            <v>40</v>
          </cell>
          <cell r="E196">
            <v>5980436</v>
          </cell>
          <cell r="F196">
            <v>207</v>
          </cell>
        </row>
        <row r="197">
          <cell r="B197" t="str">
            <v>LAUDIS (TD) SC630 50X100ML BOT TH</v>
          </cell>
          <cell r="C197">
            <v>100</v>
          </cell>
          <cell r="D197">
            <v>50</v>
          </cell>
          <cell r="E197">
            <v>84983160</v>
          </cell>
          <cell r="F197">
            <v>208</v>
          </cell>
        </row>
        <row r="198">
          <cell r="B198" t="str">
            <v>LAUDIS (TD-IN) SC630 40X250ML BOT TH</v>
          </cell>
          <cell r="C198">
            <v>250</v>
          </cell>
          <cell r="D198">
            <v>40</v>
          </cell>
          <cell r="E198">
            <v>85817582</v>
          </cell>
          <cell r="F198">
            <v>209</v>
          </cell>
        </row>
        <row r="199">
          <cell r="B199" t="str">
            <v>LAUDIS SC630 10X57.5ML BOT IN</v>
          </cell>
          <cell r="C199">
            <v>500</v>
          </cell>
          <cell r="D199">
            <v>10</v>
          </cell>
          <cell r="E199">
            <v>84470481</v>
          </cell>
          <cell r="F199">
            <v>210</v>
          </cell>
        </row>
        <row r="200">
          <cell r="B200" t="str">
            <v>LAUDIS SC630 3X230ML BOT IN</v>
          </cell>
          <cell r="C200">
            <v>230</v>
          </cell>
          <cell r="D200">
            <v>3</v>
          </cell>
          <cell r="E200">
            <v>80563523</v>
          </cell>
          <cell r="F200">
            <v>211</v>
          </cell>
        </row>
        <row r="201">
          <cell r="B201" t="str">
            <v>LAUDIS SC630 8X115ML BOT IN</v>
          </cell>
          <cell r="C201">
            <v>115</v>
          </cell>
          <cell r="D201">
            <v>8</v>
          </cell>
          <cell r="E201">
            <v>80491085</v>
          </cell>
          <cell r="F201">
            <v>212</v>
          </cell>
        </row>
        <row r="202">
          <cell r="B202" t="str">
            <v>LESENTA WG80 100X100GR BAG ID</v>
          </cell>
          <cell r="C202">
            <v>100</v>
          </cell>
          <cell r="D202">
            <v>100</v>
          </cell>
          <cell r="E202">
            <v>84465364</v>
          </cell>
          <cell r="F202">
            <v>213</v>
          </cell>
        </row>
        <row r="203">
          <cell r="B203" t="str">
            <v>LESENTA WG80 100X125G BAG PE</v>
          </cell>
          <cell r="C203">
            <v>125</v>
          </cell>
          <cell r="D203">
            <v>100</v>
          </cell>
          <cell r="E203">
            <v>84482048</v>
          </cell>
          <cell r="F203">
            <v>214</v>
          </cell>
        </row>
        <row r="204">
          <cell r="B204" t="str">
            <v>LESENTA WG80 100X40GR BAG IN</v>
          </cell>
          <cell r="C204">
            <v>40</v>
          </cell>
          <cell r="D204">
            <v>100</v>
          </cell>
          <cell r="E204">
            <v>80500823</v>
          </cell>
          <cell r="F204">
            <v>215</v>
          </cell>
        </row>
        <row r="205">
          <cell r="B205" t="str">
            <v>LESENTA WG80 10X500GR BAG IN</v>
          </cell>
          <cell r="C205">
            <v>500</v>
          </cell>
          <cell r="D205">
            <v>10</v>
          </cell>
          <cell r="E205">
            <v>80507720</v>
          </cell>
          <cell r="F205">
            <v>216</v>
          </cell>
        </row>
        <row r="206">
          <cell r="B206" t="str">
            <v>LESENTA WG80 20X250GR BAG IN</v>
          </cell>
          <cell r="C206">
            <v>250</v>
          </cell>
          <cell r="D206">
            <v>20</v>
          </cell>
          <cell r="E206">
            <v>80557817</v>
          </cell>
          <cell r="F206">
            <v>217</v>
          </cell>
        </row>
        <row r="207">
          <cell r="B207" t="str">
            <v>LESENTA WG80 20X500GR BAG ID</v>
          </cell>
          <cell r="C207">
            <v>500</v>
          </cell>
          <cell r="D207">
            <v>20</v>
          </cell>
          <cell r="E207">
            <v>84413615</v>
          </cell>
          <cell r="F207">
            <v>218</v>
          </cell>
        </row>
        <row r="208">
          <cell r="B208" t="str">
            <v>LESENTA WG80 50X100GR BAG IN</v>
          </cell>
          <cell r="C208">
            <v>100</v>
          </cell>
          <cell r="D208">
            <v>50</v>
          </cell>
          <cell r="E208">
            <v>80503385</v>
          </cell>
          <cell r="F208">
            <v>219</v>
          </cell>
        </row>
        <row r="209">
          <cell r="B209" t="str">
            <v>LESENTA WG80 8X(10X60GR) BOX PK</v>
          </cell>
          <cell r="C209">
            <v>60</v>
          </cell>
          <cell r="D209">
            <v>80</v>
          </cell>
          <cell r="E209">
            <v>84958018</v>
          </cell>
          <cell r="F209">
            <v>220</v>
          </cell>
        </row>
        <row r="210">
          <cell r="B210" t="str">
            <v>LUCIFER (T) WP15 25X160GR BAG IN</v>
          </cell>
          <cell r="C210">
            <v>160</v>
          </cell>
          <cell r="D210">
            <v>25</v>
          </cell>
          <cell r="E210">
            <v>79383789</v>
          </cell>
          <cell r="F210">
            <v>221</v>
          </cell>
        </row>
        <row r="211">
          <cell r="B211" t="str">
            <v>LUNA EXPERIENCE SC400 100X50ML BOT IN</v>
          </cell>
          <cell r="C211">
            <v>50</v>
          </cell>
          <cell r="D211">
            <v>100</v>
          </cell>
          <cell r="E211">
            <v>80482523</v>
          </cell>
          <cell r="F211">
            <v>222</v>
          </cell>
        </row>
        <row r="212">
          <cell r="B212" t="str">
            <v>LUNA EXPERIENCE SC400 10X1L BOT IN</v>
          </cell>
          <cell r="C212">
            <v>1000</v>
          </cell>
          <cell r="D212">
            <v>10</v>
          </cell>
          <cell r="E212">
            <v>80251904</v>
          </cell>
          <cell r="F212">
            <v>223</v>
          </cell>
        </row>
        <row r="213">
          <cell r="B213" t="str">
            <v>LUNA EXPERIENCE SC400 20X500ML BOT IN</v>
          </cell>
          <cell r="C213">
            <v>500</v>
          </cell>
          <cell r="D213">
            <v>20</v>
          </cell>
          <cell r="E213">
            <v>80564058</v>
          </cell>
          <cell r="F213">
            <v>224</v>
          </cell>
        </row>
        <row r="214">
          <cell r="B214" t="str">
            <v>LUNA EXPERIENCE SC400 40X250ML BOT IN</v>
          </cell>
          <cell r="C214">
            <v>250</v>
          </cell>
          <cell r="D214">
            <v>40</v>
          </cell>
          <cell r="E214">
            <v>80549652</v>
          </cell>
          <cell r="F214">
            <v>225</v>
          </cell>
        </row>
        <row r="215">
          <cell r="B215" t="str">
            <v>LUNA EXPERIENCE SC400 50X100ML BOT IN</v>
          </cell>
          <cell r="C215">
            <v>100</v>
          </cell>
          <cell r="D215">
            <v>50</v>
          </cell>
          <cell r="E215">
            <v>80199414</v>
          </cell>
          <cell r="F215">
            <v>226</v>
          </cell>
        </row>
        <row r="216">
          <cell r="B216" t="str">
            <v>MELODY DUO WP66 8 100X50G BAG BD</v>
          </cell>
          <cell r="C216">
            <v>50</v>
          </cell>
          <cell r="D216">
            <v>100</v>
          </cell>
          <cell r="E216">
            <v>84961388</v>
          </cell>
          <cell r="F216">
            <v>227</v>
          </cell>
        </row>
        <row r="217">
          <cell r="B217" t="str">
            <v>MELODY DUO WP66 8 10X400GR BAG IN</v>
          </cell>
          <cell r="C217">
            <v>400</v>
          </cell>
          <cell r="D217">
            <v>10</v>
          </cell>
          <cell r="E217">
            <v>80994974</v>
          </cell>
          <cell r="F217">
            <v>228</v>
          </cell>
        </row>
        <row r="218">
          <cell r="B218" t="str">
            <v>MELODY DUO WP66 8 10X500G BAG PK</v>
          </cell>
          <cell r="C218">
            <v>500</v>
          </cell>
          <cell r="D218">
            <v>10</v>
          </cell>
          <cell r="E218">
            <v>85340247</v>
          </cell>
          <cell r="F218">
            <v>229</v>
          </cell>
        </row>
        <row r="219">
          <cell r="B219" t="str">
            <v>MELODY DUO WP66 8 10X800G BAG IN</v>
          </cell>
          <cell r="C219">
            <v>800</v>
          </cell>
          <cell r="D219">
            <v>10</v>
          </cell>
          <cell r="E219">
            <v>80975252</v>
          </cell>
          <cell r="F219">
            <v>230</v>
          </cell>
        </row>
        <row r="220">
          <cell r="B220" t="str">
            <v>MELODY DUO WP66 8 20X500GR BAG BD</v>
          </cell>
          <cell r="C220">
            <v>500</v>
          </cell>
          <cell r="D220">
            <v>20</v>
          </cell>
          <cell r="E220">
            <v>84468479</v>
          </cell>
          <cell r="F220">
            <v>231</v>
          </cell>
        </row>
        <row r="221">
          <cell r="B221" t="str">
            <v>MELODY DUO WP66 8 40X250GR BAG BD</v>
          </cell>
          <cell r="C221">
            <v>250</v>
          </cell>
          <cell r="D221">
            <v>40</v>
          </cell>
          <cell r="E221">
            <v>84439428</v>
          </cell>
          <cell r="F221">
            <v>232</v>
          </cell>
        </row>
        <row r="222">
          <cell r="B222" t="str">
            <v>MELODY DUO WP66 8 50X100GR BAG IN</v>
          </cell>
          <cell r="C222">
            <v>100</v>
          </cell>
          <cell r="D222">
            <v>50</v>
          </cell>
          <cell r="E222">
            <v>5997541</v>
          </cell>
          <cell r="F222">
            <v>233</v>
          </cell>
        </row>
        <row r="223">
          <cell r="B223" t="str">
            <v>MILLET 7701 GOLD (AP) 20X1.5KG BAG IN</v>
          </cell>
          <cell r="C223">
            <v>1500</v>
          </cell>
          <cell r="D223">
            <v>20</v>
          </cell>
          <cell r="E223">
            <v>80879431</v>
          </cell>
          <cell r="F223">
            <v>234</v>
          </cell>
        </row>
        <row r="224">
          <cell r="B224" t="str">
            <v>MILLET 7701 GOLD 40X750GR BAG IN</v>
          </cell>
          <cell r="C224">
            <v>750</v>
          </cell>
          <cell r="D224">
            <v>40</v>
          </cell>
          <cell r="E224">
            <v>80980612</v>
          </cell>
          <cell r="F224">
            <v>235</v>
          </cell>
        </row>
        <row r="225">
          <cell r="B225" t="str">
            <v>MILLET HYBRID 9001 20X1.5 BAG IN</v>
          </cell>
          <cell r="C225">
            <v>1500</v>
          </cell>
          <cell r="D225">
            <v>20</v>
          </cell>
          <cell r="E225">
            <v>84986003</v>
          </cell>
          <cell r="F225">
            <v>236</v>
          </cell>
        </row>
        <row r="226">
          <cell r="B226" t="str">
            <v>MILLET HYBRID 9001 40X750G BAG IN</v>
          </cell>
          <cell r="C226">
            <v>750</v>
          </cell>
          <cell r="D226">
            <v>40</v>
          </cell>
          <cell r="E226">
            <v>84978094</v>
          </cell>
          <cell r="F226">
            <v>237</v>
          </cell>
        </row>
        <row r="227">
          <cell r="B227" t="str">
            <v>MILLET HYBRID 9072 40X750G BAG IN</v>
          </cell>
          <cell r="C227">
            <v>750</v>
          </cell>
          <cell r="D227">
            <v>40</v>
          </cell>
          <cell r="E227">
            <v>85339052</v>
          </cell>
          <cell r="F227">
            <v>238</v>
          </cell>
        </row>
        <row r="228">
          <cell r="B228" t="str">
            <v>MILLET HYBRID 9330+ 20X1.5KG BAG IN</v>
          </cell>
          <cell r="C228">
            <v>1500</v>
          </cell>
          <cell r="D228">
            <v>20</v>
          </cell>
          <cell r="E228">
            <v>80182368</v>
          </cell>
          <cell r="F228">
            <v>239</v>
          </cell>
        </row>
        <row r="229">
          <cell r="B229" t="str">
            <v>MILLET HYBRID 9330+ 40X750GR BAG IN</v>
          </cell>
          <cell r="C229">
            <v>750</v>
          </cell>
          <cell r="D229">
            <v>40</v>
          </cell>
          <cell r="E229">
            <v>80005806</v>
          </cell>
          <cell r="F229">
            <v>240</v>
          </cell>
        </row>
        <row r="230">
          <cell r="B230" t="str">
            <v>MILLET HYBRID 9428 20X1.5KG BAG IN</v>
          </cell>
          <cell r="C230">
            <v>1500</v>
          </cell>
          <cell r="D230">
            <v>20</v>
          </cell>
          <cell r="E230">
            <v>85348574</v>
          </cell>
          <cell r="F230">
            <v>241</v>
          </cell>
        </row>
        <row r="231">
          <cell r="B231" t="str">
            <v>MILLET HYBRID 9428 40X750G BAG IN</v>
          </cell>
          <cell r="C231">
            <v>750</v>
          </cell>
          <cell r="D231">
            <v>40</v>
          </cell>
          <cell r="E231">
            <v>85350587</v>
          </cell>
          <cell r="F231">
            <v>242</v>
          </cell>
        </row>
        <row r="232">
          <cell r="B232" t="str">
            <v>MILLET HYBRID 9444 20X1.5KG BAG IN</v>
          </cell>
          <cell r="C232">
            <v>1500</v>
          </cell>
          <cell r="D232">
            <v>20</v>
          </cell>
          <cell r="E232">
            <v>56000147</v>
          </cell>
          <cell r="F232">
            <v>243</v>
          </cell>
        </row>
        <row r="233">
          <cell r="B233" t="str">
            <v>MILLET HYBRID 9444 (G) 40X750GR BAG IN</v>
          </cell>
          <cell r="C233">
            <v>750</v>
          </cell>
          <cell r="D233">
            <v>40</v>
          </cell>
          <cell r="E233">
            <v>79414765</v>
          </cell>
          <cell r="F233">
            <v>244</v>
          </cell>
        </row>
        <row r="234">
          <cell r="B234" t="str">
            <v>MILLET HYBRID 9444 (G) 6X4 5KG BAG IN</v>
          </cell>
          <cell r="C234">
            <v>4500</v>
          </cell>
          <cell r="D234">
            <v>6</v>
          </cell>
          <cell r="E234">
            <v>84935719</v>
          </cell>
          <cell r="F234">
            <v>245</v>
          </cell>
        </row>
        <row r="235">
          <cell r="B235" t="str">
            <v>MILLET HYBRID 9444 40X750GR BAG IN</v>
          </cell>
          <cell r="C235">
            <v>750</v>
          </cell>
          <cell r="D235">
            <v>40</v>
          </cell>
          <cell r="E235">
            <v>79425945</v>
          </cell>
          <cell r="F235">
            <v>246</v>
          </cell>
        </row>
        <row r="236">
          <cell r="B236" t="str">
            <v>MILLET HYBRID 9444 6X4.5KG BAG IN</v>
          </cell>
          <cell r="C236">
            <v>4500</v>
          </cell>
          <cell r="D236">
            <v>6</v>
          </cell>
          <cell r="E236">
            <v>85374532</v>
          </cell>
          <cell r="F236">
            <v>247</v>
          </cell>
        </row>
        <row r="237">
          <cell r="B237" t="str">
            <v>MILLET HYBRID 9444 GOLD 20X1.50KG BAG IN</v>
          </cell>
          <cell r="C237">
            <v>1500</v>
          </cell>
          <cell r="D237">
            <v>20</v>
          </cell>
          <cell r="E237">
            <v>80872666</v>
          </cell>
          <cell r="F237">
            <v>248</v>
          </cell>
        </row>
        <row r="238">
          <cell r="B238" t="str">
            <v>MILLET HYBRID 9444 GOLD 40X750G BAG IN</v>
          </cell>
          <cell r="C238">
            <v>750</v>
          </cell>
          <cell r="D238">
            <v>40</v>
          </cell>
          <cell r="E238">
            <v>80905521</v>
          </cell>
          <cell r="F238">
            <v>249</v>
          </cell>
        </row>
        <row r="239">
          <cell r="B239" t="str">
            <v>MILLET HYBRID 9444(G) 20X1.5KG BAG IN</v>
          </cell>
          <cell r="C239">
            <v>1500</v>
          </cell>
          <cell r="D239">
            <v>20</v>
          </cell>
          <cell r="E239">
            <v>79038208</v>
          </cell>
          <cell r="F239">
            <v>250</v>
          </cell>
        </row>
        <row r="240">
          <cell r="B240" t="str">
            <v>MILLET HYBRID 9450 20X1 5KG BAG IN</v>
          </cell>
          <cell r="C240">
            <v>1500</v>
          </cell>
          <cell r="D240">
            <v>20</v>
          </cell>
          <cell r="E240">
            <v>80228716</v>
          </cell>
          <cell r="F240">
            <v>251</v>
          </cell>
        </row>
        <row r="241">
          <cell r="B241" t="str">
            <v>MILLET HYBRID 9450 40X750GR BAG IN</v>
          </cell>
          <cell r="C241">
            <v>750</v>
          </cell>
          <cell r="D241">
            <v>40</v>
          </cell>
          <cell r="E241">
            <v>80264240</v>
          </cell>
          <cell r="F241">
            <v>252</v>
          </cell>
        </row>
        <row r="242">
          <cell r="B242" t="str">
            <v>MILLET HYBRID 9450 6X4.5KG BAG IN</v>
          </cell>
          <cell r="C242">
            <v>4500</v>
          </cell>
          <cell r="D242">
            <v>6</v>
          </cell>
          <cell r="E242">
            <v>84467723</v>
          </cell>
          <cell r="F242">
            <v>253</v>
          </cell>
        </row>
        <row r="243">
          <cell r="B243" t="str">
            <v>MILLET HYBRID 9454 20X1.5KG BAG IN</v>
          </cell>
          <cell r="C243">
            <v>1500</v>
          </cell>
          <cell r="D243">
            <v>20</v>
          </cell>
          <cell r="E243">
            <v>84983225</v>
          </cell>
          <cell r="F243">
            <v>254</v>
          </cell>
        </row>
        <row r="244">
          <cell r="B244" t="str">
            <v>MILLET HYBRID 9454 40X750G BAG IN</v>
          </cell>
          <cell r="C244">
            <v>750</v>
          </cell>
          <cell r="D244">
            <v>40</v>
          </cell>
          <cell r="E244">
            <v>84942723</v>
          </cell>
          <cell r="F244">
            <v>255</v>
          </cell>
        </row>
        <row r="245">
          <cell r="B245" t="str">
            <v>MILLET HYBRID 9461 20X1.5KG BAG IN</v>
          </cell>
          <cell r="C245">
            <v>1500</v>
          </cell>
          <cell r="D245">
            <v>20</v>
          </cell>
          <cell r="E245">
            <v>85365827</v>
          </cell>
          <cell r="F245">
            <v>256</v>
          </cell>
        </row>
        <row r="246">
          <cell r="B246" t="str">
            <v>MILLET HYBRID 9461 40X750G BAG IN</v>
          </cell>
          <cell r="C246">
            <v>750</v>
          </cell>
          <cell r="D246">
            <v>40</v>
          </cell>
          <cell r="E246">
            <v>85403168</v>
          </cell>
          <cell r="F246">
            <v>257</v>
          </cell>
        </row>
        <row r="247">
          <cell r="B247" t="str">
            <v>MILLET HYBRID MARUTEJ 20X1 5KG BAG IN</v>
          </cell>
          <cell r="C247">
            <v>1500</v>
          </cell>
          <cell r="D247">
            <v>20</v>
          </cell>
          <cell r="E247">
            <v>84469785</v>
          </cell>
          <cell r="F247">
            <v>258</v>
          </cell>
        </row>
        <row r="248">
          <cell r="B248" t="str">
            <v>MILLET HYBRID MARUTEJ 40X750GR BAG IN</v>
          </cell>
          <cell r="C248">
            <v>750</v>
          </cell>
          <cell r="D248">
            <v>40</v>
          </cell>
          <cell r="E248">
            <v>84416924</v>
          </cell>
          <cell r="F248">
            <v>259</v>
          </cell>
        </row>
        <row r="249">
          <cell r="B249" t="str">
            <v>MILLET HYBRID PA9072 20X1.5KG BAG IN</v>
          </cell>
          <cell r="C249">
            <v>1500</v>
          </cell>
          <cell r="D249">
            <v>20</v>
          </cell>
          <cell r="E249">
            <v>85427121</v>
          </cell>
          <cell r="F249">
            <v>260</v>
          </cell>
        </row>
        <row r="250">
          <cell r="B250" t="str">
            <v>MILLET HYBRID TEJAS (AP) 20X1.5KG BAG IN</v>
          </cell>
          <cell r="C250">
            <v>1500</v>
          </cell>
          <cell r="D250">
            <v>20</v>
          </cell>
          <cell r="E250">
            <v>79499809</v>
          </cell>
          <cell r="F250">
            <v>261</v>
          </cell>
        </row>
        <row r="251">
          <cell r="B251" t="str">
            <v>MILLET HYBRID TEJAS 40X750GR BAG IN</v>
          </cell>
          <cell r="C251">
            <v>750</v>
          </cell>
          <cell r="D251">
            <v>40</v>
          </cell>
          <cell r="E251">
            <v>79437293</v>
          </cell>
          <cell r="F251">
            <v>262</v>
          </cell>
        </row>
        <row r="252">
          <cell r="B252" t="str">
            <v>MILLET HYBRID XL51 20X1.5KG BAG IN</v>
          </cell>
          <cell r="C252">
            <v>1500</v>
          </cell>
          <cell r="D252">
            <v>20</v>
          </cell>
          <cell r="E252">
            <v>79468008</v>
          </cell>
          <cell r="F252">
            <v>263</v>
          </cell>
        </row>
        <row r="253">
          <cell r="B253" t="str">
            <v>MILLET HYBRID XL51 40X750GR BAG IN</v>
          </cell>
          <cell r="C253">
            <v>750</v>
          </cell>
          <cell r="D253">
            <v>40</v>
          </cell>
          <cell r="E253">
            <v>79505736</v>
          </cell>
          <cell r="F253">
            <v>264</v>
          </cell>
        </row>
        <row r="254">
          <cell r="B254" t="str">
            <v>MILLET PA 9072 (LOC) 12X2.25KG BAG IN</v>
          </cell>
          <cell r="C254">
            <v>2250</v>
          </cell>
          <cell r="D254">
            <v>12</v>
          </cell>
          <cell r="E254">
            <v>86192837</v>
          </cell>
          <cell r="F254">
            <v>265</v>
          </cell>
        </row>
        <row r="255">
          <cell r="B255" t="str">
            <v>MONCEREN SC250 10X1L BOT IN</v>
          </cell>
          <cell r="C255">
            <v>1000</v>
          </cell>
          <cell r="D255">
            <v>10</v>
          </cell>
          <cell r="E255">
            <v>5949571</v>
          </cell>
          <cell r="F255">
            <v>266</v>
          </cell>
        </row>
        <row r="256">
          <cell r="B256" t="str">
            <v>MONCEREN SC250 20X500ML BOT IN</v>
          </cell>
          <cell r="C256">
            <v>500</v>
          </cell>
          <cell r="D256">
            <v>20</v>
          </cell>
          <cell r="E256">
            <v>5979454</v>
          </cell>
          <cell r="F256">
            <v>267</v>
          </cell>
        </row>
        <row r="257">
          <cell r="B257" t="str">
            <v>MONCEREN SC250 40X250ML BOT IN</v>
          </cell>
          <cell r="C257">
            <v>250</v>
          </cell>
          <cell r="D257">
            <v>40</v>
          </cell>
          <cell r="E257">
            <v>5818590</v>
          </cell>
          <cell r="F257">
            <v>268</v>
          </cell>
        </row>
        <row r="258">
          <cell r="B258" t="str">
            <v>MONCEREN SC250 50X100ML BOT IN</v>
          </cell>
          <cell r="C258">
            <v>100</v>
          </cell>
          <cell r="D258">
            <v>50</v>
          </cell>
          <cell r="E258">
            <v>5978806</v>
          </cell>
          <cell r="F258">
            <v>269</v>
          </cell>
        </row>
        <row r="259">
          <cell r="B259" t="str">
            <v>MOVENTO ENERGY SC240 100X50ML BOT IN</v>
          </cell>
          <cell r="C259">
            <v>50</v>
          </cell>
          <cell r="D259">
            <v>100</v>
          </cell>
          <cell r="E259">
            <v>80542461</v>
          </cell>
          <cell r="F259">
            <v>270</v>
          </cell>
        </row>
        <row r="260">
          <cell r="B260" t="str">
            <v>MOVENTO ENERGY SC240 10X1L BOT IN</v>
          </cell>
          <cell r="C260">
            <v>1000</v>
          </cell>
          <cell r="D260">
            <v>10</v>
          </cell>
          <cell r="E260">
            <v>79556837</v>
          </cell>
          <cell r="F260">
            <v>271</v>
          </cell>
        </row>
        <row r="261">
          <cell r="B261" t="str">
            <v>MOVENTO ENERGY SC240 20X500ML BOT IN</v>
          </cell>
          <cell r="C261">
            <v>500</v>
          </cell>
          <cell r="D261">
            <v>20</v>
          </cell>
          <cell r="E261">
            <v>80492480</v>
          </cell>
          <cell r="F261">
            <v>272</v>
          </cell>
        </row>
        <row r="262">
          <cell r="B262" t="str">
            <v>MOVENTO ENERGY SC240 40X250ML BOT IN</v>
          </cell>
          <cell r="C262">
            <v>250</v>
          </cell>
          <cell r="D262">
            <v>40</v>
          </cell>
          <cell r="E262">
            <v>79679505</v>
          </cell>
          <cell r="F262">
            <v>273</v>
          </cell>
        </row>
        <row r="263">
          <cell r="B263" t="str">
            <v>MOVENTO ENERGY SC240 50X100ML BOT IN</v>
          </cell>
          <cell r="C263">
            <v>100</v>
          </cell>
          <cell r="D263">
            <v>50</v>
          </cell>
          <cell r="E263">
            <v>79722605</v>
          </cell>
          <cell r="F263">
            <v>274</v>
          </cell>
        </row>
        <row r="264">
          <cell r="B264" t="str">
            <v>MOVENTO OD150 10X1L BOT IN</v>
          </cell>
          <cell r="C264">
            <v>1000</v>
          </cell>
          <cell r="D264">
            <v>10</v>
          </cell>
          <cell r="E264">
            <v>81732884</v>
          </cell>
          <cell r="F264">
            <v>275</v>
          </cell>
        </row>
        <row r="265">
          <cell r="B265" t="str">
            <v>MOVENTO OD150 20X500ML BOT IN</v>
          </cell>
          <cell r="C265">
            <v>500</v>
          </cell>
          <cell r="D265">
            <v>20</v>
          </cell>
          <cell r="E265">
            <v>81679703</v>
          </cell>
          <cell r="F265">
            <v>276</v>
          </cell>
        </row>
        <row r="266">
          <cell r="B266" t="str">
            <v>MOVENTO OD150 40X250ML BOT IN</v>
          </cell>
          <cell r="C266">
            <v>250</v>
          </cell>
          <cell r="D266">
            <v>40</v>
          </cell>
          <cell r="E266">
            <v>81714150</v>
          </cell>
          <cell r="F266">
            <v>277</v>
          </cell>
        </row>
        <row r="267">
          <cell r="B267" t="str">
            <v>MUSTARD 5222 30X1KG BAG IN</v>
          </cell>
          <cell r="C267">
            <v>1000</v>
          </cell>
          <cell r="D267">
            <v>30</v>
          </cell>
          <cell r="E267">
            <v>81740844</v>
          </cell>
          <cell r="F267">
            <v>278</v>
          </cell>
        </row>
        <row r="268">
          <cell r="B268" t="str">
            <v>MUSTARD 5222 60X500G BAG IN</v>
          </cell>
          <cell r="C268">
            <v>500</v>
          </cell>
          <cell r="D268">
            <v>60</v>
          </cell>
          <cell r="E268">
            <v>81771014</v>
          </cell>
          <cell r="F268">
            <v>279</v>
          </cell>
        </row>
        <row r="269">
          <cell r="B269" t="str">
            <v>MUSTARD 5444 24X1.25KG BAG IN</v>
          </cell>
          <cell r="C269">
            <v>1250</v>
          </cell>
          <cell r="D269">
            <v>24</v>
          </cell>
          <cell r="E269">
            <v>79560745</v>
          </cell>
          <cell r="F269">
            <v>280</v>
          </cell>
        </row>
        <row r="270">
          <cell r="B270" t="str">
            <v>MUSTARD 5444 30X1KG BAG IN</v>
          </cell>
          <cell r="C270">
            <v>1000</v>
          </cell>
          <cell r="D270">
            <v>30</v>
          </cell>
          <cell r="E270">
            <v>79430108</v>
          </cell>
          <cell r="F270">
            <v>281</v>
          </cell>
        </row>
        <row r="271">
          <cell r="B271" t="str">
            <v>MUSTARD 5450 24X1.25KG BAG IN</v>
          </cell>
          <cell r="C271">
            <v>1250</v>
          </cell>
          <cell r="D271">
            <v>24</v>
          </cell>
          <cell r="E271">
            <v>79902069</v>
          </cell>
          <cell r="F271">
            <v>282</v>
          </cell>
        </row>
        <row r="272">
          <cell r="B272" t="str">
            <v>MUSTARD 5450 48X625GR BAG IN</v>
          </cell>
          <cell r="C272">
            <v>625</v>
          </cell>
          <cell r="D272">
            <v>48</v>
          </cell>
          <cell r="E272">
            <v>80952317</v>
          </cell>
          <cell r="F272">
            <v>283</v>
          </cell>
        </row>
        <row r="273">
          <cell r="B273" t="str">
            <v>MUSTARD KESARI 5111 60X500G BAG IN</v>
          </cell>
          <cell r="C273">
            <v>500</v>
          </cell>
          <cell r="D273">
            <v>60</v>
          </cell>
          <cell r="E273">
            <v>80926286</v>
          </cell>
          <cell r="F273">
            <v>284</v>
          </cell>
        </row>
        <row r="274">
          <cell r="B274" t="str">
            <v>MUSTARD KESARI GOLD 60X500GR BAG IN</v>
          </cell>
          <cell r="C274">
            <v>500</v>
          </cell>
          <cell r="D274">
            <v>60</v>
          </cell>
          <cell r="E274">
            <v>84129151</v>
          </cell>
          <cell r="F274">
            <v>285</v>
          </cell>
        </row>
        <row r="275">
          <cell r="B275" t="str">
            <v>MUSTARD VARIETY 4001 30X1KG BAG IN</v>
          </cell>
          <cell r="C275">
            <v>1000</v>
          </cell>
          <cell r="D275">
            <v>30</v>
          </cell>
          <cell r="E275">
            <v>56000260</v>
          </cell>
          <cell r="F275">
            <v>286</v>
          </cell>
        </row>
        <row r="276">
          <cell r="B276" t="str">
            <v>MUSTARD VARIETY K-100 30X1KG BAG IN</v>
          </cell>
          <cell r="C276">
            <v>1000</v>
          </cell>
          <cell r="D276">
            <v>30</v>
          </cell>
          <cell r="E276">
            <v>56000287</v>
          </cell>
          <cell r="F276">
            <v>287</v>
          </cell>
        </row>
        <row r="277">
          <cell r="B277" t="str">
            <v>MUSTARD VARIETY P.SONA 30X1KG BAG IN</v>
          </cell>
          <cell r="C277">
            <v>1000</v>
          </cell>
          <cell r="D277">
            <v>30</v>
          </cell>
          <cell r="E277">
            <v>56000309</v>
          </cell>
          <cell r="F277">
            <v>288</v>
          </cell>
        </row>
        <row r="278">
          <cell r="B278" t="str">
            <v>NATIVO WG75 100X50GR BAG IN</v>
          </cell>
          <cell r="C278">
            <v>50</v>
          </cell>
          <cell r="D278">
            <v>100</v>
          </cell>
          <cell r="E278">
            <v>80580061</v>
          </cell>
          <cell r="F278">
            <v>289</v>
          </cell>
        </row>
        <row r="279">
          <cell r="B279" t="str">
            <v>NATIVO WG75 10X1KG BAG IN</v>
          </cell>
          <cell r="C279">
            <v>1000</v>
          </cell>
          <cell r="D279">
            <v>10</v>
          </cell>
          <cell r="E279">
            <v>80525346</v>
          </cell>
          <cell r="F279">
            <v>290</v>
          </cell>
        </row>
        <row r="280">
          <cell r="B280" t="str">
            <v>NATIVO WG75 20X(10X10GR) BAG IN</v>
          </cell>
          <cell r="C280">
            <v>10</v>
          </cell>
          <cell r="D280">
            <v>20</v>
          </cell>
          <cell r="E280">
            <v>80899920</v>
          </cell>
          <cell r="F280">
            <v>291</v>
          </cell>
        </row>
        <row r="281">
          <cell r="B281" t="str">
            <v>NATIVO WG75 20X500GR BAG IN</v>
          </cell>
          <cell r="C281">
            <v>500</v>
          </cell>
          <cell r="D281">
            <v>20</v>
          </cell>
          <cell r="E281">
            <v>79198698</v>
          </cell>
          <cell r="F281">
            <v>292</v>
          </cell>
        </row>
        <row r="282">
          <cell r="B282" t="str">
            <v>NATIVO WG75 40X250GR BAG IN</v>
          </cell>
          <cell r="C282">
            <v>250</v>
          </cell>
          <cell r="D282">
            <v>40</v>
          </cell>
          <cell r="E282">
            <v>79237790</v>
          </cell>
          <cell r="F282">
            <v>293</v>
          </cell>
        </row>
        <row r="283">
          <cell r="B283" t="str">
            <v>NATIVO WG75 50X100GR BAG IN</v>
          </cell>
          <cell r="C283">
            <v>100</v>
          </cell>
          <cell r="D283">
            <v>50</v>
          </cell>
          <cell r="E283">
            <v>79304102</v>
          </cell>
          <cell r="F283">
            <v>294</v>
          </cell>
        </row>
        <row r="284">
          <cell r="B284" t="str">
            <v>OBERON (T) SC240 100X50ML BOT IN</v>
          </cell>
          <cell r="C284">
            <v>50</v>
          </cell>
          <cell r="D284">
            <v>100</v>
          </cell>
          <cell r="E284">
            <v>80021674</v>
          </cell>
          <cell r="F284">
            <v>295</v>
          </cell>
        </row>
        <row r="285">
          <cell r="B285" t="str">
            <v>OBERON (T) SC240 10X1L BOT IN</v>
          </cell>
          <cell r="C285">
            <v>1000</v>
          </cell>
          <cell r="D285">
            <v>10</v>
          </cell>
          <cell r="E285">
            <v>80209037</v>
          </cell>
          <cell r="F285">
            <v>296</v>
          </cell>
        </row>
        <row r="286">
          <cell r="B286" t="str">
            <v>OBERON (T) SC240 20X500ML BOT IN</v>
          </cell>
          <cell r="C286">
            <v>500</v>
          </cell>
          <cell r="D286">
            <v>20</v>
          </cell>
          <cell r="E286">
            <v>80026471</v>
          </cell>
          <cell r="F286">
            <v>297</v>
          </cell>
        </row>
        <row r="287">
          <cell r="B287" t="str">
            <v>OBERON (T) SC240 2X5L BOT IN</v>
          </cell>
          <cell r="C287">
            <v>5000</v>
          </cell>
          <cell r="D287">
            <v>2</v>
          </cell>
          <cell r="E287">
            <v>80007027</v>
          </cell>
          <cell r="F287">
            <v>298</v>
          </cell>
        </row>
        <row r="288">
          <cell r="B288" t="str">
            <v>OBERON (T) SC240 40X200ML BOT IN</v>
          </cell>
          <cell r="C288">
            <v>200</v>
          </cell>
          <cell r="D288">
            <v>40</v>
          </cell>
          <cell r="E288">
            <v>79971362</v>
          </cell>
          <cell r="F288">
            <v>299</v>
          </cell>
        </row>
        <row r="289">
          <cell r="B289" t="str">
            <v>OBERON (T) SC240 50X100ML BOT IN</v>
          </cell>
          <cell r="C289">
            <v>100</v>
          </cell>
          <cell r="D289">
            <v>50</v>
          </cell>
          <cell r="E289">
            <v>79998538</v>
          </cell>
          <cell r="F289">
            <v>300</v>
          </cell>
        </row>
        <row r="290">
          <cell r="B290" t="str">
            <v>OBERON (T) SC240 5X2L BOT IN</v>
          </cell>
          <cell r="C290">
            <v>2000</v>
          </cell>
          <cell r="D290">
            <v>5</v>
          </cell>
          <cell r="E290">
            <v>79985355</v>
          </cell>
          <cell r="F290">
            <v>301</v>
          </cell>
        </row>
        <row r="291">
          <cell r="B291" t="str">
            <v>OBERON SC240 100X50ML BOT BD</v>
          </cell>
          <cell r="C291">
            <v>50</v>
          </cell>
          <cell r="D291">
            <v>100</v>
          </cell>
          <cell r="E291">
            <v>84459100</v>
          </cell>
          <cell r="F291">
            <v>302</v>
          </cell>
        </row>
        <row r="292">
          <cell r="B292" t="str">
            <v>OBERON SC240 4X5L BOT BD</v>
          </cell>
          <cell r="C292">
            <v>5000</v>
          </cell>
          <cell r="D292">
            <v>4</v>
          </cell>
          <cell r="E292">
            <v>84507377</v>
          </cell>
          <cell r="F292">
            <v>303</v>
          </cell>
        </row>
        <row r="293">
          <cell r="B293" t="str">
            <v>PLANOFIX AL45 50X100ML BOT PK</v>
          </cell>
          <cell r="C293">
            <v>100</v>
          </cell>
          <cell r="D293">
            <v>50</v>
          </cell>
          <cell r="E293">
            <v>60832151</v>
          </cell>
          <cell r="F293">
            <v>304</v>
          </cell>
        </row>
        <row r="294">
          <cell r="B294" t="str">
            <v>PLANOFIX SL4 5 20X500ML BOT IN</v>
          </cell>
          <cell r="C294">
            <v>500</v>
          </cell>
          <cell r="D294">
            <v>20</v>
          </cell>
          <cell r="E294">
            <v>3825136</v>
          </cell>
          <cell r="F294">
            <v>305</v>
          </cell>
        </row>
        <row r="295">
          <cell r="B295" t="str">
            <v>PLANOFIX SL4 5 40X250ML BOT IN</v>
          </cell>
          <cell r="C295">
            <v>250</v>
          </cell>
          <cell r="D295">
            <v>40</v>
          </cell>
          <cell r="E295">
            <v>3825128</v>
          </cell>
          <cell r="F295">
            <v>306</v>
          </cell>
        </row>
        <row r="296">
          <cell r="B296" t="str">
            <v>PLANOFIX SL4 5 50X100ML BOT IN</v>
          </cell>
          <cell r="C296">
            <v>100</v>
          </cell>
          <cell r="D296">
            <v>50</v>
          </cell>
          <cell r="E296">
            <v>3825098</v>
          </cell>
          <cell r="F296">
            <v>307</v>
          </cell>
        </row>
        <row r="297">
          <cell r="B297" t="str">
            <v>PLANOFIX SL45 10X1L BOT IN</v>
          </cell>
          <cell r="C297">
            <v>1000</v>
          </cell>
          <cell r="D297">
            <v>10</v>
          </cell>
          <cell r="E297">
            <v>3825101</v>
          </cell>
          <cell r="F297">
            <v>308</v>
          </cell>
        </row>
        <row r="298">
          <cell r="B298" t="str">
            <v>PROFILER WG71 11 100X50GR BAG IN</v>
          </cell>
          <cell r="C298">
            <v>50</v>
          </cell>
          <cell r="D298">
            <v>100</v>
          </cell>
          <cell r="E298">
            <v>84459496</v>
          </cell>
          <cell r="F298">
            <v>309</v>
          </cell>
        </row>
        <row r="299">
          <cell r="B299" t="str">
            <v>PROFILER WG71 11 10X1KG BAG IN</v>
          </cell>
          <cell r="C299">
            <v>1000</v>
          </cell>
          <cell r="D299">
            <v>10</v>
          </cell>
          <cell r="E299">
            <v>80478488</v>
          </cell>
          <cell r="F299">
            <v>310</v>
          </cell>
        </row>
        <row r="300">
          <cell r="B300" t="str">
            <v>PROFILER WG71 11 20X250GR BAG IN</v>
          </cell>
          <cell r="C300">
            <v>250</v>
          </cell>
          <cell r="D300">
            <v>20</v>
          </cell>
          <cell r="E300">
            <v>80532261</v>
          </cell>
          <cell r="F300">
            <v>311</v>
          </cell>
        </row>
        <row r="301">
          <cell r="B301" t="str">
            <v>PROFILER WG71 11 5X2KG BAG IN</v>
          </cell>
          <cell r="C301">
            <v>2000</v>
          </cell>
          <cell r="D301">
            <v>5</v>
          </cell>
          <cell r="E301">
            <v>84437425</v>
          </cell>
          <cell r="F301">
            <v>312</v>
          </cell>
        </row>
        <row r="302">
          <cell r="B302" t="str">
            <v>RAFT EC60 10X1L BOT IN</v>
          </cell>
          <cell r="C302">
            <v>1000</v>
          </cell>
          <cell r="D302">
            <v>10</v>
          </cell>
          <cell r="E302">
            <v>3825322</v>
          </cell>
          <cell r="F302">
            <v>313</v>
          </cell>
        </row>
        <row r="303">
          <cell r="B303" t="str">
            <v>RAFT EC60 20X500ML BOT IN</v>
          </cell>
          <cell r="C303">
            <v>500</v>
          </cell>
          <cell r="D303">
            <v>20</v>
          </cell>
          <cell r="E303">
            <v>3825349</v>
          </cell>
          <cell r="F303">
            <v>314</v>
          </cell>
        </row>
        <row r="304">
          <cell r="B304" t="str">
            <v>RAFT EC60 40X250ML BOT IN</v>
          </cell>
          <cell r="C304">
            <v>250</v>
          </cell>
          <cell r="D304">
            <v>40</v>
          </cell>
          <cell r="E304">
            <v>3825330</v>
          </cell>
          <cell r="F304">
            <v>315</v>
          </cell>
        </row>
        <row r="305">
          <cell r="B305" t="str">
            <v>RAXIL (T) DS2 2X5KG BAG IN</v>
          </cell>
          <cell r="C305">
            <v>5000</v>
          </cell>
          <cell r="D305">
            <v>2</v>
          </cell>
          <cell r="E305">
            <v>79909624</v>
          </cell>
          <cell r="F305">
            <v>316</v>
          </cell>
        </row>
        <row r="306">
          <cell r="B306" t="str">
            <v>RAXIL (T) DS2 5X(10X100GR) BAG IN</v>
          </cell>
          <cell r="C306">
            <v>100</v>
          </cell>
          <cell r="D306">
            <v>50</v>
          </cell>
          <cell r="E306">
            <v>79928386</v>
          </cell>
          <cell r="F306">
            <v>317</v>
          </cell>
        </row>
        <row r="307">
          <cell r="B307" t="str">
            <v>RAXIL (T) DS2 5X(25X40GR) BAG IN</v>
          </cell>
          <cell r="C307">
            <v>40</v>
          </cell>
          <cell r="D307">
            <v>125</v>
          </cell>
          <cell r="E307">
            <v>79923708</v>
          </cell>
          <cell r="F307">
            <v>318</v>
          </cell>
        </row>
        <row r="308">
          <cell r="B308" t="str">
            <v>RAXIL EASY FS60 100X50ML BOT IN</v>
          </cell>
          <cell r="C308">
            <v>50</v>
          </cell>
          <cell r="D308">
            <v>100</v>
          </cell>
          <cell r="E308">
            <v>79724349</v>
          </cell>
          <cell r="F308">
            <v>319</v>
          </cell>
        </row>
        <row r="309">
          <cell r="B309" t="str">
            <v>RAXIL EASY FS60 10X(20X13.4ML) BOT IN</v>
          </cell>
          <cell r="C309">
            <v>1</v>
          </cell>
          <cell r="D309">
            <v>200</v>
          </cell>
          <cell r="E309">
            <v>84911186</v>
          </cell>
          <cell r="F309">
            <v>320</v>
          </cell>
        </row>
        <row r="310">
          <cell r="B310" t="str">
            <v>RAXIL EASY FS60 10X1L BOT IN</v>
          </cell>
          <cell r="C310">
            <v>1000</v>
          </cell>
          <cell r="D310">
            <v>10</v>
          </cell>
          <cell r="E310">
            <v>80044240</v>
          </cell>
          <cell r="F310">
            <v>321</v>
          </cell>
        </row>
        <row r="311">
          <cell r="B311" t="str">
            <v>RAXIL EASY FS60 40X250ML BOT IN</v>
          </cell>
          <cell r="C311">
            <v>250</v>
          </cell>
          <cell r="D311">
            <v>40</v>
          </cell>
          <cell r="E311">
            <v>80009135</v>
          </cell>
          <cell r="F311">
            <v>322</v>
          </cell>
        </row>
        <row r="312">
          <cell r="B312" t="str">
            <v>RAXIL EASY FS60 50X100ML BOT IN</v>
          </cell>
          <cell r="C312">
            <v>100</v>
          </cell>
          <cell r="D312">
            <v>50</v>
          </cell>
          <cell r="E312">
            <v>79713282</v>
          </cell>
          <cell r="F312">
            <v>323</v>
          </cell>
        </row>
        <row r="313">
          <cell r="B313" t="str">
            <v>REGENT (T) SC50 10X1L BOT IN</v>
          </cell>
          <cell r="C313">
            <v>1000</v>
          </cell>
          <cell r="D313">
            <v>10</v>
          </cell>
          <cell r="E313">
            <v>5962667</v>
          </cell>
          <cell r="F313">
            <v>324</v>
          </cell>
        </row>
        <row r="314">
          <cell r="B314" t="str">
            <v>REGENT (T) SC50 20X250ML BOT IN</v>
          </cell>
          <cell r="C314">
            <v>250</v>
          </cell>
          <cell r="D314">
            <v>20</v>
          </cell>
          <cell r="E314">
            <v>5976951</v>
          </cell>
          <cell r="F314">
            <v>325</v>
          </cell>
        </row>
        <row r="315">
          <cell r="B315" t="str">
            <v>REGENT (T) SC50 20X500ML BOT IN</v>
          </cell>
          <cell r="C315">
            <v>500</v>
          </cell>
          <cell r="D315">
            <v>20</v>
          </cell>
          <cell r="E315">
            <v>5987678</v>
          </cell>
          <cell r="F315">
            <v>326</v>
          </cell>
        </row>
        <row r="316">
          <cell r="B316" t="str">
            <v>REGENT (T) SC50 50X100ML BOT IN</v>
          </cell>
          <cell r="C316">
            <v>100</v>
          </cell>
          <cell r="D316">
            <v>50</v>
          </cell>
          <cell r="E316">
            <v>5975343</v>
          </cell>
          <cell r="F316">
            <v>327</v>
          </cell>
        </row>
        <row r="317">
          <cell r="B317" t="str">
            <v>REGENT GOLD SC200 100X50ML BOT IN</v>
          </cell>
          <cell r="C317">
            <v>50</v>
          </cell>
          <cell r="D317">
            <v>100</v>
          </cell>
          <cell r="E317">
            <v>84107808</v>
          </cell>
          <cell r="F317">
            <v>328</v>
          </cell>
        </row>
        <row r="318">
          <cell r="B318" t="str">
            <v>REGENT GOLD SC200 10X1L BOT IN</v>
          </cell>
          <cell r="C318">
            <v>1000</v>
          </cell>
          <cell r="D318">
            <v>10</v>
          </cell>
          <cell r="E318">
            <v>80902387</v>
          </cell>
          <cell r="F318">
            <v>329</v>
          </cell>
        </row>
        <row r="319">
          <cell r="B319" t="str">
            <v>REGENT GOLD SC200 20X500ML BOT IN</v>
          </cell>
          <cell r="C319">
            <v>500</v>
          </cell>
          <cell r="D319">
            <v>20</v>
          </cell>
          <cell r="E319">
            <v>81741565</v>
          </cell>
          <cell r="F319">
            <v>330</v>
          </cell>
        </row>
        <row r="320">
          <cell r="B320" t="str">
            <v>REGENT GOLD SC200 40X250ML BOT IN</v>
          </cell>
          <cell r="C320">
            <v>250</v>
          </cell>
          <cell r="D320">
            <v>40</v>
          </cell>
          <cell r="E320">
            <v>84126616</v>
          </cell>
          <cell r="F320">
            <v>331</v>
          </cell>
        </row>
        <row r="321">
          <cell r="B321" t="str">
            <v>REGENT GOLD SC200 50X100ML BOT IN</v>
          </cell>
          <cell r="C321">
            <v>100</v>
          </cell>
          <cell r="D321">
            <v>50</v>
          </cell>
          <cell r="E321">
            <v>84133965</v>
          </cell>
          <cell r="F321">
            <v>332</v>
          </cell>
        </row>
        <row r="322">
          <cell r="B322" t="str">
            <v>REGENT GR0 3 1X25KG BOX WW</v>
          </cell>
          <cell r="C322">
            <v>25000</v>
          </cell>
          <cell r="D322">
            <v>1</v>
          </cell>
          <cell r="E322">
            <v>79384181</v>
          </cell>
          <cell r="F322">
            <v>333</v>
          </cell>
        </row>
        <row r="323">
          <cell r="B323" t="str">
            <v>REGENT GR0 3 1X25KG DRM IN</v>
          </cell>
          <cell r="C323">
            <v>25000</v>
          </cell>
          <cell r="D323">
            <v>1</v>
          </cell>
          <cell r="E323">
            <v>3825411</v>
          </cell>
          <cell r="F323">
            <v>334</v>
          </cell>
        </row>
        <row r="324">
          <cell r="B324" t="str">
            <v>REGENT GR0 3 20X1KG BAG IN</v>
          </cell>
          <cell r="C324">
            <v>1000</v>
          </cell>
          <cell r="D324">
            <v>20</v>
          </cell>
          <cell r="E324">
            <v>79667140</v>
          </cell>
          <cell r="F324">
            <v>335</v>
          </cell>
        </row>
        <row r="325">
          <cell r="B325" t="str">
            <v>REGENT GR0 3 4X5KG BAG IN</v>
          </cell>
          <cell r="C325">
            <v>5000</v>
          </cell>
          <cell r="D325">
            <v>4</v>
          </cell>
          <cell r="E325">
            <v>80018703</v>
          </cell>
          <cell r="F325">
            <v>336</v>
          </cell>
        </row>
        <row r="326">
          <cell r="B326" t="str">
            <v>REGENT ULTRA GR0 6 1X20KG BAG IN</v>
          </cell>
          <cell r="C326">
            <v>20000</v>
          </cell>
          <cell r="D326">
            <v>1</v>
          </cell>
          <cell r="E326">
            <v>81749485</v>
          </cell>
          <cell r="F326">
            <v>337</v>
          </cell>
        </row>
        <row r="327">
          <cell r="B327" t="str">
            <v>REGENT ULTRA GR0 6 20X1KG BAG IN</v>
          </cell>
          <cell r="C327">
            <v>1000</v>
          </cell>
          <cell r="D327">
            <v>20</v>
          </cell>
          <cell r="E327">
            <v>84120863</v>
          </cell>
          <cell r="F327">
            <v>338</v>
          </cell>
        </row>
        <row r="328">
          <cell r="B328" t="str">
            <v>REGENT ULTRA GR0 6 5X4KG BAG IN</v>
          </cell>
          <cell r="C328">
            <v>4000</v>
          </cell>
          <cell r="D328">
            <v>5</v>
          </cell>
          <cell r="E328">
            <v>84093394</v>
          </cell>
          <cell r="F328">
            <v>339</v>
          </cell>
        </row>
        <row r="329">
          <cell r="B329" t="str">
            <v>REGENT ULTRA GR0.6 2X10KG BAG IN</v>
          </cell>
          <cell r="C329">
            <v>10000</v>
          </cell>
          <cell r="D329">
            <v>2</v>
          </cell>
          <cell r="E329">
            <v>85826182</v>
          </cell>
          <cell r="F329">
            <v>340</v>
          </cell>
        </row>
        <row r="330">
          <cell r="B330" t="str">
            <v>RICESTAR EC69 10X1L BOT IN</v>
          </cell>
          <cell r="C330">
            <v>1000</v>
          </cell>
          <cell r="D330">
            <v>10</v>
          </cell>
          <cell r="E330">
            <v>79534906</v>
          </cell>
          <cell r="F330">
            <v>341</v>
          </cell>
        </row>
        <row r="331">
          <cell r="B331" t="str">
            <v>RICESTAR EC69 20X500ML BOT IN</v>
          </cell>
          <cell r="C331">
            <v>500</v>
          </cell>
          <cell r="D331">
            <v>20</v>
          </cell>
          <cell r="E331">
            <v>79511655</v>
          </cell>
          <cell r="F331">
            <v>342</v>
          </cell>
        </row>
        <row r="332">
          <cell r="B332" t="str">
            <v>RICESTAR EC69 40X250ML BOT IN</v>
          </cell>
          <cell r="C332">
            <v>250</v>
          </cell>
          <cell r="D332">
            <v>40</v>
          </cell>
          <cell r="E332">
            <v>79477090</v>
          </cell>
          <cell r="F332">
            <v>343</v>
          </cell>
        </row>
        <row r="333">
          <cell r="B333" t="str">
            <v>SECTIN WG60 10X1KG BAG IN</v>
          </cell>
          <cell r="C333">
            <v>1000</v>
          </cell>
          <cell r="D333">
            <v>10</v>
          </cell>
          <cell r="E333">
            <v>6132374</v>
          </cell>
          <cell r="F333">
            <v>344</v>
          </cell>
        </row>
        <row r="334">
          <cell r="B334" t="str">
            <v>SECTIN WG60 20X600GR BAG IN</v>
          </cell>
          <cell r="C334">
            <v>600</v>
          </cell>
          <cell r="D334">
            <v>20</v>
          </cell>
          <cell r="E334">
            <v>6000664</v>
          </cell>
          <cell r="F334">
            <v>345</v>
          </cell>
        </row>
        <row r="335">
          <cell r="B335" t="str">
            <v>SECTIN WG60 50X100GR BAG IN</v>
          </cell>
          <cell r="C335">
            <v>100</v>
          </cell>
          <cell r="D335">
            <v>50</v>
          </cell>
          <cell r="E335">
            <v>5950812</v>
          </cell>
          <cell r="F335">
            <v>346</v>
          </cell>
        </row>
        <row r="336">
          <cell r="B336" t="str">
            <v>SENCOR (TD-IN) WP70 40X250GR BAG TH</v>
          </cell>
          <cell r="C336">
            <v>250</v>
          </cell>
          <cell r="D336">
            <v>40</v>
          </cell>
          <cell r="E336">
            <v>84911305</v>
          </cell>
          <cell r="F336">
            <v>347</v>
          </cell>
        </row>
        <row r="337">
          <cell r="B337" t="str">
            <v>SENCOR WP70 100X100GR BAG BD</v>
          </cell>
          <cell r="C337">
            <v>100</v>
          </cell>
          <cell r="D337">
            <v>100</v>
          </cell>
          <cell r="E337">
            <v>80018649</v>
          </cell>
          <cell r="F337">
            <v>348</v>
          </cell>
        </row>
        <row r="338">
          <cell r="B338" t="str">
            <v>SENCOR WP70 100X50GR BAG BD</v>
          </cell>
          <cell r="C338">
            <v>50</v>
          </cell>
          <cell r="D338">
            <v>100</v>
          </cell>
          <cell r="E338">
            <v>84486183</v>
          </cell>
          <cell r="F338">
            <v>349</v>
          </cell>
        </row>
        <row r="339">
          <cell r="B339" t="str">
            <v>SENCOR WP70 20X500GR BOX IN</v>
          </cell>
          <cell r="C339">
            <v>500</v>
          </cell>
          <cell r="D339">
            <v>20</v>
          </cell>
          <cell r="E339">
            <v>79052375</v>
          </cell>
          <cell r="F339">
            <v>350</v>
          </cell>
        </row>
        <row r="340">
          <cell r="B340" t="str">
            <v>SENCOR WP70 40X250G BAG MM</v>
          </cell>
          <cell r="C340">
            <v>250</v>
          </cell>
          <cell r="D340">
            <v>40</v>
          </cell>
          <cell r="E340">
            <v>85771728</v>
          </cell>
          <cell r="F340">
            <v>351</v>
          </cell>
        </row>
        <row r="341">
          <cell r="B341" t="str">
            <v>SENCOR WP70 40X250GR BAG PK</v>
          </cell>
          <cell r="C341">
            <v>250</v>
          </cell>
          <cell r="D341">
            <v>40</v>
          </cell>
          <cell r="E341">
            <v>60832216</v>
          </cell>
          <cell r="F341">
            <v>352</v>
          </cell>
        </row>
        <row r="342">
          <cell r="B342" t="str">
            <v>SENCOR WP70 60X100GR BAG IN</v>
          </cell>
          <cell r="C342">
            <v>100</v>
          </cell>
          <cell r="D342">
            <v>60</v>
          </cell>
          <cell r="E342">
            <v>3825578</v>
          </cell>
          <cell r="F342">
            <v>353</v>
          </cell>
        </row>
        <row r="343">
          <cell r="B343" t="str">
            <v>SIMBOLA (T) SG20 10X1KG BOT IN</v>
          </cell>
          <cell r="C343">
            <v>1000</v>
          </cell>
          <cell r="D343">
            <v>10</v>
          </cell>
          <cell r="E343">
            <v>85835130</v>
          </cell>
          <cell r="F343">
            <v>354</v>
          </cell>
        </row>
        <row r="344">
          <cell r="B344" t="str">
            <v>SIMBOLA (T) SG20 10X500G BOT IN</v>
          </cell>
          <cell r="C344">
            <v>500</v>
          </cell>
          <cell r="D344">
            <v>10</v>
          </cell>
          <cell r="E344">
            <v>85776576</v>
          </cell>
          <cell r="F344">
            <v>355</v>
          </cell>
        </row>
        <row r="345">
          <cell r="B345" t="str">
            <v>SIMBOLA (T) SG20 20X250G BOT IN</v>
          </cell>
          <cell r="C345">
            <v>250</v>
          </cell>
          <cell r="D345">
            <v>20</v>
          </cell>
          <cell r="E345">
            <v>85758136</v>
          </cell>
          <cell r="F345">
            <v>356</v>
          </cell>
        </row>
        <row r="346">
          <cell r="B346" t="str">
            <v>SIMBOLA (T) SG20 50X100G BOT IN</v>
          </cell>
          <cell r="C346">
            <v>100</v>
          </cell>
          <cell r="D346">
            <v>50</v>
          </cell>
          <cell r="E346">
            <v>85767860</v>
          </cell>
          <cell r="F346">
            <v>357</v>
          </cell>
        </row>
        <row r="347">
          <cell r="B347" t="str">
            <v>SIVANTO PRIME SL200 100X50ML BOT IN</v>
          </cell>
          <cell r="C347">
            <v>50</v>
          </cell>
          <cell r="D347">
            <v>100</v>
          </cell>
          <cell r="E347">
            <v>80939817</v>
          </cell>
          <cell r="F347">
            <v>358</v>
          </cell>
        </row>
        <row r="348">
          <cell r="B348" t="str">
            <v>SIVANTO PRIME SL200 10X1L BOT IN</v>
          </cell>
          <cell r="C348">
            <v>1000</v>
          </cell>
          <cell r="D348">
            <v>10</v>
          </cell>
          <cell r="E348">
            <v>80894104</v>
          </cell>
          <cell r="F348">
            <v>359</v>
          </cell>
        </row>
        <row r="349">
          <cell r="B349" t="str">
            <v>SIVANTO PRIME SL200 20X500ML BOT IN</v>
          </cell>
          <cell r="C349">
            <v>500</v>
          </cell>
          <cell r="D349">
            <v>20</v>
          </cell>
          <cell r="E349">
            <v>80845782</v>
          </cell>
          <cell r="F349">
            <v>360</v>
          </cell>
        </row>
        <row r="350">
          <cell r="B350" t="str">
            <v>SIVANTO PRIME SL200 40X250ML BOT IN</v>
          </cell>
          <cell r="C350">
            <v>250</v>
          </cell>
          <cell r="D350">
            <v>40</v>
          </cell>
          <cell r="E350">
            <v>80895909</v>
          </cell>
          <cell r="F350">
            <v>361</v>
          </cell>
        </row>
        <row r="351">
          <cell r="B351" t="str">
            <v>SIVANTO PRIME SL200 50X100ML BOT IN</v>
          </cell>
          <cell r="C351">
            <v>100</v>
          </cell>
          <cell r="D351">
            <v>50</v>
          </cell>
          <cell r="E351">
            <v>80961197</v>
          </cell>
          <cell r="F351">
            <v>362</v>
          </cell>
        </row>
        <row r="352">
          <cell r="B352" t="str">
            <v>SOLITUDE SL107 4X1L BOT IN</v>
          </cell>
          <cell r="C352">
            <v>1000</v>
          </cell>
          <cell r="D352">
            <v>10</v>
          </cell>
          <cell r="E352">
            <v>80232977</v>
          </cell>
          <cell r="F352">
            <v>363</v>
          </cell>
        </row>
        <row r="353">
          <cell r="B353" t="str">
            <v>SOLOMON OD300 10X1L BOT BD</v>
          </cell>
          <cell r="C353">
            <v>1000</v>
          </cell>
          <cell r="D353">
            <v>10</v>
          </cell>
          <cell r="E353">
            <v>85410725</v>
          </cell>
          <cell r="F353">
            <v>364</v>
          </cell>
        </row>
        <row r="354">
          <cell r="B354" t="str">
            <v>SOLOMON OD300 10X1L BOT IN</v>
          </cell>
          <cell r="C354">
            <v>1000</v>
          </cell>
          <cell r="D354">
            <v>10</v>
          </cell>
          <cell r="E354">
            <v>79637365</v>
          </cell>
          <cell r="F354">
            <v>365</v>
          </cell>
        </row>
        <row r="355">
          <cell r="B355" t="str">
            <v>SOLOMON OD300 20X500ML BOT IN</v>
          </cell>
          <cell r="C355">
            <v>500</v>
          </cell>
          <cell r="D355">
            <v>20</v>
          </cell>
          <cell r="E355">
            <v>79987870</v>
          </cell>
          <cell r="F355">
            <v>366</v>
          </cell>
        </row>
        <row r="356">
          <cell r="B356" t="str">
            <v>SOLOMON OD300 20X500ML BOT MY</v>
          </cell>
          <cell r="C356">
            <v>500</v>
          </cell>
          <cell r="D356">
            <v>20</v>
          </cell>
          <cell r="E356">
            <v>80268793</v>
          </cell>
          <cell r="F356">
            <v>367</v>
          </cell>
        </row>
        <row r="357">
          <cell r="B357" t="str">
            <v>SOLOMON OD300 40X250ML BOT IN</v>
          </cell>
          <cell r="C357">
            <v>250</v>
          </cell>
          <cell r="D357">
            <v>40</v>
          </cell>
          <cell r="E357">
            <v>79706723</v>
          </cell>
          <cell r="F357">
            <v>368</v>
          </cell>
        </row>
        <row r="358">
          <cell r="B358" t="str">
            <v>SOLOMON OD300 50X100ML BOT BD</v>
          </cell>
          <cell r="C358">
            <v>100</v>
          </cell>
          <cell r="D358">
            <v>50</v>
          </cell>
          <cell r="E358">
            <v>85413406</v>
          </cell>
          <cell r="F358">
            <v>369</v>
          </cell>
        </row>
        <row r="359">
          <cell r="B359" t="str">
            <v>SOLOMON OD300 50X100ML BOT IN</v>
          </cell>
          <cell r="C359">
            <v>100</v>
          </cell>
          <cell r="D359">
            <v>50</v>
          </cell>
          <cell r="E359">
            <v>79641931</v>
          </cell>
          <cell r="F359">
            <v>370</v>
          </cell>
        </row>
        <row r="360">
          <cell r="B360" t="str">
            <v>SOLOMON OD300 50X100ML BOT PH</v>
          </cell>
          <cell r="C360">
            <v>100</v>
          </cell>
          <cell r="D360">
            <v>50</v>
          </cell>
          <cell r="E360">
            <v>60802104</v>
          </cell>
          <cell r="F360">
            <v>371</v>
          </cell>
        </row>
        <row r="361">
          <cell r="B361" t="str">
            <v>SPINTOR SC495 10X(20X7ML) BOT IN</v>
          </cell>
          <cell r="C361">
            <v>7</v>
          </cell>
          <cell r="D361">
            <v>200</v>
          </cell>
          <cell r="E361">
            <v>84908770</v>
          </cell>
          <cell r="F361">
            <v>372</v>
          </cell>
        </row>
        <row r="362">
          <cell r="B362" t="str">
            <v>SPINTOR SC495 20X75ML BOT IN</v>
          </cell>
          <cell r="C362">
            <v>75</v>
          </cell>
          <cell r="D362">
            <v>20</v>
          </cell>
          <cell r="E362">
            <v>3826566</v>
          </cell>
          <cell r="F362">
            <v>373</v>
          </cell>
        </row>
        <row r="363">
          <cell r="B363" t="str">
            <v>SUNRICE WG15 100X50GR BOT IN</v>
          </cell>
          <cell r="C363">
            <v>50</v>
          </cell>
          <cell r="D363">
            <v>100</v>
          </cell>
          <cell r="E363">
            <v>80219121</v>
          </cell>
          <cell r="F363">
            <v>374</v>
          </cell>
        </row>
        <row r="364">
          <cell r="B364" t="str">
            <v>SURPASS 503 BG2 20X450GR BOX IN</v>
          </cell>
          <cell r="C364">
            <v>450</v>
          </cell>
          <cell r="D364">
            <v>20</v>
          </cell>
          <cell r="E364">
            <v>79874057</v>
          </cell>
          <cell r="F364">
            <v>375</v>
          </cell>
        </row>
        <row r="365">
          <cell r="B365" t="str">
            <v>SURPASS 7007 BG2 20X450GR BOX IN</v>
          </cell>
          <cell r="C365">
            <v>450</v>
          </cell>
          <cell r="D365">
            <v>20</v>
          </cell>
          <cell r="E365">
            <v>79910606</v>
          </cell>
          <cell r="F365">
            <v>376</v>
          </cell>
        </row>
        <row r="366">
          <cell r="B366" t="str">
            <v>SURPASS 7010 BG2 20X450GR BOX IN</v>
          </cell>
          <cell r="C366">
            <v>450</v>
          </cell>
          <cell r="D366">
            <v>20</v>
          </cell>
          <cell r="E366">
            <v>79896042</v>
          </cell>
          <cell r="F366">
            <v>377</v>
          </cell>
        </row>
        <row r="367">
          <cell r="B367" t="str">
            <v>SURPASS 7147 BG2 20X450GR BOX IN</v>
          </cell>
          <cell r="C367">
            <v>450</v>
          </cell>
          <cell r="D367">
            <v>20</v>
          </cell>
          <cell r="E367">
            <v>80054696</v>
          </cell>
          <cell r="F367">
            <v>378</v>
          </cell>
        </row>
        <row r="368">
          <cell r="B368" t="str">
            <v>SURPASS 7149 BG2 20X450GR BOX IN</v>
          </cell>
          <cell r="C368">
            <v>450</v>
          </cell>
          <cell r="D368">
            <v>20</v>
          </cell>
          <cell r="E368">
            <v>80044941</v>
          </cell>
          <cell r="F368">
            <v>379</v>
          </cell>
        </row>
        <row r="369">
          <cell r="B369" t="str">
            <v>SURPASS 7171 BG2 (LOC) 20X450GR BAG IN</v>
          </cell>
          <cell r="C369">
            <v>450</v>
          </cell>
          <cell r="D369">
            <v>20</v>
          </cell>
          <cell r="E369">
            <v>84078468</v>
          </cell>
          <cell r="F369">
            <v>380</v>
          </cell>
        </row>
        <row r="370">
          <cell r="B370" t="str">
            <v>SURPASS 7171 BGII 20X450GR BAG IN</v>
          </cell>
          <cell r="C370">
            <v>450</v>
          </cell>
          <cell r="D370">
            <v>20</v>
          </cell>
          <cell r="E370">
            <v>81739269</v>
          </cell>
          <cell r="F370">
            <v>381</v>
          </cell>
        </row>
        <row r="371">
          <cell r="B371" t="str">
            <v>SURPASS 7172 BG2 20X450GR BAG IN</v>
          </cell>
          <cell r="C371">
            <v>450</v>
          </cell>
          <cell r="D371">
            <v>20</v>
          </cell>
          <cell r="E371">
            <v>84456071</v>
          </cell>
          <cell r="F371">
            <v>382</v>
          </cell>
        </row>
        <row r="372">
          <cell r="B372" t="str">
            <v>SURPASS 7272 BG2 (LOC) 20X450G BAG IN</v>
          </cell>
          <cell r="C372">
            <v>450</v>
          </cell>
          <cell r="D372">
            <v>20</v>
          </cell>
          <cell r="E372">
            <v>85331000</v>
          </cell>
          <cell r="F372">
            <v>383</v>
          </cell>
        </row>
        <row r="373">
          <cell r="B373" t="str">
            <v>SURPASS 7517 BGII LOC 20X450GR BAG IN</v>
          </cell>
          <cell r="C373">
            <v>450</v>
          </cell>
          <cell r="D373">
            <v>20</v>
          </cell>
          <cell r="E373">
            <v>80891601</v>
          </cell>
          <cell r="F373">
            <v>384</v>
          </cell>
        </row>
        <row r="374">
          <cell r="B374" t="str">
            <v>SURPASS 7576 BG2 (LOC) 20X450GR BAG IN</v>
          </cell>
          <cell r="C374">
            <v>450</v>
          </cell>
          <cell r="D374">
            <v>20</v>
          </cell>
          <cell r="E374">
            <v>84468800</v>
          </cell>
          <cell r="F374">
            <v>385</v>
          </cell>
        </row>
        <row r="375">
          <cell r="B375" t="str">
            <v>SURPASS 904 BG2 20X450GR BOX IN</v>
          </cell>
          <cell r="C375">
            <v>450</v>
          </cell>
          <cell r="D375">
            <v>20</v>
          </cell>
          <cell r="E375">
            <v>79918976</v>
          </cell>
          <cell r="F375">
            <v>386</v>
          </cell>
        </row>
        <row r="376">
          <cell r="B376" t="str">
            <v>SURPASS 911 BG2 20X450GR BOX IN</v>
          </cell>
          <cell r="C376">
            <v>450</v>
          </cell>
          <cell r="D376">
            <v>20</v>
          </cell>
          <cell r="E376">
            <v>79859821</v>
          </cell>
          <cell r="F376">
            <v>387</v>
          </cell>
        </row>
        <row r="377">
          <cell r="B377" t="str">
            <v>SURPASS 911 BG2 BTMS LOC 20X450G BAG IN</v>
          </cell>
          <cell r="C377">
            <v>450</v>
          </cell>
          <cell r="D377">
            <v>20</v>
          </cell>
          <cell r="E377">
            <v>84412201</v>
          </cell>
          <cell r="F377">
            <v>388</v>
          </cell>
        </row>
        <row r="378">
          <cell r="B378" t="str">
            <v>SURPASS AASHA 1171 BG2 20X450G BAG IN</v>
          </cell>
          <cell r="C378">
            <v>450</v>
          </cell>
          <cell r="D378">
            <v>20</v>
          </cell>
          <cell r="E378">
            <v>80938276</v>
          </cell>
          <cell r="F378">
            <v>389</v>
          </cell>
        </row>
        <row r="379">
          <cell r="B379" t="str">
            <v>SURPASS DHANNO B2 20X450GR BOX IN</v>
          </cell>
          <cell r="C379">
            <v>450</v>
          </cell>
          <cell r="D379">
            <v>20</v>
          </cell>
          <cell r="E379">
            <v>79435673</v>
          </cell>
          <cell r="F379">
            <v>390</v>
          </cell>
        </row>
        <row r="380">
          <cell r="B380" t="str">
            <v>SURPASS FIRSTCLASS 7149B2 20X450G BAG IN</v>
          </cell>
          <cell r="C380">
            <v>450</v>
          </cell>
          <cell r="D380">
            <v>20</v>
          </cell>
          <cell r="E380">
            <v>80938829</v>
          </cell>
          <cell r="F380">
            <v>391</v>
          </cell>
        </row>
        <row r="381">
          <cell r="B381" t="str">
            <v>SURPASS GOLDMINE BT 20X450GR BOX IN</v>
          </cell>
          <cell r="C381">
            <v>450</v>
          </cell>
          <cell r="D381">
            <v>20</v>
          </cell>
          <cell r="E381">
            <v>79392036</v>
          </cell>
          <cell r="F381">
            <v>392</v>
          </cell>
        </row>
        <row r="382">
          <cell r="B382" t="str">
            <v>SURPASS MINERVA BT 20X450GR BOX IN</v>
          </cell>
          <cell r="C382">
            <v>450</v>
          </cell>
          <cell r="D382">
            <v>20</v>
          </cell>
          <cell r="E382">
            <v>79633319</v>
          </cell>
          <cell r="F382">
            <v>393</v>
          </cell>
        </row>
        <row r="383">
          <cell r="B383" t="str">
            <v>SURPASS SUPERB BG2 20X450G BAG IN</v>
          </cell>
          <cell r="C383">
            <v>450</v>
          </cell>
          <cell r="D383">
            <v>20</v>
          </cell>
          <cell r="E383">
            <v>84950246</v>
          </cell>
          <cell r="F383">
            <v>394</v>
          </cell>
        </row>
        <row r="384">
          <cell r="B384" t="str">
            <v>TOPSTAR (T) WP80 10X(10X35GR) BOX IN</v>
          </cell>
          <cell r="C384">
            <v>35</v>
          </cell>
          <cell r="D384">
            <v>100</v>
          </cell>
          <cell r="E384">
            <v>79109040</v>
          </cell>
          <cell r="F384">
            <v>395</v>
          </cell>
        </row>
        <row r="385">
          <cell r="B385" t="str">
            <v>TOPSTAR (T) WP80 4X(10X100GR) BOX IN</v>
          </cell>
          <cell r="C385">
            <v>100</v>
          </cell>
          <cell r="D385">
            <v>40</v>
          </cell>
          <cell r="E385">
            <v>79141696</v>
          </cell>
          <cell r="F385">
            <v>396</v>
          </cell>
        </row>
        <row r="386">
          <cell r="B386" t="str">
            <v>TOPSTAR (T) WP80 8X(20X22.5GR) BOX IN</v>
          </cell>
          <cell r="C386">
            <v>1</v>
          </cell>
          <cell r="D386">
            <v>160</v>
          </cell>
          <cell r="E386">
            <v>79140800</v>
          </cell>
          <cell r="F386">
            <v>397</v>
          </cell>
        </row>
        <row r="387">
          <cell r="B387" t="str">
            <v>TOPSTAR WP80 8X(10X40GR) BOX PK</v>
          </cell>
          <cell r="C387">
            <v>40</v>
          </cell>
          <cell r="D387">
            <v>80</v>
          </cell>
          <cell r="E387">
            <v>60832240</v>
          </cell>
          <cell r="F387">
            <v>398</v>
          </cell>
        </row>
        <row r="388">
          <cell r="B388" t="str">
            <v>VELUM PRIME SC400 12X1L BOT IN</v>
          </cell>
          <cell r="C388">
            <v>1000</v>
          </cell>
          <cell r="D388">
            <v>10</v>
          </cell>
          <cell r="E388">
            <v>84418706</v>
          </cell>
          <cell r="F388">
            <v>399</v>
          </cell>
        </row>
        <row r="389">
          <cell r="B389" t="str">
            <v>VELUM PRIME SC400 20X500ML BOT IN</v>
          </cell>
          <cell r="C389">
            <v>500</v>
          </cell>
          <cell r="D389">
            <v>20</v>
          </cell>
          <cell r="E389">
            <v>84407038</v>
          </cell>
          <cell r="F389">
            <v>400</v>
          </cell>
        </row>
        <row r="390">
          <cell r="B390" t="str">
            <v>VELUM PRIME SC400 40X250ML BOT IN</v>
          </cell>
          <cell r="C390">
            <v>250</v>
          </cell>
          <cell r="D390">
            <v>40</v>
          </cell>
          <cell r="E390">
            <v>84474886</v>
          </cell>
          <cell r="F390">
            <v>401</v>
          </cell>
        </row>
        <row r="391">
          <cell r="B391" t="str">
            <v>VELUM PRIME SC400 50X100ML BOT IN</v>
          </cell>
          <cell r="C391">
            <v>100</v>
          </cell>
          <cell r="D391">
            <v>50</v>
          </cell>
          <cell r="E391">
            <v>84504572</v>
          </cell>
          <cell r="F391">
            <v>402</v>
          </cell>
        </row>
        <row r="392">
          <cell r="B392" t="str">
            <v>WHIPSUPER (T) EC90 10X1L BOT IN</v>
          </cell>
          <cell r="C392">
            <v>1000</v>
          </cell>
          <cell r="D392">
            <v>10</v>
          </cell>
          <cell r="E392">
            <v>5972697</v>
          </cell>
          <cell r="F392">
            <v>403</v>
          </cell>
        </row>
        <row r="393">
          <cell r="B393" t="str">
            <v>WHIPSUPER (T) EC90 20X500ML BOT IN</v>
          </cell>
          <cell r="C393">
            <v>500</v>
          </cell>
          <cell r="D393">
            <v>20</v>
          </cell>
          <cell r="E393">
            <v>5955989</v>
          </cell>
          <cell r="F393">
            <v>404</v>
          </cell>
        </row>
        <row r="394">
          <cell r="B394" t="str">
            <v>WHIPSUPER (T) EC90 40X250ML BOT IN</v>
          </cell>
          <cell r="C394">
            <v>250</v>
          </cell>
          <cell r="D394">
            <v>40</v>
          </cell>
          <cell r="E394">
            <v>5966131</v>
          </cell>
          <cell r="F394">
            <v>405</v>
          </cell>
        </row>
        <row r="395">
          <cell r="B395" t="str">
            <v>WHIPSUPER (T) EC90 50X100ML BOT IN</v>
          </cell>
          <cell r="C395">
            <v>100</v>
          </cell>
          <cell r="D395">
            <v>50</v>
          </cell>
          <cell r="E395">
            <v>5994151</v>
          </cell>
          <cell r="F395">
            <v>406</v>
          </cell>
        </row>
        <row r="396">
          <cell r="B396" t="str">
            <v>WHIPSUPER EC88 50X100ML BOT BD</v>
          </cell>
          <cell r="C396">
            <v>100</v>
          </cell>
          <cell r="D396">
            <v>50</v>
          </cell>
          <cell r="E396">
            <v>80038585</v>
          </cell>
          <cell r="F396">
            <v>407</v>
          </cell>
        </row>
        <row r="397">
          <cell r="B397" t="str">
            <v>AGENDA EC25 20X500ML BOT IN</v>
          </cell>
          <cell r="C397">
            <v>500</v>
          </cell>
          <cell r="D397">
            <v>20</v>
          </cell>
          <cell r="E397">
            <v>81749329</v>
          </cell>
          <cell r="F397">
            <v>408</v>
          </cell>
        </row>
        <row r="398">
          <cell r="B398" t="str">
            <v>AGENDA EC25 2X5L BOT IN</v>
          </cell>
          <cell r="C398">
            <v>5000</v>
          </cell>
          <cell r="D398">
            <v>2</v>
          </cell>
          <cell r="E398">
            <v>81712697</v>
          </cell>
          <cell r="F398">
            <v>409</v>
          </cell>
        </row>
        <row r="399">
          <cell r="B399" t="str">
            <v>AGENDA EC25 50X100ML BOT IN</v>
          </cell>
          <cell r="C399">
            <v>100</v>
          </cell>
          <cell r="D399">
            <v>50</v>
          </cell>
          <cell r="E399">
            <v>81735905</v>
          </cell>
          <cell r="F399">
            <v>410</v>
          </cell>
        </row>
        <row r="400">
          <cell r="B400" t="str">
            <v>AQUA-K-OTHRINE EW20 10X1L BOT IN</v>
          </cell>
          <cell r="C400">
            <v>1000</v>
          </cell>
          <cell r="D400">
            <v>10</v>
          </cell>
          <cell r="E400">
            <v>84110531</v>
          </cell>
          <cell r="F400">
            <v>411</v>
          </cell>
        </row>
        <row r="401">
          <cell r="B401" t="str">
            <v>BARCELO GR2 4X1KG BOT IN</v>
          </cell>
          <cell r="C401">
            <v>1000</v>
          </cell>
          <cell r="D401">
            <v>4</v>
          </cell>
          <cell r="E401">
            <v>84067458</v>
          </cell>
          <cell r="F401">
            <v>412</v>
          </cell>
        </row>
        <row r="402">
          <cell r="B402" t="str">
            <v>BARCELO TB2 4X500GR BOX IN</v>
          </cell>
          <cell r="C402">
            <v>500</v>
          </cell>
          <cell r="D402">
            <v>4</v>
          </cell>
          <cell r="E402">
            <v>84072281</v>
          </cell>
          <cell r="F402">
            <v>413</v>
          </cell>
        </row>
        <row r="403">
          <cell r="B403" t="str">
            <v>BILARV WP25 10X500GR BAG IN</v>
          </cell>
          <cell r="C403">
            <v>500</v>
          </cell>
          <cell r="D403">
            <v>10</v>
          </cell>
          <cell r="E403">
            <v>80529961</v>
          </cell>
          <cell r="F403">
            <v>414</v>
          </cell>
        </row>
        <row r="404">
          <cell r="B404" t="str">
            <v>KINGFOG UL10 12X1L BOT IN</v>
          </cell>
          <cell r="C404">
            <v>1000</v>
          </cell>
          <cell r="D404">
            <v>12</v>
          </cell>
          <cell r="E404">
            <v>3824342</v>
          </cell>
          <cell r="F404">
            <v>415</v>
          </cell>
        </row>
        <row r="405">
          <cell r="B405" t="str">
            <v>K-OBIOL WP2 5 10X1KG BOT IN</v>
          </cell>
          <cell r="C405">
            <v>1000</v>
          </cell>
          <cell r="D405">
            <v>10</v>
          </cell>
          <cell r="E405">
            <v>84472255</v>
          </cell>
          <cell r="F405">
            <v>416</v>
          </cell>
        </row>
        <row r="406">
          <cell r="B406" t="str">
            <v>K-OTHRINE SC25 5 15X1L BOT IN</v>
          </cell>
          <cell r="C406">
            <v>1000</v>
          </cell>
          <cell r="D406">
            <v>15</v>
          </cell>
          <cell r="E406">
            <v>79551894</v>
          </cell>
          <cell r="F406">
            <v>417</v>
          </cell>
        </row>
        <row r="407">
          <cell r="B407" t="str">
            <v>MAXFORCE FORTE RB0 03 5X4X(35GR) TUB IN</v>
          </cell>
          <cell r="C407">
            <v>30</v>
          </cell>
          <cell r="D407">
            <v>20</v>
          </cell>
          <cell r="E407">
            <v>79648677</v>
          </cell>
          <cell r="F407">
            <v>418</v>
          </cell>
        </row>
        <row r="408">
          <cell r="B408" t="str">
            <v>MAXFORCE FUSION RB2 5X(4X30)G APL IN</v>
          </cell>
          <cell r="C408">
            <v>30</v>
          </cell>
          <cell r="D408">
            <v>20</v>
          </cell>
          <cell r="E408">
            <v>85843133</v>
          </cell>
          <cell r="F408">
            <v>419</v>
          </cell>
        </row>
        <row r="409">
          <cell r="B409" t="str">
            <v>MAXFORCE QUANTUM RB 40X30G BOX IN</v>
          </cell>
          <cell r="C409">
            <v>30</v>
          </cell>
          <cell r="D409">
            <v>40</v>
          </cell>
          <cell r="E409">
            <v>85399330</v>
          </cell>
          <cell r="F409">
            <v>420</v>
          </cell>
        </row>
        <row r="410">
          <cell r="B410" t="str">
            <v>PREMISE SC350 10X1L BOT IN</v>
          </cell>
          <cell r="C410">
            <v>1000</v>
          </cell>
          <cell r="D410">
            <v>10</v>
          </cell>
          <cell r="E410">
            <v>84924253</v>
          </cell>
          <cell r="F410">
            <v>421</v>
          </cell>
        </row>
        <row r="411">
          <cell r="B411" t="str">
            <v>PREMISE SC350 2X5L BOT IN</v>
          </cell>
          <cell r="C411">
            <v>5000</v>
          </cell>
          <cell r="D411">
            <v>2</v>
          </cell>
          <cell r="E411">
            <v>79874294</v>
          </cell>
          <cell r="F411">
            <v>422</v>
          </cell>
        </row>
        <row r="412">
          <cell r="B412" t="str">
            <v>PREMISE SC350 40X250ML BOT IN</v>
          </cell>
          <cell r="C412">
            <v>250</v>
          </cell>
          <cell r="D412">
            <v>40</v>
          </cell>
          <cell r="E412">
            <v>80213867</v>
          </cell>
          <cell r="F412">
            <v>423</v>
          </cell>
        </row>
        <row r="413">
          <cell r="B413" t="str">
            <v>QUICK BAYT GR0 5 2X(20X50GR) BAG IN</v>
          </cell>
          <cell r="C413">
            <v>50</v>
          </cell>
          <cell r="D413">
            <v>40</v>
          </cell>
          <cell r="E413">
            <v>81777012</v>
          </cell>
          <cell r="F413">
            <v>424</v>
          </cell>
        </row>
        <row r="414">
          <cell r="B414" t="str">
            <v>QUICK BAYT GR0 5 4X2KG DRM IN</v>
          </cell>
          <cell r="C414">
            <v>2000</v>
          </cell>
          <cell r="D414">
            <v>4</v>
          </cell>
          <cell r="E414">
            <v>80507569</v>
          </cell>
          <cell r="F414">
            <v>425</v>
          </cell>
        </row>
        <row r="415">
          <cell r="B415" t="str">
            <v>RACUMIN SURE RB0 005 10X(20X100G) BAG IN</v>
          </cell>
          <cell r="C415">
            <v>100</v>
          </cell>
          <cell r="D415">
            <v>200</v>
          </cell>
          <cell r="E415">
            <v>80890192</v>
          </cell>
          <cell r="F415">
            <v>426</v>
          </cell>
        </row>
        <row r="416">
          <cell r="B416" t="str">
            <v>RESPONSAR SC25 10X1L BOT IN</v>
          </cell>
          <cell r="C416">
            <v>1000</v>
          </cell>
          <cell r="D416">
            <v>10</v>
          </cell>
          <cell r="E416">
            <v>3826558</v>
          </cell>
          <cell r="F416">
            <v>427</v>
          </cell>
        </row>
        <row r="417">
          <cell r="B417" t="str">
            <v>SOLFAC EW50 10X1L BOT IN</v>
          </cell>
          <cell r="C417">
            <v>1000</v>
          </cell>
          <cell r="D417">
            <v>10</v>
          </cell>
          <cell r="E417">
            <v>79271972</v>
          </cell>
          <cell r="F417">
            <v>428</v>
          </cell>
        </row>
        <row r="418">
          <cell r="B418" t="str">
            <v>SOLFAC EW50 15X1L BOT IN</v>
          </cell>
          <cell r="C418">
            <v>1000</v>
          </cell>
          <cell r="D418">
            <v>15</v>
          </cell>
          <cell r="E418">
            <v>85815644</v>
          </cell>
          <cell r="F418">
            <v>429</v>
          </cell>
        </row>
        <row r="419">
          <cell r="B419" t="str">
            <v>SOLFAC EW50 50X100ML BOT IN</v>
          </cell>
          <cell r="C419">
            <v>100</v>
          </cell>
          <cell r="D419">
            <v>50</v>
          </cell>
          <cell r="E419">
            <v>84454516</v>
          </cell>
          <cell r="F419">
            <v>430</v>
          </cell>
        </row>
        <row r="420">
          <cell r="B420" t="str">
            <v>SOLFAC WP10 100X20GR BAG IN</v>
          </cell>
          <cell r="C420">
            <v>20</v>
          </cell>
          <cell r="D420">
            <v>100</v>
          </cell>
          <cell r="E420">
            <v>79544243</v>
          </cell>
          <cell r="F420">
            <v>431</v>
          </cell>
        </row>
        <row r="421">
          <cell r="B421" t="str">
            <v>SOLFAC WP10 1X5KG BOT IN</v>
          </cell>
          <cell r="C421">
            <v>5000</v>
          </cell>
          <cell r="D421">
            <v>1</v>
          </cell>
          <cell r="E421">
            <v>3825942</v>
          </cell>
          <cell r="F421">
            <v>432</v>
          </cell>
        </row>
        <row r="422">
          <cell r="B422" t="str">
            <v>TEMPRID SC365.4 100X50ML BOT IN</v>
          </cell>
          <cell r="C422">
            <v>50</v>
          </cell>
          <cell r="D422">
            <v>100</v>
          </cell>
          <cell r="E422">
            <v>84952184</v>
          </cell>
          <cell r="F422">
            <v>433</v>
          </cell>
        </row>
        <row r="423">
          <cell r="B423" t="str">
            <v>TEMPRID SC365.4 20X500ML BOT IN</v>
          </cell>
          <cell r="C423">
            <v>500</v>
          </cell>
          <cell r="D423">
            <v>20</v>
          </cell>
          <cell r="E423">
            <v>84933619</v>
          </cell>
          <cell r="F423">
            <v>434</v>
          </cell>
        </row>
        <row r="424">
          <cell r="B424" t="str">
            <v>MUSTARD PA 5210 (LOC) 30X1KG BAG IN</v>
          </cell>
          <cell r="C424">
            <v>1000</v>
          </cell>
          <cell r="D424">
            <v>30</v>
          </cell>
          <cell r="E424">
            <v>86195089</v>
          </cell>
          <cell r="F424">
            <v>911</v>
          </cell>
        </row>
        <row r="425">
          <cell r="B425" t="str">
            <v>MUSTARD PA 5210 (LOC) 60X500G BAG IN</v>
          </cell>
          <cell r="C425">
            <v>500</v>
          </cell>
          <cell r="D425">
            <v>60</v>
          </cell>
          <cell r="E425">
            <v>86735318</v>
          </cell>
          <cell r="F425">
            <v>912</v>
          </cell>
        </row>
        <row r="426">
          <cell r="B426" t="str">
            <v>MUSTARD PA 5232 (LOC) 30X1KG BAG IN</v>
          </cell>
          <cell r="C426">
            <v>1000</v>
          </cell>
          <cell r="D426">
            <v>30</v>
          </cell>
          <cell r="E426">
            <v>86735628</v>
          </cell>
          <cell r="F426">
            <v>913</v>
          </cell>
        </row>
        <row r="427">
          <cell r="B427" t="str">
            <v>ARIZE AZ 6741 (LOC) 10X3KG BAG IN</v>
          </cell>
          <cell r="C427">
            <v>3000</v>
          </cell>
          <cell r="D427">
            <v>10</v>
          </cell>
          <cell r="E427">
            <v>86882051</v>
          </cell>
          <cell r="F427">
            <v>914</v>
          </cell>
        </row>
        <row r="428">
          <cell r="B428" t="str">
            <v>MILLET PA 9180 (LOC) 20X1.50KG BAG IN</v>
          </cell>
          <cell r="C428">
            <v>1500</v>
          </cell>
          <cell r="D428">
            <v>20</v>
          </cell>
          <cell r="E428">
            <v>86706040</v>
          </cell>
          <cell r="F428">
            <v>915</v>
          </cell>
        </row>
        <row r="429">
          <cell r="B429" t="str">
            <v>MILLET 9001 (LOC) 6X4.5KG BAG IN</v>
          </cell>
          <cell r="C429">
            <v>4500</v>
          </cell>
          <cell r="D429">
            <v>6</v>
          </cell>
          <cell r="E429">
            <v>86788225</v>
          </cell>
          <cell r="F429">
            <v>918</v>
          </cell>
        </row>
        <row r="430">
          <cell r="B430" t="str">
            <v>MOMIJI WG85 50X60G BOT IN</v>
          </cell>
          <cell r="C430">
            <v>60</v>
          </cell>
          <cell r="D430">
            <v>50</v>
          </cell>
          <cell r="E430">
            <v>86271389</v>
          </cell>
          <cell r="F430">
            <v>919</v>
          </cell>
        </row>
        <row r="431">
          <cell r="B431" t="str">
            <v>BERDERA WG50 25X120G BOT IN</v>
          </cell>
          <cell r="C431">
            <v>120</v>
          </cell>
          <cell r="D431">
            <v>25</v>
          </cell>
          <cell r="E431">
            <v>86768380</v>
          </cell>
          <cell r="F431">
            <v>920</v>
          </cell>
        </row>
        <row r="432">
          <cell r="B432" t="str">
            <v>BERDERA WG50 4X1KG BOT IN</v>
          </cell>
          <cell r="C432">
            <v>1000</v>
          </cell>
          <cell r="D432">
            <v>4</v>
          </cell>
          <cell r="E432">
            <v>87327884</v>
          </cell>
          <cell r="F432">
            <v>921</v>
          </cell>
        </row>
        <row r="433">
          <cell r="B433" t="str">
            <v>BERDERA WG50 8X500G BOT IN</v>
          </cell>
          <cell r="C433">
            <v>500</v>
          </cell>
          <cell r="D433">
            <v>8</v>
          </cell>
          <cell r="E433">
            <v>87361500</v>
          </cell>
          <cell r="F433">
            <v>922</v>
          </cell>
        </row>
        <row r="434">
          <cell r="B434" t="str">
            <v>AMBITION 50X100ML BOT IN</v>
          </cell>
          <cell r="C434">
            <v>100</v>
          </cell>
          <cell r="D434">
            <v>50</v>
          </cell>
          <cell r="E434">
            <v>86790122</v>
          </cell>
          <cell r="F434">
            <v>923</v>
          </cell>
        </row>
        <row r="435">
          <cell r="B435" t="str">
            <v>DECIS EC101-2 50X100ML BOX IN</v>
          </cell>
          <cell r="C435">
            <v>100</v>
          </cell>
          <cell r="D435">
            <v>50</v>
          </cell>
          <cell r="E435">
            <v>6103692</v>
          </cell>
          <cell r="F435">
            <v>924</v>
          </cell>
        </row>
        <row r="436">
          <cell r="B436" t="str">
            <v>DECIS EC101-2 40X250ML BOT IN</v>
          </cell>
          <cell r="C436">
            <v>250</v>
          </cell>
          <cell r="D436">
            <v>40</v>
          </cell>
          <cell r="E436">
            <v>3823281</v>
          </cell>
          <cell r="F436">
            <v>925</v>
          </cell>
        </row>
        <row r="437">
          <cell r="B437" t="str">
            <v>DECIS EC101-2 10X1L BOT IN</v>
          </cell>
          <cell r="C437">
            <v>1000</v>
          </cell>
          <cell r="D437">
            <v>10</v>
          </cell>
          <cell r="E437">
            <v>3823273</v>
          </cell>
          <cell r="F437">
            <v>926</v>
          </cell>
        </row>
        <row r="438">
          <cell r="B438" t="str">
            <v>DECIS EC101-2 100X50ML BOT IN</v>
          </cell>
          <cell r="C438">
            <v>50</v>
          </cell>
          <cell r="D438">
            <v>100</v>
          </cell>
          <cell r="E438">
            <v>79646194</v>
          </cell>
          <cell r="F438">
            <v>927</v>
          </cell>
        </row>
        <row r="439">
          <cell r="B439" t="str">
            <v>DECIS EC 28 50X100ML BOT IN</v>
          </cell>
          <cell r="C439">
            <v>100</v>
          </cell>
          <cell r="D439">
            <v>50</v>
          </cell>
          <cell r="E439">
            <v>3823311</v>
          </cell>
          <cell r="F439">
            <v>928</v>
          </cell>
        </row>
        <row r="440">
          <cell r="B440" t="str">
            <v>C DK 900MGOLD 5KG IN</v>
          </cell>
          <cell r="C440">
            <v>5000</v>
          </cell>
          <cell r="D440">
            <v>6</v>
          </cell>
          <cell r="E440">
            <v>10718130</v>
          </cell>
          <cell r="F440">
            <v>929</v>
          </cell>
        </row>
        <row r="441">
          <cell r="B441" t="str">
            <v>C DK 900MGOLD 4KG IN</v>
          </cell>
          <cell r="C441">
            <v>4000</v>
          </cell>
          <cell r="D441">
            <v>7</v>
          </cell>
          <cell r="E441">
            <v>11166722</v>
          </cell>
          <cell r="F441">
            <v>930</v>
          </cell>
        </row>
        <row r="442">
          <cell r="B442" t="str">
            <v>C MS ALLROUNDER 5KG IN</v>
          </cell>
          <cell r="C442">
            <v>5000</v>
          </cell>
          <cell r="D442">
            <v>6</v>
          </cell>
          <cell r="E442">
            <v>10673790</v>
          </cell>
          <cell r="F442">
            <v>931</v>
          </cell>
        </row>
        <row r="443">
          <cell r="B443" t="str">
            <v>C DK DKC7074 5KG IN</v>
          </cell>
          <cell r="C443">
            <v>5000</v>
          </cell>
          <cell r="D443">
            <v>6</v>
          </cell>
          <cell r="E443">
            <v>10659170</v>
          </cell>
          <cell r="F443">
            <v>932</v>
          </cell>
        </row>
        <row r="444">
          <cell r="B444" t="str">
            <v>C DK DKC7074 4KG IN</v>
          </cell>
          <cell r="C444">
            <v>4000</v>
          </cell>
          <cell r="D444">
            <v>7</v>
          </cell>
          <cell r="E444">
            <v>11166723</v>
          </cell>
          <cell r="F444">
            <v>933</v>
          </cell>
        </row>
        <row r="445">
          <cell r="B445" t="str">
            <v>C DK DKC7074 5KG</v>
          </cell>
          <cell r="C445">
            <v>5000</v>
          </cell>
          <cell r="D445">
            <v>6</v>
          </cell>
          <cell r="E445">
            <v>12759963</v>
          </cell>
          <cell r="F445">
            <v>934</v>
          </cell>
        </row>
        <row r="446">
          <cell r="B446" t="str">
            <v>C DK DKC8101 4KG IN</v>
          </cell>
          <cell r="C446">
            <v>4000</v>
          </cell>
          <cell r="D446">
            <v>7</v>
          </cell>
          <cell r="E446">
            <v>11551044</v>
          </cell>
          <cell r="F446">
            <v>935</v>
          </cell>
        </row>
        <row r="447">
          <cell r="B447" t="str">
            <v>C DK DKC8144 4KG IN</v>
          </cell>
          <cell r="C447">
            <v>4000</v>
          </cell>
          <cell r="D447">
            <v>7</v>
          </cell>
          <cell r="E447">
            <v>12258743</v>
          </cell>
          <cell r="F447">
            <v>936</v>
          </cell>
        </row>
        <row r="448">
          <cell r="B448" t="str">
            <v>C DK DKC8161 4KG IN</v>
          </cell>
          <cell r="C448">
            <v>4000</v>
          </cell>
          <cell r="D448">
            <v>7</v>
          </cell>
          <cell r="E448">
            <v>12532286</v>
          </cell>
          <cell r="F448">
            <v>937</v>
          </cell>
        </row>
        <row r="449">
          <cell r="B449" t="str">
            <v>C DK DKC8161 5KG IN</v>
          </cell>
          <cell r="C449">
            <v>5000</v>
          </cell>
          <cell r="D449">
            <v>6</v>
          </cell>
          <cell r="E449">
            <v>12900345</v>
          </cell>
          <cell r="F449">
            <v>938</v>
          </cell>
        </row>
        <row r="450">
          <cell r="B450" t="str">
            <v>C DK DKC8164 4KG IN</v>
          </cell>
          <cell r="C450">
            <v>4000</v>
          </cell>
          <cell r="D450">
            <v>7</v>
          </cell>
          <cell r="E450">
            <v>12563345</v>
          </cell>
          <cell r="F450">
            <v>939</v>
          </cell>
        </row>
        <row r="451">
          <cell r="B451" t="str">
            <v>C DK DKC8164 4.5KG IN</v>
          </cell>
          <cell r="C451">
            <v>5000</v>
          </cell>
          <cell r="D451">
            <v>6</v>
          </cell>
          <cell r="E451">
            <v>12532287</v>
          </cell>
          <cell r="F451">
            <v>940</v>
          </cell>
        </row>
        <row r="452">
          <cell r="B452" t="str">
            <v>C DK DKC8171 4.5KG IN</v>
          </cell>
          <cell r="C452">
            <v>5000</v>
          </cell>
          <cell r="D452">
            <v>6</v>
          </cell>
          <cell r="E452">
            <v>12801403</v>
          </cell>
          <cell r="F452">
            <v>941</v>
          </cell>
        </row>
        <row r="453">
          <cell r="B453" t="str">
            <v>C DK DKC8171 4.5KG AU IN</v>
          </cell>
          <cell r="C453">
            <v>5000</v>
          </cell>
          <cell r="D453">
            <v>6</v>
          </cell>
          <cell r="E453">
            <v>12914316</v>
          </cell>
          <cell r="F453">
            <v>942</v>
          </cell>
        </row>
        <row r="454">
          <cell r="B454" t="str">
            <v>C DK DKC8181 4KG IN</v>
          </cell>
          <cell r="C454">
            <v>4000</v>
          </cell>
          <cell r="D454">
            <v>7</v>
          </cell>
          <cell r="E454">
            <v>12880806</v>
          </cell>
          <cell r="F454">
            <v>943</v>
          </cell>
        </row>
        <row r="455">
          <cell r="B455" t="str">
            <v>C DK DKC8181 4KG AU IN</v>
          </cell>
          <cell r="C455">
            <v>4000</v>
          </cell>
          <cell r="D455">
            <v>7</v>
          </cell>
          <cell r="E455">
            <v>13043340</v>
          </cell>
          <cell r="F455">
            <v>944</v>
          </cell>
        </row>
        <row r="456">
          <cell r="B456" t="str">
            <v>C DK DKC9081 4KG IN</v>
          </cell>
          <cell r="C456">
            <v>4000</v>
          </cell>
          <cell r="D456">
            <v>7</v>
          </cell>
          <cell r="E456">
            <v>11166156</v>
          </cell>
          <cell r="F456">
            <v>945</v>
          </cell>
        </row>
        <row r="457">
          <cell r="B457" t="str">
            <v>C DK DKC9081 4KG AU IN</v>
          </cell>
          <cell r="C457">
            <v>4000</v>
          </cell>
          <cell r="D457">
            <v>7</v>
          </cell>
          <cell r="E457">
            <v>12914317</v>
          </cell>
          <cell r="F457">
            <v>946</v>
          </cell>
        </row>
        <row r="458">
          <cell r="B458" t="str">
            <v>C DK DKC9108 4.5KG IN</v>
          </cell>
          <cell r="C458">
            <v>5000</v>
          </cell>
          <cell r="D458">
            <v>6</v>
          </cell>
          <cell r="E458">
            <v>11479981</v>
          </cell>
          <cell r="F458">
            <v>947</v>
          </cell>
        </row>
        <row r="459">
          <cell r="B459" t="str">
            <v>C DK DKC9108PLUS 4.5KG IN</v>
          </cell>
          <cell r="C459">
            <v>5000</v>
          </cell>
          <cell r="D459">
            <v>6</v>
          </cell>
          <cell r="E459">
            <v>11760269</v>
          </cell>
          <cell r="F459">
            <v>948</v>
          </cell>
        </row>
        <row r="460">
          <cell r="B460" t="str">
            <v>C DK DKC9108PLUS 4.5KG AU IN</v>
          </cell>
          <cell r="C460">
            <v>5000</v>
          </cell>
          <cell r="D460">
            <v>6</v>
          </cell>
          <cell r="E460">
            <v>12823251</v>
          </cell>
          <cell r="F460">
            <v>949</v>
          </cell>
        </row>
        <row r="461">
          <cell r="B461" t="str">
            <v>C DK DKC9117 4KG IN</v>
          </cell>
          <cell r="C461">
            <v>4000</v>
          </cell>
          <cell r="D461">
            <v>7</v>
          </cell>
          <cell r="E461">
            <v>11646891</v>
          </cell>
          <cell r="F461">
            <v>950</v>
          </cell>
        </row>
        <row r="462">
          <cell r="B462" t="str">
            <v>C DK DKC9117 5KG IN</v>
          </cell>
          <cell r="C462">
            <v>5000</v>
          </cell>
          <cell r="D462">
            <v>6</v>
          </cell>
          <cell r="E462">
            <v>11879840</v>
          </cell>
          <cell r="F462">
            <v>951</v>
          </cell>
        </row>
        <row r="463">
          <cell r="B463" t="str">
            <v>C DK DKC9120 4KG IN</v>
          </cell>
          <cell r="C463">
            <v>4000</v>
          </cell>
          <cell r="D463">
            <v>7</v>
          </cell>
          <cell r="E463">
            <v>12603470</v>
          </cell>
          <cell r="F463">
            <v>952</v>
          </cell>
        </row>
        <row r="464">
          <cell r="B464" t="str">
            <v>C DK DKC9120 4KG AU IN</v>
          </cell>
          <cell r="C464">
            <v>4000</v>
          </cell>
          <cell r="D464">
            <v>7</v>
          </cell>
          <cell r="E464">
            <v>12810043</v>
          </cell>
          <cell r="F464">
            <v>953</v>
          </cell>
        </row>
        <row r="465">
          <cell r="B465" t="str">
            <v>C DK DKC9126 4KG IN</v>
          </cell>
          <cell r="C465">
            <v>4000</v>
          </cell>
          <cell r="D465">
            <v>7</v>
          </cell>
          <cell r="E465">
            <v>11846634</v>
          </cell>
          <cell r="F465">
            <v>954</v>
          </cell>
        </row>
        <row r="466">
          <cell r="B466" t="str">
            <v>C DK DKC9126 5KG IN</v>
          </cell>
          <cell r="C466">
            <v>5000</v>
          </cell>
          <cell r="D466">
            <v>6</v>
          </cell>
          <cell r="E466">
            <v>12258744</v>
          </cell>
          <cell r="F466">
            <v>955</v>
          </cell>
        </row>
        <row r="467">
          <cell r="B467" t="str">
            <v>C DK DKC9126 4KG</v>
          </cell>
          <cell r="C467">
            <v>4000</v>
          </cell>
          <cell r="D467">
            <v>7</v>
          </cell>
          <cell r="E467">
            <v>12759964</v>
          </cell>
          <cell r="F467">
            <v>956</v>
          </cell>
        </row>
        <row r="468">
          <cell r="B468" t="str">
            <v>C DK DKC9133 4KG IN</v>
          </cell>
          <cell r="C468">
            <v>4000</v>
          </cell>
          <cell r="D468">
            <v>7</v>
          </cell>
          <cell r="E468">
            <v>12399903</v>
          </cell>
          <cell r="F468">
            <v>957</v>
          </cell>
        </row>
        <row r="469">
          <cell r="B469" t="str">
            <v>C DK DKC9133 4KG IN</v>
          </cell>
          <cell r="C469">
            <v>4000</v>
          </cell>
          <cell r="D469">
            <v>7</v>
          </cell>
          <cell r="E469">
            <v>12892395</v>
          </cell>
          <cell r="F469">
            <v>958</v>
          </cell>
        </row>
        <row r="470">
          <cell r="B470" t="str">
            <v>C DK DKC9135 4.5KG IN</v>
          </cell>
          <cell r="C470">
            <v>5000</v>
          </cell>
          <cell r="D470">
            <v>6</v>
          </cell>
          <cell r="E470">
            <v>11986893</v>
          </cell>
          <cell r="F470">
            <v>959</v>
          </cell>
        </row>
        <row r="471">
          <cell r="B471" t="str">
            <v>C DK DKC9140 5KG IN</v>
          </cell>
          <cell r="C471">
            <v>5000</v>
          </cell>
          <cell r="D471">
            <v>6</v>
          </cell>
          <cell r="E471">
            <v>12258745</v>
          </cell>
          <cell r="F471">
            <v>960</v>
          </cell>
        </row>
        <row r="472">
          <cell r="B472" t="str">
            <v>C DK DKC9141 3.5KG IN</v>
          </cell>
          <cell r="C472">
            <v>4000</v>
          </cell>
          <cell r="D472">
            <v>8</v>
          </cell>
          <cell r="E472">
            <v>12399904</v>
          </cell>
          <cell r="F472">
            <v>961</v>
          </cell>
        </row>
        <row r="473">
          <cell r="B473" t="str">
            <v>C DK DKC9141 3.5KG</v>
          </cell>
          <cell r="C473">
            <v>4000</v>
          </cell>
          <cell r="D473">
            <v>8</v>
          </cell>
          <cell r="E473">
            <v>12759965</v>
          </cell>
          <cell r="F473">
            <v>962</v>
          </cell>
        </row>
        <row r="474">
          <cell r="B474" t="str">
            <v>C DK DKC9142 4.5KG IN</v>
          </cell>
          <cell r="C474">
            <v>5000</v>
          </cell>
          <cell r="D474">
            <v>6</v>
          </cell>
          <cell r="E474">
            <v>12149888</v>
          </cell>
          <cell r="F474">
            <v>963</v>
          </cell>
        </row>
        <row r="475">
          <cell r="B475" t="str">
            <v>C DK DKC9144 4KG IN</v>
          </cell>
          <cell r="C475">
            <v>4000</v>
          </cell>
          <cell r="D475">
            <v>7</v>
          </cell>
          <cell r="E475">
            <v>12258747</v>
          </cell>
          <cell r="F475">
            <v>964</v>
          </cell>
        </row>
        <row r="476">
          <cell r="B476" t="str">
            <v>C DK DKC9144 4KG AU IN</v>
          </cell>
          <cell r="C476">
            <v>4000</v>
          </cell>
          <cell r="D476">
            <v>7</v>
          </cell>
          <cell r="E476">
            <v>12892396</v>
          </cell>
          <cell r="F476">
            <v>965</v>
          </cell>
        </row>
        <row r="477">
          <cell r="B477" t="str">
            <v>C DK DKC9149 4KG IN</v>
          </cell>
          <cell r="C477">
            <v>4000</v>
          </cell>
          <cell r="D477">
            <v>7</v>
          </cell>
          <cell r="E477">
            <v>12258749</v>
          </cell>
          <cell r="F477">
            <v>966</v>
          </cell>
        </row>
        <row r="478">
          <cell r="B478" t="str">
            <v>C DK DKC9149 5KG IN</v>
          </cell>
          <cell r="C478">
            <v>5000</v>
          </cell>
          <cell r="D478">
            <v>6</v>
          </cell>
          <cell r="E478">
            <v>12566441</v>
          </cell>
          <cell r="F478">
            <v>967</v>
          </cell>
        </row>
        <row r="479">
          <cell r="B479" t="str">
            <v>C DK DKC9150 5KG IN</v>
          </cell>
          <cell r="C479">
            <v>5000</v>
          </cell>
          <cell r="D479">
            <v>6</v>
          </cell>
          <cell r="E479">
            <v>12445738</v>
          </cell>
          <cell r="F479">
            <v>968</v>
          </cell>
        </row>
        <row r="480">
          <cell r="B480" t="str">
            <v>C DK DKC9150 5KG AU IN</v>
          </cell>
          <cell r="C480">
            <v>5000</v>
          </cell>
          <cell r="D480">
            <v>6</v>
          </cell>
          <cell r="E480">
            <v>12921752</v>
          </cell>
          <cell r="F480">
            <v>969</v>
          </cell>
        </row>
        <row r="481">
          <cell r="B481" t="str">
            <v>C DK DKC9155 4KG IN</v>
          </cell>
          <cell r="C481">
            <v>4000</v>
          </cell>
          <cell r="D481">
            <v>7</v>
          </cell>
          <cell r="E481">
            <v>12445739</v>
          </cell>
          <cell r="F481">
            <v>970</v>
          </cell>
        </row>
        <row r="482">
          <cell r="B482" t="str">
            <v>C DK DKC9162 4.5KG IN</v>
          </cell>
          <cell r="C482">
            <v>5000</v>
          </cell>
          <cell r="D482">
            <v>6</v>
          </cell>
          <cell r="E482">
            <v>12675340</v>
          </cell>
          <cell r="F482">
            <v>971</v>
          </cell>
        </row>
        <row r="483">
          <cell r="B483" t="str">
            <v>C DK DKC9162 4.5KG AU IN</v>
          </cell>
          <cell r="C483">
            <v>5000</v>
          </cell>
          <cell r="D483">
            <v>6</v>
          </cell>
          <cell r="E483">
            <v>12823252</v>
          </cell>
          <cell r="F483">
            <v>972</v>
          </cell>
        </row>
        <row r="484">
          <cell r="B484" t="str">
            <v>C DK DKC9164 4KG IN</v>
          </cell>
          <cell r="C484">
            <v>4000</v>
          </cell>
          <cell r="D484">
            <v>7</v>
          </cell>
          <cell r="E484">
            <v>12532288</v>
          </cell>
          <cell r="F484">
            <v>973</v>
          </cell>
        </row>
        <row r="485">
          <cell r="B485" t="str">
            <v>C DK DKC9165 4.5KG IN</v>
          </cell>
          <cell r="C485">
            <v>5000</v>
          </cell>
          <cell r="D485">
            <v>6</v>
          </cell>
          <cell r="E485">
            <v>12603471</v>
          </cell>
          <cell r="F485">
            <v>974</v>
          </cell>
        </row>
        <row r="486">
          <cell r="B486" t="str">
            <v>C DK DKC9165 4KG IN</v>
          </cell>
          <cell r="C486">
            <v>4000</v>
          </cell>
          <cell r="D486">
            <v>7</v>
          </cell>
          <cell r="E486">
            <v>12914315</v>
          </cell>
          <cell r="F486">
            <v>975</v>
          </cell>
        </row>
        <row r="487">
          <cell r="B487" t="str">
            <v>C DK DKC9178 4KG IN</v>
          </cell>
          <cell r="C487">
            <v>4000</v>
          </cell>
          <cell r="D487">
            <v>7</v>
          </cell>
          <cell r="E487">
            <v>12759850</v>
          </cell>
          <cell r="F487">
            <v>976</v>
          </cell>
        </row>
        <row r="488">
          <cell r="B488" t="str">
            <v>C DK DKC9178 4KG AU IN</v>
          </cell>
          <cell r="C488">
            <v>4000</v>
          </cell>
          <cell r="D488">
            <v>7</v>
          </cell>
          <cell r="E488">
            <v>12892397</v>
          </cell>
          <cell r="F488">
            <v>977</v>
          </cell>
        </row>
        <row r="489">
          <cell r="B489" t="str">
            <v>C DK DKC9182 4.5KG IN</v>
          </cell>
          <cell r="C489">
            <v>5000</v>
          </cell>
          <cell r="D489">
            <v>6</v>
          </cell>
          <cell r="E489">
            <v>13043341</v>
          </cell>
          <cell r="F489">
            <v>978</v>
          </cell>
        </row>
        <row r="490">
          <cell r="B490" t="str">
            <v>C DK DKC9188 4.5KG IN</v>
          </cell>
          <cell r="C490">
            <v>5000</v>
          </cell>
          <cell r="D490">
            <v>6</v>
          </cell>
          <cell r="E490">
            <v>12801405</v>
          </cell>
          <cell r="F490">
            <v>979</v>
          </cell>
        </row>
        <row r="491">
          <cell r="B491" t="str">
            <v>C DK DKC9188 4.5KG AU IN</v>
          </cell>
          <cell r="C491">
            <v>5000</v>
          </cell>
          <cell r="D491">
            <v>6</v>
          </cell>
          <cell r="E491">
            <v>12921753</v>
          </cell>
          <cell r="F491">
            <v>980</v>
          </cell>
        </row>
        <row r="492">
          <cell r="B492" t="str">
            <v>C DK DKC9198 4.5KG AU IN</v>
          </cell>
          <cell r="C492">
            <v>5000</v>
          </cell>
          <cell r="D492">
            <v>6</v>
          </cell>
          <cell r="E492">
            <v>13043342</v>
          </cell>
          <cell r="F492">
            <v>981</v>
          </cell>
        </row>
        <row r="493">
          <cell r="B493" t="str">
            <v>C DK DOUBLE 5KG IN</v>
          </cell>
          <cell r="C493">
            <v>5000</v>
          </cell>
          <cell r="D493">
            <v>6</v>
          </cell>
          <cell r="E493">
            <v>10354088</v>
          </cell>
          <cell r="F493">
            <v>982</v>
          </cell>
        </row>
        <row r="494">
          <cell r="B494" t="str">
            <v>C DK HISHELL 5KG IN</v>
          </cell>
          <cell r="C494">
            <v>5000</v>
          </cell>
          <cell r="D494">
            <v>6</v>
          </cell>
          <cell r="E494">
            <v>10320323</v>
          </cell>
          <cell r="F494">
            <v>983</v>
          </cell>
        </row>
        <row r="495">
          <cell r="B495" t="str">
            <v>C DK HISHELL 3.5KG IN</v>
          </cell>
          <cell r="C495">
            <v>4000</v>
          </cell>
          <cell r="D495">
            <v>8</v>
          </cell>
          <cell r="E495">
            <v>11083120</v>
          </cell>
          <cell r="F495">
            <v>984</v>
          </cell>
        </row>
        <row r="496">
          <cell r="B496" t="str">
            <v>C DK PINNACLE 3.5KG IN</v>
          </cell>
          <cell r="C496">
            <v>4000</v>
          </cell>
          <cell r="D496">
            <v>8</v>
          </cell>
          <cell r="E496">
            <v>11083122</v>
          </cell>
          <cell r="F496">
            <v>985</v>
          </cell>
        </row>
        <row r="497">
          <cell r="B497" t="str">
            <v>C DK PRABAL 5KG IN</v>
          </cell>
          <cell r="C497">
            <v>5000</v>
          </cell>
          <cell r="D497">
            <v>6</v>
          </cell>
          <cell r="E497">
            <v>10354086</v>
          </cell>
          <cell r="F497">
            <v>986</v>
          </cell>
        </row>
        <row r="498">
          <cell r="B498" t="str">
            <v>C DK PRABAL 4KG IN</v>
          </cell>
          <cell r="C498">
            <v>4000</v>
          </cell>
          <cell r="D498">
            <v>7</v>
          </cell>
          <cell r="E498">
            <v>11166726</v>
          </cell>
          <cell r="F498">
            <v>987</v>
          </cell>
        </row>
        <row r="499">
          <cell r="B499" t="str">
            <v>ROUNDUP 41% SL (IN) 10X1 LTR</v>
          </cell>
          <cell r="C499">
            <v>1000</v>
          </cell>
          <cell r="D499">
            <v>10</v>
          </cell>
          <cell r="E499">
            <v>10173667</v>
          </cell>
          <cell r="F499">
            <v>988</v>
          </cell>
        </row>
        <row r="500">
          <cell r="B500" t="str">
            <v>ROUNDUP 41% SL (IN) 20X500 ML</v>
          </cell>
          <cell r="C500">
            <v>500</v>
          </cell>
          <cell r="D500">
            <v>20</v>
          </cell>
          <cell r="E500">
            <v>10173670</v>
          </cell>
          <cell r="F500">
            <v>989</v>
          </cell>
        </row>
        <row r="501">
          <cell r="B501" t="str">
            <v>ROUNDUP 41% SL (IN) 2X5 LTR</v>
          </cell>
          <cell r="C501">
            <v>5000</v>
          </cell>
          <cell r="D501">
            <v>2</v>
          </cell>
          <cell r="E501">
            <v>10173668</v>
          </cell>
          <cell r="F501">
            <v>990</v>
          </cell>
        </row>
        <row r="502">
          <cell r="B502" t="str">
            <v>ROUNDUP 41% SL (IN) 40X250 ML</v>
          </cell>
          <cell r="C502">
            <v>250</v>
          </cell>
          <cell r="D502">
            <v>40</v>
          </cell>
          <cell r="E502">
            <v>10173671</v>
          </cell>
          <cell r="F502">
            <v>991</v>
          </cell>
        </row>
        <row r="503">
          <cell r="B503" t="str">
            <v>ROUNDUP 41% SL (IN) 1X20 LTR</v>
          </cell>
          <cell r="C503">
            <v>20000</v>
          </cell>
          <cell r="D503">
            <v>1</v>
          </cell>
          <cell r="E503">
            <v>10173669</v>
          </cell>
          <cell r="F503">
            <v>992</v>
          </cell>
        </row>
        <row r="504">
          <cell r="B504" t="str">
            <v>DISCOUNTINUE PRODUCT</v>
          </cell>
          <cell r="C504">
            <v>1</v>
          </cell>
          <cell r="D504">
            <v>1</v>
          </cell>
          <cell r="E504">
            <v>12345678</v>
          </cell>
          <cell r="F504">
            <v>993</v>
          </cell>
        </row>
      </sheetData>
      <sheetData sheetId="4"/>
      <sheetData sheetId="5"/>
      <sheetData sheetId="6"/>
      <sheetData sheetId="7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0.572854976854" createdVersion="6" refreshedVersion="6" minRefreshableVersion="3" recordCount="4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2" maxValue="177"/>
    </cacheField>
    <cacheField name="Inwards" numFmtId="0">
      <sharedItems containsString="0" containsBlank="1" containsNumber="1" containsInteger="1" minValue="20" maxValue="3000"/>
    </cacheField>
    <cacheField name="Outwards" numFmtId="0">
      <sharedItems containsString="0" containsBlank="1" containsNumber="1" containsInteger="1" minValue="20" maxValue="3000"/>
    </cacheField>
    <cacheField name="Closing Balance" numFmtId="0">
      <sharedItems containsString="0" containsBlank="1" containsNumber="1" containsInteger="1" minValue="-20" maxValue="213"/>
    </cacheField>
    <cacheField name="Combi Name" numFmtId="165">
      <sharedItems/>
    </cacheField>
    <cacheField name="Master Name" numFmtId="164">
      <sharedItems count="114">
        <s v="ALIETTE WP80 10X1KG BAG IN"/>
        <s v="ALIETTE WP80 20X250GR BAG IN"/>
        <s v="AMBITION 20X500ML BOT IN"/>
        <s v="AMBITION 10X1L BOT IN"/>
        <s v="ANTRACOL (T) WP70 50X100GR BAG IN"/>
        <s v="ANTRACOL (T) WP70 10X1KG BAG IN"/>
        <s v="ANTRACOL (T) WP70 40X250GR BAG IN"/>
        <s v="ANTRACOL (T) WP70 20X500GR BAG IN"/>
        <s v="CONFIDOR SUPER (T) SC350 10X1L BOT IN"/>
        <s v="CONFIDOR (T) SL200 20X250ML BOT IN"/>
        <s v="CONFIDOR (T) SL200 20X500ML BOT IN"/>
        <s v="CONFIDOR SUPER (T) SC350 50X100ML BOT IN"/>
        <s v="CONFIDOR SUPER (T) SC350 20X250ML BOT IN"/>
        <s v="CONFIDOR SUPER (T) SC350 20X500ML BOT IN"/>
        <s v="FAME (T) SC480 20X100ML BOT IN"/>
        <s v="FAME (T) SC480 10X(20X10ML) BOT IN"/>
        <s v="FAME (T) SC480 40X50ML BOT IN"/>
        <s v="LARVIN (T) WP75 40X100GR BAG IN"/>
        <s v="LARVIN (T) WP75 10X1KG BAG IN"/>
        <s v="LARVIN (T) WP75 20X250GR BAG IN"/>
        <s v="LARVIN (T) WP75 20X500GR BAG IN"/>
        <s v="LAUDIS SC630 8X115ML BOT IN"/>
        <s v="LAUDIS SC630 3X230ML BOT IN"/>
        <s v="LAUDIS SC630 10X57.5ML BOT IN"/>
        <s v="LESENTA WG80 50X100GR BAG IN"/>
        <s v="LESENTA WG80 20X250GR BAG IN"/>
        <s v="LESENTA WG80 100X40GR BAG IN"/>
        <s v="MOVENTO ENERGY SC240 50X100ML BOT IN"/>
        <s v="MOVENTO ENERGY SC240 10X1L BOT IN"/>
        <s v="MOVENTO ENERGY SC240 40X250ML BOT IN"/>
        <s v="NATIVO WG75 50X100GR BAG IN"/>
        <s v="NATIVO WG75 20X(10X10GR) BAG IN"/>
        <s v="NATIVO WG75 10X1KG BAG IN"/>
        <s v="NATIVO WG75 40X250GR BAG IN"/>
        <s v="NATIVO WG75 20X500GR BAG IN"/>
        <s v="NATIVO WG75 100X50GR BAG IN"/>
        <s v="OBERON (T) SC240 50X100ML BOT IN"/>
        <s v="OBERON (T) SC240 10X1L BOT IN"/>
        <s v="OBERON (T) SC240 40X200ML BOT IN"/>
        <s v="OBERON (T) SC240 20X500ML BOT IN"/>
        <s v="REGENT (T) SC50 50X100ML BOT IN"/>
        <s v="REGENT (T) SC50 10X1L BOT IN"/>
        <s v="REGENT (T) SC50 20X250ML BOT IN"/>
        <s v="REGENT (T) SC50 20X500ML BOT IN"/>
        <s v="SOLOMON OD300 10X1L BOT IN"/>
        <s v="SOLOMON OD300 40X250ML BOT IN"/>
        <s v="SOLOMON OD300 20X500ML BOT IN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BELT EXPERT SC480 50X100ML BOT IN" u="1"/>
        <s v="EVERGOL XTEND FS308 100X40ML BOT IN" u="1"/>
        <s v="EVERGOL XTEND FS308 50X100ML BOT IN" u="1"/>
        <s v="CONFIDOR (T) SL200 100X50ML BOT IN" u="1"/>
        <s v="CONFIDOR (T) SL200 50X100ML BOT IN" u="1"/>
        <s v="RICESTAR EC69 20X500ML BOT IN" u="1"/>
        <s v="RICESTAR EC69 40X250ML BOT IN" u="1"/>
        <s v="ALION PLUS SC560 4X5L BOT IN" u="1"/>
        <e v="#N/A" u="1"/>
        <s v="GAUCHO FS600 100X50ML BOT IN" u="1"/>
        <s v="GAUCHO FS600 40X250ML BOT IN" u="1"/>
        <s v="GAUCHO FS600 50X100ML BOT IN" u="1"/>
        <s v="VELUM PRIME SC400 40X250ML BOT IN" u="1"/>
        <s v="SENCOR WP70 60X100GR BAG IN" u="1"/>
        <s v="FENOS QUICK SC150 50X100ML BOT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JUMP WG80 80X40GR BAG IN" u="1"/>
        <s v="REGENT GOLD SC200 40X250ML BOT IN" u="1"/>
        <s v="REGENT GOLD SC200 50X100ML BOT IN" u="1"/>
        <s v="JUMP WG80 160X(10X2GR) BAG IN" u="1"/>
        <s v="MELODY DUO WP66 8 10X400GR BAG IN" u="1"/>
        <s v="MELODY DUO WP66 8 50X100GR BAG IN" u="1"/>
        <s v="FOLICUR (T) EC250 10X1L BOT IN" u="1"/>
        <s v="REGENT GR0 3 20X1KG BAG IN" u="1"/>
        <s v="RICESTAR EC69 10X1L BOT IN" u="1"/>
        <s v="INFINITO SC687 5 10X1L BOT IN" u="1"/>
        <s v="INFINITO SC687 5 20X500ML BOT IN" u="1"/>
        <s v="INFINITO SC687 5 50X100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COUNCIL ACTIV WG30 12X(5X90GR) BOX IN" u="1"/>
        <s v="SOLOMON OD300 50X100ML BOT IN" u="1"/>
        <s v="GLAMORE WG80 20X100GR BOT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DECIS EC 28 20X500ML BOT IN" u="1"/>
        <s v="DECIS EC 28 40X250ML BOT IN" u="1"/>
        <s v="DECIS EC 28 50X100ML BOT IN" u="1"/>
        <s v="CONFIDOR (T) SL200 10X1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500GR BAG IN" u="1"/>
        <s v="ALIETTE WP80 40X100GR BAG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s v="Aliette-1kg(10p)"/>
    <m/>
    <n v="20"/>
    <n v="20"/>
    <m/>
    <s v="Aliette-1kg(10p)-UNITS"/>
    <x v="0"/>
  </r>
  <r>
    <s v="Aliette-250gr"/>
    <m/>
    <n v="200"/>
    <n v="200"/>
    <m/>
    <s v="Aliette-250gr-UNITS"/>
    <x v="1"/>
  </r>
  <r>
    <s v="Ambiition 500ml"/>
    <m/>
    <n v="100"/>
    <n v="31"/>
    <n v="69"/>
    <s v="Ambiition 500ml-UNITS"/>
    <x v="2"/>
  </r>
  <r>
    <s v="Ambition 1lt 10p"/>
    <m/>
    <n v="250"/>
    <n v="77"/>
    <n v="173"/>
    <s v="Ambition 1lt 10p-UNITS"/>
    <x v="3"/>
  </r>
  <r>
    <s v="ANTRACOL 100GRM"/>
    <m/>
    <n v="50"/>
    <n v="50"/>
    <m/>
    <s v="ANTRACOL 100GRM-UNITS"/>
    <x v="4"/>
  </r>
  <r>
    <s v="Antracol-1kg(10p)"/>
    <m/>
    <n v="1000"/>
    <n v="998"/>
    <n v="2"/>
    <s v="Antracol-1kg(10p)-UNITS"/>
    <x v="5"/>
  </r>
  <r>
    <s v="Antracol-250gr"/>
    <m/>
    <m/>
    <m/>
    <m/>
    <s v="Antracol-250gr-UNITS"/>
    <x v="6"/>
  </r>
  <r>
    <s v="Antracol-500gr(20p)"/>
    <m/>
    <n v="640"/>
    <n v="640"/>
    <m/>
    <s v="Antracol-500gr(20p)-UNITS"/>
    <x v="7"/>
  </r>
  <r>
    <s v="Confider Super 1lt"/>
    <m/>
    <n v="20"/>
    <n v="20"/>
    <m/>
    <s v="Confider Super 1lt-UNITS"/>
    <x v="8"/>
  </r>
  <r>
    <s v="Confidor(B)-250ml 20P"/>
    <m/>
    <n v="200"/>
    <n v="200"/>
    <m/>
    <s v="Confidor(B)-250ml 20P-UNITS"/>
    <x v="9"/>
  </r>
  <r>
    <s v="Confidor(B)500ml"/>
    <m/>
    <n v="100"/>
    <n v="84"/>
    <n v="16"/>
    <s v="Confidor(B)500ml-UNITS"/>
    <x v="10"/>
  </r>
  <r>
    <s v="Confidor Super-100ml(50pc)"/>
    <m/>
    <n v="2250"/>
    <n v="2200"/>
    <n v="50"/>
    <s v="Confidor Super-100ml(50pc)-UNITS"/>
    <x v="11"/>
  </r>
  <r>
    <s v="Confidor Super-250ml(20pc)"/>
    <m/>
    <n v="2800"/>
    <n v="2800"/>
    <m/>
    <s v="Confidor Super-250ml(20pc)-UNITS"/>
    <x v="12"/>
  </r>
  <r>
    <s v="Confidor Super-500ml"/>
    <m/>
    <n v="200"/>
    <n v="200"/>
    <m/>
    <s v="Confidor Super-500ml-UNITS"/>
    <x v="13"/>
  </r>
  <r>
    <s v="Fame-100ml(20pc)"/>
    <m/>
    <n v="500"/>
    <n v="500"/>
    <m/>
    <s v="Fame-100ml(20pc)-UNITS"/>
    <x v="14"/>
  </r>
  <r>
    <s v="Fame-10ml 200P"/>
    <m/>
    <m/>
    <m/>
    <m/>
    <s v="Fame-10ml 200P-UNITS"/>
    <x v="15"/>
  </r>
  <r>
    <s v="Fame-50ml(40pc)"/>
    <m/>
    <n v="3000"/>
    <n v="3000"/>
    <m/>
    <s v="Fame-50ml(40pc)-UNITS"/>
    <x v="16"/>
  </r>
  <r>
    <s v="Larvin-100gr"/>
    <m/>
    <m/>
    <m/>
    <m/>
    <s v="Larvin-100gr-UNITS"/>
    <x v="17"/>
  </r>
  <r>
    <s v="LARVIN-1kg(10pc)"/>
    <m/>
    <m/>
    <m/>
    <m/>
    <s v="LARVIN-1kg(10pc)-UNITS"/>
    <x v="18"/>
  </r>
  <r>
    <s v="Larvin-250gr(20pc)"/>
    <n v="21"/>
    <n v="60"/>
    <n v="61"/>
    <n v="20"/>
    <s v="Larvin-250gr(20pc)-UNITS"/>
    <x v="19"/>
  </r>
  <r>
    <s v="LARVIN-500gr(20pc)"/>
    <m/>
    <n v="100"/>
    <n v="120"/>
    <n v="-20"/>
    <s v="LARVIN-500gr(20pc)-UNITS"/>
    <x v="20"/>
  </r>
  <r>
    <s v="Laudis-115ml 8pc"/>
    <m/>
    <n v="640"/>
    <n v="557"/>
    <n v="83"/>
    <s v="Laudis-115ml 8pc-UNITS"/>
    <x v="21"/>
  </r>
  <r>
    <s v="Laudis-230ml"/>
    <n v="3"/>
    <n v="105"/>
    <n v="105"/>
    <n v="3"/>
    <s v="Laudis-230ml-UNITS"/>
    <x v="22"/>
  </r>
  <r>
    <s v="Laudis-57.5ml 10pc"/>
    <n v="8"/>
    <n v="100"/>
    <n v="81"/>
    <n v="27"/>
    <s v="Laudis-57.5ml 10pc-UNITS"/>
    <x v="23"/>
  </r>
  <r>
    <s v="Lesenta 100grm 50p"/>
    <m/>
    <n v="500"/>
    <n v="500"/>
    <m/>
    <s v="Lesenta 100grm 50p-UNITS"/>
    <x v="24"/>
  </r>
  <r>
    <s v="Lesenta-250gr 20P"/>
    <n v="2"/>
    <n v="340"/>
    <n v="129"/>
    <n v="213"/>
    <s v="Lesenta-250gr 20P-UNITS"/>
    <x v="25"/>
  </r>
  <r>
    <s v="Lesenta-40gr"/>
    <m/>
    <n v="100"/>
    <n v="100"/>
    <m/>
    <s v="Lesenta-40gr-UNITS"/>
    <x v="26"/>
  </r>
  <r>
    <s v="MOVENTO ENERGY 100ML"/>
    <m/>
    <m/>
    <m/>
    <m/>
    <s v="MOVENTO ENERGY 100ML-UNITS"/>
    <x v="27"/>
  </r>
  <r>
    <s v="Movento Energy-1lt"/>
    <m/>
    <n v="220"/>
    <n v="200"/>
    <n v="20"/>
    <s v="Movento Energy-1lt-UNITS"/>
    <x v="28"/>
  </r>
  <r>
    <s v="Movento Energy-250ml"/>
    <m/>
    <n v="200"/>
    <n v="186"/>
    <n v="14"/>
    <s v="Movento Energy-250ml-UNITS"/>
    <x v="29"/>
  </r>
  <r>
    <s v="Nativo-100gr(50pc)"/>
    <m/>
    <n v="250"/>
    <n v="250"/>
    <m/>
    <s v="Nativo-100gr(50pc)-UNITS"/>
    <x v="30"/>
  </r>
  <r>
    <s v="NATIVO 10GRM"/>
    <m/>
    <m/>
    <m/>
    <m/>
    <s v="NATIVO 10GRM-UNITS"/>
    <x v="31"/>
  </r>
  <r>
    <s v="Nativo 1kg 10p"/>
    <m/>
    <m/>
    <m/>
    <m/>
    <s v="Nativo 1kg 10p-UNITS"/>
    <x v="32"/>
  </r>
  <r>
    <s v="Nativo-250gr(40pc)"/>
    <m/>
    <n v="1520"/>
    <n v="1520"/>
    <m/>
    <s v="Nativo-250gr(40pc)-UNITS"/>
    <x v="33"/>
  </r>
  <r>
    <s v="Nativo 500grm 20p"/>
    <m/>
    <n v="200"/>
    <n v="200"/>
    <m/>
    <s v="Nativo 500grm 20p-UNITS"/>
    <x v="34"/>
  </r>
  <r>
    <s v="NATIVO 50GRM 100P"/>
    <m/>
    <m/>
    <m/>
    <m/>
    <s v="NATIVO 50GRM 100P-UNITS"/>
    <x v="35"/>
  </r>
  <r>
    <s v="Oberon-100ml"/>
    <m/>
    <n v="750"/>
    <n v="750"/>
    <m/>
    <s v="Oberon-100ml-UNITS"/>
    <x v="36"/>
  </r>
  <r>
    <s v="Oberon 1lt 10p"/>
    <m/>
    <n v="200"/>
    <n v="200"/>
    <m/>
    <s v="Oberon 1lt 10p-UNITS"/>
    <x v="37"/>
  </r>
  <r>
    <s v="Oberon 200ml 40p"/>
    <m/>
    <n v="920"/>
    <n v="920"/>
    <m/>
    <s v="Oberon 200ml 40p-UNITS"/>
    <x v="38"/>
  </r>
  <r>
    <s v="Oberon 500ml 20p"/>
    <m/>
    <n v="400"/>
    <n v="400"/>
    <m/>
    <s v="Oberon 500ml 20p-UNITS"/>
    <x v="39"/>
  </r>
  <r>
    <s v="REGENT 100ML"/>
    <m/>
    <m/>
    <m/>
    <m/>
    <s v="REGENT 100ML-UNITS"/>
    <x v="40"/>
  </r>
  <r>
    <s v="Regent-1lt"/>
    <n v="177"/>
    <n v="1750"/>
    <n v="1908"/>
    <n v="19"/>
    <s v="Regent-1lt-UNITS"/>
    <x v="41"/>
  </r>
  <r>
    <s v="Regent-250ml(20pc)"/>
    <m/>
    <n v="400"/>
    <n v="413"/>
    <n v="-13"/>
    <s v="Regent-250ml(20pc)-UNITS"/>
    <x v="42"/>
  </r>
  <r>
    <s v="Regent-500ml(20pc)"/>
    <n v="138"/>
    <n v="2600"/>
    <n v="2738"/>
    <m/>
    <s v="Regent-500ml(20pc)-UNITS"/>
    <x v="43"/>
  </r>
  <r>
    <s v="Solomon-1lt(10p)"/>
    <m/>
    <n v="50"/>
    <n v="49"/>
    <n v="1"/>
    <s v="Solomon-1lt(10p)-UNITS"/>
    <x v="44"/>
  </r>
  <r>
    <s v="Solomon-250ml(40p)"/>
    <m/>
    <n v="200"/>
    <n v="200"/>
    <m/>
    <s v="Solomon-250ml(40p)-UNITS"/>
    <x v="45"/>
  </r>
  <r>
    <s v="Solomon 500ml(20p)"/>
    <m/>
    <n v="800"/>
    <n v="797"/>
    <n v="3"/>
    <s v="Solomon 500ml(20p)-UNITS"/>
    <x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49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5">
        <item m="1" x="110"/>
        <item m="1" x="62"/>
        <item m="1" x="99"/>
        <item m="1" x="112"/>
        <item x="0"/>
        <item x="1"/>
        <item m="1" x="111"/>
        <item m="1" x="61"/>
        <item x="3"/>
        <item m="1" x="104"/>
        <item x="2"/>
        <item x="4"/>
        <item x="5"/>
        <item x="6"/>
        <item x="7"/>
        <item m="1" x="54"/>
        <item m="1" x="58"/>
        <item m="1" x="103"/>
        <item x="9"/>
        <item x="10"/>
        <item m="1" x="57"/>
        <item x="11"/>
        <item x="12"/>
        <item x="13"/>
        <item m="1" x="87"/>
        <item m="1" x="92"/>
        <item m="1" x="102"/>
        <item m="1" x="106"/>
        <item m="1" x="101"/>
        <item m="1" x="100"/>
        <item m="1" x="113"/>
        <item m="1" x="108"/>
        <item m="1" x="109"/>
        <item m="1" x="107"/>
        <item m="1" x="56"/>
        <item m="1" x="55"/>
        <item x="15"/>
        <item x="16"/>
        <item m="1" x="68"/>
        <item m="1" x="91"/>
        <item m="1" x="80"/>
        <item m="1" x="90"/>
        <item m="1" x="89"/>
        <item m="1" x="52"/>
        <item m="1" x="53"/>
        <item m="1" x="65"/>
        <item m="1" x="64"/>
        <item m="1" x="63"/>
        <item m="1" x="94"/>
        <item m="1" x="86"/>
        <item m="1" x="85"/>
        <item m="1" x="83"/>
        <item m="1" x="84"/>
        <item m="1" x="77"/>
        <item m="1" x="74"/>
        <item x="17"/>
        <item x="18"/>
        <item x="19"/>
        <item x="20"/>
        <item x="21"/>
        <item x="22"/>
        <item x="23"/>
        <item x="24"/>
        <item x="26"/>
        <item m="1" x="105"/>
        <item m="1" x="78"/>
        <item m="1" x="79"/>
        <item m="1" x="72"/>
        <item x="27"/>
        <item x="29"/>
        <item x="30"/>
        <item x="32"/>
        <item x="33"/>
        <item x="34"/>
        <item x="35"/>
        <item x="36"/>
        <item x="38"/>
        <item x="39"/>
        <item m="1" x="71"/>
        <item m="1" x="51"/>
        <item m="1" x="70"/>
        <item m="1" x="69"/>
        <item m="1" x="49"/>
        <item m="1" x="76"/>
        <item m="1" x="75"/>
        <item m="1" x="81"/>
        <item m="1" x="73"/>
        <item m="1" x="50"/>
        <item x="40"/>
        <item x="41"/>
        <item x="42"/>
        <item x="43"/>
        <item m="1" x="95"/>
        <item m="1" x="82"/>
        <item m="1" x="60"/>
        <item m="1" x="59"/>
        <item m="1" x="48"/>
        <item m="1" x="47"/>
        <item m="1" x="67"/>
        <item m="1" x="93"/>
        <item x="44"/>
        <item x="45"/>
        <item x="46"/>
        <item m="1" x="88"/>
        <item m="1" x="66"/>
        <item m="1" x="98"/>
        <item m="1" x="97"/>
        <item m="1" x="96"/>
        <item x="8"/>
        <item x="14"/>
        <item x="25"/>
        <item x="28"/>
        <item x="31"/>
        <item x="37"/>
        <item t="default"/>
      </items>
    </pivotField>
  </pivotFields>
  <rowFields count="1">
    <field x="6"/>
  </rowFields>
  <rowItems count="48">
    <i>
      <x v="4"/>
    </i>
    <i>
      <x v="5"/>
    </i>
    <i>
      <x v="8"/>
    </i>
    <i>
      <x v="10"/>
    </i>
    <i>
      <x v="11"/>
    </i>
    <i>
      <x v="12"/>
    </i>
    <i>
      <x v="13"/>
    </i>
    <i>
      <x v="14"/>
    </i>
    <i>
      <x v="18"/>
    </i>
    <i>
      <x v="19"/>
    </i>
    <i>
      <x v="21"/>
    </i>
    <i>
      <x v="22"/>
    </i>
    <i>
      <x v="23"/>
    </i>
    <i>
      <x v="36"/>
    </i>
    <i>
      <x v="37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88"/>
    </i>
    <i>
      <x v="89"/>
    </i>
    <i>
      <x v="90"/>
    </i>
    <i>
      <x v="91"/>
    </i>
    <i>
      <x v="100"/>
    </i>
    <i>
      <x v="101"/>
    </i>
    <i>
      <x v="102"/>
    </i>
    <i>
      <x v="108"/>
    </i>
    <i>
      <x v="109"/>
    </i>
    <i>
      <x v="110"/>
    </i>
    <i>
      <x v="111"/>
    </i>
    <i>
      <x v="112"/>
    </i>
    <i>
      <x v="1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62"/>
  <sheetViews>
    <sheetView workbookViewId="0">
      <selection sqref="A1:C1"/>
    </sheetView>
  </sheetViews>
  <sheetFormatPr defaultRowHeight="14.4" x14ac:dyDescent="0.3"/>
  <cols>
    <col min="1" max="1" width="24.21875" bestFit="1" customWidth="1"/>
    <col min="2" max="2" width="8.44140625" bestFit="1" customWidth="1"/>
    <col min="3" max="4" width="10.44140625" bestFit="1" customWidth="1"/>
    <col min="5" max="5" width="8.44140625" bestFit="1" customWidth="1"/>
  </cols>
  <sheetData>
    <row r="1" spans="1:11" ht="15.6" x14ac:dyDescent="0.3">
      <c r="A1" s="88" t="s">
        <v>45</v>
      </c>
      <c r="B1" s="88"/>
      <c r="C1" s="88"/>
      <c r="D1" s="44"/>
      <c r="E1" s="44"/>
    </row>
    <row r="2" spans="1:11" x14ac:dyDescent="0.3">
      <c r="A2" s="81" t="s">
        <v>46</v>
      </c>
      <c r="B2" s="81"/>
      <c r="C2" s="81"/>
      <c r="D2" s="44"/>
      <c r="E2" s="44"/>
    </row>
    <row r="3" spans="1:11" x14ac:dyDescent="0.3">
      <c r="A3" s="81" t="s">
        <v>47</v>
      </c>
      <c r="B3" s="81"/>
      <c r="C3" s="81"/>
      <c r="D3" s="44"/>
      <c r="E3" s="44"/>
    </row>
    <row r="4" spans="1:11" x14ac:dyDescent="0.3">
      <c r="A4" s="81" t="s">
        <v>48</v>
      </c>
      <c r="B4" s="81"/>
      <c r="C4" s="81"/>
      <c r="D4" s="44"/>
      <c r="E4" s="44"/>
    </row>
    <row r="5" spans="1:11" x14ac:dyDescent="0.3">
      <c r="A5" s="81" t="s">
        <v>49</v>
      </c>
      <c r="B5" s="81"/>
      <c r="C5" s="81"/>
      <c r="D5" s="44"/>
      <c r="E5" s="44"/>
    </row>
    <row r="6" spans="1:11" x14ac:dyDescent="0.3">
      <c r="A6" s="82" t="s">
        <v>50</v>
      </c>
      <c r="B6" s="82"/>
      <c r="C6" s="82"/>
      <c r="D6" s="44"/>
      <c r="E6" s="44"/>
    </row>
    <row r="7" spans="1:11" ht="15.6" x14ac:dyDescent="0.3">
      <c r="A7" s="80" t="s">
        <v>51</v>
      </c>
      <c r="B7" s="80"/>
      <c r="C7" s="80"/>
      <c r="D7" s="44"/>
      <c r="E7" s="44"/>
    </row>
    <row r="8" spans="1:11" x14ac:dyDescent="0.3">
      <c r="A8" s="81" t="s">
        <v>20</v>
      </c>
      <c r="B8" s="81"/>
      <c r="C8" s="81"/>
      <c r="D8" s="44"/>
      <c r="E8" s="44"/>
    </row>
    <row r="9" spans="1:11" x14ac:dyDescent="0.3">
      <c r="A9" s="82" t="s">
        <v>52</v>
      </c>
      <c r="B9" s="82"/>
      <c r="C9" s="82"/>
      <c r="D9" s="44"/>
      <c r="E9" s="44"/>
    </row>
    <row r="10" spans="1:11" x14ac:dyDescent="0.3">
      <c r="A10" s="45" t="s">
        <v>53</v>
      </c>
      <c r="B10" s="83" t="s">
        <v>51</v>
      </c>
      <c r="C10" s="83"/>
      <c r="D10" s="83"/>
      <c r="E10" s="83"/>
    </row>
    <row r="11" spans="1:11" x14ac:dyDescent="0.3">
      <c r="A11" s="46" t="s">
        <v>53</v>
      </c>
      <c r="B11" s="84" t="s">
        <v>54</v>
      </c>
      <c r="C11" s="85"/>
      <c r="D11" s="85"/>
      <c r="E11" s="85"/>
    </row>
    <row r="12" spans="1:11" x14ac:dyDescent="0.3">
      <c r="A12" s="63" t="s">
        <v>21</v>
      </c>
      <c r="B12" s="86" t="s">
        <v>52</v>
      </c>
      <c r="C12" s="87"/>
      <c r="D12" s="87"/>
      <c r="E12" s="87"/>
    </row>
    <row r="13" spans="1:11" ht="24" x14ac:dyDescent="0.3">
      <c r="A13" s="63" t="s">
        <v>53</v>
      </c>
      <c r="B13" s="64" t="s">
        <v>22</v>
      </c>
      <c r="C13" s="64" t="s">
        <v>23</v>
      </c>
      <c r="D13" s="64" t="s">
        <v>24</v>
      </c>
      <c r="E13" s="48" t="s">
        <v>25</v>
      </c>
    </row>
    <row r="14" spans="1:11" x14ac:dyDescent="0.3">
      <c r="A14" s="65" t="s">
        <v>53</v>
      </c>
      <c r="B14" s="66" t="s">
        <v>26</v>
      </c>
      <c r="C14" s="66" t="s">
        <v>26</v>
      </c>
      <c r="D14" s="66" t="s">
        <v>26</v>
      </c>
      <c r="E14" s="49" t="s">
        <v>26</v>
      </c>
      <c r="F14" s="67" t="s">
        <v>55</v>
      </c>
      <c r="H14" s="68" t="s">
        <v>56</v>
      </c>
      <c r="J14" s="68" t="s">
        <v>57</v>
      </c>
    </row>
    <row r="15" spans="1:11" x14ac:dyDescent="0.3">
      <c r="A15" s="69" t="s">
        <v>58</v>
      </c>
      <c r="B15" s="70"/>
      <c r="C15" s="71">
        <v>20</v>
      </c>
      <c r="D15" s="71">
        <v>20</v>
      </c>
      <c r="E15" s="72"/>
      <c r="F15">
        <f>VLOOKUP(A15,[2]BAYERProductwiseStocknSalesFrom!$A$2:$G$49,7,0)</f>
        <v>20</v>
      </c>
      <c r="G15" t="b">
        <f>F15=C15</f>
        <v>1</v>
      </c>
      <c r="H15">
        <f>VLOOKUP(A15,[2]BAYERProductwiseStocknSalesFrom!$A$2:$J$49,10,0)</f>
        <v>20</v>
      </c>
      <c r="I15" t="b">
        <f>H15=D15</f>
        <v>1</v>
      </c>
      <c r="J15" s="73">
        <f>B15+F15-H15</f>
        <v>0</v>
      </c>
      <c r="K15" t="b">
        <f>J15=E15</f>
        <v>1</v>
      </c>
    </row>
    <row r="16" spans="1:11" x14ac:dyDescent="0.3">
      <c r="A16" s="69" t="s">
        <v>59</v>
      </c>
      <c r="B16" s="70"/>
      <c r="C16" s="71">
        <v>200</v>
      </c>
      <c r="D16" s="71">
        <v>200</v>
      </c>
      <c r="E16" s="72"/>
      <c r="F16">
        <f>VLOOKUP(A16,[2]BAYERProductwiseStocknSalesFrom!$A$2:$G$49,7,0)</f>
        <v>200</v>
      </c>
      <c r="G16" t="b">
        <f t="shared" ref="G16:G62" si="0">F16=C16</f>
        <v>1</v>
      </c>
      <c r="H16">
        <f>VLOOKUP(A16,[2]BAYERProductwiseStocknSalesFrom!$A$2:$J$49,10,0)</f>
        <v>200</v>
      </c>
      <c r="I16" t="b">
        <f t="shared" ref="I16:I62" si="1">H16=D16</f>
        <v>1</v>
      </c>
      <c r="J16" s="73">
        <f t="shared" ref="J16:J62" si="2">B16+F16-H16</f>
        <v>0</v>
      </c>
      <c r="K16" t="b">
        <f t="shared" ref="K16:K62" si="3">J16=E16</f>
        <v>1</v>
      </c>
    </row>
    <row r="17" spans="1:11" x14ac:dyDescent="0.3">
      <c r="A17" s="69" t="s">
        <v>60</v>
      </c>
      <c r="B17" s="70"/>
      <c r="C17" s="71">
        <v>100</v>
      </c>
      <c r="D17" s="71">
        <v>31</v>
      </c>
      <c r="E17" s="74">
        <v>69</v>
      </c>
      <c r="F17">
        <f>VLOOKUP(A17,[2]BAYERProductwiseStocknSalesFrom!$A$2:$G$49,7,0)</f>
        <v>100</v>
      </c>
      <c r="G17" t="b">
        <f t="shared" si="0"/>
        <v>1</v>
      </c>
      <c r="H17">
        <f>VLOOKUP(A17,[2]BAYERProductwiseStocknSalesFrom!$A$2:$J$49,10,0)</f>
        <v>31</v>
      </c>
      <c r="I17" t="b">
        <f t="shared" si="1"/>
        <v>1</v>
      </c>
      <c r="J17" s="73">
        <f t="shared" si="2"/>
        <v>69</v>
      </c>
      <c r="K17" t="b">
        <f t="shared" si="3"/>
        <v>1</v>
      </c>
    </row>
    <row r="18" spans="1:11" x14ac:dyDescent="0.3">
      <c r="A18" s="69" t="s">
        <v>61</v>
      </c>
      <c r="B18" s="70"/>
      <c r="C18" s="71">
        <v>250</v>
      </c>
      <c r="D18" s="71">
        <v>77</v>
      </c>
      <c r="E18" s="74">
        <v>173</v>
      </c>
      <c r="F18">
        <f>VLOOKUP(A18,[2]BAYERProductwiseStocknSalesFrom!$A$2:$G$49,7,0)</f>
        <v>250</v>
      </c>
      <c r="G18" t="b">
        <f t="shared" si="0"/>
        <v>1</v>
      </c>
      <c r="H18">
        <f>VLOOKUP(A18,[2]BAYERProductwiseStocknSalesFrom!$A$2:$J$49,10,0)</f>
        <v>77</v>
      </c>
      <c r="I18" t="b">
        <f t="shared" si="1"/>
        <v>1</v>
      </c>
      <c r="J18" s="73">
        <f t="shared" si="2"/>
        <v>173</v>
      </c>
      <c r="K18" t="b">
        <f t="shared" si="3"/>
        <v>1</v>
      </c>
    </row>
    <row r="19" spans="1:11" x14ac:dyDescent="0.3">
      <c r="A19" s="69" t="s">
        <v>62</v>
      </c>
      <c r="B19" s="70"/>
      <c r="C19" s="71">
        <v>50</v>
      </c>
      <c r="D19" s="71">
        <v>50</v>
      </c>
      <c r="E19" s="72"/>
      <c r="F19">
        <f>VLOOKUP(A19,[2]BAYERProductwiseStocknSalesFrom!$A$2:$G$49,7,0)</f>
        <v>50</v>
      </c>
      <c r="G19" t="b">
        <f t="shared" si="0"/>
        <v>1</v>
      </c>
      <c r="H19">
        <f>VLOOKUP(A19,[2]BAYERProductwiseStocknSalesFrom!$A$2:$J$49,10,0)</f>
        <v>50</v>
      </c>
      <c r="I19" t="b">
        <f t="shared" si="1"/>
        <v>1</v>
      </c>
      <c r="J19" s="73">
        <f t="shared" si="2"/>
        <v>0</v>
      </c>
      <c r="K19" t="b">
        <f t="shared" si="3"/>
        <v>1</v>
      </c>
    </row>
    <row r="20" spans="1:11" x14ac:dyDescent="0.3">
      <c r="A20" s="69" t="s">
        <v>63</v>
      </c>
      <c r="B20" s="70"/>
      <c r="C20" s="71">
        <v>1000</v>
      </c>
      <c r="D20" s="71">
        <v>998</v>
      </c>
      <c r="E20" s="74">
        <v>2</v>
      </c>
      <c r="F20">
        <f>VLOOKUP(A20,[2]BAYERProductwiseStocknSalesFrom!$A$2:$G$49,7,0)</f>
        <v>1000</v>
      </c>
      <c r="G20" t="b">
        <f t="shared" si="0"/>
        <v>1</v>
      </c>
      <c r="H20">
        <f>VLOOKUP(A20,[2]BAYERProductwiseStocknSalesFrom!$A$2:$J$49,10,0)</f>
        <v>998</v>
      </c>
      <c r="I20" t="b">
        <f t="shared" si="1"/>
        <v>1</v>
      </c>
      <c r="J20" s="73">
        <f t="shared" si="2"/>
        <v>2</v>
      </c>
      <c r="K20" t="b">
        <f t="shared" si="3"/>
        <v>1</v>
      </c>
    </row>
    <row r="21" spans="1:11" x14ac:dyDescent="0.3">
      <c r="A21" s="69" t="s">
        <v>64</v>
      </c>
      <c r="B21" s="70"/>
      <c r="C21" s="70"/>
      <c r="D21" s="70"/>
      <c r="E21" s="72"/>
      <c r="F21">
        <f>VLOOKUP(A21,[2]BAYERProductwiseStocknSalesFrom!$A$2:$G$49,7,0)</f>
        <v>0</v>
      </c>
      <c r="G21" t="b">
        <f t="shared" si="0"/>
        <v>1</v>
      </c>
      <c r="H21">
        <f>VLOOKUP(A21,[2]BAYERProductwiseStocknSalesFrom!$A$2:$J$49,10,0)</f>
        <v>0</v>
      </c>
      <c r="I21" t="b">
        <f t="shared" si="1"/>
        <v>1</v>
      </c>
      <c r="J21" s="73">
        <f t="shared" si="2"/>
        <v>0</v>
      </c>
      <c r="K21" t="b">
        <f t="shared" si="3"/>
        <v>1</v>
      </c>
    </row>
    <row r="22" spans="1:11" x14ac:dyDescent="0.3">
      <c r="A22" s="69" t="s">
        <v>65</v>
      </c>
      <c r="B22" s="70"/>
      <c r="C22" s="71">
        <v>640</v>
      </c>
      <c r="D22" s="71">
        <v>640</v>
      </c>
      <c r="E22" s="72"/>
      <c r="F22">
        <f>VLOOKUP(A22,[2]BAYERProductwiseStocknSalesFrom!$A$2:$G$49,7,0)</f>
        <v>640</v>
      </c>
      <c r="G22" t="b">
        <f t="shared" si="0"/>
        <v>1</v>
      </c>
      <c r="H22">
        <f>VLOOKUP(A22,[2]BAYERProductwiseStocknSalesFrom!$A$2:$J$49,10,0)</f>
        <v>640</v>
      </c>
      <c r="I22" t="b">
        <f t="shared" si="1"/>
        <v>1</v>
      </c>
      <c r="J22" s="73">
        <f t="shared" si="2"/>
        <v>0</v>
      </c>
      <c r="K22" t="b">
        <f t="shared" si="3"/>
        <v>1</v>
      </c>
    </row>
    <row r="23" spans="1:11" x14ac:dyDescent="0.3">
      <c r="A23" s="69" t="s">
        <v>66</v>
      </c>
      <c r="B23" s="70"/>
      <c r="C23" s="71">
        <v>20</v>
      </c>
      <c r="D23" s="71">
        <v>20</v>
      </c>
      <c r="E23" s="72"/>
      <c r="F23">
        <f>VLOOKUP(A23,[2]BAYERProductwiseStocknSalesFrom!$A$2:$G$49,7,0)</f>
        <v>20</v>
      </c>
      <c r="G23" t="b">
        <f t="shared" si="0"/>
        <v>1</v>
      </c>
      <c r="H23">
        <f>VLOOKUP(A23,[2]BAYERProductwiseStocknSalesFrom!$A$2:$J$49,10,0)</f>
        <v>20</v>
      </c>
      <c r="I23" t="b">
        <f t="shared" si="1"/>
        <v>1</v>
      </c>
      <c r="J23" s="73">
        <f t="shared" si="2"/>
        <v>0</v>
      </c>
      <c r="K23" t="b">
        <f t="shared" si="3"/>
        <v>1</v>
      </c>
    </row>
    <row r="24" spans="1:11" x14ac:dyDescent="0.3">
      <c r="A24" s="69" t="s">
        <v>67</v>
      </c>
      <c r="B24" s="70"/>
      <c r="C24" s="71">
        <v>200</v>
      </c>
      <c r="D24" s="71">
        <v>200</v>
      </c>
      <c r="E24" s="72"/>
      <c r="F24">
        <f>VLOOKUP(A24,[2]BAYERProductwiseStocknSalesFrom!$A$2:$G$49,7,0)</f>
        <v>200</v>
      </c>
      <c r="G24" t="b">
        <f t="shared" si="0"/>
        <v>1</v>
      </c>
      <c r="H24">
        <f>VLOOKUP(A24,[2]BAYERProductwiseStocknSalesFrom!$A$2:$J$49,10,0)</f>
        <v>200</v>
      </c>
      <c r="I24" t="b">
        <f t="shared" si="1"/>
        <v>1</v>
      </c>
      <c r="J24" s="73">
        <f t="shared" si="2"/>
        <v>0</v>
      </c>
      <c r="K24" t="b">
        <f t="shared" si="3"/>
        <v>1</v>
      </c>
    </row>
    <row r="25" spans="1:11" x14ac:dyDescent="0.3">
      <c r="A25" s="69" t="s">
        <v>68</v>
      </c>
      <c r="B25" s="70"/>
      <c r="C25" s="71">
        <v>100</v>
      </c>
      <c r="D25" s="71">
        <v>84</v>
      </c>
      <c r="E25" s="74">
        <v>16</v>
      </c>
      <c r="F25">
        <f>VLOOKUP(A25,[2]BAYERProductwiseStocknSalesFrom!$A$2:$G$49,7,0)</f>
        <v>100</v>
      </c>
      <c r="G25" t="b">
        <f t="shared" si="0"/>
        <v>1</v>
      </c>
      <c r="H25">
        <f>VLOOKUP(A25,[2]BAYERProductwiseStocknSalesFrom!$A$2:$J$49,10,0)</f>
        <v>84</v>
      </c>
      <c r="I25" t="b">
        <f t="shared" si="1"/>
        <v>1</v>
      </c>
      <c r="J25" s="73">
        <f t="shared" si="2"/>
        <v>16</v>
      </c>
      <c r="K25" t="b">
        <f t="shared" si="3"/>
        <v>1</v>
      </c>
    </row>
    <row r="26" spans="1:11" x14ac:dyDescent="0.3">
      <c r="A26" s="69" t="s">
        <v>69</v>
      </c>
      <c r="B26" s="70"/>
      <c r="C26" s="71">
        <v>2250</v>
      </c>
      <c r="D26" s="71">
        <v>2200</v>
      </c>
      <c r="E26" s="74">
        <v>50</v>
      </c>
      <c r="F26">
        <f>VLOOKUP(A26,[2]BAYERProductwiseStocknSalesFrom!$A$2:$G$49,7,0)</f>
        <v>2250</v>
      </c>
      <c r="G26" t="b">
        <f t="shared" si="0"/>
        <v>1</v>
      </c>
      <c r="H26">
        <f>VLOOKUP(A26,[2]BAYERProductwiseStocknSalesFrom!$A$2:$J$49,10,0)</f>
        <v>2200</v>
      </c>
      <c r="I26" t="b">
        <f t="shared" si="1"/>
        <v>1</v>
      </c>
      <c r="J26" s="73">
        <f t="shared" si="2"/>
        <v>50</v>
      </c>
      <c r="K26" t="b">
        <f t="shared" si="3"/>
        <v>1</v>
      </c>
    </row>
    <row r="27" spans="1:11" x14ac:dyDescent="0.3">
      <c r="A27" s="75" t="s">
        <v>70</v>
      </c>
      <c r="B27" s="76"/>
      <c r="C27" s="77">
        <v>2800</v>
      </c>
      <c r="D27" s="77">
        <v>2800</v>
      </c>
      <c r="E27" s="78"/>
      <c r="F27">
        <f>VLOOKUP(A27,[2]BAYERProductwiseStocknSalesFrom!$A$2:$G$49,7,0)</f>
        <v>2800</v>
      </c>
      <c r="G27" t="b">
        <f t="shared" si="0"/>
        <v>1</v>
      </c>
      <c r="H27">
        <f>VLOOKUP(A27,[2]BAYERProductwiseStocknSalesFrom!$A$2:$J$49,10,0)</f>
        <v>2800</v>
      </c>
      <c r="I27" t="b">
        <f t="shared" si="1"/>
        <v>1</v>
      </c>
      <c r="J27" s="73">
        <f t="shared" si="2"/>
        <v>0</v>
      </c>
      <c r="K27" t="b">
        <f t="shared" si="3"/>
        <v>1</v>
      </c>
    </row>
    <row r="28" spans="1:11" x14ac:dyDescent="0.3">
      <c r="A28" s="69" t="s">
        <v>71</v>
      </c>
      <c r="B28" s="70"/>
      <c r="C28" s="71">
        <v>200</v>
      </c>
      <c r="D28" s="71">
        <v>200</v>
      </c>
      <c r="E28" s="72"/>
      <c r="F28">
        <f>VLOOKUP(A28,[2]BAYERProductwiseStocknSalesFrom!$A$2:$G$49,7,0)</f>
        <v>200</v>
      </c>
      <c r="G28" t="b">
        <f t="shared" si="0"/>
        <v>1</v>
      </c>
      <c r="H28">
        <f>VLOOKUP(A28,[2]BAYERProductwiseStocknSalesFrom!$A$2:$J$49,10,0)</f>
        <v>200</v>
      </c>
      <c r="I28" t="b">
        <f t="shared" si="1"/>
        <v>1</v>
      </c>
      <c r="J28" s="73">
        <f t="shared" si="2"/>
        <v>0</v>
      </c>
      <c r="K28" t="b">
        <f t="shared" si="3"/>
        <v>1</v>
      </c>
    </row>
    <row r="29" spans="1:11" x14ac:dyDescent="0.3">
      <c r="A29" s="69" t="s">
        <v>72</v>
      </c>
      <c r="B29" s="70"/>
      <c r="C29" s="71">
        <v>500</v>
      </c>
      <c r="D29" s="71">
        <v>500</v>
      </c>
      <c r="E29" s="72"/>
      <c r="F29">
        <f>VLOOKUP(A29,[2]BAYERProductwiseStocknSalesFrom!$A$2:$G$49,7,0)</f>
        <v>500</v>
      </c>
      <c r="G29" t="b">
        <f t="shared" si="0"/>
        <v>1</v>
      </c>
      <c r="H29">
        <f>VLOOKUP(A29,[2]BAYERProductwiseStocknSalesFrom!$A$2:$J$49,10,0)</f>
        <v>500</v>
      </c>
      <c r="I29" t="b">
        <f t="shared" si="1"/>
        <v>1</v>
      </c>
      <c r="J29" s="73">
        <f t="shared" si="2"/>
        <v>0</v>
      </c>
      <c r="K29" t="b">
        <f t="shared" si="3"/>
        <v>1</v>
      </c>
    </row>
    <row r="30" spans="1:11" x14ac:dyDescent="0.3">
      <c r="A30" s="69" t="s">
        <v>73</v>
      </c>
      <c r="B30" s="70"/>
      <c r="C30" s="70"/>
      <c r="D30" s="70"/>
      <c r="E30" s="72"/>
      <c r="F30">
        <f>VLOOKUP(A30,[2]BAYERProductwiseStocknSalesFrom!$A$2:$G$49,7,0)</f>
        <v>0</v>
      </c>
      <c r="G30" t="b">
        <f t="shared" si="0"/>
        <v>1</v>
      </c>
      <c r="H30">
        <f>VLOOKUP(A30,[2]BAYERProductwiseStocknSalesFrom!$A$2:$J$49,10,0)</f>
        <v>0</v>
      </c>
      <c r="I30" t="b">
        <f t="shared" si="1"/>
        <v>1</v>
      </c>
      <c r="J30" s="73">
        <f t="shared" si="2"/>
        <v>0</v>
      </c>
      <c r="K30" t="b">
        <f t="shared" si="3"/>
        <v>1</v>
      </c>
    </row>
    <row r="31" spans="1:11" x14ac:dyDescent="0.3">
      <c r="A31" s="69" t="s">
        <v>74</v>
      </c>
      <c r="B31" s="70"/>
      <c r="C31" s="71">
        <v>3000</v>
      </c>
      <c r="D31" s="71">
        <v>3000</v>
      </c>
      <c r="E31" s="72"/>
      <c r="F31">
        <f>VLOOKUP(A31,[2]BAYERProductwiseStocknSalesFrom!$A$2:$G$49,7,0)</f>
        <v>3000</v>
      </c>
      <c r="G31" t="b">
        <f t="shared" si="0"/>
        <v>1</v>
      </c>
      <c r="H31">
        <f>VLOOKUP(A31,[2]BAYERProductwiseStocknSalesFrom!$A$2:$J$49,10,0)</f>
        <v>3000</v>
      </c>
      <c r="I31" t="b">
        <f t="shared" si="1"/>
        <v>1</v>
      </c>
      <c r="J31" s="73">
        <f t="shared" si="2"/>
        <v>0</v>
      </c>
      <c r="K31" t="b">
        <f t="shared" si="3"/>
        <v>1</v>
      </c>
    </row>
    <row r="32" spans="1:11" x14ac:dyDescent="0.3">
      <c r="A32" s="69" t="s">
        <v>75</v>
      </c>
      <c r="B32" s="70"/>
      <c r="C32" s="70"/>
      <c r="D32" s="70"/>
      <c r="E32" s="72"/>
      <c r="F32">
        <f>VLOOKUP(A32,[2]BAYERProductwiseStocknSalesFrom!$A$2:$G$49,7,0)</f>
        <v>0</v>
      </c>
      <c r="G32" t="b">
        <f t="shared" si="0"/>
        <v>1</v>
      </c>
      <c r="H32">
        <f>VLOOKUP(A32,[2]BAYERProductwiseStocknSalesFrom!$A$2:$J$49,10,0)</f>
        <v>0</v>
      </c>
      <c r="I32" t="b">
        <f t="shared" si="1"/>
        <v>1</v>
      </c>
      <c r="J32" s="73">
        <f t="shared" si="2"/>
        <v>0</v>
      </c>
      <c r="K32" t="b">
        <f t="shared" si="3"/>
        <v>1</v>
      </c>
    </row>
    <row r="33" spans="1:11" x14ac:dyDescent="0.3">
      <c r="A33" s="69" t="s">
        <v>76</v>
      </c>
      <c r="B33" s="70"/>
      <c r="C33" s="70"/>
      <c r="D33" s="70"/>
      <c r="E33" s="72"/>
      <c r="F33">
        <f>VLOOKUP(A33,[2]BAYERProductwiseStocknSalesFrom!$A$2:$G$49,7,0)</f>
        <v>0</v>
      </c>
      <c r="G33" t="b">
        <f t="shared" si="0"/>
        <v>1</v>
      </c>
      <c r="H33">
        <f>VLOOKUP(A33,[2]BAYERProductwiseStocknSalesFrom!$A$2:$J$49,10,0)</f>
        <v>0</v>
      </c>
      <c r="I33" t="b">
        <f t="shared" si="1"/>
        <v>1</v>
      </c>
      <c r="J33" s="73">
        <f t="shared" si="2"/>
        <v>0</v>
      </c>
      <c r="K33" t="b">
        <f t="shared" si="3"/>
        <v>1</v>
      </c>
    </row>
    <row r="34" spans="1:11" x14ac:dyDescent="0.3">
      <c r="A34" s="69" t="s">
        <v>77</v>
      </c>
      <c r="B34" s="71">
        <v>21</v>
      </c>
      <c r="C34" s="71">
        <v>60</v>
      </c>
      <c r="D34" s="71">
        <v>61</v>
      </c>
      <c r="E34" s="74">
        <v>20</v>
      </c>
      <c r="F34">
        <f>VLOOKUP(A34,[2]BAYERProductwiseStocknSalesFrom!$A$2:$G$49,7,0)</f>
        <v>60</v>
      </c>
      <c r="G34" t="b">
        <f t="shared" si="0"/>
        <v>1</v>
      </c>
      <c r="H34">
        <f>VLOOKUP(A34,[2]BAYERProductwiseStocknSalesFrom!$A$2:$J$49,10,0)</f>
        <v>61</v>
      </c>
      <c r="I34" t="b">
        <f t="shared" si="1"/>
        <v>1</v>
      </c>
      <c r="J34" s="73">
        <f t="shared" si="2"/>
        <v>20</v>
      </c>
      <c r="K34" t="b">
        <f t="shared" si="3"/>
        <v>1</v>
      </c>
    </row>
    <row r="35" spans="1:11" x14ac:dyDescent="0.3">
      <c r="A35" s="69" t="s">
        <v>78</v>
      </c>
      <c r="B35" s="70"/>
      <c r="C35" s="71">
        <v>100</v>
      </c>
      <c r="D35" s="71">
        <v>120</v>
      </c>
      <c r="E35" s="74">
        <v>-20</v>
      </c>
      <c r="F35">
        <f>VLOOKUP(A35,[2]BAYERProductwiseStocknSalesFrom!$A$2:$G$49,7,0)</f>
        <v>100</v>
      </c>
      <c r="G35" t="b">
        <f t="shared" si="0"/>
        <v>1</v>
      </c>
      <c r="H35">
        <f>VLOOKUP(A35,[2]BAYERProductwiseStocknSalesFrom!$A$2:$J$49,10,0)</f>
        <v>120</v>
      </c>
      <c r="I35" t="b">
        <f t="shared" si="1"/>
        <v>1</v>
      </c>
      <c r="J35" s="73">
        <f t="shared" si="2"/>
        <v>-20</v>
      </c>
      <c r="K35" t="b">
        <f t="shared" si="3"/>
        <v>1</v>
      </c>
    </row>
    <row r="36" spans="1:11" x14ac:dyDescent="0.3">
      <c r="A36" s="69" t="s">
        <v>79</v>
      </c>
      <c r="B36" s="70"/>
      <c r="C36" s="71">
        <v>640</v>
      </c>
      <c r="D36" s="71">
        <v>557</v>
      </c>
      <c r="E36" s="74">
        <v>83</v>
      </c>
      <c r="F36">
        <f>VLOOKUP(A36,[2]BAYERProductwiseStocknSalesFrom!$A$2:$G$49,7,0)</f>
        <v>640</v>
      </c>
      <c r="G36" t="b">
        <f t="shared" si="0"/>
        <v>1</v>
      </c>
      <c r="H36">
        <f>VLOOKUP(A36,[2]BAYERProductwiseStocknSalesFrom!$A$2:$J$49,10,0)</f>
        <v>557</v>
      </c>
      <c r="I36" t="b">
        <f t="shared" si="1"/>
        <v>1</v>
      </c>
      <c r="J36" s="73">
        <f t="shared" si="2"/>
        <v>83</v>
      </c>
      <c r="K36" t="b">
        <f t="shared" si="3"/>
        <v>1</v>
      </c>
    </row>
    <row r="37" spans="1:11" x14ac:dyDescent="0.3">
      <c r="A37" s="69" t="s">
        <v>80</v>
      </c>
      <c r="B37" s="71">
        <v>3</v>
      </c>
      <c r="C37" s="71">
        <v>105</v>
      </c>
      <c r="D37" s="71">
        <v>105</v>
      </c>
      <c r="E37" s="74">
        <v>3</v>
      </c>
      <c r="F37">
        <f>VLOOKUP(A37,[2]BAYERProductwiseStocknSalesFrom!$A$2:$G$49,7,0)</f>
        <v>105</v>
      </c>
      <c r="G37" t="b">
        <f t="shared" si="0"/>
        <v>1</v>
      </c>
      <c r="H37">
        <f>VLOOKUP(A37,[2]BAYERProductwiseStocknSalesFrom!$A$2:$J$49,10,0)</f>
        <v>105</v>
      </c>
      <c r="I37" t="b">
        <f t="shared" si="1"/>
        <v>1</v>
      </c>
      <c r="J37" s="73">
        <f t="shared" si="2"/>
        <v>3</v>
      </c>
      <c r="K37" t="b">
        <f t="shared" si="3"/>
        <v>1</v>
      </c>
    </row>
    <row r="38" spans="1:11" x14ac:dyDescent="0.3">
      <c r="A38" s="69" t="s">
        <v>81</v>
      </c>
      <c r="B38" s="71">
        <v>8</v>
      </c>
      <c r="C38" s="71">
        <v>100</v>
      </c>
      <c r="D38" s="71">
        <v>81</v>
      </c>
      <c r="E38" s="74">
        <v>27</v>
      </c>
      <c r="F38">
        <f>VLOOKUP(A38,[2]BAYERProductwiseStocknSalesFrom!$A$2:$G$49,7,0)</f>
        <v>100</v>
      </c>
      <c r="G38" t="b">
        <f t="shared" si="0"/>
        <v>1</v>
      </c>
      <c r="H38">
        <f>VLOOKUP(A38,[2]BAYERProductwiseStocknSalesFrom!$A$2:$J$49,10,0)</f>
        <v>81</v>
      </c>
      <c r="I38" t="b">
        <f t="shared" si="1"/>
        <v>1</v>
      </c>
      <c r="J38" s="73">
        <f t="shared" si="2"/>
        <v>27</v>
      </c>
      <c r="K38" t="b">
        <f t="shared" si="3"/>
        <v>1</v>
      </c>
    </row>
    <row r="39" spans="1:11" x14ac:dyDescent="0.3">
      <c r="A39" s="69" t="s">
        <v>82</v>
      </c>
      <c r="B39" s="70"/>
      <c r="C39" s="71">
        <v>500</v>
      </c>
      <c r="D39" s="71">
        <v>500</v>
      </c>
      <c r="E39" s="72"/>
      <c r="F39">
        <f>VLOOKUP(A39,[2]BAYERProductwiseStocknSalesFrom!$A$2:$G$49,7,0)</f>
        <v>500</v>
      </c>
      <c r="G39" t="b">
        <f t="shared" si="0"/>
        <v>1</v>
      </c>
      <c r="H39">
        <f>VLOOKUP(A39,[2]BAYERProductwiseStocknSalesFrom!$A$2:$J$49,10,0)</f>
        <v>500</v>
      </c>
      <c r="I39" t="b">
        <f t="shared" si="1"/>
        <v>1</v>
      </c>
      <c r="J39" s="73">
        <f t="shared" si="2"/>
        <v>0</v>
      </c>
      <c r="K39" t="b">
        <f t="shared" si="3"/>
        <v>1</v>
      </c>
    </row>
    <row r="40" spans="1:11" x14ac:dyDescent="0.3">
      <c r="A40" s="69" t="s">
        <v>83</v>
      </c>
      <c r="B40" s="71">
        <v>2</v>
      </c>
      <c r="C40" s="71">
        <v>340</v>
      </c>
      <c r="D40" s="71">
        <v>129</v>
      </c>
      <c r="E40" s="74">
        <v>213</v>
      </c>
      <c r="F40">
        <f>VLOOKUP(A40,[2]BAYERProductwiseStocknSalesFrom!$A$2:$G$49,7,0)</f>
        <v>340</v>
      </c>
      <c r="G40" t="b">
        <f t="shared" si="0"/>
        <v>1</v>
      </c>
      <c r="H40">
        <f>VLOOKUP(A40,[2]BAYERProductwiseStocknSalesFrom!$A$2:$J$49,10,0)</f>
        <v>129</v>
      </c>
      <c r="I40" t="b">
        <f t="shared" si="1"/>
        <v>1</v>
      </c>
      <c r="J40" s="73">
        <f t="shared" si="2"/>
        <v>213</v>
      </c>
      <c r="K40" t="b">
        <f t="shared" si="3"/>
        <v>1</v>
      </c>
    </row>
    <row r="41" spans="1:11" x14ac:dyDescent="0.3">
      <c r="A41" s="69" t="s">
        <v>84</v>
      </c>
      <c r="B41" s="70"/>
      <c r="C41" s="71">
        <v>100</v>
      </c>
      <c r="D41" s="71">
        <v>100</v>
      </c>
      <c r="E41" s="72"/>
      <c r="F41">
        <f>VLOOKUP(A41,[2]BAYERProductwiseStocknSalesFrom!$A$2:$G$49,7,0)</f>
        <v>100</v>
      </c>
      <c r="G41" t="b">
        <f t="shared" si="0"/>
        <v>1</v>
      </c>
      <c r="H41">
        <f>VLOOKUP(A41,[2]BAYERProductwiseStocknSalesFrom!$A$2:$J$49,10,0)</f>
        <v>100</v>
      </c>
      <c r="I41" t="b">
        <f t="shared" si="1"/>
        <v>1</v>
      </c>
      <c r="J41" s="73">
        <f t="shared" si="2"/>
        <v>0</v>
      </c>
      <c r="K41" t="b">
        <f t="shared" si="3"/>
        <v>1</v>
      </c>
    </row>
    <row r="42" spans="1:11" x14ac:dyDescent="0.3">
      <c r="A42" s="69" t="s">
        <v>85</v>
      </c>
      <c r="B42" s="70"/>
      <c r="C42" s="70"/>
      <c r="D42" s="70"/>
      <c r="E42" s="72"/>
      <c r="F42">
        <f>VLOOKUP(A42,[2]BAYERProductwiseStocknSalesFrom!$A$2:$G$49,7,0)</f>
        <v>0</v>
      </c>
      <c r="G42" t="b">
        <f t="shared" si="0"/>
        <v>1</v>
      </c>
      <c r="H42">
        <f>VLOOKUP(A42,[2]BAYERProductwiseStocknSalesFrom!$A$2:$J$49,10,0)</f>
        <v>0</v>
      </c>
      <c r="I42" t="b">
        <f t="shared" si="1"/>
        <v>1</v>
      </c>
      <c r="J42" s="73">
        <f t="shared" si="2"/>
        <v>0</v>
      </c>
      <c r="K42" t="b">
        <f t="shared" si="3"/>
        <v>1</v>
      </c>
    </row>
    <row r="43" spans="1:11" x14ac:dyDescent="0.3">
      <c r="A43" s="69" t="s">
        <v>86</v>
      </c>
      <c r="B43" s="70"/>
      <c r="C43" s="70"/>
      <c r="D43" s="70"/>
      <c r="E43" s="72"/>
      <c r="F43">
        <f>VLOOKUP(A43,[2]BAYERProductwiseStocknSalesFrom!$A$2:$G$49,7,0)</f>
        <v>0</v>
      </c>
      <c r="G43" t="b">
        <f t="shared" si="0"/>
        <v>1</v>
      </c>
      <c r="H43">
        <f>VLOOKUP(A43,[2]BAYERProductwiseStocknSalesFrom!$A$2:$J$49,10,0)</f>
        <v>0</v>
      </c>
      <c r="I43" t="b">
        <f t="shared" si="1"/>
        <v>1</v>
      </c>
      <c r="J43" s="73">
        <f t="shared" si="2"/>
        <v>0</v>
      </c>
      <c r="K43" t="b">
        <f t="shared" si="3"/>
        <v>1</v>
      </c>
    </row>
    <row r="44" spans="1:11" x14ac:dyDescent="0.3">
      <c r="A44" s="69" t="s">
        <v>87</v>
      </c>
      <c r="B44" s="70"/>
      <c r="C44" s="71">
        <v>220</v>
      </c>
      <c r="D44" s="71">
        <v>200</v>
      </c>
      <c r="E44" s="74">
        <v>20</v>
      </c>
      <c r="F44">
        <f>VLOOKUP(A44,[2]BAYERProductwiseStocknSalesFrom!$A$2:$G$49,7,0)</f>
        <v>220</v>
      </c>
      <c r="G44" t="b">
        <f t="shared" si="0"/>
        <v>1</v>
      </c>
      <c r="H44">
        <f>VLOOKUP(A44,[2]BAYERProductwiseStocknSalesFrom!$A$2:$J$49,10,0)</f>
        <v>200</v>
      </c>
      <c r="I44" t="b">
        <f t="shared" si="1"/>
        <v>1</v>
      </c>
      <c r="J44" s="73">
        <f t="shared" si="2"/>
        <v>20</v>
      </c>
      <c r="K44" t="b">
        <f t="shared" si="3"/>
        <v>1</v>
      </c>
    </row>
    <row r="45" spans="1:11" x14ac:dyDescent="0.3">
      <c r="A45" s="69" t="s">
        <v>88</v>
      </c>
      <c r="B45" s="70"/>
      <c r="C45" s="71">
        <v>200</v>
      </c>
      <c r="D45" s="71">
        <v>186</v>
      </c>
      <c r="E45" s="74">
        <v>14</v>
      </c>
      <c r="F45">
        <f>VLOOKUP(A45,[2]BAYERProductwiseStocknSalesFrom!$A$2:$G$49,7,0)</f>
        <v>200</v>
      </c>
      <c r="G45" t="b">
        <f t="shared" si="0"/>
        <v>1</v>
      </c>
      <c r="H45">
        <f>VLOOKUP(A45,[2]BAYERProductwiseStocknSalesFrom!$A$2:$J$49,10,0)</f>
        <v>186</v>
      </c>
      <c r="I45" t="b">
        <f t="shared" si="1"/>
        <v>1</v>
      </c>
      <c r="J45" s="73">
        <f t="shared" si="2"/>
        <v>14</v>
      </c>
      <c r="K45" t="b">
        <f t="shared" si="3"/>
        <v>1</v>
      </c>
    </row>
    <row r="46" spans="1:11" x14ac:dyDescent="0.3">
      <c r="A46" s="69" t="s">
        <v>89</v>
      </c>
      <c r="B46" s="70"/>
      <c r="C46" s="71">
        <v>250</v>
      </c>
      <c r="D46" s="71">
        <v>250</v>
      </c>
      <c r="E46" s="72"/>
      <c r="F46">
        <f>VLOOKUP(A46,[2]BAYERProductwiseStocknSalesFrom!$A$2:$G$49,7,0)</f>
        <v>250</v>
      </c>
      <c r="G46" t="b">
        <f t="shared" si="0"/>
        <v>1</v>
      </c>
      <c r="H46">
        <f>VLOOKUP(A46,[2]BAYERProductwiseStocknSalesFrom!$A$2:$J$49,10,0)</f>
        <v>250</v>
      </c>
      <c r="I46" t="b">
        <f t="shared" si="1"/>
        <v>1</v>
      </c>
      <c r="J46" s="73">
        <f t="shared" si="2"/>
        <v>0</v>
      </c>
      <c r="K46" t="b">
        <f t="shared" si="3"/>
        <v>1</v>
      </c>
    </row>
    <row r="47" spans="1:11" x14ac:dyDescent="0.3">
      <c r="A47" s="69" t="s">
        <v>90</v>
      </c>
      <c r="B47" s="70"/>
      <c r="C47" s="70"/>
      <c r="D47" s="70"/>
      <c r="E47" s="72"/>
      <c r="F47">
        <f>VLOOKUP(A47,[2]BAYERProductwiseStocknSalesFrom!$A$2:$G$49,7,0)</f>
        <v>0</v>
      </c>
      <c r="G47" t="b">
        <f t="shared" si="0"/>
        <v>1</v>
      </c>
      <c r="H47">
        <f>VLOOKUP(A47,[2]BAYERProductwiseStocknSalesFrom!$A$2:$J$49,10,0)</f>
        <v>0</v>
      </c>
      <c r="I47" t="b">
        <f t="shared" si="1"/>
        <v>1</v>
      </c>
      <c r="J47" s="73">
        <f t="shared" si="2"/>
        <v>0</v>
      </c>
      <c r="K47" t="b">
        <f t="shared" si="3"/>
        <v>1</v>
      </c>
    </row>
    <row r="48" spans="1:11" x14ac:dyDescent="0.3">
      <c r="A48" s="69" t="s">
        <v>91</v>
      </c>
      <c r="B48" s="70"/>
      <c r="C48" s="70"/>
      <c r="D48" s="70"/>
      <c r="E48" s="72"/>
      <c r="F48">
        <f>VLOOKUP(A48,[2]BAYERProductwiseStocknSalesFrom!$A$2:$G$49,7,0)</f>
        <v>0</v>
      </c>
      <c r="G48" t="b">
        <f t="shared" si="0"/>
        <v>1</v>
      </c>
      <c r="H48">
        <f>VLOOKUP(A48,[2]BAYERProductwiseStocknSalesFrom!$A$2:$J$49,10,0)</f>
        <v>0</v>
      </c>
      <c r="I48" t="b">
        <f t="shared" si="1"/>
        <v>1</v>
      </c>
      <c r="J48" s="73">
        <f t="shared" si="2"/>
        <v>0</v>
      </c>
      <c r="K48" t="b">
        <f t="shared" si="3"/>
        <v>1</v>
      </c>
    </row>
    <row r="49" spans="1:11" x14ac:dyDescent="0.3">
      <c r="A49" s="69" t="s">
        <v>92</v>
      </c>
      <c r="B49" s="70"/>
      <c r="C49" s="71">
        <v>1520</v>
      </c>
      <c r="D49" s="71">
        <v>1520</v>
      </c>
      <c r="E49" s="72"/>
      <c r="F49">
        <f>VLOOKUP(A49,[2]BAYERProductwiseStocknSalesFrom!$A$2:$G$49,7,0)</f>
        <v>1520</v>
      </c>
      <c r="G49" t="b">
        <f t="shared" si="0"/>
        <v>1</v>
      </c>
      <c r="H49">
        <f>VLOOKUP(A49,[2]BAYERProductwiseStocknSalesFrom!$A$2:$J$49,10,0)</f>
        <v>1520</v>
      </c>
      <c r="I49" t="b">
        <f t="shared" si="1"/>
        <v>1</v>
      </c>
      <c r="J49" s="73">
        <f t="shared" si="2"/>
        <v>0</v>
      </c>
      <c r="K49" t="b">
        <f t="shared" si="3"/>
        <v>1</v>
      </c>
    </row>
    <row r="50" spans="1:11" x14ac:dyDescent="0.3">
      <c r="A50" s="69" t="s">
        <v>93</v>
      </c>
      <c r="B50" s="70"/>
      <c r="C50" s="71">
        <v>200</v>
      </c>
      <c r="D50" s="71">
        <v>200</v>
      </c>
      <c r="E50" s="72"/>
      <c r="F50">
        <f>VLOOKUP(A50,[2]BAYERProductwiseStocknSalesFrom!$A$2:$G$49,7,0)</f>
        <v>200</v>
      </c>
      <c r="G50" t="b">
        <f t="shared" si="0"/>
        <v>1</v>
      </c>
      <c r="H50">
        <f>VLOOKUP(A50,[2]BAYERProductwiseStocknSalesFrom!$A$2:$J$49,10,0)</f>
        <v>200</v>
      </c>
      <c r="I50" t="b">
        <f t="shared" si="1"/>
        <v>1</v>
      </c>
      <c r="J50" s="73">
        <f t="shared" si="2"/>
        <v>0</v>
      </c>
      <c r="K50" t="b">
        <f t="shared" si="3"/>
        <v>1</v>
      </c>
    </row>
    <row r="51" spans="1:11" x14ac:dyDescent="0.3">
      <c r="A51" s="69" t="s">
        <v>94</v>
      </c>
      <c r="B51" s="70"/>
      <c r="C51" s="70"/>
      <c r="D51" s="70"/>
      <c r="E51" s="72"/>
      <c r="F51">
        <f>VLOOKUP(A51,[2]BAYERProductwiseStocknSalesFrom!$A$2:$G$49,7,0)</f>
        <v>0</v>
      </c>
      <c r="G51" t="b">
        <f t="shared" si="0"/>
        <v>1</v>
      </c>
      <c r="H51">
        <f>VLOOKUP(A51,[2]BAYERProductwiseStocknSalesFrom!$A$2:$J$49,10,0)</f>
        <v>0</v>
      </c>
      <c r="I51" t="b">
        <f t="shared" si="1"/>
        <v>1</v>
      </c>
      <c r="J51" s="73">
        <f t="shared" si="2"/>
        <v>0</v>
      </c>
      <c r="K51" t="b">
        <f t="shared" si="3"/>
        <v>1</v>
      </c>
    </row>
    <row r="52" spans="1:11" x14ac:dyDescent="0.3">
      <c r="A52" s="69" t="s">
        <v>95</v>
      </c>
      <c r="B52" s="70"/>
      <c r="C52" s="71">
        <v>750</v>
      </c>
      <c r="D52" s="71">
        <v>750</v>
      </c>
      <c r="E52" s="72"/>
      <c r="F52">
        <f>VLOOKUP(A52,[2]BAYERProductwiseStocknSalesFrom!$A$2:$G$49,7,0)</f>
        <v>750</v>
      </c>
      <c r="G52" t="b">
        <f t="shared" si="0"/>
        <v>1</v>
      </c>
      <c r="H52">
        <f>VLOOKUP(A52,[2]BAYERProductwiseStocknSalesFrom!$A$2:$J$49,10,0)</f>
        <v>750</v>
      </c>
      <c r="I52" t="b">
        <f t="shared" si="1"/>
        <v>1</v>
      </c>
      <c r="J52" s="73">
        <f t="shared" si="2"/>
        <v>0</v>
      </c>
      <c r="K52" t="b">
        <f t="shared" si="3"/>
        <v>1</v>
      </c>
    </row>
    <row r="53" spans="1:11" x14ac:dyDescent="0.3">
      <c r="A53" s="69" t="s">
        <v>96</v>
      </c>
      <c r="B53" s="70"/>
      <c r="C53" s="71">
        <v>200</v>
      </c>
      <c r="D53" s="71">
        <v>200</v>
      </c>
      <c r="E53" s="72"/>
      <c r="F53">
        <f>VLOOKUP(A53,[2]BAYERProductwiseStocknSalesFrom!$A$2:$G$49,7,0)</f>
        <v>200</v>
      </c>
      <c r="G53" t="b">
        <f t="shared" si="0"/>
        <v>1</v>
      </c>
      <c r="H53">
        <f>VLOOKUP(A53,[2]BAYERProductwiseStocknSalesFrom!$A$2:$J$49,10,0)</f>
        <v>200</v>
      </c>
      <c r="I53" t="b">
        <f t="shared" si="1"/>
        <v>1</v>
      </c>
      <c r="J53" s="73">
        <f t="shared" si="2"/>
        <v>0</v>
      </c>
      <c r="K53" t="b">
        <f t="shared" si="3"/>
        <v>1</v>
      </c>
    </row>
    <row r="54" spans="1:11" x14ac:dyDescent="0.3">
      <c r="A54" s="69" t="s">
        <v>97</v>
      </c>
      <c r="B54" s="70"/>
      <c r="C54" s="71">
        <v>920</v>
      </c>
      <c r="D54" s="71">
        <v>920</v>
      </c>
      <c r="E54" s="72"/>
      <c r="F54">
        <f>VLOOKUP(A54,[2]BAYERProductwiseStocknSalesFrom!$A$2:$G$49,7,0)</f>
        <v>920</v>
      </c>
      <c r="G54" t="b">
        <f t="shared" si="0"/>
        <v>1</v>
      </c>
      <c r="H54">
        <f>VLOOKUP(A54,[2]BAYERProductwiseStocknSalesFrom!$A$2:$J$49,10,0)</f>
        <v>920</v>
      </c>
      <c r="I54" t="b">
        <f t="shared" si="1"/>
        <v>1</v>
      </c>
      <c r="J54" s="73">
        <f t="shared" si="2"/>
        <v>0</v>
      </c>
      <c r="K54" t="b">
        <f t="shared" si="3"/>
        <v>1</v>
      </c>
    </row>
    <row r="55" spans="1:11" x14ac:dyDescent="0.3">
      <c r="A55" s="69" t="s">
        <v>98</v>
      </c>
      <c r="B55" s="70"/>
      <c r="C55" s="71">
        <v>400</v>
      </c>
      <c r="D55" s="71">
        <v>400</v>
      </c>
      <c r="E55" s="72"/>
      <c r="F55">
        <f>VLOOKUP(A55,[2]BAYERProductwiseStocknSalesFrom!$A$2:$G$49,7,0)</f>
        <v>400</v>
      </c>
      <c r="G55" t="b">
        <f t="shared" si="0"/>
        <v>1</v>
      </c>
      <c r="H55">
        <f>VLOOKUP(A55,[2]BAYERProductwiseStocknSalesFrom!$A$2:$J$49,10,0)</f>
        <v>400</v>
      </c>
      <c r="I55" t="b">
        <f t="shared" si="1"/>
        <v>1</v>
      </c>
      <c r="J55" s="73">
        <f t="shared" si="2"/>
        <v>0</v>
      </c>
      <c r="K55" t="b">
        <f t="shared" si="3"/>
        <v>1</v>
      </c>
    </row>
    <row r="56" spans="1:11" x14ac:dyDescent="0.3">
      <c r="A56" s="69" t="s">
        <v>99</v>
      </c>
      <c r="B56" s="70"/>
      <c r="C56" s="70"/>
      <c r="D56" s="70"/>
      <c r="E56" s="72"/>
      <c r="F56">
        <f>VLOOKUP(A56,[2]BAYERProductwiseStocknSalesFrom!$A$2:$G$49,7,0)</f>
        <v>0</v>
      </c>
      <c r="G56" t="b">
        <f t="shared" si="0"/>
        <v>1</v>
      </c>
      <c r="H56">
        <f>VLOOKUP(A56,[2]BAYERProductwiseStocknSalesFrom!$A$2:$J$49,10,0)</f>
        <v>0</v>
      </c>
      <c r="I56" t="b">
        <f t="shared" si="1"/>
        <v>1</v>
      </c>
      <c r="J56" s="73">
        <f t="shared" si="2"/>
        <v>0</v>
      </c>
      <c r="K56" t="b">
        <f t="shared" si="3"/>
        <v>1</v>
      </c>
    </row>
    <row r="57" spans="1:11" x14ac:dyDescent="0.3">
      <c r="A57" s="69" t="s">
        <v>100</v>
      </c>
      <c r="B57" s="71">
        <v>177</v>
      </c>
      <c r="C57" s="71">
        <v>1750</v>
      </c>
      <c r="D57" s="71">
        <v>1908</v>
      </c>
      <c r="E57" s="74">
        <v>19</v>
      </c>
      <c r="F57">
        <f>VLOOKUP(A57,[2]BAYERProductwiseStocknSalesFrom!$A$2:$G$49,7,0)</f>
        <v>1750</v>
      </c>
      <c r="G57" t="b">
        <f t="shared" si="0"/>
        <v>1</v>
      </c>
      <c r="H57">
        <f>VLOOKUP(A57,[2]BAYERProductwiseStocknSalesFrom!$A$2:$J$49,10,0)</f>
        <v>1908</v>
      </c>
      <c r="I57" t="b">
        <f t="shared" si="1"/>
        <v>1</v>
      </c>
      <c r="J57" s="73">
        <f t="shared" si="2"/>
        <v>19</v>
      </c>
      <c r="K57" t="b">
        <f t="shared" si="3"/>
        <v>1</v>
      </c>
    </row>
    <row r="58" spans="1:11" x14ac:dyDescent="0.3">
      <c r="A58" s="69" t="s">
        <v>101</v>
      </c>
      <c r="B58" s="70"/>
      <c r="C58" s="71">
        <v>400</v>
      </c>
      <c r="D58" s="71">
        <v>413</v>
      </c>
      <c r="E58" s="74">
        <v>-13</v>
      </c>
      <c r="F58">
        <f>VLOOKUP(A58,[2]BAYERProductwiseStocknSalesFrom!$A$2:$G$49,7,0)</f>
        <v>400</v>
      </c>
      <c r="G58" t="b">
        <f t="shared" si="0"/>
        <v>1</v>
      </c>
      <c r="H58">
        <f>VLOOKUP(A58,[2]BAYERProductwiseStocknSalesFrom!$A$2:$J$49,10,0)</f>
        <v>413</v>
      </c>
      <c r="I58" t="b">
        <f t="shared" si="1"/>
        <v>1</v>
      </c>
      <c r="J58" s="73">
        <f t="shared" si="2"/>
        <v>-13</v>
      </c>
      <c r="K58" t="b">
        <f t="shared" si="3"/>
        <v>1</v>
      </c>
    </row>
    <row r="59" spans="1:11" x14ac:dyDescent="0.3">
      <c r="A59" s="69" t="s">
        <v>102</v>
      </c>
      <c r="B59" s="71">
        <v>138</v>
      </c>
      <c r="C59" s="71">
        <v>2600</v>
      </c>
      <c r="D59" s="71">
        <v>2738</v>
      </c>
      <c r="E59" s="72"/>
      <c r="F59">
        <f>VLOOKUP(A59,[2]BAYERProductwiseStocknSalesFrom!$A$2:$G$49,7,0)</f>
        <v>2600</v>
      </c>
      <c r="G59" t="b">
        <f t="shared" si="0"/>
        <v>1</v>
      </c>
      <c r="H59">
        <f>VLOOKUP(A59,[2]BAYERProductwiseStocknSalesFrom!$A$2:$J$49,10,0)</f>
        <v>2738</v>
      </c>
      <c r="I59" t="b">
        <f t="shared" si="1"/>
        <v>1</v>
      </c>
      <c r="J59" s="73">
        <f t="shared" si="2"/>
        <v>0</v>
      </c>
      <c r="K59" t="b">
        <f t="shared" si="3"/>
        <v>1</v>
      </c>
    </row>
    <row r="60" spans="1:11" x14ac:dyDescent="0.3">
      <c r="A60" s="69" t="s">
        <v>103</v>
      </c>
      <c r="B60" s="70"/>
      <c r="C60" s="71">
        <v>50</v>
      </c>
      <c r="D60" s="71">
        <v>49</v>
      </c>
      <c r="E60" s="74">
        <v>1</v>
      </c>
      <c r="F60">
        <f>VLOOKUP(A60,[2]BAYERProductwiseStocknSalesFrom!$A$2:$G$49,7,0)</f>
        <v>50</v>
      </c>
      <c r="G60" t="b">
        <f t="shared" si="0"/>
        <v>1</v>
      </c>
      <c r="H60">
        <f>VLOOKUP(A60,[2]BAYERProductwiseStocknSalesFrom!$A$2:$J$49,10,0)</f>
        <v>49</v>
      </c>
      <c r="I60" t="b">
        <f t="shared" si="1"/>
        <v>1</v>
      </c>
      <c r="J60" s="73">
        <f t="shared" si="2"/>
        <v>1</v>
      </c>
      <c r="K60" t="b">
        <f t="shared" si="3"/>
        <v>1</v>
      </c>
    </row>
    <row r="61" spans="1:11" x14ac:dyDescent="0.3">
      <c r="A61" s="69" t="s">
        <v>104</v>
      </c>
      <c r="B61" s="70"/>
      <c r="C61" s="71">
        <v>200</v>
      </c>
      <c r="D61" s="71">
        <v>200</v>
      </c>
      <c r="E61" s="72"/>
      <c r="F61">
        <f>VLOOKUP(A61,[2]BAYERProductwiseStocknSalesFrom!$A$2:$G$49,7,0)</f>
        <v>200</v>
      </c>
      <c r="G61" t="b">
        <f t="shared" si="0"/>
        <v>1</v>
      </c>
      <c r="H61">
        <f>VLOOKUP(A61,[2]BAYERProductwiseStocknSalesFrom!$A$2:$J$49,10,0)</f>
        <v>200</v>
      </c>
      <c r="I61" t="b">
        <f t="shared" si="1"/>
        <v>1</v>
      </c>
      <c r="J61" s="73">
        <f t="shared" si="2"/>
        <v>0</v>
      </c>
      <c r="K61" t="b">
        <f t="shared" si="3"/>
        <v>1</v>
      </c>
    </row>
    <row r="62" spans="1:11" x14ac:dyDescent="0.3">
      <c r="A62" s="69" t="s">
        <v>105</v>
      </c>
      <c r="B62" s="70"/>
      <c r="C62" s="71">
        <v>800</v>
      </c>
      <c r="D62" s="71">
        <v>797</v>
      </c>
      <c r="E62" s="74">
        <v>3</v>
      </c>
      <c r="F62">
        <f>VLOOKUP(A62,[2]BAYERProductwiseStocknSalesFrom!$A$2:$G$49,7,0)</f>
        <v>800</v>
      </c>
      <c r="G62" t="b">
        <f t="shared" si="0"/>
        <v>1</v>
      </c>
      <c r="H62">
        <f>VLOOKUP(A62,[2]BAYERProductwiseStocknSalesFrom!$A$2:$J$49,10,0)</f>
        <v>797</v>
      </c>
      <c r="I62" t="b">
        <f t="shared" si="1"/>
        <v>1</v>
      </c>
      <c r="J62" s="73">
        <f t="shared" si="2"/>
        <v>3</v>
      </c>
      <c r="K62" t="b">
        <f t="shared" si="3"/>
        <v>1</v>
      </c>
    </row>
  </sheetData>
  <mergeCells count="12">
    <mergeCell ref="B12:E12"/>
    <mergeCell ref="A1:C1"/>
    <mergeCell ref="A2:C2"/>
    <mergeCell ref="A3:C3"/>
    <mergeCell ref="A4:C4"/>
    <mergeCell ref="A5:C5"/>
    <mergeCell ref="A6:C6"/>
    <mergeCell ref="A7:C7"/>
    <mergeCell ref="A8:C8"/>
    <mergeCell ref="A9:C9"/>
    <mergeCell ref="B10:E10"/>
    <mergeCell ref="B11:E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0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6" width="26.21875" style="30" bestFit="1" customWidth="1"/>
    <col min="7" max="7" width="35.3320312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2" t="s">
        <v>30</v>
      </c>
      <c r="G1" s="30" t="s">
        <v>29</v>
      </c>
      <c r="I1" s="54" t="s">
        <v>32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50" t="s">
        <v>58</v>
      </c>
      <c r="B2" s="60"/>
      <c r="C2" s="60">
        <v>20</v>
      </c>
      <c r="D2" s="60">
        <v>20</v>
      </c>
      <c r="E2" s="60"/>
      <c r="F2" s="53" t="s">
        <v>157</v>
      </c>
      <c r="G2" s="30" t="s">
        <v>38</v>
      </c>
      <c r="I2" s="55" t="s">
        <v>38</v>
      </c>
      <c r="J2" s="56"/>
      <c r="K2" s="56">
        <v>20</v>
      </c>
      <c r="L2" s="56">
        <v>20</v>
      </c>
      <c r="M2" s="56"/>
    </row>
    <row r="3" spans="1:17" x14ac:dyDescent="0.3">
      <c r="A3" s="50" t="s">
        <v>59</v>
      </c>
      <c r="B3" s="51"/>
      <c r="C3" s="51">
        <v>200</v>
      </c>
      <c r="D3" s="51">
        <v>200</v>
      </c>
      <c r="E3" s="51"/>
      <c r="F3" s="53" t="s">
        <v>158</v>
      </c>
      <c r="G3" s="30" t="s">
        <v>31</v>
      </c>
      <c r="I3" s="55" t="s">
        <v>31</v>
      </c>
      <c r="J3" s="56"/>
      <c r="K3" s="56">
        <v>200</v>
      </c>
      <c r="L3" s="56">
        <v>200</v>
      </c>
      <c r="M3" s="56"/>
    </row>
    <row r="4" spans="1:17" x14ac:dyDescent="0.3">
      <c r="A4" s="50" t="s">
        <v>60</v>
      </c>
      <c r="B4" s="61"/>
      <c r="C4" s="61">
        <v>100</v>
      </c>
      <c r="D4" s="61">
        <v>31</v>
      </c>
      <c r="E4" s="61">
        <v>69</v>
      </c>
      <c r="F4" s="53" t="s">
        <v>159</v>
      </c>
      <c r="G4" s="30" t="s">
        <v>106</v>
      </c>
      <c r="I4" s="55" t="s">
        <v>42</v>
      </c>
      <c r="J4" s="56"/>
      <c r="K4" s="56">
        <v>250</v>
      </c>
      <c r="L4" s="56">
        <v>77</v>
      </c>
      <c r="M4" s="56">
        <v>173</v>
      </c>
    </row>
    <row r="5" spans="1:17" x14ac:dyDescent="0.3">
      <c r="A5" s="50" t="s">
        <v>61</v>
      </c>
      <c r="B5" s="51"/>
      <c r="C5" s="51">
        <v>250</v>
      </c>
      <c r="D5" s="51">
        <v>77</v>
      </c>
      <c r="E5" s="61">
        <v>173</v>
      </c>
      <c r="F5" s="53" t="s">
        <v>160</v>
      </c>
      <c r="G5" s="30" t="s">
        <v>42</v>
      </c>
      <c r="I5" s="55" t="s">
        <v>106</v>
      </c>
      <c r="J5" s="56"/>
      <c r="K5" s="56">
        <v>100</v>
      </c>
      <c r="L5" s="56">
        <v>31</v>
      </c>
      <c r="M5" s="56">
        <v>69</v>
      </c>
    </row>
    <row r="6" spans="1:17" x14ac:dyDescent="0.3">
      <c r="A6" s="50" t="s">
        <v>62</v>
      </c>
      <c r="B6" s="61"/>
      <c r="C6" s="61">
        <v>50</v>
      </c>
      <c r="D6" s="61">
        <v>50</v>
      </c>
      <c r="E6" s="61"/>
      <c r="F6" s="53" t="s">
        <v>161</v>
      </c>
      <c r="G6" s="30" t="s">
        <v>107</v>
      </c>
      <c r="I6" s="55" t="s">
        <v>107</v>
      </c>
      <c r="J6" s="56"/>
      <c r="K6" s="56">
        <v>50</v>
      </c>
      <c r="L6" s="56">
        <v>50</v>
      </c>
      <c r="M6" s="56"/>
    </row>
    <row r="7" spans="1:17" x14ac:dyDescent="0.3">
      <c r="A7" s="50" t="s">
        <v>63</v>
      </c>
      <c r="B7" s="61"/>
      <c r="C7" s="61">
        <v>1000</v>
      </c>
      <c r="D7" s="61">
        <v>998</v>
      </c>
      <c r="E7" s="51">
        <v>2</v>
      </c>
      <c r="F7" s="53" t="s">
        <v>162</v>
      </c>
      <c r="G7" s="30" t="s">
        <v>108</v>
      </c>
      <c r="I7" s="55" t="s">
        <v>108</v>
      </c>
      <c r="J7" s="56"/>
      <c r="K7" s="56">
        <v>1000</v>
      </c>
      <c r="L7" s="56">
        <v>998</v>
      </c>
      <c r="M7" s="56">
        <v>2</v>
      </c>
    </row>
    <row r="8" spans="1:17" x14ac:dyDescent="0.3">
      <c r="A8" s="50" t="s">
        <v>64</v>
      </c>
      <c r="B8" s="51"/>
      <c r="C8" s="51"/>
      <c r="D8" s="51"/>
      <c r="E8" s="61"/>
      <c r="F8" s="53" t="s">
        <v>163</v>
      </c>
      <c r="G8" s="30" t="s">
        <v>109</v>
      </c>
      <c r="I8" s="55" t="s">
        <v>109</v>
      </c>
      <c r="J8" s="56"/>
      <c r="K8" s="56"/>
      <c r="L8" s="56"/>
      <c r="M8" s="56"/>
    </row>
    <row r="9" spans="1:17" x14ac:dyDescent="0.3">
      <c r="A9" s="50" t="s">
        <v>65</v>
      </c>
      <c r="B9" s="61"/>
      <c r="C9" s="61">
        <v>640</v>
      </c>
      <c r="D9" s="61">
        <v>640</v>
      </c>
      <c r="E9" s="61"/>
      <c r="F9" s="53" t="s">
        <v>164</v>
      </c>
      <c r="G9" s="30" t="s">
        <v>110</v>
      </c>
      <c r="I9" s="55" t="s">
        <v>110</v>
      </c>
      <c r="J9" s="56"/>
      <c r="K9" s="56">
        <v>640</v>
      </c>
      <c r="L9" s="56">
        <v>640</v>
      </c>
      <c r="M9" s="56"/>
    </row>
    <row r="10" spans="1:17" x14ac:dyDescent="0.3">
      <c r="A10" s="50" t="s">
        <v>66</v>
      </c>
      <c r="B10" s="61"/>
      <c r="C10" s="61">
        <v>20</v>
      </c>
      <c r="D10" s="61">
        <v>20</v>
      </c>
      <c r="E10" s="61"/>
      <c r="F10" s="53" t="s">
        <v>165</v>
      </c>
      <c r="G10" s="30" t="s">
        <v>144</v>
      </c>
      <c r="I10" s="55" t="s">
        <v>111</v>
      </c>
      <c r="J10" s="56"/>
      <c r="K10" s="56">
        <v>200</v>
      </c>
      <c r="L10" s="56">
        <v>200</v>
      </c>
      <c r="M10" s="56"/>
    </row>
    <row r="11" spans="1:17" x14ac:dyDescent="0.3">
      <c r="A11" s="50" t="s">
        <v>67</v>
      </c>
      <c r="B11" s="61"/>
      <c r="C11" s="61">
        <v>200</v>
      </c>
      <c r="D11" s="61">
        <v>200</v>
      </c>
      <c r="E11" s="61"/>
      <c r="F11" s="53" t="s">
        <v>166</v>
      </c>
      <c r="G11" s="30" t="s">
        <v>111</v>
      </c>
      <c r="I11" s="55" t="s">
        <v>112</v>
      </c>
      <c r="J11" s="56"/>
      <c r="K11" s="56">
        <v>100</v>
      </c>
      <c r="L11" s="56">
        <v>84</v>
      </c>
      <c r="M11" s="56">
        <v>16</v>
      </c>
      <c r="Q11" t="e">
        <f ca="1">OFFSET($I$1,0,0,COUNTA($I:$I),COUNTA($I$1:$M$1))</f>
        <v>#VALUE!</v>
      </c>
    </row>
    <row r="12" spans="1:17" x14ac:dyDescent="0.3">
      <c r="A12" s="50" t="s">
        <v>68</v>
      </c>
      <c r="B12" s="61"/>
      <c r="C12" s="61">
        <v>100</v>
      </c>
      <c r="D12" s="61">
        <v>84</v>
      </c>
      <c r="E12" s="61">
        <v>16</v>
      </c>
      <c r="F12" s="53" t="s">
        <v>167</v>
      </c>
      <c r="G12" s="30" t="s">
        <v>112</v>
      </c>
      <c r="I12" s="55" t="s">
        <v>113</v>
      </c>
      <c r="J12" s="56"/>
      <c r="K12" s="56">
        <v>2250</v>
      </c>
      <c r="L12" s="56">
        <v>2200</v>
      </c>
      <c r="M12" s="56">
        <v>50</v>
      </c>
    </row>
    <row r="13" spans="1:17" x14ac:dyDescent="0.3">
      <c r="A13" s="50" t="s">
        <v>69</v>
      </c>
      <c r="B13" s="61"/>
      <c r="C13" s="61">
        <v>2250</v>
      </c>
      <c r="D13" s="61">
        <v>2200</v>
      </c>
      <c r="E13" s="61">
        <v>50</v>
      </c>
      <c r="F13" s="53" t="s">
        <v>168</v>
      </c>
      <c r="G13" s="30" t="s">
        <v>113</v>
      </c>
      <c r="I13" s="55" t="s">
        <v>114</v>
      </c>
      <c r="J13" s="56"/>
      <c r="K13" s="56">
        <v>2800</v>
      </c>
      <c r="L13" s="56">
        <v>2800</v>
      </c>
      <c r="M13" s="56"/>
    </row>
    <row r="14" spans="1:17" x14ac:dyDescent="0.3">
      <c r="A14" s="50" t="s">
        <v>70</v>
      </c>
      <c r="B14" s="61"/>
      <c r="C14" s="61">
        <v>2800</v>
      </c>
      <c r="D14" s="61">
        <v>2800</v>
      </c>
      <c r="E14" s="61"/>
      <c r="F14" s="53" t="s">
        <v>169</v>
      </c>
      <c r="G14" s="30" t="s">
        <v>114</v>
      </c>
      <c r="I14" s="55" t="s">
        <v>115</v>
      </c>
      <c r="J14" s="56"/>
      <c r="K14" s="56">
        <v>200</v>
      </c>
      <c r="L14" s="56">
        <v>200</v>
      </c>
      <c r="M14" s="56"/>
    </row>
    <row r="15" spans="1:17" x14ac:dyDescent="0.3">
      <c r="A15" s="50" t="s">
        <v>71</v>
      </c>
      <c r="B15" s="61"/>
      <c r="C15" s="61">
        <v>200</v>
      </c>
      <c r="D15" s="61">
        <v>200</v>
      </c>
      <c r="E15" s="61"/>
      <c r="F15" s="53" t="s">
        <v>170</v>
      </c>
      <c r="G15" s="30" t="s">
        <v>115</v>
      </c>
      <c r="I15" s="55" t="s">
        <v>116</v>
      </c>
      <c r="J15" s="56"/>
      <c r="K15" s="56"/>
      <c r="L15" s="56"/>
      <c r="M15" s="56"/>
    </row>
    <row r="16" spans="1:17" x14ac:dyDescent="0.3">
      <c r="A16" s="50" t="s">
        <v>72</v>
      </c>
      <c r="B16" s="51"/>
      <c r="C16" s="51">
        <v>500</v>
      </c>
      <c r="D16" s="51">
        <v>500</v>
      </c>
      <c r="E16" s="51"/>
      <c r="F16" s="53" t="s">
        <v>171</v>
      </c>
      <c r="G16" s="30" t="s">
        <v>145</v>
      </c>
      <c r="I16" s="55" t="s">
        <v>117</v>
      </c>
      <c r="J16" s="56"/>
      <c r="K16" s="56">
        <v>3000</v>
      </c>
      <c r="L16" s="56">
        <v>3000</v>
      </c>
      <c r="M16" s="56"/>
    </row>
    <row r="17" spans="1:13" x14ac:dyDescent="0.3">
      <c r="A17" s="50" t="s">
        <v>73</v>
      </c>
      <c r="B17" s="61"/>
      <c r="C17" s="61"/>
      <c r="D17" s="61"/>
      <c r="E17" s="61"/>
      <c r="F17" s="53" t="s">
        <v>172</v>
      </c>
      <c r="G17" s="30" t="s">
        <v>116</v>
      </c>
      <c r="I17" s="55" t="s">
        <v>118</v>
      </c>
      <c r="J17" s="56"/>
      <c r="K17" s="56"/>
      <c r="L17" s="56"/>
      <c r="M17" s="56"/>
    </row>
    <row r="18" spans="1:13" x14ac:dyDescent="0.3">
      <c r="A18" s="50" t="s">
        <v>74</v>
      </c>
      <c r="B18" s="61"/>
      <c r="C18" s="61">
        <v>3000</v>
      </c>
      <c r="D18" s="61">
        <v>3000</v>
      </c>
      <c r="E18" s="61"/>
      <c r="F18" s="53" t="s">
        <v>173</v>
      </c>
      <c r="G18" s="30" t="s">
        <v>117</v>
      </c>
      <c r="I18" s="55" t="s">
        <v>119</v>
      </c>
      <c r="J18" s="56"/>
      <c r="K18" s="56"/>
      <c r="L18" s="56"/>
      <c r="M18" s="56"/>
    </row>
    <row r="19" spans="1:13" x14ac:dyDescent="0.3">
      <c r="A19" s="50" t="s">
        <v>75</v>
      </c>
      <c r="B19" s="61"/>
      <c r="C19" s="61"/>
      <c r="D19" s="61"/>
      <c r="E19" s="61"/>
      <c r="F19" s="53" t="s">
        <v>174</v>
      </c>
      <c r="G19" s="30" t="s">
        <v>118</v>
      </c>
      <c r="I19" s="55" t="s">
        <v>120</v>
      </c>
      <c r="J19" s="56">
        <v>21</v>
      </c>
      <c r="K19" s="56">
        <v>60</v>
      </c>
      <c r="L19" s="56">
        <v>61</v>
      </c>
      <c r="M19" s="56">
        <v>20</v>
      </c>
    </row>
    <row r="20" spans="1:13" x14ac:dyDescent="0.3">
      <c r="A20" s="50" t="s">
        <v>76</v>
      </c>
      <c r="B20" s="61"/>
      <c r="C20" s="61"/>
      <c r="D20" s="61"/>
      <c r="E20" s="61"/>
      <c r="F20" s="53" t="s">
        <v>175</v>
      </c>
      <c r="G20" s="30" t="s">
        <v>119</v>
      </c>
      <c r="I20" s="55" t="s">
        <v>121</v>
      </c>
      <c r="J20" s="56"/>
      <c r="K20" s="56">
        <v>100</v>
      </c>
      <c r="L20" s="56">
        <v>120</v>
      </c>
      <c r="M20" s="56">
        <v>-20</v>
      </c>
    </row>
    <row r="21" spans="1:13" x14ac:dyDescent="0.3">
      <c r="A21" s="50" t="s">
        <v>77</v>
      </c>
      <c r="B21" s="61">
        <v>21</v>
      </c>
      <c r="C21" s="61">
        <v>60</v>
      </c>
      <c r="D21" s="61">
        <v>61</v>
      </c>
      <c r="E21" s="61">
        <v>20</v>
      </c>
      <c r="F21" s="53" t="s">
        <v>176</v>
      </c>
      <c r="G21" s="30" t="s">
        <v>120</v>
      </c>
      <c r="I21" s="55" t="s">
        <v>122</v>
      </c>
      <c r="J21" s="56"/>
      <c r="K21" s="56">
        <v>640</v>
      </c>
      <c r="L21" s="56">
        <v>557</v>
      </c>
      <c r="M21" s="56">
        <v>83</v>
      </c>
    </row>
    <row r="22" spans="1:13" x14ac:dyDescent="0.3">
      <c r="A22" s="50" t="s">
        <v>78</v>
      </c>
      <c r="B22" s="61"/>
      <c r="C22" s="61">
        <v>100</v>
      </c>
      <c r="D22" s="61">
        <v>120</v>
      </c>
      <c r="E22" s="61">
        <v>-20</v>
      </c>
      <c r="F22" s="53" t="s">
        <v>177</v>
      </c>
      <c r="G22" s="30" t="s">
        <v>121</v>
      </c>
      <c r="I22" s="55" t="s">
        <v>123</v>
      </c>
      <c r="J22" s="56">
        <v>3</v>
      </c>
      <c r="K22" s="56">
        <v>105</v>
      </c>
      <c r="L22" s="56">
        <v>105</v>
      </c>
      <c r="M22" s="56">
        <v>3</v>
      </c>
    </row>
    <row r="23" spans="1:13" x14ac:dyDescent="0.3">
      <c r="A23" s="50" t="s">
        <v>79</v>
      </c>
      <c r="B23" s="61"/>
      <c r="C23" s="61">
        <v>640</v>
      </c>
      <c r="D23" s="61">
        <v>557</v>
      </c>
      <c r="E23" s="61">
        <v>83</v>
      </c>
      <c r="F23" s="53" t="s">
        <v>178</v>
      </c>
      <c r="G23" s="30" t="s">
        <v>122</v>
      </c>
      <c r="I23" s="55" t="s">
        <v>124</v>
      </c>
      <c r="J23" s="56">
        <v>8</v>
      </c>
      <c r="K23" s="56">
        <v>100</v>
      </c>
      <c r="L23" s="56">
        <v>81</v>
      </c>
      <c r="M23" s="56">
        <v>27</v>
      </c>
    </row>
    <row r="24" spans="1:13" x14ac:dyDescent="0.3">
      <c r="A24" s="50" t="s">
        <v>80</v>
      </c>
      <c r="B24" s="61">
        <v>3</v>
      </c>
      <c r="C24" s="61">
        <v>105</v>
      </c>
      <c r="D24" s="61">
        <v>105</v>
      </c>
      <c r="E24" s="61">
        <v>3</v>
      </c>
      <c r="F24" s="53" t="s">
        <v>179</v>
      </c>
      <c r="G24" s="30" t="s">
        <v>123</v>
      </c>
      <c r="I24" s="55" t="s">
        <v>125</v>
      </c>
      <c r="J24" s="56"/>
      <c r="K24" s="56">
        <v>500</v>
      </c>
      <c r="L24" s="56">
        <v>500</v>
      </c>
      <c r="M24" s="56"/>
    </row>
    <row r="25" spans="1:13" x14ac:dyDescent="0.3">
      <c r="A25" s="50" t="s">
        <v>81</v>
      </c>
      <c r="B25" s="61">
        <v>8</v>
      </c>
      <c r="C25" s="61">
        <v>100</v>
      </c>
      <c r="D25" s="61">
        <v>81</v>
      </c>
      <c r="E25" s="61">
        <v>27</v>
      </c>
      <c r="F25" s="53" t="s">
        <v>180</v>
      </c>
      <c r="G25" s="30" t="s">
        <v>124</v>
      </c>
      <c r="I25" s="55" t="s">
        <v>126</v>
      </c>
      <c r="J25" s="56"/>
      <c r="K25" s="56">
        <v>100</v>
      </c>
      <c r="L25" s="56">
        <v>100</v>
      </c>
      <c r="M25" s="56"/>
    </row>
    <row r="26" spans="1:13" x14ac:dyDescent="0.3">
      <c r="A26" s="50" t="s">
        <v>82</v>
      </c>
      <c r="B26" s="61"/>
      <c r="C26" s="61">
        <v>500</v>
      </c>
      <c r="D26" s="61">
        <v>500</v>
      </c>
      <c r="E26" s="61"/>
      <c r="F26" s="53" t="s">
        <v>181</v>
      </c>
      <c r="G26" s="30" t="s">
        <v>125</v>
      </c>
      <c r="I26" s="55" t="s">
        <v>127</v>
      </c>
      <c r="J26" s="56"/>
      <c r="K26" s="56"/>
      <c r="L26" s="56"/>
      <c r="M26" s="56"/>
    </row>
    <row r="27" spans="1:13" x14ac:dyDescent="0.3">
      <c r="A27" s="50" t="s">
        <v>83</v>
      </c>
      <c r="B27" s="61">
        <v>2</v>
      </c>
      <c r="C27" s="61">
        <v>340</v>
      </c>
      <c r="D27" s="61">
        <v>129</v>
      </c>
      <c r="E27" s="61">
        <v>213</v>
      </c>
      <c r="F27" s="53" t="s">
        <v>182</v>
      </c>
      <c r="G27" s="30" t="s">
        <v>146</v>
      </c>
      <c r="I27" s="55" t="s">
        <v>128</v>
      </c>
      <c r="J27" s="56"/>
      <c r="K27" s="56">
        <v>200</v>
      </c>
      <c r="L27" s="56">
        <v>186</v>
      </c>
      <c r="M27" s="56">
        <v>14</v>
      </c>
    </row>
    <row r="28" spans="1:13" x14ac:dyDescent="0.3">
      <c r="A28" s="50" t="s">
        <v>84</v>
      </c>
      <c r="B28" s="61"/>
      <c r="C28" s="61">
        <v>100</v>
      </c>
      <c r="D28" s="61">
        <v>100</v>
      </c>
      <c r="E28" s="61"/>
      <c r="F28" s="53" t="s">
        <v>183</v>
      </c>
      <c r="G28" s="30" t="s">
        <v>126</v>
      </c>
      <c r="I28" s="55" t="s">
        <v>129</v>
      </c>
      <c r="J28" s="56"/>
      <c r="K28" s="56">
        <v>250</v>
      </c>
      <c r="L28" s="56">
        <v>250</v>
      </c>
      <c r="M28" s="56"/>
    </row>
    <row r="29" spans="1:13" x14ac:dyDescent="0.3">
      <c r="A29" s="50" t="s">
        <v>86</v>
      </c>
      <c r="B29" s="61"/>
      <c r="C29" s="61"/>
      <c r="D29" s="61"/>
      <c r="E29" s="61"/>
      <c r="F29" s="53" t="s">
        <v>184</v>
      </c>
      <c r="G29" s="30" t="s">
        <v>127</v>
      </c>
      <c r="I29" s="55" t="s">
        <v>130</v>
      </c>
      <c r="J29" s="56"/>
      <c r="K29" s="56"/>
      <c r="L29" s="56"/>
      <c r="M29" s="56"/>
    </row>
    <row r="30" spans="1:13" x14ac:dyDescent="0.3">
      <c r="A30" s="50" t="s">
        <v>87</v>
      </c>
      <c r="B30" s="61"/>
      <c r="C30" s="61">
        <v>220</v>
      </c>
      <c r="D30" s="61">
        <v>200</v>
      </c>
      <c r="E30" s="61">
        <v>20</v>
      </c>
      <c r="F30" s="53" t="s">
        <v>185</v>
      </c>
      <c r="G30" s="30" t="s">
        <v>147</v>
      </c>
      <c r="I30" s="55" t="s">
        <v>131</v>
      </c>
      <c r="J30" s="56"/>
      <c r="K30" s="56">
        <v>1520</v>
      </c>
      <c r="L30" s="56">
        <v>1520</v>
      </c>
      <c r="M30" s="56"/>
    </row>
    <row r="31" spans="1:13" x14ac:dyDescent="0.3">
      <c r="A31" s="50" t="s">
        <v>88</v>
      </c>
      <c r="B31" s="61"/>
      <c r="C31" s="61">
        <v>200</v>
      </c>
      <c r="D31" s="61">
        <v>186</v>
      </c>
      <c r="E31" s="61">
        <v>14</v>
      </c>
      <c r="F31" s="53" t="s">
        <v>186</v>
      </c>
      <c r="G31" s="30" t="s">
        <v>128</v>
      </c>
      <c r="I31" s="55" t="s">
        <v>132</v>
      </c>
      <c r="J31" s="56"/>
      <c r="K31" s="56">
        <v>200</v>
      </c>
      <c r="L31" s="56">
        <v>200</v>
      </c>
      <c r="M31" s="56"/>
    </row>
    <row r="32" spans="1:13" x14ac:dyDescent="0.3">
      <c r="A32" s="62" t="s">
        <v>89</v>
      </c>
      <c r="B32" s="61"/>
      <c r="C32" s="61">
        <v>250</v>
      </c>
      <c r="D32" s="61">
        <v>250</v>
      </c>
      <c r="E32" s="51"/>
      <c r="F32" s="53" t="s">
        <v>187</v>
      </c>
      <c r="G32" s="30" t="s">
        <v>129</v>
      </c>
      <c r="I32" s="55" t="s">
        <v>133</v>
      </c>
      <c r="J32" s="56"/>
      <c r="K32" s="56"/>
      <c r="L32" s="56"/>
      <c r="M32" s="56"/>
    </row>
    <row r="33" spans="1:13" x14ac:dyDescent="0.3">
      <c r="A33" s="50" t="s">
        <v>90</v>
      </c>
      <c r="B33" s="61"/>
      <c r="C33" s="61"/>
      <c r="D33" s="61"/>
      <c r="E33" s="61"/>
      <c r="F33" s="53" t="s">
        <v>188</v>
      </c>
      <c r="G33" s="30" t="s">
        <v>148</v>
      </c>
      <c r="I33" s="55" t="s">
        <v>134</v>
      </c>
      <c r="J33" s="56"/>
      <c r="K33" s="56">
        <v>750</v>
      </c>
      <c r="L33" s="56">
        <v>750</v>
      </c>
      <c r="M33" s="56"/>
    </row>
    <row r="34" spans="1:13" x14ac:dyDescent="0.3">
      <c r="A34" s="50" t="s">
        <v>91</v>
      </c>
      <c r="B34" s="61"/>
      <c r="C34" s="61"/>
      <c r="D34" s="61"/>
      <c r="E34" s="61"/>
      <c r="F34" s="53" t="s">
        <v>189</v>
      </c>
      <c r="G34" s="30" t="s">
        <v>130</v>
      </c>
      <c r="I34" s="55" t="s">
        <v>135</v>
      </c>
      <c r="J34" s="56"/>
      <c r="K34" s="56">
        <v>920</v>
      </c>
      <c r="L34" s="56">
        <v>920</v>
      </c>
      <c r="M34" s="56"/>
    </row>
    <row r="35" spans="1:13" x14ac:dyDescent="0.3">
      <c r="A35" s="50" t="s">
        <v>92</v>
      </c>
      <c r="B35" s="61"/>
      <c r="C35" s="61">
        <v>1520</v>
      </c>
      <c r="D35" s="61">
        <v>1520</v>
      </c>
      <c r="E35" s="61"/>
      <c r="F35" s="53" t="s">
        <v>190</v>
      </c>
      <c r="G35" s="30" t="s">
        <v>131</v>
      </c>
      <c r="I35" s="55" t="s">
        <v>136</v>
      </c>
      <c r="J35" s="56"/>
      <c r="K35" s="56">
        <v>400</v>
      </c>
      <c r="L35" s="56">
        <v>400</v>
      </c>
      <c r="M35" s="56"/>
    </row>
    <row r="36" spans="1:13" x14ac:dyDescent="0.3">
      <c r="A36" s="50" t="s">
        <v>93</v>
      </c>
      <c r="B36" s="61"/>
      <c r="C36" s="61">
        <v>200</v>
      </c>
      <c r="D36" s="61">
        <v>200</v>
      </c>
      <c r="E36" s="61"/>
      <c r="F36" s="53" t="s">
        <v>191</v>
      </c>
      <c r="G36" s="30" t="s">
        <v>132</v>
      </c>
      <c r="I36" s="55" t="s">
        <v>137</v>
      </c>
      <c r="J36" s="56"/>
      <c r="K36" s="56"/>
      <c r="L36" s="56"/>
      <c r="M36" s="56"/>
    </row>
    <row r="37" spans="1:13" x14ac:dyDescent="0.3">
      <c r="A37" s="50" t="s">
        <v>94</v>
      </c>
      <c r="B37" s="61"/>
      <c r="C37" s="61"/>
      <c r="D37" s="61"/>
      <c r="E37" s="51"/>
      <c r="F37" s="53" t="s">
        <v>192</v>
      </c>
      <c r="G37" s="30" t="s">
        <v>133</v>
      </c>
      <c r="I37" s="55" t="s">
        <v>138</v>
      </c>
      <c r="J37" s="56">
        <v>177</v>
      </c>
      <c r="K37" s="56">
        <v>1750</v>
      </c>
      <c r="L37" s="56">
        <v>1908</v>
      </c>
      <c r="M37" s="56">
        <v>19</v>
      </c>
    </row>
    <row r="38" spans="1:13" x14ac:dyDescent="0.3">
      <c r="A38" s="50" t="s">
        <v>95</v>
      </c>
      <c r="B38" s="61"/>
      <c r="C38" s="61">
        <v>750</v>
      </c>
      <c r="D38" s="61">
        <v>750</v>
      </c>
      <c r="E38" s="61"/>
      <c r="F38" s="53" t="s">
        <v>193</v>
      </c>
      <c r="G38" s="30" t="s">
        <v>134</v>
      </c>
      <c r="I38" s="55" t="s">
        <v>139</v>
      </c>
      <c r="J38" s="56"/>
      <c r="K38" s="56">
        <v>400</v>
      </c>
      <c r="L38" s="56">
        <v>413</v>
      </c>
      <c r="M38" s="56">
        <v>-13</v>
      </c>
    </row>
    <row r="39" spans="1:13" x14ac:dyDescent="0.3">
      <c r="A39" s="50" t="s">
        <v>96</v>
      </c>
      <c r="B39" s="61"/>
      <c r="C39" s="61">
        <v>200</v>
      </c>
      <c r="D39" s="61">
        <v>200</v>
      </c>
      <c r="E39" s="61"/>
      <c r="F39" s="53" t="s">
        <v>194</v>
      </c>
      <c r="G39" s="30" t="s">
        <v>149</v>
      </c>
      <c r="I39" s="55" t="s">
        <v>140</v>
      </c>
      <c r="J39" s="56">
        <v>138</v>
      </c>
      <c r="K39" s="56">
        <v>2600</v>
      </c>
      <c r="L39" s="56">
        <v>2738</v>
      </c>
      <c r="M39" s="56"/>
    </row>
    <row r="40" spans="1:13" x14ac:dyDescent="0.3">
      <c r="A40" s="50" t="s">
        <v>97</v>
      </c>
      <c r="B40" s="51"/>
      <c r="C40" s="51">
        <v>920</v>
      </c>
      <c r="D40" s="51">
        <v>920</v>
      </c>
      <c r="E40" s="61"/>
      <c r="F40" s="53" t="s">
        <v>195</v>
      </c>
      <c r="G40" s="30" t="s">
        <v>135</v>
      </c>
      <c r="I40" s="55" t="s">
        <v>141</v>
      </c>
      <c r="J40" s="56"/>
      <c r="K40" s="56">
        <v>50</v>
      </c>
      <c r="L40" s="56">
        <v>49</v>
      </c>
      <c r="M40" s="56">
        <v>1</v>
      </c>
    </row>
    <row r="41" spans="1:13" x14ac:dyDescent="0.3">
      <c r="A41" s="50" t="s">
        <v>98</v>
      </c>
      <c r="B41" s="61"/>
      <c r="C41" s="61">
        <v>400</v>
      </c>
      <c r="D41" s="61">
        <v>400</v>
      </c>
      <c r="E41" s="61"/>
      <c r="F41" s="53" t="s">
        <v>196</v>
      </c>
      <c r="G41" s="30" t="s">
        <v>136</v>
      </c>
      <c r="I41" s="55" t="s">
        <v>142</v>
      </c>
      <c r="J41" s="56"/>
      <c r="K41" s="56">
        <v>200</v>
      </c>
      <c r="L41" s="56">
        <v>200</v>
      </c>
      <c r="M41" s="56"/>
    </row>
    <row r="42" spans="1:13" x14ac:dyDescent="0.3">
      <c r="A42" s="50" t="s">
        <v>99</v>
      </c>
      <c r="B42" s="61"/>
      <c r="C42" s="61"/>
      <c r="D42" s="61"/>
      <c r="E42" s="61"/>
      <c r="F42" s="53" t="s">
        <v>197</v>
      </c>
      <c r="G42" s="30" t="s">
        <v>137</v>
      </c>
      <c r="I42" s="55" t="s">
        <v>143</v>
      </c>
      <c r="J42" s="56"/>
      <c r="K42" s="56">
        <v>800</v>
      </c>
      <c r="L42" s="56">
        <v>797</v>
      </c>
      <c r="M42" s="56">
        <v>3</v>
      </c>
    </row>
    <row r="43" spans="1:13" x14ac:dyDescent="0.3">
      <c r="A43" s="50" t="s">
        <v>100</v>
      </c>
      <c r="B43" s="61">
        <v>177</v>
      </c>
      <c r="C43" s="61">
        <v>1750</v>
      </c>
      <c r="D43" s="61">
        <v>1908</v>
      </c>
      <c r="E43" s="61">
        <v>19</v>
      </c>
      <c r="F43" s="53" t="s">
        <v>198</v>
      </c>
      <c r="G43" s="30" t="s">
        <v>138</v>
      </c>
      <c r="I43" s="55" t="s">
        <v>144</v>
      </c>
      <c r="J43" s="56"/>
      <c r="K43" s="56">
        <v>20</v>
      </c>
      <c r="L43" s="56">
        <v>20</v>
      </c>
      <c r="M43" s="56"/>
    </row>
    <row r="44" spans="1:13" x14ac:dyDescent="0.3">
      <c r="A44" s="50" t="s">
        <v>101</v>
      </c>
      <c r="B44" s="61"/>
      <c r="C44" s="61">
        <v>400</v>
      </c>
      <c r="D44" s="61">
        <v>413</v>
      </c>
      <c r="E44" s="61">
        <v>-13</v>
      </c>
      <c r="F44" s="53" t="s">
        <v>199</v>
      </c>
      <c r="G44" s="30" t="s">
        <v>139</v>
      </c>
      <c r="I44" s="55" t="s">
        <v>145</v>
      </c>
      <c r="J44" s="56"/>
      <c r="K44" s="56">
        <v>500</v>
      </c>
      <c r="L44" s="56">
        <v>500</v>
      </c>
      <c r="M44" s="56"/>
    </row>
    <row r="45" spans="1:13" x14ac:dyDescent="0.3">
      <c r="A45" s="50" t="s">
        <v>102</v>
      </c>
      <c r="B45" s="61">
        <v>138</v>
      </c>
      <c r="C45" s="61">
        <v>2600</v>
      </c>
      <c r="D45" s="61">
        <v>2738</v>
      </c>
      <c r="E45" s="61"/>
      <c r="F45" s="53" t="s">
        <v>200</v>
      </c>
      <c r="G45" s="30" t="s">
        <v>140</v>
      </c>
      <c r="I45" s="55" t="s">
        <v>146</v>
      </c>
      <c r="J45" s="56">
        <v>2</v>
      </c>
      <c r="K45" s="56">
        <v>340</v>
      </c>
      <c r="L45" s="56">
        <v>129</v>
      </c>
      <c r="M45" s="56">
        <v>213</v>
      </c>
    </row>
    <row r="46" spans="1:13" x14ac:dyDescent="0.3">
      <c r="A46" s="50" t="s">
        <v>103</v>
      </c>
      <c r="B46" s="61"/>
      <c r="C46" s="61">
        <v>50</v>
      </c>
      <c r="D46" s="61">
        <v>49</v>
      </c>
      <c r="E46" s="61">
        <v>1</v>
      </c>
      <c r="F46" s="53" t="s">
        <v>201</v>
      </c>
      <c r="G46" s="30" t="s">
        <v>141</v>
      </c>
      <c r="I46" s="55" t="s">
        <v>147</v>
      </c>
      <c r="J46" s="56"/>
      <c r="K46" s="56">
        <v>220</v>
      </c>
      <c r="L46" s="56">
        <v>200</v>
      </c>
      <c r="M46" s="56">
        <v>20</v>
      </c>
    </row>
    <row r="47" spans="1:13" x14ac:dyDescent="0.3">
      <c r="A47" s="50" t="s">
        <v>104</v>
      </c>
      <c r="B47" s="61"/>
      <c r="C47" s="61">
        <v>200</v>
      </c>
      <c r="D47" s="61">
        <v>200</v>
      </c>
      <c r="E47" s="61"/>
      <c r="F47" s="53" t="s">
        <v>202</v>
      </c>
      <c r="G47" s="30" t="s">
        <v>142</v>
      </c>
      <c r="I47" s="55" t="s">
        <v>148</v>
      </c>
      <c r="J47" s="56"/>
      <c r="K47" s="56"/>
      <c r="L47" s="56"/>
      <c r="M47" s="56"/>
    </row>
    <row r="48" spans="1:13" x14ac:dyDescent="0.3">
      <c r="A48" s="50" t="s">
        <v>105</v>
      </c>
      <c r="B48" s="51"/>
      <c r="C48" s="51">
        <v>800</v>
      </c>
      <c r="D48" s="51">
        <v>797</v>
      </c>
      <c r="E48" s="61">
        <v>3</v>
      </c>
      <c r="F48" s="53" t="s">
        <v>203</v>
      </c>
      <c r="G48" s="30" t="s">
        <v>143</v>
      </c>
      <c r="I48" s="55" t="s">
        <v>149</v>
      </c>
      <c r="J48" s="56"/>
      <c r="K48" s="56">
        <v>200</v>
      </c>
      <c r="L48" s="56">
        <v>200</v>
      </c>
      <c r="M48" s="56"/>
    </row>
    <row r="49" spans="1:13" x14ac:dyDescent="0.3">
      <c r="A49" s="50"/>
      <c r="B49" s="61"/>
      <c r="C49" s="61"/>
      <c r="D49" s="61"/>
      <c r="E49" s="61"/>
      <c r="F49" s="53"/>
      <c r="I49" s="55" t="s">
        <v>27</v>
      </c>
      <c r="J49" s="56">
        <v>349</v>
      </c>
      <c r="K49" s="56">
        <v>23735</v>
      </c>
      <c r="L49" s="56">
        <v>23404</v>
      </c>
      <c r="M49" s="56">
        <v>680</v>
      </c>
    </row>
    <row r="50" spans="1:13" x14ac:dyDescent="0.3">
      <c r="A50" s="50"/>
      <c r="B50" s="51"/>
      <c r="C50" s="51"/>
      <c r="D50" s="51"/>
      <c r="E50" s="51"/>
      <c r="F50" s="53"/>
    </row>
    <row r="51" spans="1:13" x14ac:dyDescent="0.3">
      <c r="A51" s="50"/>
      <c r="B51" s="61"/>
      <c r="C51" s="61"/>
      <c r="D51" s="61"/>
      <c r="E51" s="51"/>
      <c r="F51" s="53"/>
    </row>
    <row r="52" spans="1:13" x14ac:dyDescent="0.3">
      <c r="A52" s="50"/>
      <c r="B52" s="61"/>
      <c r="C52" s="61"/>
      <c r="D52" s="61"/>
      <c r="E52" s="61"/>
      <c r="F52" s="53"/>
    </row>
    <row r="53" spans="1:13" x14ac:dyDescent="0.3">
      <c r="A53" s="50"/>
      <c r="B53" s="51"/>
      <c r="C53" s="51"/>
      <c r="D53" s="51"/>
      <c r="E53" s="61"/>
      <c r="F53" s="53"/>
    </row>
    <row r="54" spans="1:13" x14ac:dyDescent="0.3">
      <c r="A54" s="50"/>
      <c r="B54" s="61"/>
      <c r="C54" s="61"/>
      <c r="D54" s="61"/>
      <c r="E54" s="61"/>
      <c r="F54" s="53"/>
    </row>
    <row r="55" spans="1:13" x14ac:dyDescent="0.3">
      <c r="A55" s="50"/>
      <c r="B55" s="61"/>
      <c r="C55" s="61"/>
      <c r="D55" s="61"/>
      <c r="E55" s="61"/>
      <c r="F55" s="53"/>
    </row>
    <row r="56" spans="1:13" x14ac:dyDescent="0.3">
      <c r="A56" s="50"/>
      <c r="B56" s="61"/>
      <c r="C56" s="61"/>
      <c r="D56" s="61"/>
      <c r="E56" s="61"/>
      <c r="F56" s="53"/>
    </row>
    <row r="57" spans="1:13" x14ac:dyDescent="0.3">
      <c r="A57" s="50"/>
      <c r="B57" s="61"/>
      <c r="C57" s="61"/>
      <c r="D57" s="61"/>
      <c r="E57" s="61"/>
      <c r="F57" s="53"/>
    </row>
    <row r="58" spans="1:13" x14ac:dyDescent="0.3">
      <c r="A58" s="50"/>
      <c r="B58" s="61"/>
      <c r="C58" s="61"/>
      <c r="D58" s="61"/>
      <c r="E58" s="61"/>
      <c r="F58" s="53"/>
    </row>
    <row r="59" spans="1:13" x14ac:dyDescent="0.3">
      <c r="A59" s="50"/>
      <c r="B59" s="61"/>
      <c r="C59" s="61"/>
      <c r="D59" s="61"/>
      <c r="E59" s="61"/>
      <c r="F59" s="53"/>
    </row>
    <row r="60" spans="1:13" x14ac:dyDescent="0.3">
      <c r="A60" s="50"/>
      <c r="B60" s="61"/>
      <c r="C60" s="61"/>
      <c r="D60" s="61"/>
      <c r="E60" s="61"/>
      <c r="F60" s="53"/>
    </row>
    <row r="61" spans="1:13" x14ac:dyDescent="0.3">
      <c r="A61" s="50"/>
      <c r="B61" s="61"/>
      <c r="C61" s="61"/>
      <c r="D61" s="61"/>
      <c r="E61" s="61"/>
      <c r="F61" s="53"/>
    </row>
    <row r="62" spans="1:13" x14ac:dyDescent="0.3">
      <c r="A62" s="50"/>
      <c r="B62" s="61"/>
      <c r="C62" s="61"/>
      <c r="D62" s="61"/>
      <c r="E62" s="61"/>
      <c r="F62" s="53"/>
    </row>
    <row r="63" spans="1:13" x14ac:dyDescent="0.3">
      <c r="A63" s="50"/>
      <c r="B63" s="61"/>
      <c r="C63" s="61"/>
      <c r="D63" s="61"/>
      <c r="E63" s="61"/>
      <c r="F63" s="53"/>
    </row>
    <row r="64" spans="1:13" x14ac:dyDescent="0.3">
      <c r="A64" s="50"/>
      <c r="B64" s="61"/>
      <c r="C64" s="61"/>
      <c r="D64" s="61"/>
      <c r="E64" s="61"/>
      <c r="F64" s="53"/>
    </row>
    <row r="65" spans="1:6" x14ac:dyDescent="0.3">
      <c r="A65" s="50"/>
      <c r="B65" s="61"/>
      <c r="C65" s="61"/>
      <c r="D65" s="61"/>
      <c r="E65" s="51"/>
      <c r="F65" s="53"/>
    </row>
    <row r="66" spans="1:6" x14ac:dyDescent="0.3">
      <c r="A66" s="50"/>
      <c r="B66" s="61"/>
      <c r="C66" s="61"/>
      <c r="D66" s="61"/>
      <c r="E66" s="51"/>
      <c r="F66" s="53"/>
    </row>
    <row r="67" spans="1:6" x14ac:dyDescent="0.3">
      <c r="A67" s="50"/>
      <c r="B67" s="61"/>
      <c r="C67" s="61"/>
      <c r="D67" s="61"/>
      <c r="E67" s="61"/>
      <c r="F67" s="53"/>
    </row>
    <row r="68" spans="1:6" x14ac:dyDescent="0.3">
      <c r="A68" s="50"/>
      <c r="B68" s="61"/>
      <c r="C68" s="61"/>
      <c r="D68" s="61"/>
      <c r="E68" s="61"/>
      <c r="F68" s="53"/>
    </row>
    <row r="69" spans="1:6" x14ac:dyDescent="0.3">
      <c r="A69" s="50"/>
      <c r="B69" s="51"/>
      <c r="C69" s="51"/>
      <c r="D69" s="51"/>
      <c r="E69" s="61"/>
      <c r="F69" s="53"/>
    </row>
    <row r="70" spans="1:6" x14ac:dyDescent="0.3">
      <c r="A70" s="50"/>
      <c r="B70" s="51"/>
      <c r="C70" s="51"/>
      <c r="D70" s="51"/>
      <c r="E70" s="51"/>
      <c r="F70" s="53"/>
    </row>
    <row r="71" spans="1:6" x14ac:dyDescent="0.3">
      <c r="A71" s="50"/>
      <c r="B71" s="61"/>
      <c r="C71" s="61"/>
      <c r="D71" s="61"/>
      <c r="E71" s="61"/>
      <c r="F71" s="53"/>
    </row>
    <row r="72" spans="1:6" x14ac:dyDescent="0.3">
      <c r="A72" s="50"/>
      <c r="B72" s="61"/>
      <c r="C72" s="61"/>
      <c r="D72" s="61"/>
      <c r="E72" s="61"/>
      <c r="F72" s="53"/>
    </row>
    <row r="73" spans="1:6" x14ac:dyDescent="0.3">
      <c r="A73" s="50"/>
      <c r="B73" s="51"/>
      <c r="C73" s="51"/>
      <c r="D73" s="51"/>
      <c r="E73" s="61"/>
      <c r="F73" s="53"/>
    </row>
    <row r="74" spans="1:6" x14ac:dyDescent="0.3">
      <c r="A74" s="50"/>
      <c r="B74" s="61"/>
      <c r="C74" s="61"/>
      <c r="D74" s="61"/>
      <c r="E74" s="61"/>
      <c r="F74" s="53"/>
    </row>
    <row r="75" spans="1:6" x14ac:dyDescent="0.3">
      <c r="A75" s="50"/>
      <c r="B75" s="51"/>
      <c r="C75" s="51"/>
      <c r="D75" s="51"/>
      <c r="E75" s="61"/>
      <c r="F75" s="53"/>
    </row>
    <row r="76" spans="1:6" x14ac:dyDescent="0.3">
      <c r="A76" s="50"/>
      <c r="B76" s="51"/>
      <c r="C76" s="51"/>
      <c r="D76" s="51"/>
      <c r="E76" s="61"/>
      <c r="F76" s="53"/>
    </row>
    <row r="77" spans="1:6" x14ac:dyDescent="0.3">
      <c r="A77" s="50"/>
      <c r="B77" s="51"/>
      <c r="C77" s="51"/>
      <c r="D77" s="51"/>
      <c r="E77" s="61"/>
      <c r="F77" s="53"/>
    </row>
    <row r="78" spans="1:6" x14ac:dyDescent="0.3">
      <c r="A78" s="50"/>
      <c r="B78" s="61"/>
      <c r="C78" s="61"/>
      <c r="D78" s="61"/>
      <c r="E78" s="61"/>
      <c r="F78" s="53"/>
    </row>
    <row r="79" spans="1:6" x14ac:dyDescent="0.3">
      <c r="A79" s="50"/>
      <c r="B79" s="61"/>
      <c r="C79" s="61"/>
      <c r="D79" s="61"/>
      <c r="E79" s="51"/>
      <c r="F79" s="53"/>
    </row>
    <row r="80" spans="1:6" x14ac:dyDescent="0.3">
      <c r="A80" s="50"/>
      <c r="B80" s="61"/>
      <c r="C80" s="61"/>
      <c r="D80" s="61"/>
      <c r="E80" s="61"/>
      <c r="F80" s="53"/>
    </row>
    <row r="81" spans="1:6" x14ac:dyDescent="0.3">
      <c r="A81" s="50"/>
      <c r="B81" s="61"/>
      <c r="C81" s="61"/>
      <c r="D81" s="61"/>
      <c r="E81" s="61"/>
      <c r="F81" s="53"/>
    </row>
    <row r="82" spans="1:6" x14ac:dyDescent="0.3">
      <c r="A82" s="50"/>
      <c r="B82" s="61"/>
      <c r="C82" s="61"/>
      <c r="D82" s="61"/>
      <c r="E82" s="61"/>
      <c r="F82" s="53"/>
    </row>
    <row r="83" spans="1:6" x14ac:dyDescent="0.3">
      <c r="A83" s="50"/>
      <c r="B83" s="61"/>
      <c r="C83" s="61"/>
      <c r="D83" s="61"/>
      <c r="E83" s="61"/>
      <c r="F83" s="53"/>
    </row>
    <row r="84" spans="1:6" x14ac:dyDescent="0.3">
      <c r="A84" s="50"/>
      <c r="B84" s="51"/>
      <c r="C84" s="51"/>
      <c r="D84" s="51"/>
      <c r="E84" s="61"/>
      <c r="F84" s="53"/>
    </row>
    <row r="85" spans="1:6" x14ac:dyDescent="0.3">
      <c r="A85" s="50"/>
      <c r="B85" s="61"/>
      <c r="C85" s="61"/>
      <c r="D85" s="61"/>
      <c r="E85" s="51"/>
      <c r="F85" s="53"/>
    </row>
    <row r="86" spans="1:6" x14ac:dyDescent="0.3">
      <c r="A86" s="50"/>
      <c r="B86" s="61"/>
      <c r="C86" s="61"/>
      <c r="D86" s="61"/>
      <c r="E86" s="61"/>
      <c r="F86" s="53"/>
    </row>
    <row r="87" spans="1:6" x14ac:dyDescent="0.3">
      <c r="A87" s="50"/>
      <c r="B87" s="61"/>
      <c r="C87" s="61"/>
      <c r="D87" s="61"/>
      <c r="E87" s="61"/>
      <c r="F87" s="53"/>
    </row>
    <row r="88" spans="1:6" x14ac:dyDescent="0.3">
      <c r="A88" s="50"/>
      <c r="B88" s="61"/>
      <c r="C88" s="61"/>
      <c r="D88" s="61"/>
      <c r="E88" s="61"/>
      <c r="F88" s="53"/>
    </row>
    <row r="89" spans="1:6" x14ac:dyDescent="0.3">
      <c r="A89" s="50"/>
      <c r="B89" s="61"/>
      <c r="C89" s="61"/>
      <c r="D89" s="61"/>
      <c r="E89" s="61"/>
      <c r="F89" s="53"/>
    </row>
    <row r="90" spans="1:6" x14ac:dyDescent="0.3">
      <c r="A90" s="50"/>
      <c r="B90" s="61"/>
      <c r="C90" s="61"/>
      <c r="D90" s="61"/>
      <c r="E90" s="61"/>
      <c r="F90" s="53"/>
    </row>
    <row r="91" spans="1:6" x14ac:dyDescent="0.3">
      <c r="A91" s="50"/>
      <c r="B91" s="51"/>
      <c r="C91" s="51"/>
      <c r="D91" s="51"/>
      <c r="E91" s="61"/>
      <c r="F91" s="53"/>
    </row>
    <row r="92" spans="1:6" x14ac:dyDescent="0.3">
      <c r="A92" s="50"/>
      <c r="B92" s="61"/>
      <c r="C92" s="61"/>
      <c r="D92" s="61"/>
      <c r="E92" s="61"/>
      <c r="F92" s="53"/>
    </row>
    <row r="93" spans="1:6" x14ac:dyDescent="0.3">
      <c r="A93" s="50"/>
      <c r="B93" s="61"/>
      <c r="C93" s="61"/>
      <c r="D93" s="61"/>
      <c r="E93" s="61"/>
      <c r="F93" s="53"/>
    </row>
    <row r="94" spans="1:6" x14ac:dyDescent="0.3">
      <c r="A94" s="50"/>
      <c r="B94" s="61"/>
      <c r="C94" s="61"/>
      <c r="D94" s="61"/>
      <c r="E94" s="61"/>
      <c r="F94" s="53"/>
    </row>
    <row r="95" spans="1:6" x14ac:dyDescent="0.3">
      <c r="A95" s="50"/>
      <c r="B95" s="51"/>
      <c r="C95" s="51"/>
      <c r="D95" s="51"/>
      <c r="E95" s="61"/>
      <c r="F95" s="53"/>
    </row>
    <row r="96" spans="1:6" x14ac:dyDescent="0.3">
      <c r="A96" s="50"/>
      <c r="B96" s="51"/>
      <c r="C96" s="51"/>
      <c r="D96" s="51"/>
      <c r="E96" s="51"/>
      <c r="F96" s="53"/>
    </row>
    <row r="97" spans="1:6" x14ac:dyDescent="0.3">
      <c r="A97" s="50"/>
      <c r="B97" s="61"/>
      <c r="C97" s="61"/>
      <c r="D97" s="61"/>
      <c r="E97" s="61"/>
      <c r="F97" s="53"/>
    </row>
    <row r="98" spans="1:6" x14ac:dyDescent="0.3">
      <c r="A98" s="50"/>
      <c r="B98" s="61"/>
      <c r="C98" s="61"/>
      <c r="D98" s="61"/>
      <c r="E98" s="61"/>
      <c r="F98" s="53"/>
    </row>
    <row r="99" spans="1:6" x14ac:dyDescent="0.3">
      <c r="A99" s="50"/>
      <c r="B99" s="61"/>
      <c r="C99" s="61"/>
      <c r="D99" s="61"/>
      <c r="E99" s="51"/>
      <c r="F99" s="53"/>
    </row>
    <row r="100" spans="1:6" x14ac:dyDescent="0.3">
      <c r="A100" s="50"/>
      <c r="B100" s="51"/>
      <c r="C100" s="51"/>
      <c r="D100" s="51"/>
      <c r="E100" s="51"/>
      <c r="F100" s="53"/>
    </row>
    <row r="101" spans="1:6" x14ac:dyDescent="0.3">
      <c r="A101" s="50"/>
      <c r="B101" s="61"/>
      <c r="C101" s="61"/>
      <c r="D101" s="61"/>
      <c r="E101" s="61"/>
      <c r="F101" s="53"/>
    </row>
    <row r="102" spans="1:6" x14ac:dyDescent="0.3">
      <c r="A102" s="50"/>
      <c r="B102" s="61"/>
      <c r="C102" s="61"/>
      <c r="D102" s="61"/>
      <c r="E102" s="61"/>
      <c r="F102" s="53"/>
    </row>
    <row r="103" spans="1:6" x14ac:dyDescent="0.3">
      <c r="A103" s="50"/>
      <c r="B103" s="61"/>
      <c r="C103" s="61"/>
      <c r="D103" s="61"/>
      <c r="E103" s="61"/>
      <c r="F103" s="53"/>
    </row>
    <row r="104" spans="1:6" x14ac:dyDescent="0.3">
      <c r="A104" s="50"/>
      <c r="B104" s="61"/>
      <c r="C104" s="61"/>
      <c r="D104" s="61"/>
      <c r="E104" s="61"/>
      <c r="F104" s="53"/>
    </row>
    <row r="105" spans="1:6" x14ac:dyDescent="0.3">
      <c r="A105" s="50"/>
      <c r="B105" s="61"/>
      <c r="C105" s="61"/>
      <c r="D105" s="61"/>
      <c r="E105" s="61"/>
      <c r="F105" s="53"/>
    </row>
    <row r="106" spans="1:6" x14ac:dyDescent="0.3">
      <c r="A106" s="50"/>
      <c r="B106" s="51"/>
      <c r="C106" s="51"/>
      <c r="D106" s="51"/>
      <c r="E106" s="51"/>
      <c r="F106" s="53"/>
    </row>
    <row r="107" spans="1:6" x14ac:dyDescent="0.3">
      <c r="A107" s="50"/>
      <c r="B107" s="61"/>
      <c r="C107" s="61"/>
      <c r="D107" s="61"/>
      <c r="E107" s="61"/>
      <c r="F107" s="53"/>
    </row>
    <row r="108" spans="1:6" x14ac:dyDescent="0.3">
      <c r="A108" s="50"/>
      <c r="B108" s="51"/>
      <c r="C108" s="51"/>
      <c r="D108" s="51"/>
      <c r="E108" s="61"/>
      <c r="F108" s="53"/>
    </row>
    <row r="109" spans="1:6" x14ac:dyDescent="0.3">
      <c r="A109" s="50"/>
      <c r="B109" s="61"/>
      <c r="C109" s="61"/>
      <c r="D109" s="61"/>
      <c r="E109" s="61"/>
      <c r="F109" s="53"/>
    </row>
    <row r="110" spans="1:6" x14ac:dyDescent="0.3">
      <c r="A110" s="50"/>
      <c r="B110" s="51"/>
      <c r="C110" s="51"/>
      <c r="D110" s="51"/>
      <c r="E110" s="61"/>
      <c r="F110" s="5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50"/>
  <sheetViews>
    <sheetView showGridLines="0" topLeftCell="A36" workbookViewId="0">
      <selection activeCell="E50" sqref="A50:XFD734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38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20</v>
      </c>
      <c r="G3" s="40">
        <v>0</v>
      </c>
      <c r="H3" s="40">
        <f t="shared" ref="H3:H4" ca="1" si="1">VLOOKUP($B3,FinalDeal_Vlookup,4,0)</f>
        <v>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31</v>
      </c>
      <c r="C4" s="3"/>
      <c r="D4" s="4"/>
      <c r="E4" s="42">
        <f t="shared" ca="1" si="0"/>
        <v>0</v>
      </c>
      <c r="F4" s="39">
        <f t="shared" ref="F4:F49" ca="1" si="3">VLOOKUP($B4,FinalDeal_Vlookup,3,0)</f>
        <v>200</v>
      </c>
      <c r="G4" s="39">
        <v>0</v>
      </c>
      <c r="H4" s="39">
        <f t="shared" ca="1" si="1"/>
        <v>200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42</v>
      </c>
      <c r="C5" s="3"/>
      <c r="D5" s="4"/>
      <c r="E5" s="42">
        <f t="shared" ref="E5:E49" ca="1" si="4">VLOOKUP($B5,FinalDeal_Vlookup,2,0)</f>
        <v>0</v>
      </c>
      <c r="F5" s="39">
        <f t="shared" ca="1" si="3"/>
        <v>250</v>
      </c>
      <c r="G5" s="39">
        <v>0</v>
      </c>
      <c r="H5" s="39">
        <f t="shared" ref="H5:H49" ca="1" si="5">VLOOKUP($B5,FinalDeal_Vlookup,4,0)</f>
        <v>77</v>
      </c>
      <c r="I5" s="39">
        <v>0</v>
      </c>
      <c r="J5" s="39">
        <v>0</v>
      </c>
      <c r="K5" s="39">
        <v>0</v>
      </c>
      <c r="L5" s="39">
        <v>0</v>
      </c>
      <c r="M5" s="43">
        <f t="shared" ref="M5:M49" ca="1" si="6">VLOOKUP($B5,FinalDeal_Vlookup,5,0)</f>
        <v>173</v>
      </c>
    </row>
    <row r="6" spans="1:13" x14ac:dyDescent="0.3">
      <c r="A6" s="16"/>
      <c r="B6" s="4" t="s">
        <v>106</v>
      </c>
      <c r="C6" s="3"/>
      <c r="D6" s="4"/>
      <c r="E6" s="42">
        <f t="shared" ca="1" si="4"/>
        <v>0</v>
      </c>
      <c r="F6" s="39">
        <f t="shared" ca="1" si="3"/>
        <v>100</v>
      </c>
      <c r="G6" s="39">
        <v>0</v>
      </c>
      <c r="H6" s="39">
        <f t="shared" ca="1" si="5"/>
        <v>31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69</v>
      </c>
    </row>
    <row r="7" spans="1:13" x14ac:dyDescent="0.3">
      <c r="A7" s="16"/>
      <c r="B7" s="4" t="s">
        <v>107</v>
      </c>
      <c r="C7" s="3"/>
      <c r="D7" s="4"/>
      <c r="E7" s="42">
        <f t="shared" ca="1" si="4"/>
        <v>0</v>
      </c>
      <c r="F7" s="39">
        <f t="shared" ca="1" si="3"/>
        <v>50</v>
      </c>
      <c r="G7" s="39">
        <v>0</v>
      </c>
      <c r="H7" s="39">
        <f t="shared" ca="1" si="5"/>
        <v>50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0</v>
      </c>
    </row>
    <row r="8" spans="1:13" x14ac:dyDescent="0.3">
      <c r="A8" s="16"/>
      <c r="B8" s="4" t="s">
        <v>108</v>
      </c>
      <c r="C8" s="3"/>
      <c r="D8" s="4"/>
      <c r="E8" s="42">
        <f t="shared" ca="1" si="4"/>
        <v>0</v>
      </c>
      <c r="F8" s="39">
        <f t="shared" ca="1" si="3"/>
        <v>1000</v>
      </c>
      <c r="G8" s="39">
        <v>0</v>
      </c>
      <c r="H8" s="39">
        <f t="shared" ca="1" si="5"/>
        <v>998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2</v>
      </c>
    </row>
    <row r="9" spans="1:13" x14ac:dyDescent="0.3">
      <c r="A9" s="16"/>
      <c r="B9" s="4" t="s">
        <v>109</v>
      </c>
      <c r="C9" s="3"/>
      <c r="D9" s="4"/>
      <c r="E9" s="42">
        <f t="shared" ca="1" si="4"/>
        <v>0</v>
      </c>
      <c r="F9" s="39">
        <f t="shared" ca="1" si="3"/>
        <v>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0</v>
      </c>
    </row>
    <row r="10" spans="1:13" x14ac:dyDescent="0.3">
      <c r="A10" s="16"/>
      <c r="B10" s="4" t="s">
        <v>110</v>
      </c>
      <c r="C10" s="3"/>
      <c r="D10" s="4"/>
      <c r="E10" s="42">
        <f t="shared" ca="1" si="4"/>
        <v>0</v>
      </c>
      <c r="F10" s="39">
        <f t="shared" ca="1" si="3"/>
        <v>640</v>
      </c>
      <c r="G10" s="39">
        <v>0</v>
      </c>
      <c r="H10" s="39">
        <f t="shared" ca="1" si="5"/>
        <v>640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0</v>
      </c>
    </row>
    <row r="11" spans="1:13" x14ac:dyDescent="0.3">
      <c r="A11" s="16"/>
      <c r="B11" s="4" t="s">
        <v>111</v>
      </c>
      <c r="C11" s="3"/>
      <c r="D11" s="4"/>
      <c r="E11" s="42">
        <f t="shared" ca="1" si="4"/>
        <v>0</v>
      </c>
      <c r="F11" s="39">
        <f t="shared" ca="1" si="3"/>
        <v>200</v>
      </c>
      <c r="G11" s="39">
        <v>0</v>
      </c>
      <c r="H11" s="39">
        <f t="shared" ca="1" si="5"/>
        <v>200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0</v>
      </c>
    </row>
    <row r="12" spans="1:13" x14ac:dyDescent="0.3">
      <c r="A12" s="16"/>
      <c r="B12" s="4" t="s">
        <v>112</v>
      </c>
      <c r="C12" s="3"/>
      <c r="D12" s="4"/>
      <c r="E12" s="42">
        <f t="shared" ca="1" si="4"/>
        <v>0</v>
      </c>
      <c r="F12" s="39">
        <f t="shared" ca="1" si="3"/>
        <v>100</v>
      </c>
      <c r="G12" s="39">
        <v>0</v>
      </c>
      <c r="H12" s="39">
        <f t="shared" ca="1" si="5"/>
        <v>84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16</v>
      </c>
    </row>
    <row r="13" spans="1:13" x14ac:dyDescent="0.3">
      <c r="A13" s="16"/>
      <c r="B13" s="4" t="s">
        <v>113</v>
      </c>
      <c r="C13" s="3"/>
      <c r="D13" s="4"/>
      <c r="E13" s="42">
        <f t="shared" ca="1" si="4"/>
        <v>0</v>
      </c>
      <c r="F13" s="39">
        <f t="shared" ca="1" si="3"/>
        <v>2250</v>
      </c>
      <c r="G13" s="39">
        <v>0</v>
      </c>
      <c r="H13" s="39">
        <f t="shared" ca="1" si="5"/>
        <v>2200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50</v>
      </c>
    </row>
    <row r="14" spans="1:13" x14ac:dyDescent="0.3">
      <c r="A14" s="16"/>
      <c r="B14" s="4" t="s">
        <v>114</v>
      </c>
      <c r="C14" s="3"/>
      <c r="D14" s="4"/>
      <c r="E14" s="42">
        <f t="shared" ca="1" si="4"/>
        <v>0</v>
      </c>
      <c r="F14" s="39">
        <f t="shared" ca="1" si="3"/>
        <v>2800</v>
      </c>
      <c r="G14" s="39">
        <v>0</v>
      </c>
      <c r="H14" s="39">
        <f t="shared" ca="1" si="5"/>
        <v>2800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0</v>
      </c>
    </row>
    <row r="15" spans="1:13" x14ac:dyDescent="0.3">
      <c r="A15" s="16"/>
      <c r="B15" s="4" t="s">
        <v>115</v>
      </c>
      <c r="C15" s="3"/>
      <c r="D15" s="4"/>
      <c r="E15" s="42">
        <f t="shared" ca="1" si="4"/>
        <v>0</v>
      </c>
      <c r="F15" s="39">
        <f t="shared" ca="1" si="3"/>
        <v>200</v>
      </c>
      <c r="G15" s="39">
        <v>0</v>
      </c>
      <c r="H15" s="39">
        <f t="shared" ca="1" si="5"/>
        <v>200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0</v>
      </c>
    </row>
    <row r="16" spans="1:13" x14ac:dyDescent="0.3">
      <c r="A16" s="16"/>
      <c r="B16" s="4" t="s">
        <v>116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117</v>
      </c>
      <c r="C17" s="3"/>
      <c r="D17" s="4"/>
      <c r="E17" s="42">
        <f t="shared" ca="1" si="4"/>
        <v>0</v>
      </c>
      <c r="F17" s="39">
        <f t="shared" ca="1" si="3"/>
        <v>3000</v>
      </c>
      <c r="G17" s="39">
        <v>0</v>
      </c>
      <c r="H17" s="39">
        <f t="shared" ca="1" si="5"/>
        <v>3000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118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119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120</v>
      </c>
      <c r="C20" s="3"/>
      <c r="D20" s="4"/>
      <c r="E20" s="42">
        <f t="shared" ca="1" si="4"/>
        <v>21</v>
      </c>
      <c r="F20" s="39">
        <f t="shared" ca="1" si="3"/>
        <v>60</v>
      </c>
      <c r="G20" s="39">
        <v>0</v>
      </c>
      <c r="H20" s="39">
        <f t="shared" ca="1" si="5"/>
        <v>61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20</v>
      </c>
    </row>
    <row r="21" spans="1:13" x14ac:dyDescent="0.3">
      <c r="A21" s="16"/>
      <c r="B21" s="4" t="s">
        <v>121</v>
      </c>
      <c r="C21" s="3"/>
      <c r="D21" s="4"/>
      <c r="E21" s="42">
        <f t="shared" ca="1" si="4"/>
        <v>0</v>
      </c>
      <c r="F21" s="39">
        <f t="shared" ca="1" si="3"/>
        <v>100</v>
      </c>
      <c r="G21" s="39">
        <v>0</v>
      </c>
      <c r="H21" s="39">
        <f t="shared" ca="1" si="5"/>
        <v>120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-20</v>
      </c>
    </row>
    <row r="22" spans="1:13" x14ac:dyDescent="0.3">
      <c r="A22" s="16"/>
      <c r="B22" s="4" t="s">
        <v>122</v>
      </c>
      <c r="C22" s="3"/>
      <c r="D22" s="4"/>
      <c r="E22" s="42">
        <f t="shared" ca="1" si="4"/>
        <v>0</v>
      </c>
      <c r="F22" s="39">
        <f t="shared" ca="1" si="3"/>
        <v>640</v>
      </c>
      <c r="G22" s="39">
        <v>0</v>
      </c>
      <c r="H22" s="39">
        <f t="shared" ca="1" si="5"/>
        <v>557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83</v>
      </c>
    </row>
    <row r="23" spans="1:13" x14ac:dyDescent="0.3">
      <c r="A23" s="16"/>
      <c r="B23" s="4" t="s">
        <v>123</v>
      </c>
      <c r="C23" s="3"/>
      <c r="D23" s="4"/>
      <c r="E23" s="42">
        <f t="shared" ca="1" si="4"/>
        <v>3</v>
      </c>
      <c r="F23" s="39">
        <f t="shared" ca="1" si="3"/>
        <v>105</v>
      </c>
      <c r="G23" s="39">
        <v>0</v>
      </c>
      <c r="H23" s="39">
        <f t="shared" ca="1" si="5"/>
        <v>105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3</v>
      </c>
    </row>
    <row r="24" spans="1:13" x14ac:dyDescent="0.3">
      <c r="A24" s="16"/>
      <c r="B24" s="4" t="s">
        <v>124</v>
      </c>
      <c r="C24" s="3"/>
      <c r="D24" s="4"/>
      <c r="E24" s="42">
        <f t="shared" ca="1" si="4"/>
        <v>8</v>
      </c>
      <c r="F24" s="39">
        <f t="shared" ca="1" si="3"/>
        <v>100</v>
      </c>
      <c r="G24" s="39">
        <v>0</v>
      </c>
      <c r="H24" s="39">
        <f t="shared" ca="1" si="5"/>
        <v>81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27</v>
      </c>
    </row>
    <row r="25" spans="1:13" x14ac:dyDescent="0.3">
      <c r="A25" s="16"/>
      <c r="B25" s="4" t="s">
        <v>125</v>
      </c>
      <c r="C25" s="3"/>
      <c r="D25" s="4"/>
      <c r="E25" s="42">
        <f t="shared" ca="1" si="4"/>
        <v>0</v>
      </c>
      <c r="F25" s="39">
        <f t="shared" ca="1" si="3"/>
        <v>500</v>
      </c>
      <c r="G25" s="39">
        <v>0</v>
      </c>
      <c r="H25" s="39">
        <f t="shared" ca="1" si="5"/>
        <v>500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0</v>
      </c>
    </row>
    <row r="26" spans="1:13" x14ac:dyDescent="0.3">
      <c r="A26" s="16"/>
      <c r="B26" s="4" t="s">
        <v>126</v>
      </c>
      <c r="C26" s="3"/>
      <c r="D26" s="4"/>
      <c r="E26" s="42">
        <f t="shared" ca="1" si="4"/>
        <v>0</v>
      </c>
      <c r="F26" s="39">
        <f t="shared" ca="1" si="3"/>
        <v>100</v>
      </c>
      <c r="G26" s="39">
        <v>0</v>
      </c>
      <c r="H26" s="39">
        <f t="shared" ca="1" si="5"/>
        <v>100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0</v>
      </c>
    </row>
    <row r="27" spans="1:13" x14ac:dyDescent="0.3">
      <c r="A27" s="16"/>
      <c r="B27" s="4" t="s">
        <v>127</v>
      </c>
      <c r="C27" s="3"/>
      <c r="D27" s="4"/>
      <c r="E27" s="42">
        <f t="shared" ca="1" si="4"/>
        <v>0</v>
      </c>
      <c r="F27" s="39">
        <f t="shared" ca="1" si="3"/>
        <v>0</v>
      </c>
      <c r="G27" s="39">
        <v>0</v>
      </c>
      <c r="H27" s="39">
        <f t="shared" ca="1" si="5"/>
        <v>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128</v>
      </c>
      <c r="C28" s="3"/>
      <c r="D28" s="4"/>
      <c r="E28" s="42">
        <f t="shared" ca="1" si="4"/>
        <v>0</v>
      </c>
      <c r="F28" s="39">
        <f t="shared" ca="1" si="3"/>
        <v>200</v>
      </c>
      <c r="G28" s="39">
        <v>0</v>
      </c>
      <c r="H28" s="39">
        <f t="shared" ca="1" si="5"/>
        <v>186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14</v>
      </c>
    </row>
    <row r="29" spans="1:13" x14ac:dyDescent="0.3">
      <c r="A29" s="16"/>
      <c r="B29" s="4" t="s">
        <v>129</v>
      </c>
      <c r="C29" s="3"/>
      <c r="D29" s="4"/>
      <c r="E29" s="42">
        <f t="shared" ca="1" si="4"/>
        <v>0</v>
      </c>
      <c r="F29" s="39">
        <f t="shared" ca="1" si="3"/>
        <v>250</v>
      </c>
      <c r="G29" s="39">
        <v>0</v>
      </c>
      <c r="H29" s="39">
        <f t="shared" ca="1" si="5"/>
        <v>250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0</v>
      </c>
    </row>
    <row r="30" spans="1:13" x14ac:dyDescent="0.3">
      <c r="A30" s="16"/>
      <c r="B30" s="4" t="s">
        <v>130</v>
      </c>
      <c r="C30" s="3"/>
      <c r="D30" s="4"/>
      <c r="E30" s="42">
        <f t="shared" ca="1" si="4"/>
        <v>0</v>
      </c>
      <c r="F30" s="39">
        <f t="shared" ca="1" si="3"/>
        <v>0</v>
      </c>
      <c r="G30" s="39">
        <v>0</v>
      </c>
      <c r="H30" s="39">
        <f t="shared" ca="1" si="5"/>
        <v>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0</v>
      </c>
    </row>
    <row r="31" spans="1:13" x14ac:dyDescent="0.3">
      <c r="A31" s="16"/>
      <c r="B31" s="4" t="s">
        <v>131</v>
      </c>
      <c r="C31" s="3"/>
      <c r="D31" s="4"/>
      <c r="E31" s="42">
        <f t="shared" ca="1" si="4"/>
        <v>0</v>
      </c>
      <c r="F31" s="39">
        <f t="shared" ca="1" si="3"/>
        <v>1520</v>
      </c>
      <c r="G31" s="39">
        <v>0</v>
      </c>
      <c r="H31" s="39">
        <f t="shared" ca="1" si="5"/>
        <v>1520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132</v>
      </c>
      <c r="C32" s="3"/>
      <c r="D32" s="4"/>
      <c r="E32" s="42">
        <f t="shared" ca="1" si="4"/>
        <v>0</v>
      </c>
      <c r="F32" s="39">
        <f t="shared" ca="1" si="3"/>
        <v>200</v>
      </c>
      <c r="G32" s="39">
        <v>0</v>
      </c>
      <c r="H32" s="39">
        <f t="shared" ca="1" si="5"/>
        <v>200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133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134</v>
      </c>
      <c r="C34" s="3"/>
      <c r="D34" s="4"/>
      <c r="E34" s="42">
        <f t="shared" ca="1" si="4"/>
        <v>0</v>
      </c>
      <c r="F34" s="39">
        <f t="shared" ca="1" si="3"/>
        <v>750</v>
      </c>
      <c r="G34" s="39">
        <v>0</v>
      </c>
      <c r="H34" s="39">
        <f t="shared" ca="1" si="5"/>
        <v>750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0</v>
      </c>
    </row>
    <row r="35" spans="1:13" x14ac:dyDescent="0.3">
      <c r="A35" s="16"/>
      <c r="B35" s="4" t="s">
        <v>135</v>
      </c>
      <c r="C35" s="3"/>
      <c r="D35" s="4"/>
      <c r="E35" s="42">
        <f t="shared" ca="1" si="4"/>
        <v>0</v>
      </c>
      <c r="F35" s="39">
        <f t="shared" ca="1" si="3"/>
        <v>920</v>
      </c>
      <c r="G35" s="39">
        <v>0</v>
      </c>
      <c r="H35" s="39">
        <f t="shared" ca="1" si="5"/>
        <v>920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136</v>
      </c>
      <c r="C36" s="3"/>
      <c r="D36" s="4"/>
      <c r="E36" s="42">
        <f t="shared" ca="1" si="4"/>
        <v>0</v>
      </c>
      <c r="F36" s="39">
        <f t="shared" ca="1" si="3"/>
        <v>400</v>
      </c>
      <c r="G36" s="39">
        <v>0</v>
      </c>
      <c r="H36" s="39">
        <f t="shared" ca="1" si="5"/>
        <v>400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0</v>
      </c>
    </row>
    <row r="37" spans="1:13" x14ac:dyDescent="0.3">
      <c r="A37" s="16"/>
      <c r="B37" s="4" t="s">
        <v>137</v>
      </c>
      <c r="C37" s="3"/>
      <c r="D37" s="4"/>
      <c r="E37" s="42">
        <f t="shared" ca="1" si="4"/>
        <v>0</v>
      </c>
      <c r="F37" s="39">
        <f t="shared" ca="1" si="3"/>
        <v>0</v>
      </c>
      <c r="G37" s="39">
        <v>0</v>
      </c>
      <c r="H37" s="39">
        <f t="shared" ca="1" si="5"/>
        <v>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0</v>
      </c>
    </row>
    <row r="38" spans="1:13" x14ac:dyDescent="0.3">
      <c r="A38" s="16"/>
      <c r="B38" s="4" t="s">
        <v>138</v>
      </c>
      <c r="C38" s="3"/>
      <c r="D38" s="4"/>
      <c r="E38" s="42">
        <f t="shared" ca="1" si="4"/>
        <v>177</v>
      </c>
      <c r="F38" s="39">
        <f t="shared" ca="1" si="3"/>
        <v>1750</v>
      </c>
      <c r="G38" s="39">
        <v>0</v>
      </c>
      <c r="H38" s="39">
        <f t="shared" ca="1" si="5"/>
        <v>1908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19</v>
      </c>
    </row>
    <row r="39" spans="1:13" x14ac:dyDescent="0.3">
      <c r="A39" s="16"/>
      <c r="B39" s="4" t="s">
        <v>139</v>
      </c>
      <c r="C39" s="3"/>
      <c r="D39" s="4"/>
      <c r="E39" s="42">
        <f t="shared" ca="1" si="4"/>
        <v>0</v>
      </c>
      <c r="F39" s="39">
        <f t="shared" ca="1" si="3"/>
        <v>400</v>
      </c>
      <c r="G39" s="39">
        <v>0</v>
      </c>
      <c r="H39" s="39">
        <f t="shared" ca="1" si="5"/>
        <v>413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-13</v>
      </c>
    </row>
    <row r="40" spans="1:13" x14ac:dyDescent="0.3">
      <c r="A40" s="16"/>
      <c r="B40" s="4" t="s">
        <v>140</v>
      </c>
      <c r="C40" s="3"/>
      <c r="D40" s="4"/>
      <c r="E40" s="42">
        <f t="shared" ca="1" si="4"/>
        <v>138</v>
      </c>
      <c r="F40" s="39">
        <f t="shared" ca="1" si="3"/>
        <v>2600</v>
      </c>
      <c r="G40" s="39">
        <v>0</v>
      </c>
      <c r="H40" s="39">
        <f t="shared" ca="1" si="5"/>
        <v>2738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0</v>
      </c>
    </row>
    <row r="41" spans="1:13" x14ac:dyDescent="0.3">
      <c r="A41" s="16"/>
      <c r="B41" s="4" t="s">
        <v>141</v>
      </c>
      <c r="C41" s="3"/>
      <c r="D41" s="4"/>
      <c r="E41" s="42">
        <f t="shared" ca="1" si="4"/>
        <v>0</v>
      </c>
      <c r="F41" s="39">
        <f t="shared" ca="1" si="3"/>
        <v>50</v>
      </c>
      <c r="G41" s="39">
        <v>0</v>
      </c>
      <c r="H41" s="39">
        <f t="shared" ca="1" si="5"/>
        <v>49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1</v>
      </c>
    </row>
    <row r="42" spans="1:13" x14ac:dyDescent="0.3">
      <c r="A42" s="16"/>
      <c r="B42" s="4" t="s">
        <v>142</v>
      </c>
      <c r="C42" s="3"/>
      <c r="D42" s="4"/>
      <c r="E42" s="42">
        <f t="shared" ca="1" si="4"/>
        <v>0</v>
      </c>
      <c r="F42" s="39">
        <f t="shared" ca="1" si="3"/>
        <v>200</v>
      </c>
      <c r="G42" s="39">
        <v>0</v>
      </c>
      <c r="H42" s="39">
        <f t="shared" ca="1" si="5"/>
        <v>200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143</v>
      </c>
      <c r="C43" s="3"/>
      <c r="D43" s="4"/>
      <c r="E43" s="42">
        <f t="shared" ca="1" si="4"/>
        <v>0</v>
      </c>
      <c r="F43" s="39">
        <f t="shared" ca="1" si="3"/>
        <v>800</v>
      </c>
      <c r="G43" s="39">
        <v>0</v>
      </c>
      <c r="H43" s="39">
        <f t="shared" ca="1" si="5"/>
        <v>797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3</v>
      </c>
    </row>
    <row r="44" spans="1:13" x14ac:dyDescent="0.3">
      <c r="A44" s="16"/>
      <c r="B44" s="4" t="s">
        <v>144</v>
      </c>
      <c r="C44" s="3"/>
      <c r="D44" s="4"/>
      <c r="E44" s="42">
        <f t="shared" ca="1" si="4"/>
        <v>0</v>
      </c>
      <c r="F44" s="39">
        <f t="shared" ca="1" si="3"/>
        <v>20</v>
      </c>
      <c r="G44" s="39">
        <v>0</v>
      </c>
      <c r="H44" s="39">
        <f t="shared" ca="1" si="5"/>
        <v>20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0</v>
      </c>
    </row>
    <row r="45" spans="1:13" x14ac:dyDescent="0.3">
      <c r="A45" s="16"/>
      <c r="B45" s="4" t="s">
        <v>145</v>
      </c>
      <c r="C45" s="3"/>
      <c r="D45" s="4"/>
      <c r="E45" s="42">
        <f t="shared" ca="1" si="4"/>
        <v>0</v>
      </c>
      <c r="F45" s="39">
        <f t="shared" ca="1" si="3"/>
        <v>500</v>
      </c>
      <c r="G45" s="39">
        <v>0</v>
      </c>
      <c r="H45" s="39">
        <f t="shared" ca="1" si="5"/>
        <v>500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146</v>
      </c>
      <c r="C46" s="3"/>
      <c r="D46" s="4"/>
      <c r="E46" s="42">
        <f t="shared" ca="1" si="4"/>
        <v>2</v>
      </c>
      <c r="F46" s="39">
        <f t="shared" ca="1" si="3"/>
        <v>340</v>
      </c>
      <c r="G46" s="39">
        <v>0</v>
      </c>
      <c r="H46" s="39">
        <f t="shared" ca="1" si="5"/>
        <v>129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213</v>
      </c>
    </row>
    <row r="47" spans="1:13" x14ac:dyDescent="0.3">
      <c r="A47" s="16"/>
      <c r="B47" s="4" t="s">
        <v>147</v>
      </c>
      <c r="C47" s="3"/>
      <c r="D47" s="4"/>
      <c r="E47" s="42">
        <f t="shared" ca="1" si="4"/>
        <v>0</v>
      </c>
      <c r="F47" s="39">
        <f t="shared" ca="1" si="3"/>
        <v>220</v>
      </c>
      <c r="G47" s="39">
        <v>0</v>
      </c>
      <c r="H47" s="39">
        <f t="shared" ca="1" si="5"/>
        <v>200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20</v>
      </c>
    </row>
    <row r="48" spans="1:13" x14ac:dyDescent="0.3">
      <c r="A48" s="16"/>
      <c r="B48" s="4" t="s">
        <v>148</v>
      </c>
      <c r="C48" s="3"/>
      <c r="D48" s="4"/>
      <c r="E48" s="42">
        <f t="shared" ca="1" si="4"/>
        <v>0</v>
      </c>
      <c r="F48" s="39">
        <f t="shared" ca="1" si="3"/>
        <v>0</v>
      </c>
      <c r="G48" s="39">
        <v>0</v>
      </c>
      <c r="H48" s="39">
        <f t="shared" ca="1" si="5"/>
        <v>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0</v>
      </c>
    </row>
    <row r="49" spans="1:13" ht="15" thickBot="1" x14ac:dyDescent="0.35">
      <c r="A49" s="16"/>
      <c r="B49" s="4" t="s">
        <v>149</v>
      </c>
      <c r="C49" s="3"/>
      <c r="D49" s="4"/>
      <c r="E49" s="42">
        <f t="shared" ca="1" si="4"/>
        <v>0</v>
      </c>
      <c r="F49" s="39">
        <f t="shared" ca="1" si="3"/>
        <v>200</v>
      </c>
      <c r="G49" s="39">
        <v>0</v>
      </c>
      <c r="H49" s="39">
        <f t="shared" ca="1" si="5"/>
        <v>200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ht="15" thickBot="1" x14ac:dyDescent="0.35">
      <c r="A50" s="16"/>
      <c r="B50" s="19"/>
      <c r="C50" s="18"/>
      <c r="D50" s="19" t="s">
        <v>18</v>
      </c>
      <c r="E50" s="24">
        <f t="shared" ref="E50:M50" ca="1" si="7">SUM(E3:E49)</f>
        <v>349</v>
      </c>
      <c r="F50" s="24">
        <f t="shared" ca="1" si="7"/>
        <v>23735</v>
      </c>
      <c r="G50" s="24">
        <f t="shared" si="7"/>
        <v>0</v>
      </c>
      <c r="H50" s="24">
        <f t="shared" ca="1" si="7"/>
        <v>23404</v>
      </c>
      <c r="I50" s="24">
        <f t="shared" si="7"/>
        <v>0</v>
      </c>
      <c r="J50" s="24">
        <f t="shared" si="7"/>
        <v>0</v>
      </c>
      <c r="K50" s="24">
        <f t="shared" si="7"/>
        <v>0</v>
      </c>
      <c r="L50" s="24">
        <f t="shared" si="7"/>
        <v>0</v>
      </c>
      <c r="M50" s="25">
        <f t="shared" ca="1" si="7"/>
        <v>680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47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90" t="s">
        <v>37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ht="14.4" customHeight="1" x14ac:dyDescent="0.3">
      <c r="A3" s="90" t="s">
        <v>150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ht="14.4" customHeight="1" x14ac:dyDescent="0.3">
      <c r="A4" s="90" t="s">
        <v>156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ht="14.4" customHeight="1" x14ac:dyDescent="0.3">
      <c r="A5" s="90" t="s">
        <v>39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</row>
    <row r="6" spans="1:12" ht="14.4" customHeight="1" x14ac:dyDescent="0.3">
      <c r="A6" s="89" t="s">
        <v>41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</row>
    <row r="7" spans="1:12" ht="14.4" customHeight="1" x14ac:dyDescent="0.3">
      <c r="A7" s="89" t="s">
        <v>151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</row>
    <row r="8" spans="1:12" x14ac:dyDescent="0.3">
      <c r="A8" s="57" t="s">
        <v>12</v>
      </c>
      <c r="B8" s="57" t="s">
        <v>152</v>
      </c>
      <c r="C8" s="57" t="s">
        <v>40</v>
      </c>
      <c r="D8" s="57" t="s">
        <v>3</v>
      </c>
      <c r="E8" s="57" t="s">
        <v>4</v>
      </c>
      <c r="F8" s="57" t="s">
        <v>5</v>
      </c>
      <c r="G8" s="57" t="s">
        <v>6</v>
      </c>
      <c r="H8" s="57" t="s">
        <v>7</v>
      </c>
      <c r="I8" s="57" t="s">
        <v>8</v>
      </c>
      <c r="J8" s="57" t="s">
        <v>9</v>
      </c>
      <c r="K8" s="57" t="s">
        <v>10</v>
      </c>
      <c r="L8" s="57" t="s">
        <v>11</v>
      </c>
    </row>
    <row r="9" spans="1:12" ht="19.8" x14ac:dyDescent="0.3">
      <c r="A9" s="58" t="s">
        <v>153</v>
      </c>
      <c r="B9" s="59">
        <v>3828027</v>
      </c>
      <c r="C9" s="58" t="s">
        <v>38</v>
      </c>
      <c r="D9" s="59">
        <v>0</v>
      </c>
      <c r="E9" s="59">
        <v>20</v>
      </c>
      <c r="F9" s="59">
        <v>0</v>
      </c>
      <c r="G9" s="59">
        <v>20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</row>
    <row r="10" spans="1:12" ht="19.8" x14ac:dyDescent="0.3">
      <c r="A10" s="58" t="s">
        <v>153</v>
      </c>
      <c r="B10" s="59">
        <v>3828027</v>
      </c>
      <c r="C10" s="58" t="s">
        <v>31</v>
      </c>
      <c r="D10" s="59">
        <v>0</v>
      </c>
      <c r="E10" s="59">
        <v>200</v>
      </c>
      <c r="F10" s="59">
        <v>0</v>
      </c>
      <c r="G10" s="59">
        <v>200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</row>
    <row r="11" spans="1:12" ht="19.8" x14ac:dyDescent="0.3">
      <c r="A11" s="58" t="s">
        <v>153</v>
      </c>
      <c r="B11" s="59">
        <v>3828027</v>
      </c>
      <c r="C11" s="58" t="s">
        <v>42</v>
      </c>
      <c r="D11" s="59">
        <v>0</v>
      </c>
      <c r="E11" s="59">
        <v>250</v>
      </c>
      <c r="F11" s="59">
        <v>0</v>
      </c>
      <c r="G11" s="59">
        <v>84</v>
      </c>
      <c r="H11" s="59">
        <v>7</v>
      </c>
      <c r="I11" s="59">
        <v>0</v>
      </c>
      <c r="J11" s="59">
        <v>0</v>
      </c>
      <c r="K11" s="59">
        <v>0</v>
      </c>
      <c r="L11" s="59">
        <v>173</v>
      </c>
    </row>
    <row r="12" spans="1:12" ht="19.8" x14ac:dyDescent="0.3">
      <c r="A12" s="58" t="s">
        <v>153</v>
      </c>
      <c r="B12" s="59">
        <v>3828027</v>
      </c>
      <c r="C12" s="58" t="s">
        <v>106</v>
      </c>
      <c r="D12" s="59">
        <v>0</v>
      </c>
      <c r="E12" s="59">
        <v>100</v>
      </c>
      <c r="F12" s="59">
        <v>0</v>
      </c>
      <c r="G12" s="59">
        <v>31</v>
      </c>
      <c r="H12" s="59">
        <v>0</v>
      </c>
      <c r="I12" s="59">
        <v>0</v>
      </c>
      <c r="J12" s="59">
        <v>0</v>
      </c>
      <c r="K12" s="59">
        <v>0</v>
      </c>
      <c r="L12" s="59">
        <v>69</v>
      </c>
    </row>
    <row r="13" spans="1:12" ht="19.8" x14ac:dyDescent="0.3">
      <c r="A13" s="58" t="s">
        <v>153</v>
      </c>
      <c r="B13" s="59">
        <v>3828027</v>
      </c>
      <c r="C13" s="58" t="s">
        <v>108</v>
      </c>
      <c r="D13" s="59">
        <v>0</v>
      </c>
      <c r="E13" s="59">
        <v>1000</v>
      </c>
      <c r="F13" s="59">
        <v>0</v>
      </c>
      <c r="G13" s="59">
        <v>1030</v>
      </c>
      <c r="H13" s="59">
        <v>32</v>
      </c>
      <c r="I13" s="59">
        <v>0</v>
      </c>
      <c r="J13" s="59">
        <v>0</v>
      </c>
      <c r="K13" s="59">
        <v>0</v>
      </c>
      <c r="L13" s="59">
        <v>2</v>
      </c>
    </row>
    <row r="14" spans="1:12" ht="19.8" x14ac:dyDescent="0.3">
      <c r="A14" s="58" t="s">
        <v>153</v>
      </c>
      <c r="B14" s="59">
        <v>3828027</v>
      </c>
      <c r="C14" s="58" t="s">
        <v>110</v>
      </c>
      <c r="D14" s="59">
        <v>0</v>
      </c>
      <c r="E14" s="59">
        <v>640</v>
      </c>
      <c r="F14" s="59">
        <v>0</v>
      </c>
      <c r="G14" s="59">
        <v>700</v>
      </c>
      <c r="H14" s="59">
        <v>60</v>
      </c>
      <c r="I14" s="59">
        <v>0</v>
      </c>
      <c r="J14" s="59">
        <v>0</v>
      </c>
      <c r="K14" s="59">
        <v>0</v>
      </c>
      <c r="L14" s="59">
        <v>0</v>
      </c>
    </row>
    <row r="15" spans="1:12" ht="19.8" x14ac:dyDescent="0.3">
      <c r="A15" s="58" t="s">
        <v>153</v>
      </c>
      <c r="B15" s="59">
        <v>3828027</v>
      </c>
      <c r="C15" s="58" t="s">
        <v>107</v>
      </c>
      <c r="D15" s="59">
        <v>0</v>
      </c>
      <c r="E15" s="59">
        <v>50</v>
      </c>
      <c r="F15" s="59">
        <v>0</v>
      </c>
      <c r="G15" s="59">
        <v>50</v>
      </c>
      <c r="H15" s="59">
        <v>0</v>
      </c>
      <c r="I15" s="59">
        <v>0</v>
      </c>
      <c r="J15" s="59">
        <v>0</v>
      </c>
      <c r="K15" s="59">
        <v>0</v>
      </c>
      <c r="L15" s="59">
        <v>0</v>
      </c>
    </row>
    <row r="16" spans="1:12" ht="19.8" x14ac:dyDescent="0.3">
      <c r="A16" s="58" t="s">
        <v>153</v>
      </c>
      <c r="B16" s="59">
        <v>3828027</v>
      </c>
      <c r="C16" s="58" t="s">
        <v>111</v>
      </c>
      <c r="D16" s="59">
        <v>0</v>
      </c>
      <c r="E16" s="59">
        <v>200</v>
      </c>
      <c r="F16" s="59">
        <v>0</v>
      </c>
      <c r="G16" s="59">
        <v>220</v>
      </c>
      <c r="H16" s="59">
        <v>20</v>
      </c>
      <c r="I16" s="59">
        <v>0</v>
      </c>
      <c r="J16" s="59">
        <v>0</v>
      </c>
      <c r="K16" s="59">
        <v>0</v>
      </c>
      <c r="L16" s="59">
        <v>0</v>
      </c>
    </row>
    <row r="17" spans="1:12" ht="19.8" x14ac:dyDescent="0.3">
      <c r="A17" s="58" t="s">
        <v>153</v>
      </c>
      <c r="B17" s="59">
        <v>3828027</v>
      </c>
      <c r="C17" s="58" t="s">
        <v>112</v>
      </c>
      <c r="D17" s="59">
        <v>0</v>
      </c>
      <c r="E17" s="59">
        <v>100</v>
      </c>
      <c r="F17" s="59">
        <v>0</v>
      </c>
      <c r="G17" s="59">
        <v>104</v>
      </c>
      <c r="H17" s="59">
        <v>20</v>
      </c>
      <c r="I17" s="59">
        <v>0</v>
      </c>
      <c r="J17" s="59">
        <v>0</v>
      </c>
      <c r="K17" s="59">
        <v>0</v>
      </c>
      <c r="L17" s="59">
        <v>16</v>
      </c>
    </row>
    <row r="18" spans="1:12" ht="19.8" x14ac:dyDescent="0.3">
      <c r="A18" s="58" t="s">
        <v>153</v>
      </c>
      <c r="B18" s="59">
        <v>3828027</v>
      </c>
      <c r="C18" s="58" t="s">
        <v>144</v>
      </c>
      <c r="D18" s="59">
        <v>0</v>
      </c>
      <c r="E18" s="59">
        <v>20</v>
      </c>
      <c r="F18" s="59">
        <v>0</v>
      </c>
      <c r="G18" s="59">
        <v>20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</row>
    <row r="19" spans="1:12" ht="19.8" x14ac:dyDescent="0.3">
      <c r="A19" s="58" t="s">
        <v>153</v>
      </c>
      <c r="B19" s="59">
        <v>3828027</v>
      </c>
      <c r="C19" s="58" t="s">
        <v>114</v>
      </c>
      <c r="D19" s="59">
        <v>0</v>
      </c>
      <c r="E19" s="59">
        <v>2800</v>
      </c>
      <c r="F19" s="59">
        <v>0</v>
      </c>
      <c r="G19" s="59">
        <v>2800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</row>
    <row r="20" spans="1:12" ht="19.8" x14ac:dyDescent="0.3">
      <c r="A20" s="58" t="s">
        <v>153</v>
      </c>
      <c r="B20" s="59">
        <v>3828027</v>
      </c>
      <c r="C20" s="58" t="s">
        <v>115</v>
      </c>
      <c r="D20" s="59">
        <v>0</v>
      </c>
      <c r="E20" s="59">
        <v>200</v>
      </c>
      <c r="F20" s="59">
        <v>0</v>
      </c>
      <c r="G20" s="59">
        <v>200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</row>
    <row r="21" spans="1:12" ht="19.8" x14ac:dyDescent="0.3">
      <c r="A21" s="58" t="s">
        <v>153</v>
      </c>
      <c r="B21" s="59">
        <v>3828027</v>
      </c>
      <c r="C21" s="58" t="s">
        <v>113</v>
      </c>
      <c r="D21" s="59">
        <v>0</v>
      </c>
      <c r="E21" s="59">
        <v>2250</v>
      </c>
      <c r="F21" s="59">
        <v>0</v>
      </c>
      <c r="G21" s="59">
        <v>2250</v>
      </c>
      <c r="H21" s="59">
        <v>50</v>
      </c>
      <c r="I21" s="59">
        <v>0</v>
      </c>
      <c r="J21" s="59">
        <v>0</v>
      </c>
      <c r="K21" s="59">
        <v>0</v>
      </c>
      <c r="L21" s="59">
        <v>50</v>
      </c>
    </row>
    <row r="22" spans="1:12" ht="19.8" x14ac:dyDescent="0.3">
      <c r="A22" s="58" t="s">
        <v>153</v>
      </c>
      <c r="B22" s="59">
        <v>3828027</v>
      </c>
      <c r="C22" s="58" t="s">
        <v>145</v>
      </c>
      <c r="D22" s="59">
        <v>0</v>
      </c>
      <c r="E22" s="59">
        <v>500</v>
      </c>
      <c r="F22" s="59">
        <v>0</v>
      </c>
      <c r="G22" s="59">
        <v>500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</row>
    <row r="23" spans="1:12" ht="19.8" x14ac:dyDescent="0.3">
      <c r="A23" s="58" t="s">
        <v>153</v>
      </c>
      <c r="B23" s="59">
        <v>3828027</v>
      </c>
      <c r="C23" s="58" t="s">
        <v>117</v>
      </c>
      <c r="D23" s="59">
        <v>0</v>
      </c>
      <c r="E23" s="59">
        <v>3000</v>
      </c>
      <c r="F23" s="59">
        <v>0</v>
      </c>
      <c r="G23" s="59">
        <v>3000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</row>
    <row r="24" spans="1:12" ht="19.8" x14ac:dyDescent="0.3">
      <c r="A24" s="58" t="s">
        <v>153</v>
      </c>
      <c r="B24" s="59">
        <v>3828027</v>
      </c>
      <c r="C24" s="58" t="s">
        <v>120</v>
      </c>
      <c r="D24" s="59">
        <v>21</v>
      </c>
      <c r="E24" s="59">
        <v>60</v>
      </c>
      <c r="F24" s="59">
        <v>0</v>
      </c>
      <c r="G24" s="59">
        <v>61</v>
      </c>
      <c r="H24" s="59">
        <v>0</v>
      </c>
      <c r="I24" s="59">
        <v>0</v>
      </c>
      <c r="J24" s="59">
        <v>0</v>
      </c>
      <c r="K24" s="59">
        <v>0</v>
      </c>
      <c r="L24" s="59">
        <v>20</v>
      </c>
    </row>
    <row r="25" spans="1:12" ht="19.8" x14ac:dyDescent="0.3">
      <c r="A25" s="58" t="s">
        <v>153</v>
      </c>
      <c r="B25" s="59">
        <v>3828027</v>
      </c>
      <c r="C25" s="58" t="s">
        <v>121</v>
      </c>
      <c r="D25" s="59">
        <v>0</v>
      </c>
      <c r="E25" s="59">
        <v>100</v>
      </c>
      <c r="F25" s="59">
        <v>0</v>
      </c>
      <c r="G25" s="59">
        <v>120</v>
      </c>
      <c r="H25" s="59">
        <v>0</v>
      </c>
      <c r="I25" s="59">
        <v>0</v>
      </c>
      <c r="J25" s="59">
        <v>0</v>
      </c>
      <c r="K25" s="59">
        <v>0</v>
      </c>
      <c r="L25" s="59">
        <v>-20</v>
      </c>
    </row>
    <row r="26" spans="1:12" ht="19.8" x14ac:dyDescent="0.3">
      <c r="A26" s="58" t="s">
        <v>153</v>
      </c>
      <c r="B26" s="59">
        <v>3828027</v>
      </c>
      <c r="C26" s="58" t="s">
        <v>124</v>
      </c>
      <c r="D26" s="59">
        <v>8</v>
      </c>
      <c r="E26" s="59">
        <v>100</v>
      </c>
      <c r="F26" s="59">
        <v>0</v>
      </c>
      <c r="G26" s="59">
        <v>82</v>
      </c>
      <c r="H26" s="59">
        <v>1</v>
      </c>
      <c r="I26" s="59">
        <v>0</v>
      </c>
      <c r="J26" s="59">
        <v>0</v>
      </c>
      <c r="K26" s="59">
        <v>0</v>
      </c>
      <c r="L26" s="59">
        <v>27</v>
      </c>
    </row>
    <row r="27" spans="1:12" ht="19.8" x14ac:dyDescent="0.3">
      <c r="A27" s="58" t="s">
        <v>153</v>
      </c>
      <c r="B27" s="59">
        <v>3828027</v>
      </c>
      <c r="C27" s="58" t="s">
        <v>123</v>
      </c>
      <c r="D27" s="59">
        <v>3</v>
      </c>
      <c r="E27" s="59">
        <v>105</v>
      </c>
      <c r="F27" s="59">
        <v>0</v>
      </c>
      <c r="G27" s="59">
        <v>105</v>
      </c>
      <c r="H27" s="59">
        <v>0</v>
      </c>
      <c r="I27" s="59">
        <v>0</v>
      </c>
      <c r="J27" s="59">
        <v>0</v>
      </c>
      <c r="K27" s="59">
        <v>0</v>
      </c>
      <c r="L27" s="59">
        <v>3</v>
      </c>
    </row>
    <row r="28" spans="1:12" ht="19.8" x14ac:dyDescent="0.3">
      <c r="A28" s="58" t="s">
        <v>153</v>
      </c>
      <c r="B28" s="59">
        <v>3828027</v>
      </c>
      <c r="C28" s="58" t="s">
        <v>122</v>
      </c>
      <c r="D28" s="59">
        <v>0</v>
      </c>
      <c r="E28" s="59">
        <v>640</v>
      </c>
      <c r="F28" s="59">
        <v>0</v>
      </c>
      <c r="G28" s="59">
        <v>581</v>
      </c>
      <c r="H28" s="59">
        <v>24</v>
      </c>
      <c r="I28" s="59">
        <v>0</v>
      </c>
      <c r="J28" s="59">
        <v>0</v>
      </c>
      <c r="K28" s="59">
        <v>0</v>
      </c>
      <c r="L28" s="59">
        <v>83</v>
      </c>
    </row>
    <row r="29" spans="1:12" ht="19.8" x14ac:dyDescent="0.3">
      <c r="A29" s="58" t="s">
        <v>153</v>
      </c>
      <c r="B29" s="59">
        <v>3828027</v>
      </c>
      <c r="C29" s="58" t="s">
        <v>126</v>
      </c>
      <c r="D29" s="59">
        <v>0</v>
      </c>
      <c r="E29" s="59">
        <v>100</v>
      </c>
      <c r="F29" s="59">
        <v>0</v>
      </c>
      <c r="G29" s="59">
        <v>100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</row>
    <row r="30" spans="1:12" ht="19.8" x14ac:dyDescent="0.3">
      <c r="A30" s="58" t="s">
        <v>153</v>
      </c>
      <c r="B30" s="59">
        <v>3828027</v>
      </c>
      <c r="C30" s="58" t="s">
        <v>146</v>
      </c>
      <c r="D30" s="59">
        <v>2</v>
      </c>
      <c r="E30" s="59">
        <v>600</v>
      </c>
      <c r="F30" s="59">
        <v>260</v>
      </c>
      <c r="G30" s="59">
        <v>140</v>
      </c>
      <c r="H30" s="59">
        <v>11</v>
      </c>
      <c r="I30" s="59">
        <v>0</v>
      </c>
      <c r="J30" s="59">
        <v>0</v>
      </c>
      <c r="K30" s="59">
        <v>0</v>
      </c>
      <c r="L30" s="59">
        <v>213</v>
      </c>
    </row>
    <row r="31" spans="1:12" ht="19.8" x14ac:dyDescent="0.3">
      <c r="A31" s="58" t="s">
        <v>153</v>
      </c>
      <c r="B31" s="59">
        <v>3828027</v>
      </c>
      <c r="C31" s="58" t="s">
        <v>125</v>
      </c>
      <c r="D31" s="59">
        <v>0</v>
      </c>
      <c r="E31" s="59">
        <v>500</v>
      </c>
      <c r="F31" s="59">
        <v>0</v>
      </c>
      <c r="G31" s="59">
        <v>500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</row>
    <row r="32" spans="1:12" ht="19.8" x14ac:dyDescent="0.3">
      <c r="A32" s="58" t="s">
        <v>153</v>
      </c>
      <c r="B32" s="59">
        <v>3828027</v>
      </c>
      <c r="C32" s="58" t="s">
        <v>147</v>
      </c>
      <c r="D32" s="59">
        <v>0</v>
      </c>
      <c r="E32" s="59">
        <v>220</v>
      </c>
      <c r="F32" s="59">
        <v>0</v>
      </c>
      <c r="G32" s="59">
        <v>200</v>
      </c>
      <c r="H32" s="59">
        <v>0</v>
      </c>
      <c r="I32" s="59">
        <v>0</v>
      </c>
      <c r="J32" s="59">
        <v>0</v>
      </c>
      <c r="K32" s="59">
        <v>0</v>
      </c>
      <c r="L32" s="59">
        <v>20</v>
      </c>
    </row>
    <row r="33" spans="1:12" ht="19.8" x14ac:dyDescent="0.3">
      <c r="A33" s="58" t="s">
        <v>153</v>
      </c>
      <c r="B33" s="59">
        <v>3828027</v>
      </c>
      <c r="C33" s="58" t="s">
        <v>128</v>
      </c>
      <c r="D33" s="59">
        <v>0</v>
      </c>
      <c r="E33" s="59">
        <v>200</v>
      </c>
      <c r="F33" s="59">
        <v>0</v>
      </c>
      <c r="G33" s="59">
        <v>186</v>
      </c>
      <c r="H33" s="59">
        <v>0</v>
      </c>
      <c r="I33" s="59">
        <v>0</v>
      </c>
      <c r="J33" s="59">
        <v>0</v>
      </c>
      <c r="K33" s="59">
        <v>0</v>
      </c>
      <c r="L33" s="59">
        <v>14</v>
      </c>
    </row>
    <row r="34" spans="1:12" ht="19.8" x14ac:dyDescent="0.3">
      <c r="A34" s="58" t="s">
        <v>153</v>
      </c>
      <c r="B34" s="59">
        <v>3828027</v>
      </c>
      <c r="C34" s="58" t="s">
        <v>132</v>
      </c>
      <c r="D34" s="59">
        <v>0</v>
      </c>
      <c r="E34" s="59">
        <v>200</v>
      </c>
      <c r="F34" s="59">
        <v>0</v>
      </c>
      <c r="G34" s="59">
        <v>200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</row>
    <row r="35" spans="1:12" ht="19.8" x14ac:dyDescent="0.3">
      <c r="A35" s="58" t="s">
        <v>153</v>
      </c>
      <c r="B35" s="59">
        <v>3828027</v>
      </c>
      <c r="C35" s="58" t="s">
        <v>131</v>
      </c>
      <c r="D35" s="59">
        <v>0</v>
      </c>
      <c r="E35" s="59">
        <v>1520</v>
      </c>
      <c r="F35" s="59">
        <v>0</v>
      </c>
      <c r="G35" s="59">
        <v>1520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</row>
    <row r="36" spans="1:12" ht="19.8" x14ac:dyDescent="0.3">
      <c r="A36" s="58" t="s">
        <v>153</v>
      </c>
      <c r="B36" s="59">
        <v>3828027</v>
      </c>
      <c r="C36" s="58" t="s">
        <v>129</v>
      </c>
      <c r="D36" s="59">
        <v>0</v>
      </c>
      <c r="E36" s="59">
        <v>250</v>
      </c>
      <c r="F36" s="59">
        <v>0</v>
      </c>
      <c r="G36" s="59">
        <v>250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</row>
    <row r="37" spans="1:12" ht="19.8" x14ac:dyDescent="0.3">
      <c r="A37" s="58" t="s">
        <v>153</v>
      </c>
      <c r="B37" s="59">
        <v>3828027</v>
      </c>
      <c r="C37" s="58" t="s">
        <v>149</v>
      </c>
      <c r="D37" s="59">
        <v>0</v>
      </c>
      <c r="E37" s="59">
        <v>200</v>
      </c>
      <c r="F37" s="59">
        <v>0</v>
      </c>
      <c r="G37" s="59">
        <v>200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</row>
    <row r="38" spans="1:12" ht="19.8" x14ac:dyDescent="0.3">
      <c r="A38" s="58" t="s">
        <v>153</v>
      </c>
      <c r="B38" s="59">
        <v>3828027</v>
      </c>
      <c r="C38" s="58" t="s">
        <v>136</v>
      </c>
      <c r="D38" s="59">
        <v>0</v>
      </c>
      <c r="E38" s="59">
        <v>400</v>
      </c>
      <c r="F38" s="59">
        <v>0</v>
      </c>
      <c r="G38" s="59">
        <v>400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</row>
    <row r="39" spans="1:12" ht="19.8" x14ac:dyDescent="0.3">
      <c r="A39" s="58" t="s">
        <v>153</v>
      </c>
      <c r="B39" s="59">
        <v>3828027</v>
      </c>
      <c r="C39" s="58" t="s">
        <v>135</v>
      </c>
      <c r="D39" s="59">
        <v>0</v>
      </c>
      <c r="E39" s="59">
        <v>920</v>
      </c>
      <c r="F39" s="59">
        <v>0</v>
      </c>
      <c r="G39" s="59">
        <v>920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</row>
    <row r="40" spans="1:12" ht="19.8" x14ac:dyDescent="0.3">
      <c r="A40" s="58" t="s">
        <v>153</v>
      </c>
      <c r="B40" s="59">
        <v>3828027</v>
      </c>
      <c r="C40" s="58" t="s">
        <v>134</v>
      </c>
      <c r="D40" s="59">
        <v>0</v>
      </c>
      <c r="E40" s="59">
        <v>750</v>
      </c>
      <c r="F40" s="59">
        <v>0</v>
      </c>
      <c r="G40" s="59">
        <v>750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</row>
    <row r="41" spans="1:12" ht="19.8" x14ac:dyDescent="0.3">
      <c r="A41" s="58" t="s">
        <v>153</v>
      </c>
      <c r="B41" s="59">
        <v>3828027</v>
      </c>
      <c r="C41" s="58" t="s">
        <v>138</v>
      </c>
      <c r="D41" s="59">
        <v>177</v>
      </c>
      <c r="E41" s="59">
        <v>1750</v>
      </c>
      <c r="F41" s="59">
        <v>0</v>
      </c>
      <c r="G41" s="59">
        <v>1928</v>
      </c>
      <c r="H41" s="59">
        <v>20</v>
      </c>
      <c r="I41" s="59">
        <v>0</v>
      </c>
      <c r="J41" s="59">
        <v>0</v>
      </c>
      <c r="K41" s="59">
        <v>0</v>
      </c>
      <c r="L41" s="59">
        <v>19</v>
      </c>
    </row>
    <row r="42" spans="1:12" ht="19.8" x14ac:dyDescent="0.3">
      <c r="A42" s="58" t="s">
        <v>153</v>
      </c>
      <c r="B42" s="59">
        <v>3828027</v>
      </c>
      <c r="C42" s="58" t="s">
        <v>139</v>
      </c>
      <c r="D42" s="59">
        <v>0</v>
      </c>
      <c r="E42" s="59">
        <v>400</v>
      </c>
      <c r="F42" s="59">
        <v>0</v>
      </c>
      <c r="G42" s="59">
        <v>413</v>
      </c>
      <c r="H42" s="59">
        <v>0</v>
      </c>
      <c r="I42" s="59">
        <v>0</v>
      </c>
      <c r="J42" s="59">
        <v>0</v>
      </c>
      <c r="K42" s="59">
        <v>0</v>
      </c>
      <c r="L42" s="59">
        <v>-13</v>
      </c>
    </row>
    <row r="43" spans="1:12" ht="19.8" x14ac:dyDescent="0.3">
      <c r="A43" s="58" t="s">
        <v>153</v>
      </c>
      <c r="B43" s="59">
        <v>3828027</v>
      </c>
      <c r="C43" s="58" t="s">
        <v>140</v>
      </c>
      <c r="D43" s="59">
        <v>138</v>
      </c>
      <c r="E43" s="59">
        <v>2600</v>
      </c>
      <c r="F43" s="59">
        <v>0</v>
      </c>
      <c r="G43" s="59">
        <v>2778</v>
      </c>
      <c r="H43" s="59">
        <v>40</v>
      </c>
      <c r="I43" s="59">
        <v>0</v>
      </c>
      <c r="J43" s="59">
        <v>0</v>
      </c>
      <c r="K43" s="59">
        <v>0</v>
      </c>
      <c r="L43" s="59">
        <v>0</v>
      </c>
    </row>
    <row r="44" spans="1:12" ht="19.8" x14ac:dyDescent="0.3">
      <c r="A44" s="58" t="s">
        <v>153</v>
      </c>
      <c r="B44" s="59">
        <v>3828027</v>
      </c>
      <c r="C44" s="58" t="s">
        <v>141</v>
      </c>
      <c r="D44" s="59">
        <v>0</v>
      </c>
      <c r="E44" s="59">
        <v>50</v>
      </c>
      <c r="F44" s="59">
        <v>0</v>
      </c>
      <c r="G44" s="59">
        <v>50</v>
      </c>
      <c r="H44" s="59">
        <v>1</v>
      </c>
      <c r="I44" s="59">
        <v>0</v>
      </c>
      <c r="J44" s="59">
        <v>0</v>
      </c>
      <c r="K44" s="59">
        <v>0</v>
      </c>
      <c r="L44" s="59">
        <v>1</v>
      </c>
    </row>
    <row r="45" spans="1:12" ht="19.8" x14ac:dyDescent="0.3">
      <c r="A45" s="58" t="s">
        <v>153</v>
      </c>
      <c r="B45" s="59">
        <v>3828027</v>
      </c>
      <c r="C45" s="58" t="s">
        <v>143</v>
      </c>
      <c r="D45" s="59">
        <v>0</v>
      </c>
      <c r="E45" s="59">
        <v>800</v>
      </c>
      <c r="F45" s="59">
        <v>0</v>
      </c>
      <c r="G45" s="59">
        <v>797</v>
      </c>
      <c r="H45" s="59">
        <v>0</v>
      </c>
      <c r="I45" s="59">
        <v>0</v>
      </c>
      <c r="J45" s="59">
        <v>0</v>
      </c>
      <c r="K45" s="59">
        <v>0</v>
      </c>
      <c r="L45" s="59">
        <v>3</v>
      </c>
    </row>
    <row r="46" spans="1:12" ht="19.8" x14ac:dyDescent="0.3">
      <c r="A46" s="58" t="s">
        <v>153</v>
      </c>
      <c r="B46" s="59">
        <v>3828027</v>
      </c>
      <c r="C46" s="58" t="s">
        <v>142</v>
      </c>
      <c r="D46" s="59">
        <v>0</v>
      </c>
      <c r="E46" s="59">
        <v>200</v>
      </c>
      <c r="F46" s="59">
        <v>0</v>
      </c>
      <c r="G46" s="59">
        <v>200</v>
      </c>
      <c r="H46" s="59">
        <v>0</v>
      </c>
      <c r="I46" s="59">
        <v>0</v>
      </c>
      <c r="J46" s="59">
        <v>0</v>
      </c>
      <c r="K46" s="59">
        <v>0</v>
      </c>
      <c r="L46" s="59">
        <v>0</v>
      </c>
    </row>
    <row r="47" spans="1:12" x14ac:dyDescent="0.3">
      <c r="A47" s="79" t="s">
        <v>155</v>
      </c>
      <c r="B47" s="58"/>
      <c r="C47" s="58"/>
      <c r="D47" s="59">
        <v>349</v>
      </c>
      <c r="E47" s="59">
        <v>23995</v>
      </c>
      <c r="F47" s="59">
        <v>260</v>
      </c>
      <c r="G47" s="59">
        <v>23690</v>
      </c>
      <c r="H47" s="59">
        <v>286</v>
      </c>
      <c r="I47" s="59">
        <v>0</v>
      </c>
      <c r="J47" s="59">
        <v>0</v>
      </c>
      <c r="K47" s="59">
        <v>0</v>
      </c>
      <c r="L47" s="59">
        <v>680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48"/>
  <sheetViews>
    <sheetView topLeftCell="A20" workbookViewId="0">
      <selection activeCell="B1" sqref="B1:B48"/>
    </sheetView>
  </sheetViews>
  <sheetFormatPr defaultRowHeight="14.4" x14ac:dyDescent="0.3"/>
  <sheetData>
    <row r="1" spans="1:3" x14ac:dyDescent="0.3">
      <c r="A1" t="s">
        <v>38</v>
      </c>
      <c r="B1">
        <f>VLOOKUP(A1,'[3]Product Master Sheet'!$B$2:$F$506,5,0)</f>
        <v>31</v>
      </c>
      <c r="C1">
        <v>0</v>
      </c>
    </row>
    <row r="2" spans="1:3" x14ac:dyDescent="0.3">
      <c r="A2" t="s">
        <v>31</v>
      </c>
      <c r="B2">
        <f>VLOOKUP(A2,'[3]Product Master Sheet'!$B$2:$F$506,5,0)</f>
        <v>33</v>
      </c>
      <c r="C2">
        <v>0</v>
      </c>
    </row>
    <row r="3" spans="1:3" x14ac:dyDescent="0.3">
      <c r="A3" t="s">
        <v>42</v>
      </c>
      <c r="B3">
        <f>VLOOKUP(A3,'[3]Product Master Sheet'!$B$2:$F$506,5,0)</f>
        <v>39</v>
      </c>
      <c r="C3">
        <v>0</v>
      </c>
    </row>
    <row r="4" spans="1:3" x14ac:dyDescent="0.3">
      <c r="A4" t="s">
        <v>106</v>
      </c>
      <c r="B4">
        <f>VLOOKUP(A4,'[3]Product Master Sheet'!$B$2:$F$506,5,0)</f>
        <v>40</v>
      </c>
      <c r="C4">
        <v>0</v>
      </c>
    </row>
    <row r="5" spans="1:3" x14ac:dyDescent="0.3">
      <c r="A5" t="s">
        <v>108</v>
      </c>
      <c r="B5">
        <f>VLOOKUP(A5,'[3]Product Master Sheet'!$B$2:$F$506,5,0)</f>
        <v>42</v>
      </c>
      <c r="C5">
        <v>0</v>
      </c>
    </row>
    <row r="6" spans="1:3" x14ac:dyDescent="0.3">
      <c r="A6" t="s">
        <v>110</v>
      </c>
      <c r="B6">
        <f>VLOOKUP(A6,'[3]Product Master Sheet'!$B$2:$F$506,5,0)</f>
        <v>43</v>
      </c>
      <c r="C6">
        <v>0</v>
      </c>
    </row>
    <row r="7" spans="1:3" x14ac:dyDescent="0.3">
      <c r="A7" t="s">
        <v>107</v>
      </c>
      <c r="B7">
        <f>VLOOKUP(A7,'[3]Product Master Sheet'!$B$2:$F$506,5,0)</f>
        <v>45</v>
      </c>
      <c r="C7">
        <v>0</v>
      </c>
    </row>
    <row r="8" spans="1:3" x14ac:dyDescent="0.3">
      <c r="A8" t="s">
        <v>111</v>
      </c>
      <c r="B8">
        <f>VLOOKUP(A8,'[3]Product Master Sheet'!$B$2:$F$506,5,0)</f>
        <v>114</v>
      </c>
      <c r="C8">
        <v>0</v>
      </c>
    </row>
    <row r="9" spans="1:3" x14ac:dyDescent="0.3">
      <c r="A9" t="s">
        <v>112</v>
      </c>
      <c r="B9">
        <f>VLOOKUP(A9,'[3]Product Master Sheet'!$B$2:$F$506,5,0)</f>
        <v>115</v>
      </c>
      <c r="C9">
        <v>0</v>
      </c>
    </row>
    <row r="10" spans="1:3" x14ac:dyDescent="0.3">
      <c r="A10" t="s">
        <v>144</v>
      </c>
      <c r="B10">
        <f>VLOOKUP(A10,'[3]Product Master Sheet'!$B$2:$F$506,5,0)</f>
        <v>117</v>
      </c>
      <c r="C10">
        <v>0</v>
      </c>
    </row>
    <row r="11" spans="1:3" x14ac:dyDescent="0.3">
      <c r="A11" t="s">
        <v>114</v>
      </c>
      <c r="B11">
        <f>VLOOKUP(A11,'[3]Product Master Sheet'!$B$2:$F$506,5,0)</f>
        <v>118</v>
      </c>
      <c r="C11">
        <v>0</v>
      </c>
    </row>
    <row r="12" spans="1:3" x14ac:dyDescent="0.3">
      <c r="A12" t="s">
        <v>115</v>
      </c>
      <c r="B12">
        <f>VLOOKUP(A12,'[3]Product Master Sheet'!$B$2:$F$506,5,0)</f>
        <v>119</v>
      </c>
      <c r="C12">
        <v>0</v>
      </c>
    </row>
    <row r="13" spans="1:3" x14ac:dyDescent="0.3">
      <c r="A13" t="s">
        <v>113</v>
      </c>
      <c r="B13">
        <f>VLOOKUP(A13,'[3]Product Master Sheet'!$B$2:$F$506,5,0)</f>
        <v>120</v>
      </c>
      <c r="C13">
        <v>0</v>
      </c>
    </row>
    <row r="14" spans="1:3" x14ac:dyDescent="0.3">
      <c r="A14" t="s">
        <v>145</v>
      </c>
      <c r="B14">
        <f>VLOOKUP(A14,'[3]Product Master Sheet'!$B$2:$F$506,5,0)</f>
        <v>145</v>
      </c>
      <c r="C14">
        <v>0</v>
      </c>
    </row>
    <row r="15" spans="1:3" x14ac:dyDescent="0.3">
      <c r="A15" t="s">
        <v>117</v>
      </c>
      <c r="B15">
        <f>VLOOKUP(A15,'[3]Product Master Sheet'!$B$2:$F$506,5,0)</f>
        <v>146</v>
      </c>
      <c r="C15">
        <v>0</v>
      </c>
    </row>
    <row r="16" spans="1:3" x14ac:dyDescent="0.3">
      <c r="A16" t="s">
        <v>120</v>
      </c>
      <c r="B16">
        <f>VLOOKUP(A16,'[3]Product Master Sheet'!$B$2:$F$506,5,0)</f>
        <v>205</v>
      </c>
      <c r="C16">
        <v>21</v>
      </c>
    </row>
    <row r="17" spans="1:3" x14ac:dyDescent="0.3">
      <c r="A17" t="s">
        <v>121</v>
      </c>
      <c r="B17">
        <f>VLOOKUP(A17,'[3]Product Master Sheet'!$B$2:$F$506,5,0)</f>
        <v>206</v>
      </c>
      <c r="C17">
        <v>0</v>
      </c>
    </row>
    <row r="18" spans="1:3" x14ac:dyDescent="0.3">
      <c r="A18" t="s">
        <v>124</v>
      </c>
      <c r="B18">
        <f>VLOOKUP(A18,'[3]Product Master Sheet'!$B$2:$F$506,5,0)</f>
        <v>210</v>
      </c>
      <c r="C18">
        <v>8</v>
      </c>
    </row>
    <row r="19" spans="1:3" x14ac:dyDescent="0.3">
      <c r="A19" t="s">
        <v>123</v>
      </c>
      <c r="B19">
        <f>VLOOKUP(A19,'[3]Product Master Sheet'!$B$2:$F$506,5,0)</f>
        <v>211</v>
      </c>
      <c r="C19">
        <v>3</v>
      </c>
    </row>
    <row r="20" spans="1:3" x14ac:dyDescent="0.3">
      <c r="A20" t="s">
        <v>122</v>
      </c>
      <c r="B20">
        <f>VLOOKUP(A20,'[3]Product Master Sheet'!$B$2:$F$506,5,0)</f>
        <v>212</v>
      </c>
      <c r="C20">
        <v>0</v>
      </c>
    </row>
    <row r="21" spans="1:3" x14ac:dyDescent="0.3">
      <c r="A21" t="s">
        <v>126</v>
      </c>
      <c r="B21">
        <f>VLOOKUP(A21,'[3]Product Master Sheet'!$B$2:$F$506,5,0)</f>
        <v>215</v>
      </c>
      <c r="C21">
        <v>0</v>
      </c>
    </row>
    <row r="22" spans="1:3" x14ac:dyDescent="0.3">
      <c r="A22" t="s">
        <v>146</v>
      </c>
      <c r="B22">
        <f>VLOOKUP(A22,'[3]Product Master Sheet'!$B$2:$F$506,5,0)</f>
        <v>217</v>
      </c>
      <c r="C22">
        <v>2</v>
      </c>
    </row>
    <row r="23" spans="1:3" x14ac:dyDescent="0.3">
      <c r="A23" t="s">
        <v>125</v>
      </c>
      <c r="B23">
        <f>VLOOKUP(A23,'[3]Product Master Sheet'!$B$2:$F$506,5,0)</f>
        <v>219</v>
      </c>
      <c r="C23">
        <v>0</v>
      </c>
    </row>
    <row r="24" spans="1:3" x14ac:dyDescent="0.3">
      <c r="A24" t="s">
        <v>147</v>
      </c>
      <c r="B24">
        <f>VLOOKUP(A24,'[3]Product Master Sheet'!$B$2:$F$506,5,0)</f>
        <v>271</v>
      </c>
      <c r="C24">
        <v>0</v>
      </c>
    </row>
    <row r="25" spans="1:3" x14ac:dyDescent="0.3">
      <c r="A25" t="s">
        <v>128</v>
      </c>
      <c r="B25">
        <f>VLOOKUP(A25,'[3]Product Master Sheet'!$B$2:$F$506,5,0)</f>
        <v>273</v>
      </c>
      <c r="C25">
        <v>0</v>
      </c>
    </row>
    <row r="26" spans="1:3" x14ac:dyDescent="0.3">
      <c r="A26" t="s">
        <v>132</v>
      </c>
      <c r="B26">
        <f>VLOOKUP(A26,'[3]Product Master Sheet'!$B$2:$F$506,5,0)</f>
        <v>292</v>
      </c>
      <c r="C26">
        <v>0</v>
      </c>
    </row>
    <row r="27" spans="1:3" x14ac:dyDescent="0.3">
      <c r="A27" t="s">
        <v>131</v>
      </c>
      <c r="B27">
        <f>VLOOKUP(A27,'[3]Product Master Sheet'!$B$2:$F$506,5,0)</f>
        <v>293</v>
      </c>
      <c r="C27">
        <v>0</v>
      </c>
    </row>
    <row r="28" spans="1:3" x14ac:dyDescent="0.3">
      <c r="A28" t="s">
        <v>129</v>
      </c>
      <c r="B28">
        <f>VLOOKUP(A28,'[3]Product Master Sheet'!$B$2:$F$506,5,0)</f>
        <v>294</v>
      </c>
      <c r="C28">
        <v>0</v>
      </c>
    </row>
    <row r="29" spans="1:3" x14ac:dyDescent="0.3">
      <c r="A29" t="s">
        <v>149</v>
      </c>
      <c r="B29">
        <f>VLOOKUP(A29,'[3]Product Master Sheet'!$B$2:$F$506,5,0)</f>
        <v>296</v>
      </c>
      <c r="C29">
        <v>0</v>
      </c>
    </row>
    <row r="30" spans="1:3" x14ac:dyDescent="0.3">
      <c r="A30" t="s">
        <v>136</v>
      </c>
      <c r="B30">
        <f>VLOOKUP(A30,'[3]Product Master Sheet'!$B$2:$F$506,5,0)</f>
        <v>297</v>
      </c>
      <c r="C30">
        <v>0</v>
      </c>
    </row>
    <row r="31" spans="1:3" x14ac:dyDescent="0.3">
      <c r="A31" t="s">
        <v>135</v>
      </c>
      <c r="B31">
        <f>VLOOKUP(A31,'[3]Product Master Sheet'!$B$2:$F$506,5,0)</f>
        <v>299</v>
      </c>
      <c r="C31">
        <v>0</v>
      </c>
    </row>
    <row r="32" spans="1:3" x14ac:dyDescent="0.3">
      <c r="A32" t="s">
        <v>134</v>
      </c>
      <c r="B32">
        <f>VLOOKUP(A32,'[3]Product Master Sheet'!$B$2:$F$506,5,0)</f>
        <v>300</v>
      </c>
      <c r="C32">
        <v>0</v>
      </c>
    </row>
    <row r="33" spans="1:3" x14ac:dyDescent="0.3">
      <c r="A33" t="s">
        <v>138</v>
      </c>
      <c r="B33">
        <f>VLOOKUP(A33,'[3]Product Master Sheet'!$B$2:$F$506,5,0)</f>
        <v>324</v>
      </c>
      <c r="C33">
        <v>177</v>
      </c>
    </row>
    <row r="34" spans="1:3" x14ac:dyDescent="0.3">
      <c r="A34" t="s">
        <v>139</v>
      </c>
      <c r="B34">
        <f>VLOOKUP(A34,'[3]Product Master Sheet'!$B$2:$F$506,5,0)</f>
        <v>325</v>
      </c>
      <c r="C34">
        <v>0</v>
      </c>
    </row>
    <row r="35" spans="1:3" x14ac:dyDescent="0.3">
      <c r="A35" t="s">
        <v>140</v>
      </c>
      <c r="B35">
        <f>VLOOKUP(A35,'[3]Product Master Sheet'!$B$2:$F$506,5,0)</f>
        <v>326</v>
      </c>
      <c r="C35">
        <v>138</v>
      </c>
    </row>
    <row r="36" spans="1:3" x14ac:dyDescent="0.3">
      <c r="A36" t="s">
        <v>154</v>
      </c>
      <c r="B36">
        <f>VLOOKUP(A36,'[3]Product Master Sheet'!$B$2:$F$506,5,0)</f>
        <v>353</v>
      </c>
      <c r="C36">
        <v>0</v>
      </c>
    </row>
    <row r="37" spans="1:3" x14ac:dyDescent="0.3">
      <c r="A37" t="s">
        <v>141</v>
      </c>
      <c r="B37">
        <f>VLOOKUP(A37,'[3]Product Master Sheet'!$B$2:$F$506,5,0)</f>
        <v>365</v>
      </c>
      <c r="C37">
        <v>0</v>
      </c>
    </row>
    <row r="38" spans="1:3" x14ac:dyDescent="0.3">
      <c r="A38" t="s">
        <v>143</v>
      </c>
      <c r="B38">
        <f>VLOOKUP(A38,'[3]Product Master Sheet'!$B$2:$F$506,5,0)</f>
        <v>366</v>
      </c>
      <c r="C38">
        <v>0</v>
      </c>
    </row>
    <row r="39" spans="1:3" x14ac:dyDescent="0.3">
      <c r="A39" t="s">
        <v>142</v>
      </c>
      <c r="B39">
        <f>VLOOKUP(A39,'[3]Product Master Sheet'!$B$2:$F$506,5,0)</f>
        <v>368</v>
      </c>
      <c r="C39">
        <v>0</v>
      </c>
    </row>
    <row r="40" spans="1:3" x14ac:dyDescent="0.3">
      <c r="A40" t="s">
        <v>109</v>
      </c>
      <c r="B40">
        <f>VLOOKUP(A40,'[3]Product Master Sheet'!$B$2:$F$506,5,0)</f>
        <v>44</v>
      </c>
      <c r="C40">
        <v>0</v>
      </c>
    </row>
    <row r="41" spans="1:3" x14ac:dyDescent="0.3">
      <c r="A41" t="s">
        <v>116</v>
      </c>
      <c r="B41">
        <f>VLOOKUP(A41,'[3]Product Master Sheet'!$B$2:$F$506,5,0)</f>
        <v>144</v>
      </c>
      <c r="C41">
        <v>0</v>
      </c>
    </row>
    <row r="42" spans="1:3" x14ac:dyDescent="0.3">
      <c r="A42" t="s">
        <v>118</v>
      </c>
      <c r="B42">
        <f>VLOOKUP(A42,'[3]Product Master Sheet'!$B$2:$F$506,5,0)</f>
        <v>207</v>
      </c>
      <c r="C42">
        <v>0</v>
      </c>
    </row>
    <row r="43" spans="1:3" x14ac:dyDescent="0.3">
      <c r="A43" t="s">
        <v>119</v>
      </c>
      <c r="B43">
        <f>VLOOKUP(A43,'[3]Product Master Sheet'!$B$2:$F$506,5,0)</f>
        <v>204</v>
      </c>
      <c r="C43">
        <v>0</v>
      </c>
    </row>
    <row r="44" spans="1:3" x14ac:dyDescent="0.3">
      <c r="A44" t="s">
        <v>127</v>
      </c>
      <c r="B44">
        <f>VLOOKUP(A44,'[3]Product Master Sheet'!$B$2:$F$506,5,0)</f>
        <v>274</v>
      </c>
      <c r="C44">
        <v>0</v>
      </c>
    </row>
    <row r="45" spans="1:3" x14ac:dyDescent="0.3">
      <c r="A45" t="s">
        <v>130</v>
      </c>
      <c r="B45">
        <f>VLOOKUP(A45,'[3]Product Master Sheet'!$B$2:$F$506,5,0)</f>
        <v>290</v>
      </c>
      <c r="C45">
        <v>0</v>
      </c>
    </row>
    <row r="46" spans="1:3" x14ac:dyDescent="0.3">
      <c r="A46" t="s">
        <v>133</v>
      </c>
      <c r="B46">
        <f>VLOOKUP(A46,'[3]Product Master Sheet'!$B$2:$F$506,5,0)</f>
        <v>289</v>
      </c>
      <c r="C46">
        <v>0</v>
      </c>
    </row>
    <row r="47" spans="1:3" x14ac:dyDescent="0.3">
      <c r="A47" t="s">
        <v>137</v>
      </c>
      <c r="B47">
        <f>VLOOKUP(A47,'[3]Product Master Sheet'!$B$2:$F$506,5,0)</f>
        <v>327</v>
      </c>
      <c r="C47">
        <v>0</v>
      </c>
    </row>
    <row r="48" spans="1:3" x14ac:dyDescent="0.3">
      <c r="A48" t="s">
        <v>148</v>
      </c>
      <c r="B48">
        <f>VLOOKUP(A48,'[3]Product Master Sheet'!$B$2:$F$506,5,0)</f>
        <v>291</v>
      </c>
      <c r="C4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52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91" t="s">
        <v>43</v>
      </c>
      <c r="C1" s="92"/>
      <c r="D1" s="92"/>
      <c r="E1" s="92"/>
      <c r="F1" s="92"/>
      <c r="G1" s="92"/>
      <c r="H1" s="92"/>
      <c r="I1" s="92"/>
      <c r="J1" s="93"/>
      <c r="K1" s="91" t="s">
        <v>44</v>
      </c>
      <c r="L1" s="92"/>
      <c r="M1" s="92"/>
      <c r="N1" s="92"/>
      <c r="O1" s="92"/>
      <c r="P1" s="92"/>
      <c r="Q1" s="92"/>
      <c r="R1" s="92"/>
      <c r="S1" s="93"/>
      <c r="T1" s="91" t="s">
        <v>13</v>
      </c>
      <c r="U1" s="92"/>
      <c r="V1" s="92"/>
      <c r="W1" s="92"/>
      <c r="X1" s="92"/>
      <c r="Y1" s="92"/>
      <c r="Z1" s="92"/>
      <c r="AA1" s="92"/>
      <c r="AB1" s="93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38</v>
      </c>
      <c r="B4" s="20">
        <v>0</v>
      </c>
      <c r="C4" s="20">
        <v>20</v>
      </c>
      <c r="D4" s="20">
        <v>0</v>
      </c>
      <c r="E4" s="20">
        <v>20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20</v>
      </c>
      <c r="M4" s="28">
        <v>0</v>
      </c>
      <c r="N4" s="28">
        <v>20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51" si="0">C4-L4</f>
        <v>0</v>
      </c>
      <c r="V4" s="28">
        <f t="shared" ref="V4:V51" si="1">D4-M4</f>
        <v>0</v>
      </c>
      <c r="W4" s="28">
        <f t="shared" ref="W4:W51" si="2">E4-N4</f>
        <v>0</v>
      </c>
      <c r="X4" s="28">
        <f t="shared" ref="X4:X51" si="3">F4-O4</f>
        <v>0</v>
      </c>
      <c r="Y4" s="28">
        <f t="shared" ref="Y4:Y51" si="4">G4-P4</f>
        <v>0</v>
      </c>
      <c r="Z4" s="28">
        <f t="shared" ref="Z4:Z51" si="5">H4-Q4</f>
        <v>0</v>
      </c>
      <c r="AA4" s="28">
        <f t="shared" ref="AA4:AA51" si="6">I4-R4</f>
        <v>0</v>
      </c>
      <c r="AB4" s="20">
        <f t="shared" ref="AB4:AB51" si="7">J4-S4</f>
        <v>0</v>
      </c>
      <c r="AC4" s="17" t="str">
        <f>IF(AND(T4=0,AB4=0),"Ok","Issue")</f>
        <v>Ok</v>
      </c>
    </row>
    <row r="5" spans="1:29" x14ac:dyDescent="0.3">
      <c r="A5" s="17" t="s">
        <v>31</v>
      </c>
      <c r="B5" s="20">
        <v>0</v>
      </c>
      <c r="C5" s="20">
        <v>200</v>
      </c>
      <c r="D5" s="20">
        <v>0</v>
      </c>
      <c r="E5" s="20">
        <v>200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7">
        <v>0</v>
      </c>
      <c r="L5" s="20">
        <v>200</v>
      </c>
      <c r="M5" s="20">
        <v>0</v>
      </c>
      <c r="N5" s="20">
        <v>200</v>
      </c>
      <c r="O5" s="20">
        <v>0</v>
      </c>
      <c r="P5" s="20">
        <v>0</v>
      </c>
      <c r="Q5" s="20">
        <v>0</v>
      </c>
      <c r="R5" s="20">
        <v>0</v>
      </c>
      <c r="S5" s="26">
        <v>0</v>
      </c>
      <c r="T5" s="20">
        <f t="shared" ref="T5:T51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51" si="9">IF(AND(T5=0,AB5=0),"Ok","Issue")</f>
        <v>Ok</v>
      </c>
    </row>
    <row r="6" spans="1:29" x14ac:dyDescent="0.3">
      <c r="A6" s="17" t="s">
        <v>42</v>
      </c>
      <c r="B6" s="20">
        <v>0</v>
      </c>
      <c r="C6" s="20">
        <v>250</v>
      </c>
      <c r="D6" s="20">
        <v>0</v>
      </c>
      <c r="E6" s="20">
        <v>84</v>
      </c>
      <c r="F6" s="20">
        <v>7</v>
      </c>
      <c r="G6" s="20">
        <v>0</v>
      </c>
      <c r="H6" s="20">
        <v>0</v>
      </c>
      <c r="I6" s="20">
        <v>0</v>
      </c>
      <c r="J6" s="26">
        <v>173</v>
      </c>
      <c r="K6" s="27">
        <v>0</v>
      </c>
      <c r="L6" s="20">
        <v>250</v>
      </c>
      <c r="M6" s="20">
        <v>0</v>
      </c>
      <c r="N6" s="20">
        <v>77</v>
      </c>
      <c r="O6" s="20">
        <v>0</v>
      </c>
      <c r="P6" s="20">
        <v>0</v>
      </c>
      <c r="Q6" s="20">
        <v>0</v>
      </c>
      <c r="R6" s="20">
        <v>0</v>
      </c>
      <c r="S6" s="26">
        <v>173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7</v>
      </c>
      <c r="X6" s="20">
        <f t="shared" si="3"/>
        <v>7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106</v>
      </c>
      <c r="B7" s="20">
        <v>0</v>
      </c>
      <c r="C7" s="20">
        <v>100</v>
      </c>
      <c r="D7" s="20">
        <v>0</v>
      </c>
      <c r="E7" s="20">
        <v>31</v>
      </c>
      <c r="F7" s="20">
        <v>0</v>
      </c>
      <c r="G7" s="20">
        <v>0</v>
      </c>
      <c r="H7" s="20">
        <v>0</v>
      </c>
      <c r="I7" s="20">
        <v>0</v>
      </c>
      <c r="J7" s="26">
        <v>69</v>
      </c>
      <c r="K7" s="27">
        <v>0</v>
      </c>
      <c r="L7" s="20">
        <v>100</v>
      </c>
      <c r="M7" s="20">
        <v>0</v>
      </c>
      <c r="N7" s="20">
        <v>31</v>
      </c>
      <c r="O7" s="20">
        <v>0</v>
      </c>
      <c r="P7" s="20">
        <v>0</v>
      </c>
      <c r="Q7" s="20">
        <v>0</v>
      </c>
      <c r="R7" s="20">
        <v>0</v>
      </c>
      <c r="S7" s="26">
        <v>69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108</v>
      </c>
      <c r="B8" s="20">
        <v>0</v>
      </c>
      <c r="C8" s="20">
        <v>1000</v>
      </c>
      <c r="D8" s="20">
        <v>0</v>
      </c>
      <c r="E8" s="20">
        <v>1030</v>
      </c>
      <c r="F8" s="20">
        <v>32</v>
      </c>
      <c r="G8" s="20">
        <v>0</v>
      </c>
      <c r="H8" s="20">
        <v>0</v>
      </c>
      <c r="I8" s="20">
        <v>0</v>
      </c>
      <c r="J8" s="26">
        <v>2</v>
      </c>
      <c r="K8" s="27">
        <v>0</v>
      </c>
      <c r="L8" s="20">
        <v>1000</v>
      </c>
      <c r="M8" s="20">
        <v>0</v>
      </c>
      <c r="N8" s="20">
        <v>998</v>
      </c>
      <c r="O8" s="20">
        <v>0</v>
      </c>
      <c r="P8" s="20">
        <v>0</v>
      </c>
      <c r="Q8" s="20">
        <v>0</v>
      </c>
      <c r="R8" s="20">
        <v>0</v>
      </c>
      <c r="S8" s="26">
        <v>2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32</v>
      </c>
      <c r="X8" s="20">
        <f t="shared" si="3"/>
        <v>32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110</v>
      </c>
      <c r="B9" s="20">
        <v>0</v>
      </c>
      <c r="C9" s="20">
        <v>640</v>
      </c>
      <c r="D9" s="20">
        <v>0</v>
      </c>
      <c r="E9" s="20">
        <v>700</v>
      </c>
      <c r="F9" s="20">
        <v>60</v>
      </c>
      <c r="G9" s="20">
        <v>0</v>
      </c>
      <c r="H9" s="20">
        <v>0</v>
      </c>
      <c r="I9" s="20">
        <v>0</v>
      </c>
      <c r="J9" s="26">
        <v>0</v>
      </c>
      <c r="K9" s="27">
        <v>0</v>
      </c>
      <c r="L9" s="20">
        <v>640</v>
      </c>
      <c r="M9" s="20">
        <v>0</v>
      </c>
      <c r="N9" s="20">
        <v>640</v>
      </c>
      <c r="O9" s="20">
        <v>0</v>
      </c>
      <c r="P9" s="20">
        <v>0</v>
      </c>
      <c r="Q9" s="20">
        <v>0</v>
      </c>
      <c r="R9" s="20">
        <v>0</v>
      </c>
      <c r="S9" s="26">
        <v>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60</v>
      </c>
      <c r="X9" s="20">
        <f t="shared" si="3"/>
        <v>60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107</v>
      </c>
      <c r="B10" s="20">
        <v>0</v>
      </c>
      <c r="C10" s="20">
        <v>50</v>
      </c>
      <c r="D10" s="20">
        <v>0</v>
      </c>
      <c r="E10" s="20">
        <v>50</v>
      </c>
      <c r="F10" s="20">
        <v>0</v>
      </c>
      <c r="G10" s="20">
        <v>0</v>
      </c>
      <c r="H10" s="20">
        <v>0</v>
      </c>
      <c r="I10" s="20">
        <v>0</v>
      </c>
      <c r="J10" s="26">
        <v>0</v>
      </c>
      <c r="K10" s="27">
        <v>0</v>
      </c>
      <c r="L10" s="20">
        <v>50</v>
      </c>
      <c r="M10" s="20">
        <v>0</v>
      </c>
      <c r="N10" s="20">
        <v>50</v>
      </c>
      <c r="O10" s="20">
        <v>0</v>
      </c>
      <c r="P10" s="20">
        <v>0</v>
      </c>
      <c r="Q10" s="20">
        <v>0</v>
      </c>
      <c r="R10" s="20">
        <v>0</v>
      </c>
      <c r="S10" s="26">
        <v>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111</v>
      </c>
      <c r="B11" s="20">
        <v>0</v>
      </c>
      <c r="C11" s="20">
        <v>200</v>
      </c>
      <c r="D11" s="20">
        <v>0</v>
      </c>
      <c r="E11" s="20">
        <v>220</v>
      </c>
      <c r="F11" s="20">
        <v>20</v>
      </c>
      <c r="G11" s="20">
        <v>0</v>
      </c>
      <c r="H11" s="20">
        <v>0</v>
      </c>
      <c r="I11" s="20">
        <v>0</v>
      </c>
      <c r="J11" s="26">
        <v>0</v>
      </c>
      <c r="K11" s="27">
        <v>0</v>
      </c>
      <c r="L11" s="20">
        <v>200</v>
      </c>
      <c r="M11" s="20">
        <v>0</v>
      </c>
      <c r="N11" s="20">
        <v>200</v>
      </c>
      <c r="O11" s="20">
        <v>0</v>
      </c>
      <c r="P11" s="20">
        <v>0</v>
      </c>
      <c r="Q11" s="20">
        <v>0</v>
      </c>
      <c r="R11" s="20">
        <v>0</v>
      </c>
      <c r="S11" s="26">
        <v>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20</v>
      </c>
      <c r="X11" s="20">
        <f t="shared" si="3"/>
        <v>20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112</v>
      </c>
      <c r="B12" s="20">
        <v>0</v>
      </c>
      <c r="C12" s="20">
        <v>100</v>
      </c>
      <c r="D12" s="20">
        <v>0</v>
      </c>
      <c r="E12" s="20">
        <v>104</v>
      </c>
      <c r="F12" s="20">
        <v>20</v>
      </c>
      <c r="G12" s="20">
        <v>0</v>
      </c>
      <c r="H12" s="20">
        <v>0</v>
      </c>
      <c r="I12" s="20">
        <v>0</v>
      </c>
      <c r="J12" s="26">
        <v>16</v>
      </c>
      <c r="K12" s="27">
        <v>0</v>
      </c>
      <c r="L12" s="20">
        <v>100</v>
      </c>
      <c r="M12" s="20">
        <v>0</v>
      </c>
      <c r="N12" s="20">
        <v>84</v>
      </c>
      <c r="O12" s="20">
        <v>0</v>
      </c>
      <c r="P12" s="20">
        <v>0</v>
      </c>
      <c r="Q12" s="20">
        <v>0</v>
      </c>
      <c r="R12" s="20">
        <v>0</v>
      </c>
      <c r="S12" s="26">
        <v>16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20</v>
      </c>
      <c r="X12" s="20">
        <f t="shared" si="3"/>
        <v>20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144</v>
      </c>
      <c r="B13" s="20">
        <v>0</v>
      </c>
      <c r="C13" s="20">
        <v>20</v>
      </c>
      <c r="D13" s="20">
        <v>0</v>
      </c>
      <c r="E13" s="20">
        <v>20</v>
      </c>
      <c r="F13" s="20">
        <v>0</v>
      </c>
      <c r="G13" s="20">
        <v>0</v>
      </c>
      <c r="H13" s="20">
        <v>0</v>
      </c>
      <c r="I13" s="20">
        <v>0</v>
      </c>
      <c r="J13" s="26">
        <v>0</v>
      </c>
      <c r="K13" s="27">
        <v>0</v>
      </c>
      <c r="L13" s="20">
        <v>20</v>
      </c>
      <c r="M13" s="20">
        <v>0</v>
      </c>
      <c r="N13" s="20">
        <v>20</v>
      </c>
      <c r="O13" s="20">
        <v>0</v>
      </c>
      <c r="P13" s="20">
        <v>0</v>
      </c>
      <c r="Q13" s="20">
        <v>0</v>
      </c>
      <c r="R13" s="20">
        <v>0</v>
      </c>
      <c r="S13" s="26">
        <v>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114</v>
      </c>
      <c r="B14" s="20">
        <v>0</v>
      </c>
      <c r="C14" s="20">
        <v>2800</v>
      </c>
      <c r="D14" s="20">
        <v>0</v>
      </c>
      <c r="E14" s="20">
        <v>2800</v>
      </c>
      <c r="F14" s="20">
        <v>0</v>
      </c>
      <c r="G14" s="20">
        <v>0</v>
      </c>
      <c r="H14" s="20">
        <v>0</v>
      </c>
      <c r="I14" s="20">
        <v>0</v>
      </c>
      <c r="J14" s="26">
        <v>0</v>
      </c>
      <c r="K14" s="27">
        <v>0</v>
      </c>
      <c r="L14" s="20">
        <v>2800</v>
      </c>
      <c r="M14" s="20">
        <v>0</v>
      </c>
      <c r="N14" s="20">
        <v>2800</v>
      </c>
      <c r="O14" s="20">
        <v>0</v>
      </c>
      <c r="P14" s="20">
        <v>0</v>
      </c>
      <c r="Q14" s="20">
        <v>0</v>
      </c>
      <c r="R14" s="20">
        <v>0</v>
      </c>
      <c r="S14" s="26">
        <v>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115</v>
      </c>
      <c r="B15" s="20">
        <v>0</v>
      </c>
      <c r="C15" s="20">
        <v>200</v>
      </c>
      <c r="D15" s="20">
        <v>0</v>
      </c>
      <c r="E15" s="20">
        <v>200</v>
      </c>
      <c r="F15" s="20">
        <v>0</v>
      </c>
      <c r="G15" s="20">
        <v>0</v>
      </c>
      <c r="H15" s="20">
        <v>0</v>
      </c>
      <c r="I15" s="20">
        <v>0</v>
      </c>
      <c r="J15" s="26">
        <v>0</v>
      </c>
      <c r="K15" s="27">
        <v>0</v>
      </c>
      <c r="L15" s="20">
        <v>200</v>
      </c>
      <c r="M15" s="20">
        <v>0</v>
      </c>
      <c r="N15" s="20">
        <v>200</v>
      </c>
      <c r="O15" s="20">
        <v>0</v>
      </c>
      <c r="P15" s="20">
        <v>0</v>
      </c>
      <c r="Q15" s="20">
        <v>0</v>
      </c>
      <c r="R15" s="20">
        <v>0</v>
      </c>
      <c r="S15" s="26">
        <v>0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113</v>
      </c>
      <c r="B16" s="20">
        <v>0</v>
      </c>
      <c r="C16" s="20">
        <v>2250</v>
      </c>
      <c r="D16" s="20">
        <v>0</v>
      </c>
      <c r="E16" s="20">
        <v>2250</v>
      </c>
      <c r="F16" s="20">
        <v>50</v>
      </c>
      <c r="G16" s="20">
        <v>0</v>
      </c>
      <c r="H16" s="20">
        <v>0</v>
      </c>
      <c r="I16" s="20">
        <v>0</v>
      </c>
      <c r="J16" s="20">
        <v>50</v>
      </c>
      <c r="K16" s="27">
        <v>0</v>
      </c>
      <c r="L16" s="20">
        <v>2250</v>
      </c>
      <c r="M16" s="20">
        <v>0</v>
      </c>
      <c r="N16" s="20">
        <v>2200</v>
      </c>
      <c r="O16" s="20">
        <v>0</v>
      </c>
      <c r="P16" s="20">
        <v>0</v>
      </c>
      <c r="Q16" s="20">
        <v>0</v>
      </c>
      <c r="R16" s="20">
        <v>0</v>
      </c>
      <c r="S16" s="26">
        <v>50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50</v>
      </c>
      <c r="X16" s="20">
        <f t="shared" si="3"/>
        <v>50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145</v>
      </c>
      <c r="B17" s="20">
        <v>0</v>
      </c>
      <c r="C17" s="20">
        <v>500</v>
      </c>
      <c r="D17" s="20">
        <v>0</v>
      </c>
      <c r="E17" s="20">
        <v>500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500</v>
      </c>
      <c r="M17" s="20">
        <v>0</v>
      </c>
      <c r="N17" s="20">
        <v>500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117</v>
      </c>
      <c r="B18" s="20">
        <v>0</v>
      </c>
      <c r="C18" s="20">
        <v>3000</v>
      </c>
      <c r="D18" s="20">
        <v>0</v>
      </c>
      <c r="E18" s="20">
        <v>3000</v>
      </c>
      <c r="F18" s="20">
        <v>0</v>
      </c>
      <c r="G18" s="20">
        <v>0</v>
      </c>
      <c r="H18" s="20">
        <v>0</v>
      </c>
      <c r="I18" s="20">
        <v>0</v>
      </c>
      <c r="J18" s="26">
        <v>0</v>
      </c>
      <c r="K18" s="27">
        <v>0</v>
      </c>
      <c r="L18" s="20">
        <v>3000</v>
      </c>
      <c r="M18" s="20">
        <v>0</v>
      </c>
      <c r="N18" s="20">
        <v>3000</v>
      </c>
      <c r="O18" s="20">
        <v>0</v>
      </c>
      <c r="P18" s="20">
        <v>0</v>
      </c>
      <c r="Q18" s="20">
        <v>0</v>
      </c>
      <c r="R18" s="20">
        <v>0</v>
      </c>
      <c r="S18" s="26">
        <v>0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120</v>
      </c>
      <c r="B19" s="20">
        <v>21</v>
      </c>
      <c r="C19" s="20">
        <v>60</v>
      </c>
      <c r="D19" s="20">
        <v>0</v>
      </c>
      <c r="E19" s="20">
        <v>61</v>
      </c>
      <c r="F19" s="20">
        <v>0</v>
      </c>
      <c r="G19" s="20">
        <v>0</v>
      </c>
      <c r="H19" s="20">
        <v>0</v>
      </c>
      <c r="I19" s="20">
        <v>0</v>
      </c>
      <c r="J19" s="26">
        <v>20</v>
      </c>
      <c r="K19" s="27">
        <v>21</v>
      </c>
      <c r="L19" s="20">
        <v>60</v>
      </c>
      <c r="M19" s="20">
        <v>0</v>
      </c>
      <c r="N19" s="20">
        <v>61</v>
      </c>
      <c r="O19" s="20">
        <v>0</v>
      </c>
      <c r="P19" s="20">
        <v>0</v>
      </c>
      <c r="Q19" s="20">
        <v>0</v>
      </c>
      <c r="R19" s="20">
        <v>0</v>
      </c>
      <c r="S19" s="26">
        <v>20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121</v>
      </c>
      <c r="B20" s="20">
        <v>0</v>
      </c>
      <c r="C20" s="20">
        <v>100</v>
      </c>
      <c r="D20" s="20">
        <v>0</v>
      </c>
      <c r="E20" s="20">
        <v>120</v>
      </c>
      <c r="F20" s="20">
        <v>0</v>
      </c>
      <c r="G20" s="20">
        <v>0</v>
      </c>
      <c r="H20" s="20">
        <v>0</v>
      </c>
      <c r="I20" s="20">
        <v>0</v>
      </c>
      <c r="J20" s="26">
        <v>-20</v>
      </c>
      <c r="K20" s="27">
        <v>0</v>
      </c>
      <c r="L20" s="20">
        <v>100</v>
      </c>
      <c r="M20" s="20">
        <v>0</v>
      </c>
      <c r="N20" s="20">
        <v>120</v>
      </c>
      <c r="O20" s="20">
        <v>0</v>
      </c>
      <c r="P20" s="20">
        <v>0</v>
      </c>
      <c r="Q20" s="20">
        <v>0</v>
      </c>
      <c r="R20" s="20">
        <v>0</v>
      </c>
      <c r="S20" s="26">
        <v>-20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124</v>
      </c>
      <c r="B21" s="20">
        <v>8</v>
      </c>
      <c r="C21" s="20">
        <v>100</v>
      </c>
      <c r="D21" s="20">
        <v>0</v>
      </c>
      <c r="E21" s="20">
        <v>82</v>
      </c>
      <c r="F21" s="20">
        <v>1</v>
      </c>
      <c r="G21" s="20">
        <v>0</v>
      </c>
      <c r="H21" s="20">
        <v>0</v>
      </c>
      <c r="I21" s="20">
        <v>0</v>
      </c>
      <c r="J21" s="26">
        <v>27</v>
      </c>
      <c r="K21" s="27">
        <v>8</v>
      </c>
      <c r="L21" s="20">
        <v>100</v>
      </c>
      <c r="M21" s="20">
        <v>0</v>
      </c>
      <c r="N21" s="20">
        <v>81</v>
      </c>
      <c r="O21" s="20">
        <v>0</v>
      </c>
      <c r="P21" s="20">
        <v>0</v>
      </c>
      <c r="Q21" s="20">
        <v>0</v>
      </c>
      <c r="R21" s="20">
        <v>0</v>
      </c>
      <c r="S21" s="26">
        <v>27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1</v>
      </c>
      <c r="X21" s="20">
        <f t="shared" si="3"/>
        <v>1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123</v>
      </c>
      <c r="B22" s="20">
        <v>3</v>
      </c>
      <c r="C22" s="20">
        <v>105</v>
      </c>
      <c r="D22" s="20">
        <v>0</v>
      </c>
      <c r="E22" s="20">
        <v>105</v>
      </c>
      <c r="F22" s="20">
        <v>0</v>
      </c>
      <c r="G22" s="20">
        <v>0</v>
      </c>
      <c r="H22" s="20">
        <v>0</v>
      </c>
      <c r="I22" s="20">
        <v>0</v>
      </c>
      <c r="J22" s="26">
        <v>3</v>
      </c>
      <c r="K22" s="27">
        <v>3</v>
      </c>
      <c r="L22" s="20">
        <v>105</v>
      </c>
      <c r="M22" s="20">
        <v>0</v>
      </c>
      <c r="N22" s="20">
        <v>105</v>
      </c>
      <c r="O22" s="20">
        <v>0</v>
      </c>
      <c r="P22" s="20">
        <v>0</v>
      </c>
      <c r="Q22" s="20">
        <v>0</v>
      </c>
      <c r="R22" s="20">
        <v>0</v>
      </c>
      <c r="S22" s="26">
        <v>3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122</v>
      </c>
      <c r="B23" s="20">
        <v>0</v>
      </c>
      <c r="C23" s="20">
        <v>640</v>
      </c>
      <c r="D23" s="20">
        <v>0</v>
      </c>
      <c r="E23" s="20">
        <v>581</v>
      </c>
      <c r="F23" s="20">
        <v>24</v>
      </c>
      <c r="G23" s="20">
        <v>0</v>
      </c>
      <c r="H23" s="20">
        <v>0</v>
      </c>
      <c r="I23" s="20">
        <v>0</v>
      </c>
      <c r="J23" s="26">
        <v>83</v>
      </c>
      <c r="K23" s="27">
        <v>0</v>
      </c>
      <c r="L23" s="20">
        <v>640</v>
      </c>
      <c r="M23" s="20">
        <v>0</v>
      </c>
      <c r="N23" s="20">
        <v>557</v>
      </c>
      <c r="O23" s="20">
        <v>0</v>
      </c>
      <c r="P23" s="20">
        <v>0</v>
      </c>
      <c r="Q23" s="20">
        <v>0</v>
      </c>
      <c r="R23" s="20">
        <v>0</v>
      </c>
      <c r="S23" s="26">
        <v>83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24</v>
      </c>
      <c r="X23" s="20">
        <f t="shared" si="3"/>
        <v>24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126</v>
      </c>
      <c r="B24" s="20">
        <v>0</v>
      </c>
      <c r="C24" s="20">
        <v>100</v>
      </c>
      <c r="D24" s="20">
        <v>0</v>
      </c>
      <c r="E24" s="20">
        <v>100</v>
      </c>
      <c r="F24" s="20">
        <v>0</v>
      </c>
      <c r="G24" s="20">
        <v>0</v>
      </c>
      <c r="H24" s="20">
        <v>0</v>
      </c>
      <c r="I24" s="20">
        <v>0</v>
      </c>
      <c r="J24" s="26">
        <v>0</v>
      </c>
      <c r="K24" s="27">
        <v>0</v>
      </c>
      <c r="L24" s="20">
        <v>100</v>
      </c>
      <c r="M24" s="20">
        <v>0</v>
      </c>
      <c r="N24" s="20">
        <v>100</v>
      </c>
      <c r="O24" s="20">
        <v>0</v>
      </c>
      <c r="P24" s="20">
        <v>0</v>
      </c>
      <c r="Q24" s="20">
        <v>0</v>
      </c>
      <c r="R24" s="20">
        <v>0</v>
      </c>
      <c r="S24" s="26">
        <v>0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146</v>
      </c>
      <c r="B25" s="20">
        <v>2</v>
      </c>
      <c r="C25" s="20">
        <v>600</v>
      </c>
      <c r="D25" s="20">
        <v>260</v>
      </c>
      <c r="E25" s="20">
        <v>140</v>
      </c>
      <c r="F25" s="20">
        <v>11</v>
      </c>
      <c r="G25" s="20">
        <v>0</v>
      </c>
      <c r="H25" s="20">
        <v>0</v>
      </c>
      <c r="I25" s="20">
        <v>0</v>
      </c>
      <c r="J25" s="26">
        <v>213</v>
      </c>
      <c r="K25" s="27">
        <v>2</v>
      </c>
      <c r="L25" s="20">
        <v>340</v>
      </c>
      <c r="M25" s="20">
        <v>0</v>
      </c>
      <c r="N25" s="20">
        <v>129</v>
      </c>
      <c r="O25" s="20">
        <v>0</v>
      </c>
      <c r="P25" s="20">
        <v>0</v>
      </c>
      <c r="Q25" s="20">
        <v>0</v>
      </c>
      <c r="R25" s="20">
        <v>0</v>
      </c>
      <c r="S25" s="26">
        <v>213</v>
      </c>
      <c r="T25" s="20">
        <f t="shared" si="8"/>
        <v>0</v>
      </c>
      <c r="U25" s="20">
        <f t="shared" si="0"/>
        <v>260</v>
      </c>
      <c r="V25" s="20">
        <f t="shared" si="1"/>
        <v>260</v>
      </c>
      <c r="W25" s="20">
        <f t="shared" si="2"/>
        <v>11</v>
      </c>
      <c r="X25" s="20">
        <f t="shared" si="3"/>
        <v>11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125</v>
      </c>
      <c r="B26" s="20">
        <v>0</v>
      </c>
      <c r="C26" s="20">
        <v>500</v>
      </c>
      <c r="D26" s="20">
        <v>0</v>
      </c>
      <c r="E26" s="20">
        <v>500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500</v>
      </c>
      <c r="M26" s="20">
        <v>0</v>
      </c>
      <c r="N26" s="20">
        <v>500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0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147</v>
      </c>
      <c r="B27" s="20">
        <v>0</v>
      </c>
      <c r="C27" s="20">
        <v>220</v>
      </c>
      <c r="D27" s="20">
        <v>0</v>
      </c>
      <c r="E27" s="20">
        <v>200</v>
      </c>
      <c r="F27" s="20">
        <v>0</v>
      </c>
      <c r="G27" s="20">
        <v>0</v>
      </c>
      <c r="H27" s="20">
        <v>0</v>
      </c>
      <c r="I27" s="20">
        <v>0</v>
      </c>
      <c r="J27" s="26">
        <v>20</v>
      </c>
      <c r="K27" s="27">
        <v>0</v>
      </c>
      <c r="L27" s="20">
        <v>220</v>
      </c>
      <c r="M27" s="20">
        <v>0</v>
      </c>
      <c r="N27" s="20">
        <v>200</v>
      </c>
      <c r="O27" s="20">
        <v>0</v>
      </c>
      <c r="P27" s="20">
        <v>0</v>
      </c>
      <c r="Q27" s="20">
        <v>0</v>
      </c>
      <c r="R27" s="20">
        <v>0</v>
      </c>
      <c r="S27" s="26">
        <v>20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128</v>
      </c>
      <c r="B28" s="20">
        <v>0</v>
      </c>
      <c r="C28" s="20">
        <v>200</v>
      </c>
      <c r="D28" s="20">
        <v>0</v>
      </c>
      <c r="E28" s="20">
        <v>186</v>
      </c>
      <c r="F28" s="20">
        <v>0</v>
      </c>
      <c r="G28" s="20">
        <v>0</v>
      </c>
      <c r="H28" s="20">
        <v>0</v>
      </c>
      <c r="I28" s="20">
        <v>0</v>
      </c>
      <c r="J28" s="26">
        <v>14</v>
      </c>
      <c r="K28" s="27">
        <v>0</v>
      </c>
      <c r="L28" s="20">
        <v>200</v>
      </c>
      <c r="M28" s="20">
        <v>0</v>
      </c>
      <c r="N28" s="20">
        <v>186</v>
      </c>
      <c r="O28" s="20">
        <v>0</v>
      </c>
      <c r="P28" s="20">
        <v>0</v>
      </c>
      <c r="Q28" s="20">
        <v>0</v>
      </c>
      <c r="R28" s="20">
        <v>0</v>
      </c>
      <c r="S28" s="26">
        <v>14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132</v>
      </c>
      <c r="B29" s="20">
        <v>0</v>
      </c>
      <c r="C29" s="20">
        <v>200</v>
      </c>
      <c r="D29" s="20">
        <v>0</v>
      </c>
      <c r="E29" s="20">
        <v>200</v>
      </c>
      <c r="F29" s="20">
        <v>0</v>
      </c>
      <c r="G29" s="20">
        <v>0</v>
      </c>
      <c r="H29" s="20">
        <v>0</v>
      </c>
      <c r="I29" s="20">
        <v>0</v>
      </c>
      <c r="J29" s="26">
        <v>0</v>
      </c>
      <c r="K29" s="27">
        <v>0</v>
      </c>
      <c r="L29" s="20">
        <v>200</v>
      </c>
      <c r="M29" s="20">
        <v>0</v>
      </c>
      <c r="N29" s="20">
        <v>200</v>
      </c>
      <c r="O29" s="20">
        <v>0</v>
      </c>
      <c r="P29" s="20">
        <v>0</v>
      </c>
      <c r="Q29" s="20">
        <v>0</v>
      </c>
      <c r="R29" s="20">
        <v>0</v>
      </c>
      <c r="S29" s="26">
        <v>0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131</v>
      </c>
      <c r="B30" s="20">
        <v>0</v>
      </c>
      <c r="C30" s="20">
        <v>1520</v>
      </c>
      <c r="D30" s="20">
        <v>0</v>
      </c>
      <c r="E30" s="20">
        <v>1520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1520</v>
      </c>
      <c r="M30" s="20">
        <v>0</v>
      </c>
      <c r="N30" s="20">
        <v>1520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129</v>
      </c>
      <c r="B31" s="20">
        <v>0</v>
      </c>
      <c r="C31" s="20">
        <v>250</v>
      </c>
      <c r="D31" s="20">
        <v>0</v>
      </c>
      <c r="E31" s="20">
        <v>250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250</v>
      </c>
      <c r="M31" s="20">
        <v>0</v>
      </c>
      <c r="N31" s="20">
        <v>250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149</v>
      </c>
      <c r="B32" s="20">
        <v>0</v>
      </c>
      <c r="C32" s="20">
        <v>200</v>
      </c>
      <c r="D32" s="20">
        <v>0</v>
      </c>
      <c r="E32" s="20">
        <v>200</v>
      </c>
      <c r="F32" s="20">
        <v>0</v>
      </c>
      <c r="G32" s="20">
        <v>0</v>
      </c>
      <c r="H32" s="20">
        <v>0</v>
      </c>
      <c r="I32" s="20">
        <v>0</v>
      </c>
      <c r="J32" s="26">
        <v>0</v>
      </c>
      <c r="K32" s="27">
        <v>0</v>
      </c>
      <c r="L32" s="20">
        <v>200</v>
      </c>
      <c r="M32" s="20">
        <v>0</v>
      </c>
      <c r="N32" s="20">
        <v>200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136</v>
      </c>
      <c r="B33" s="20">
        <v>0</v>
      </c>
      <c r="C33" s="20">
        <v>400</v>
      </c>
      <c r="D33" s="20">
        <v>0</v>
      </c>
      <c r="E33" s="20">
        <v>400</v>
      </c>
      <c r="F33" s="20">
        <v>0</v>
      </c>
      <c r="G33" s="20">
        <v>0</v>
      </c>
      <c r="H33" s="20">
        <v>0</v>
      </c>
      <c r="I33" s="20">
        <v>0</v>
      </c>
      <c r="J33" s="26">
        <v>0</v>
      </c>
      <c r="K33" s="27">
        <v>0</v>
      </c>
      <c r="L33" s="20">
        <v>400</v>
      </c>
      <c r="M33" s="20">
        <v>0</v>
      </c>
      <c r="N33" s="20">
        <v>400</v>
      </c>
      <c r="O33" s="20">
        <v>0</v>
      </c>
      <c r="P33" s="20">
        <v>0</v>
      </c>
      <c r="Q33" s="20">
        <v>0</v>
      </c>
      <c r="R33" s="20">
        <v>0</v>
      </c>
      <c r="S33" s="26">
        <v>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135</v>
      </c>
      <c r="B34" s="20">
        <v>0</v>
      </c>
      <c r="C34" s="20">
        <v>920</v>
      </c>
      <c r="D34" s="20">
        <v>0</v>
      </c>
      <c r="E34" s="20">
        <v>920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920</v>
      </c>
      <c r="M34" s="20">
        <v>0</v>
      </c>
      <c r="N34" s="20">
        <v>920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134</v>
      </c>
      <c r="B35" s="20">
        <v>0</v>
      </c>
      <c r="C35" s="20">
        <v>750</v>
      </c>
      <c r="D35" s="20">
        <v>0</v>
      </c>
      <c r="E35" s="20">
        <v>750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750</v>
      </c>
      <c r="M35" s="20">
        <v>0</v>
      </c>
      <c r="N35" s="20">
        <v>750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138</v>
      </c>
      <c r="B36" s="20">
        <v>177</v>
      </c>
      <c r="C36" s="20">
        <v>1750</v>
      </c>
      <c r="D36" s="20">
        <v>0</v>
      </c>
      <c r="E36" s="20">
        <v>1928</v>
      </c>
      <c r="F36" s="20">
        <v>20</v>
      </c>
      <c r="G36" s="20">
        <v>0</v>
      </c>
      <c r="H36" s="20">
        <v>0</v>
      </c>
      <c r="I36" s="20">
        <v>0</v>
      </c>
      <c r="J36" s="26">
        <v>19</v>
      </c>
      <c r="K36" s="27">
        <v>177</v>
      </c>
      <c r="L36" s="20">
        <v>1750</v>
      </c>
      <c r="M36" s="20">
        <v>0</v>
      </c>
      <c r="N36" s="20">
        <v>1908</v>
      </c>
      <c r="O36" s="20">
        <v>0</v>
      </c>
      <c r="P36" s="20">
        <v>0</v>
      </c>
      <c r="Q36" s="20">
        <v>0</v>
      </c>
      <c r="R36" s="20">
        <v>0</v>
      </c>
      <c r="S36" s="26">
        <v>19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20</v>
      </c>
      <c r="X36" s="20">
        <f t="shared" si="3"/>
        <v>20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139</v>
      </c>
      <c r="B37" s="20">
        <v>0</v>
      </c>
      <c r="C37" s="20">
        <v>400</v>
      </c>
      <c r="D37" s="20">
        <v>0</v>
      </c>
      <c r="E37" s="20">
        <v>413</v>
      </c>
      <c r="F37" s="20">
        <v>0</v>
      </c>
      <c r="G37" s="20">
        <v>0</v>
      </c>
      <c r="H37" s="20">
        <v>0</v>
      </c>
      <c r="I37" s="20">
        <v>0</v>
      </c>
      <c r="J37" s="26">
        <v>-13</v>
      </c>
      <c r="K37" s="27">
        <v>0</v>
      </c>
      <c r="L37" s="20">
        <v>400</v>
      </c>
      <c r="M37" s="20">
        <v>0</v>
      </c>
      <c r="N37" s="20">
        <v>413</v>
      </c>
      <c r="O37" s="20">
        <v>0</v>
      </c>
      <c r="P37" s="20">
        <v>0</v>
      </c>
      <c r="Q37" s="20">
        <v>0</v>
      </c>
      <c r="R37" s="20">
        <v>0</v>
      </c>
      <c r="S37" s="26">
        <v>-13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140</v>
      </c>
      <c r="B38" s="20">
        <v>138</v>
      </c>
      <c r="C38" s="20">
        <v>2600</v>
      </c>
      <c r="D38" s="20">
        <v>0</v>
      </c>
      <c r="E38" s="20">
        <v>2778</v>
      </c>
      <c r="F38" s="20">
        <v>40</v>
      </c>
      <c r="G38" s="20">
        <v>0</v>
      </c>
      <c r="H38" s="20">
        <v>0</v>
      </c>
      <c r="I38" s="20">
        <v>0</v>
      </c>
      <c r="J38" s="26">
        <v>0</v>
      </c>
      <c r="K38" s="27">
        <v>138</v>
      </c>
      <c r="L38" s="20">
        <v>2600</v>
      </c>
      <c r="M38" s="20">
        <v>0</v>
      </c>
      <c r="N38" s="20">
        <v>2738</v>
      </c>
      <c r="O38" s="20">
        <v>0</v>
      </c>
      <c r="P38" s="20">
        <v>0</v>
      </c>
      <c r="Q38" s="20">
        <v>0</v>
      </c>
      <c r="R38" s="20">
        <v>0</v>
      </c>
      <c r="S38" s="26">
        <v>0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40</v>
      </c>
      <c r="X38" s="20">
        <f t="shared" si="3"/>
        <v>40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154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0">
        <v>0</v>
      </c>
      <c r="J39" s="26">
        <v>0</v>
      </c>
      <c r="K39" s="27">
        <v>0</v>
      </c>
      <c r="L39" s="20">
        <v>0</v>
      </c>
      <c r="M39" s="20">
        <v>0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6">
        <v>0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141</v>
      </c>
      <c r="B40" s="20">
        <v>0</v>
      </c>
      <c r="C40" s="20">
        <v>50</v>
      </c>
      <c r="D40" s="20">
        <v>0</v>
      </c>
      <c r="E40" s="20">
        <v>50</v>
      </c>
      <c r="F40" s="20">
        <v>1</v>
      </c>
      <c r="G40" s="20">
        <v>0</v>
      </c>
      <c r="H40" s="20">
        <v>0</v>
      </c>
      <c r="I40" s="20">
        <v>0</v>
      </c>
      <c r="J40" s="26">
        <v>1</v>
      </c>
      <c r="K40" s="27">
        <v>0</v>
      </c>
      <c r="L40" s="20">
        <v>50</v>
      </c>
      <c r="M40" s="20">
        <v>0</v>
      </c>
      <c r="N40" s="20">
        <v>49</v>
      </c>
      <c r="O40" s="20">
        <v>0</v>
      </c>
      <c r="P40" s="20">
        <v>0</v>
      </c>
      <c r="Q40" s="20">
        <v>0</v>
      </c>
      <c r="R40" s="20">
        <v>0</v>
      </c>
      <c r="S40" s="26">
        <v>1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1</v>
      </c>
      <c r="X40" s="20">
        <f t="shared" si="3"/>
        <v>1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143</v>
      </c>
      <c r="B41" s="20">
        <v>0</v>
      </c>
      <c r="C41" s="20">
        <v>800</v>
      </c>
      <c r="D41" s="20">
        <v>0</v>
      </c>
      <c r="E41" s="20">
        <v>797</v>
      </c>
      <c r="F41" s="20">
        <v>0</v>
      </c>
      <c r="G41" s="20">
        <v>0</v>
      </c>
      <c r="H41" s="20">
        <v>0</v>
      </c>
      <c r="I41" s="20">
        <v>0</v>
      </c>
      <c r="J41" s="26">
        <v>3</v>
      </c>
      <c r="K41" s="27">
        <v>0</v>
      </c>
      <c r="L41" s="20">
        <v>800</v>
      </c>
      <c r="M41" s="20">
        <v>0</v>
      </c>
      <c r="N41" s="20">
        <v>797</v>
      </c>
      <c r="O41" s="20">
        <v>0</v>
      </c>
      <c r="P41" s="20">
        <v>0</v>
      </c>
      <c r="Q41" s="20">
        <v>0</v>
      </c>
      <c r="R41" s="20">
        <v>0</v>
      </c>
      <c r="S41" s="26">
        <v>3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142</v>
      </c>
      <c r="B42" s="20">
        <v>0</v>
      </c>
      <c r="C42" s="20">
        <v>200</v>
      </c>
      <c r="D42" s="20">
        <v>0</v>
      </c>
      <c r="E42" s="20">
        <v>200</v>
      </c>
      <c r="F42" s="20">
        <v>0</v>
      </c>
      <c r="G42" s="20">
        <v>0</v>
      </c>
      <c r="H42" s="20">
        <v>0</v>
      </c>
      <c r="I42" s="20">
        <v>0</v>
      </c>
      <c r="J42" s="26">
        <v>0</v>
      </c>
      <c r="K42" s="27">
        <v>0</v>
      </c>
      <c r="L42" s="20">
        <v>200</v>
      </c>
      <c r="M42" s="20">
        <v>0</v>
      </c>
      <c r="N42" s="20">
        <v>200</v>
      </c>
      <c r="O42" s="20">
        <v>0</v>
      </c>
      <c r="P42" s="20">
        <v>0</v>
      </c>
      <c r="Q42" s="20">
        <v>0</v>
      </c>
      <c r="R42" s="20">
        <v>0</v>
      </c>
      <c r="S42" s="26">
        <v>0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109</v>
      </c>
      <c r="B43" s="20">
        <v>0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0</v>
      </c>
      <c r="K43" s="27">
        <v>0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0</v>
      </c>
      <c r="T43" s="20">
        <f t="shared" si="8"/>
        <v>0</v>
      </c>
      <c r="U43" s="20">
        <f t="shared" si="0"/>
        <v>0</v>
      </c>
      <c r="V43" s="20">
        <f t="shared" si="1"/>
        <v>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116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0</v>
      </c>
      <c r="K44" s="27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0</v>
      </c>
      <c r="T44" s="20">
        <f t="shared" si="8"/>
        <v>0</v>
      </c>
      <c r="U44" s="20">
        <f t="shared" si="0"/>
        <v>0</v>
      </c>
      <c r="V44" s="20">
        <f t="shared" si="1"/>
        <v>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118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0</v>
      </c>
      <c r="K45" s="27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0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119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127</v>
      </c>
      <c r="B47" s="20">
        <v>0</v>
      </c>
      <c r="C47" s="20">
        <v>0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130</v>
      </c>
      <c r="B48" s="20">
        <v>0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6">
        <v>0</v>
      </c>
      <c r="K48" s="27">
        <v>0</v>
      </c>
      <c r="L48" s="20">
        <v>0</v>
      </c>
      <c r="M48" s="20">
        <v>0</v>
      </c>
      <c r="N48" s="20">
        <v>0</v>
      </c>
      <c r="O48" s="20">
        <v>0</v>
      </c>
      <c r="P48" s="20">
        <v>0</v>
      </c>
      <c r="Q48" s="20">
        <v>0</v>
      </c>
      <c r="R48" s="20">
        <v>0</v>
      </c>
      <c r="S48" s="26">
        <v>0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133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137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ht="15" thickBot="1" x14ac:dyDescent="0.35">
      <c r="A51" s="17" t="s">
        <v>148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s="37" customFormat="1" ht="16.2" thickBot="1" x14ac:dyDescent="0.35">
      <c r="A52" s="32" t="s">
        <v>19</v>
      </c>
      <c r="B52" s="33">
        <f t="shared" ref="B52:AB52" si="10">SUM(B4:B51)</f>
        <v>349</v>
      </c>
      <c r="C52" s="33">
        <f t="shared" si="10"/>
        <v>23995</v>
      </c>
      <c r="D52" s="33">
        <f t="shared" si="10"/>
        <v>260</v>
      </c>
      <c r="E52" s="33">
        <f t="shared" si="10"/>
        <v>23690</v>
      </c>
      <c r="F52" s="33">
        <f t="shared" si="10"/>
        <v>286</v>
      </c>
      <c r="G52" s="33">
        <f t="shared" si="10"/>
        <v>0</v>
      </c>
      <c r="H52" s="33">
        <f t="shared" si="10"/>
        <v>0</v>
      </c>
      <c r="I52" s="33">
        <f t="shared" si="10"/>
        <v>0</v>
      </c>
      <c r="J52" s="34">
        <f t="shared" si="10"/>
        <v>680</v>
      </c>
      <c r="K52" s="35">
        <f t="shared" si="10"/>
        <v>349</v>
      </c>
      <c r="L52" s="33">
        <f t="shared" si="10"/>
        <v>23735</v>
      </c>
      <c r="M52" s="33">
        <f t="shared" si="10"/>
        <v>0</v>
      </c>
      <c r="N52" s="33">
        <f t="shared" si="10"/>
        <v>23404</v>
      </c>
      <c r="O52" s="33">
        <f t="shared" si="10"/>
        <v>0</v>
      </c>
      <c r="P52" s="33">
        <f t="shared" si="10"/>
        <v>0</v>
      </c>
      <c r="Q52" s="33">
        <f t="shared" si="10"/>
        <v>0</v>
      </c>
      <c r="R52" s="33">
        <f t="shared" si="10"/>
        <v>0</v>
      </c>
      <c r="S52" s="34">
        <f t="shared" si="10"/>
        <v>680</v>
      </c>
      <c r="T52" s="33">
        <f t="shared" si="10"/>
        <v>0</v>
      </c>
      <c r="U52" s="33">
        <f t="shared" si="10"/>
        <v>260</v>
      </c>
      <c r="V52" s="33">
        <f t="shared" si="10"/>
        <v>260</v>
      </c>
      <c r="W52" s="33">
        <f t="shared" si="10"/>
        <v>286</v>
      </c>
      <c r="X52" s="33">
        <f t="shared" si="10"/>
        <v>286</v>
      </c>
      <c r="Y52" s="33">
        <f t="shared" si="10"/>
        <v>0</v>
      </c>
      <c r="Z52" s="33">
        <f t="shared" si="10"/>
        <v>0</v>
      </c>
      <c r="AA52" s="33">
        <f t="shared" si="10"/>
        <v>0</v>
      </c>
      <c r="AB52" s="34">
        <f t="shared" si="10"/>
        <v>0</v>
      </c>
      <c r="AC52" s="36"/>
    </row>
  </sheetData>
  <mergeCells count="3">
    <mergeCell ref="B1:J1"/>
    <mergeCell ref="K1:S1"/>
    <mergeCell ref="T1:AB1"/>
  </mergeCells>
  <conditionalFormatting sqref="A30:A42">
    <cfRule type="duplicateValues" dxfId="7" priority="5"/>
  </conditionalFormatting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52:A1048576 A1:A3">
    <cfRule type="duplicateValues" dxfId="2" priority="32"/>
  </conditionalFormatting>
  <conditionalFormatting sqref="A16">
    <cfRule type="duplicateValues" dxfId="1" priority="35"/>
  </conditionalFormatting>
  <conditionalFormatting sqref="A43:A51">
    <cfRule type="duplicateValues" dxfId="0" priority="3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2021-01-04T08:21:17Z</dcterms:modified>
</cp:coreProperties>
</file>