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3887509-Kisan trading company\"/>
    </mc:Choice>
  </mc:AlternateContent>
  <xr:revisionPtr revIDLastSave="0" documentId="13_ncr:1_{3BD70A9A-A908-4552-B9B2-D91EDB31471E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working'!$A$1:$G$90</definedName>
    <definedName name="_xlnm._FilterDatabase" localSheetId="5" hidden="1">Reco!$A$3:$AC$91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7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F88" i="5"/>
  <c r="F65" i="5"/>
  <c r="F43" i="5"/>
  <c r="F33" i="5"/>
  <c r="F20" i="5"/>
  <c r="F80" i="5"/>
  <c r="F79" i="5"/>
  <c r="F69" i="5"/>
  <c r="F24" i="5"/>
  <c r="F11" i="5"/>
  <c r="F6" i="5"/>
  <c r="F5" i="5"/>
  <c r="F4" i="5"/>
  <c r="F2" i="5"/>
  <c r="F77" i="5"/>
  <c r="F49" i="5"/>
  <c r="F41" i="5"/>
  <c r="F10" i="5"/>
  <c r="F9" i="5"/>
  <c r="F7" i="5"/>
  <c r="F3" i="5"/>
  <c r="F8" i="5"/>
  <c r="F12" i="5"/>
  <c r="F13" i="5"/>
  <c r="F14" i="5"/>
  <c r="F15" i="5"/>
  <c r="F16" i="5"/>
  <c r="F17" i="5"/>
  <c r="F18" i="5"/>
  <c r="F19" i="5"/>
  <c r="F21" i="5"/>
  <c r="F22" i="5"/>
  <c r="F23" i="5"/>
  <c r="F25" i="5"/>
  <c r="F26" i="5"/>
  <c r="F27" i="5"/>
  <c r="F28" i="5"/>
  <c r="F29" i="5"/>
  <c r="F30" i="5"/>
  <c r="F31" i="5"/>
  <c r="F32" i="5"/>
  <c r="F34" i="5"/>
  <c r="F35" i="5"/>
  <c r="F36" i="5"/>
  <c r="F37" i="5"/>
  <c r="F38" i="5"/>
  <c r="F39" i="5"/>
  <c r="F40" i="5"/>
  <c r="F42" i="5"/>
  <c r="F44" i="5"/>
  <c r="F45" i="5"/>
  <c r="F46" i="5"/>
  <c r="F47" i="5"/>
  <c r="F48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6" i="5"/>
  <c r="F67" i="5"/>
  <c r="F68" i="5"/>
  <c r="F70" i="5"/>
  <c r="F71" i="5"/>
  <c r="F72" i="5"/>
  <c r="F73" i="5"/>
  <c r="F74" i="5"/>
  <c r="F75" i="5"/>
  <c r="F76" i="5"/>
  <c r="F78" i="5"/>
  <c r="F81" i="5"/>
  <c r="F82" i="5"/>
  <c r="F83" i="5"/>
  <c r="F84" i="5"/>
  <c r="F85" i="5"/>
  <c r="F86" i="5"/>
  <c r="F87" i="5"/>
  <c r="F89" i="5"/>
  <c r="F90" i="5"/>
  <c r="H103" i="1"/>
  <c r="J103" i="1" s="1"/>
  <c r="K103" i="1" s="1"/>
  <c r="F103" i="1"/>
  <c r="G103" i="1" s="1"/>
  <c r="J102" i="1"/>
  <c r="K102" i="1" s="1"/>
  <c r="H102" i="1"/>
  <c r="I102" i="1" s="1"/>
  <c r="F102" i="1"/>
  <c r="G102" i="1" s="1"/>
  <c r="H101" i="1"/>
  <c r="J101" i="1" s="1"/>
  <c r="K101" i="1" s="1"/>
  <c r="F101" i="1"/>
  <c r="G101" i="1" s="1"/>
  <c r="H100" i="1"/>
  <c r="J100" i="1" s="1"/>
  <c r="K100" i="1" s="1"/>
  <c r="F100" i="1"/>
  <c r="G100" i="1" s="1"/>
  <c r="H99" i="1"/>
  <c r="J99" i="1" s="1"/>
  <c r="K99" i="1" s="1"/>
  <c r="F99" i="1"/>
  <c r="G99" i="1" s="1"/>
  <c r="J98" i="1"/>
  <c r="K98" i="1" s="1"/>
  <c r="H98" i="1"/>
  <c r="I98" i="1" s="1"/>
  <c r="F98" i="1"/>
  <c r="G98" i="1" s="1"/>
  <c r="H97" i="1"/>
  <c r="J97" i="1" s="1"/>
  <c r="K97" i="1" s="1"/>
  <c r="F97" i="1"/>
  <c r="G97" i="1" s="1"/>
  <c r="H96" i="1"/>
  <c r="J96" i="1" s="1"/>
  <c r="K96" i="1" s="1"/>
  <c r="F96" i="1"/>
  <c r="G96" i="1" s="1"/>
  <c r="H95" i="1"/>
  <c r="J95" i="1" s="1"/>
  <c r="K95" i="1" s="1"/>
  <c r="F95" i="1"/>
  <c r="G95" i="1" s="1"/>
  <c r="J94" i="1"/>
  <c r="K94" i="1" s="1"/>
  <c r="H94" i="1"/>
  <c r="I94" i="1" s="1"/>
  <c r="F94" i="1"/>
  <c r="G94" i="1" s="1"/>
  <c r="H93" i="1"/>
  <c r="J93" i="1" s="1"/>
  <c r="K93" i="1" s="1"/>
  <c r="F93" i="1"/>
  <c r="G93" i="1" s="1"/>
  <c r="H92" i="1"/>
  <c r="J92" i="1" s="1"/>
  <c r="K92" i="1" s="1"/>
  <c r="F92" i="1"/>
  <c r="G92" i="1" s="1"/>
  <c r="H91" i="1"/>
  <c r="J91" i="1" s="1"/>
  <c r="K91" i="1" s="1"/>
  <c r="F91" i="1"/>
  <c r="G91" i="1" s="1"/>
  <c r="J90" i="1"/>
  <c r="K90" i="1" s="1"/>
  <c r="H90" i="1"/>
  <c r="I90" i="1" s="1"/>
  <c r="F90" i="1"/>
  <c r="G90" i="1" s="1"/>
  <c r="H89" i="1"/>
  <c r="J89" i="1" s="1"/>
  <c r="K89" i="1" s="1"/>
  <c r="F89" i="1"/>
  <c r="G89" i="1" s="1"/>
  <c r="H88" i="1"/>
  <c r="J88" i="1" s="1"/>
  <c r="K88" i="1" s="1"/>
  <c r="F88" i="1"/>
  <c r="G88" i="1" s="1"/>
  <c r="H87" i="1"/>
  <c r="J87" i="1" s="1"/>
  <c r="K87" i="1" s="1"/>
  <c r="F87" i="1"/>
  <c r="G87" i="1" s="1"/>
  <c r="J86" i="1"/>
  <c r="K86" i="1" s="1"/>
  <c r="H86" i="1"/>
  <c r="I86" i="1" s="1"/>
  <c r="F86" i="1"/>
  <c r="G86" i="1" s="1"/>
  <c r="H85" i="1"/>
  <c r="J85" i="1" s="1"/>
  <c r="K85" i="1" s="1"/>
  <c r="F85" i="1"/>
  <c r="G85" i="1" s="1"/>
  <c r="H84" i="1"/>
  <c r="J84" i="1" s="1"/>
  <c r="K84" i="1" s="1"/>
  <c r="F84" i="1"/>
  <c r="G84" i="1" s="1"/>
  <c r="H83" i="1"/>
  <c r="J83" i="1" s="1"/>
  <c r="K83" i="1" s="1"/>
  <c r="F83" i="1"/>
  <c r="G83" i="1" s="1"/>
  <c r="J82" i="1"/>
  <c r="K82" i="1" s="1"/>
  <c r="H82" i="1"/>
  <c r="I82" i="1" s="1"/>
  <c r="F82" i="1"/>
  <c r="G82" i="1" s="1"/>
  <c r="H81" i="1"/>
  <c r="J81" i="1" s="1"/>
  <c r="K81" i="1" s="1"/>
  <c r="F81" i="1"/>
  <c r="G81" i="1" s="1"/>
  <c r="H80" i="1"/>
  <c r="J80" i="1" s="1"/>
  <c r="K80" i="1" s="1"/>
  <c r="F80" i="1"/>
  <c r="G80" i="1" s="1"/>
  <c r="H79" i="1"/>
  <c r="J79" i="1" s="1"/>
  <c r="K79" i="1" s="1"/>
  <c r="F79" i="1"/>
  <c r="G79" i="1" s="1"/>
  <c r="J78" i="1"/>
  <c r="K78" i="1" s="1"/>
  <c r="H78" i="1"/>
  <c r="I78" i="1" s="1"/>
  <c r="F78" i="1"/>
  <c r="G78" i="1" s="1"/>
  <c r="H77" i="1"/>
  <c r="J77" i="1" s="1"/>
  <c r="K77" i="1" s="1"/>
  <c r="F77" i="1"/>
  <c r="G77" i="1" s="1"/>
  <c r="H76" i="1"/>
  <c r="J76" i="1" s="1"/>
  <c r="K76" i="1" s="1"/>
  <c r="F76" i="1"/>
  <c r="G76" i="1" s="1"/>
  <c r="H75" i="1"/>
  <c r="J75" i="1" s="1"/>
  <c r="K75" i="1" s="1"/>
  <c r="F75" i="1"/>
  <c r="G75" i="1" s="1"/>
  <c r="J74" i="1"/>
  <c r="K74" i="1" s="1"/>
  <c r="H74" i="1"/>
  <c r="I74" i="1" s="1"/>
  <c r="F74" i="1"/>
  <c r="G74" i="1" s="1"/>
  <c r="H73" i="1"/>
  <c r="J73" i="1" s="1"/>
  <c r="K73" i="1" s="1"/>
  <c r="F73" i="1"/>
  <c r="G73" i="1" s="1"/>
  <c r="H72" i="1"/>
  <c r="J72" i="1" s="1"/>
  <c r="K72" i="1" s="1"/>
  <c r="F72" i="1"/>
  <c r="G72" i="1" s="1"/>
  <c r="H71" i="1"/>
  <c r="J71" i="1" s="1"/>
  <c r="K71" i="1" s="1"/>
  <c r="F71" i="1"/>
  <c r="G71" i="1" s="1"/>
  <c r="J70" i="1"/>
  <c r="K70" i="1" s="1"/>
  <c r="H70" i="1"/>
  <c r="I70" i="1" s="1"/>
  <c r="F70" i="1"/>
  <c r="G70" i="1" s="1"/>
  <c r="H69" i="1"/>
  <c r="J69" i="1" s="1"/>
  <c r="K69" i="1" s="1"/>
  <c r="F69" i="1"/>
  <c r="G69" i="1" s="1"/>
  <c r="H68" i="1"/>
  <c r="J68" i="1" s="1"/>
  <c r="K68" i="1" s="1"/>
  <c r="F68" i="1"/>
  <c r="G68" i="1" s="1"/>
  <c r="H67" i="1"/>
  <c r="J67" i="1" s="1"/>
  <c r="K67" i="1" s="1"/>
  <c r="F67" i="1"/>
  <c r="G67" i="1" s="1"/>
  <c r="J66" i="1"/>
  <c r="K66" i="1" s="1"/>
  <c r="H66" i="1"/>
  <c r="I66" i="1" s="1"/>
  <c r="F66" i="1"/>
  <c r="G66" i="1" s="1"/>
  <c r="H65" i="1"/>
  <c r="J65" i="1" s="1"/>
  <c r="K65" i="1" s="1"/>
  <c r="F65" i="1"/>
  <c r="G65" i="1" s="1"/>
  <c r="H64" i="1"/>
  <c r="J64" i="1" s="1"/>
  <c r="K64" i="1" s="1"/>
  <c r="F64" i="1"/>
  <c r="G64" i="1" s="1"/>
  <c r="H63" i="1"/>
  <c r="J63" i="1" s="1"/>
  <c r="K63" i="1" s="1"/>
  <c r="F63" i="1"/>
  <c r="G63" i="1" s="1"/>
  <c r="J62" i="1"/>
  <c r="K62" i="1" s="1"/>
  <c r="H62" i="1"/>
  <c r="I62" i="1" s="1"/>
  <c r="F62" i="1"/>
  <c r="G62" i="1" s="1"/>
  <c r="H61" i="1"/>
  <c r="J61" i="1" s="1"/>
  <c r="K61" i="1" s="1"/>
  <c r="F61" i="1"/>
  <c r="G61" i="1" s="1"/>
  <c r="H60" i="1"/>
  <c r="J60" i="1" s="1"/>
  <c r="K60" i="1" s="1"/>
  <c r="F60" i="1"/>
  <c r="G60" i="1" s="1"/>
  <c r="H59" i="1"/>
  <c r="J59" i="1" s="1"/>
  <c r="K59" i="1" s="1"/>
  <c r="F59" i="1"/>
  <c r="G59" i="1" s="1"/>
  <c r="J58" i="1"/>
  <c r="K58" i="1" s="1"/>
  <c r="H58" i="1"/>
  <c r="I58" i="1" s="1"/>
  <c r="F58" i="1"/>
  <c r="G58" i="1" s="1"/>
  <c r="H57" i="1"/>
  <c r="J57" i="1" s="1"/>
  <c r="K57" i="1" s="1"/>
  <c r="F57" i="1"/>
  <c r="G57" i="1" s="1"/>
  <c r="H56" i="1"/>
  <c r="J56" i="1" s="1"/>
  <c r="K56" i="1" s="1"/>
  <c r="F56" i="1"/>
  <c r="G56" i="1" s="1"/>
  <c r="H55" i="1"/>
  <c r="J55" i="1" s="1"/>
  <c r="K55" i="1" s="1"/>
  <c r="F55" i="1"/>
  <c r="G55" i="1" s="1"/>
  <c r="J54" i="1"/>
  <c r="K54" i="1" s="1"/>
  <c r="H54" i="1"/>
  <c r="I54" i="1" s="1"/>
  <c r="F54" i="1"/>
  <c r="G54" i="1" s="1"/>
  <c r="H53" i="1"/>
  <c r="J53" i="1" s="1"/>
  <c r="K53" i="1" s="1"/>
  <c r="F53" i="1"/>
  <c r="G53" i="1" s="1"/>
  <c r="H52" i="1"/>
  <c r="J52" i="1" s="1"/>
  <c r="K52" i="1" s="1"/>
  <c r="F52" i="1"/>
  <c r="G52" i="1" s="1"/>
  <c r="H51" i="1"/>
  <c r="J51" i="1" s="1"/>
  <c r="K51" i="1" s="1"/>
  <c r="F51" i="1"/>
  <c r="G51" i="1" s="1"/>
  <c r="J50" i="1"/>
  <c r="K50" i="1" s="1"/>
  <c r="H50" i="1"/>
  <c r="I50" i="1" s="1"/>
  <c r="F50" i="1"/>
  <c r="G50" i="1" s="1"/>
  <c r="H49" i="1"/>
  <c r="J49" i="1" s="1"/>
  <c r="K49" i="1" s="1"/>
  <c r="F49" i="1"/>
  <c r="G49" i="1" s="1"/>
  <c r="H48" i="1"/>
  <c r="J48" i="1" s="1"/>
  <c r="K48" i="1" s="1"/>
  <c r="F48" i="1"/>
  <c r="G48" i="1" s="1"/>
  <c r="H47" i="1"/>
  <c r="J47" i="1" s="1"/>
  <c r="K47" i="1" s="1"/>
  <c r="F47" i="1"/>
  <c r="G47" i="1" s="1"/>
  <c r="J46" i="1"/>
  <c r="K46" i="1" s="1"/>
  <c r="H46" i="1"/>
  <c r="I46" i="1" s="1"/>
  <c r="F46" i="1"/>
  <c r="G46" i="1" s="1"/>
  <c r="H45" i="1"/>
  <c r="J45" i="1" s="1"/>
  <c r="K45" i="1" s="1"/>
  <c r="F45" i="1"/>
  <c r="G45" i="1" s="1"/>
  <c r="H44" i="1"/>
  <c r="J44" i="1" s="1"/>
  <c r="K44" i="1" s="1"/>
  <c r="F44" i="1"/>
  <c r="G44" i="1" s="1"/>
  <c r="H43" i="1"/>
  <c r="J43" i="1" s="1"/>
  <c r="K43" i="1" s="1"/>
  <c r="F43" i="1"/>
  <c r="G43" i="1" s="1"/>
  <c r="H42" i="1"/>
  <c r="I42" i="1" s="1"/>
  <c r="F42" i="1"/>
  <c r="G42" i="1" s="1"/>
  <c r="H41" i="1"/>
  <c r="J41" i="1" s="1"/>
  <c r="K41" i="1" s="1"/>
  <c r="F41" i="1"/>
  <c r="G41" i="1" s="1"/>
  <c r="H40" i="1"/>
  <c r="J40" i="1" s="1"/>
  <c r="K40" i="1" s="1"/>
  <c r="F40" i="1"/>
  <c r="G40" i="1" s="1"/>
  <c r="H39" i="1"/>
  <c r="I39" i="1" s="1"/>
  <c r="F39" i="1"/>
  <c r="J39" i="1" s="1"/>
  <c r="K39" i="1" s="1"/>
  <c r="J38" i="1"/>
  <c r="K38" i="1" s="1"/>
  <c r="H38" i="1"/>
  <c r="I38" i="1" s="1"/>
  <c r="F38" i="1"/>
  <c r="G38" i="1" s="1"/>
  <c r="H37" i="1"/>
  <c r="J37" i="1" s="1"/>
  <c r="K37" i="1" s="1"/>
  <c r="F37" i="1"/>
  <c r="G37" i="1" s="1"/>
  <c r="H36" i="1"/>
  <c r="J36" i="1" s="1"/>
  <c r="K36" i="1" s="1"/>
  <c r="F36" i="1"/>
  <c r="G36" i="1" s="1"/>
  <c r="H35" i="1"/>
  <c r="I35" i="1" s="1"/>
  <c r="F35" i="1"/>
  <c r="J35" i="1" s="1"/>
  <c r="K35" i="1" s="1"/>
  <c r="J34" i="1"/>
  <c r="K34" i="1" s="1"/>
  <c r="H34" i="1"/>
  <c r="I34" i="1" s="1"/>
  <c r="F34" i="1"/>
  <c r="G34" i="1" s="1"/>
  <c r="H33" i="1"/>
  <c r="J33" i="1" s="1"/>
  <c r="K33" i="1" s="1"/>
  <c r="F33" i="1"/>
  <c r="G33" i="1" s="1"/>
  <c r="H32" i="1"/>
  <c r="J32" i="1" s="1"/>
  <c r="K32" i="1" s="1"/>
  <c r="F32" i="1"/>
  <c r="G32" i="1" s="1"/>
  <c r="H31" i="1"/>
  <c r="I31" i="1" s="1"/>
  <c r="F31" i="1"/>
  <c r="J31" i="1" s="1"/>
  <c r="K31" i="1" s="1"/>
  <c r="J30" i="1"/>
  <c r="K30" i="1" s="1"/>
  <c r="H30" i="1"/>
  <c r="I30" i="1" s="1"/>
  <c r="F30" i="1"/>
  <c r="G30" i="1" s="1"/>
  <c r="H29" i="1"/>
  <c r="J29" i="1" s="1"/>
  <c r="K29" i="1" s="1"/>
  <c r="F29" i="1"/>
  <c r="G29" i="1" s="1"/>
  <c r="H28" i="1"/>
  <c r="J28" i="1" s="1"/>
  <c r="K28" i="1" s="1"/>
  <c r="F28" i="1"/>
  <c r="G28" i="1" s="1"/>
  <c r="H27" i="1"/>
  <c r="I27" i="1" s="1"/>
  <c r="F27" i="1"/>
  <c r="J27" i="1" s="1"/>
  <c r="K27" i="1" s="1"/>
  <c r="J26" i="1"/>
  <c r="K26" i="1" s="1"/>
  <c r="H26" i="1"/>
  <c r="I26" i="1" s="1"/>
  <c r="F26" i="1"/>
  <c r="G26" i="1" s="1"/>
  <c r="H25" i="1"/>
  <c r="J25" i="1" s="1"/>
  <c r="K25" i="1" s="1"/>
  <c r="F25" i="1"/>
  <c r="G25" i="1" s="1"/>
  <c r="H24" i="1"/>
  <c r="J24" i="1" s="1"/>
  <c r="K24" i="1" s="1"/>
  <c r="F24" i="1"/>
  <c r="G24" i="1" s="1"/>
  <c r="H23" i="1"/>
  <c r="I23" i="1" s="1"/>
  <c r="F23" i="1"/>
  <c r="J23" i="1" s="1"/>
  <c r="K23" i="1" s="1"/>
  <c r="J22" i="1"/>
  <c r="K22" i="1" s="1"/>
  <c r="H22" i="1"/>
  <c r="I22" i="1" s="1"/>
  <c r="F22" i="1"/>
  <c r="G22" i="1" s="1"/>
  <c r="H21" i="1"/>
  <c r="J21" i="1" s="1"/>
  <c r="K21" i="1" s="1"/>
  <c r="F21" i="1"/>
  <c r="G21" i="1" s="1"/>
  <c r="H20" i="1"/>
  <c r="J20" i="1" s="1"/>
  <c r="K20" i="1" s="1"/>
  <c r="F20" i="1"/>
  <c r="G20" i="1" s="1"/>
  <c r="H19" i="1"/>
  <c r="I19" i="1" s="1"/>
  <c r="F19" i="1"/>
  <c r="J19" i="1" s="1"/>
  <c r="K19" i="1" s="1"/>
  <c r="J18" i="1"/>
  <c r="K18" i="1" s="1"/>
  <c r="H18" i="1"/>
  <c r="I18" i="1" s="1"/>
  <c r="F18" i="1"/>
  <c r="G18" i="1" s="1"/>
  <c r="H17" i="1"/>
  <c r="J17" i="1" s="1"/>
  <c r="K17" i="1" s="1"/>
  <c r="F17" i="1"/>
  <c r="G17" i="1" s="1"/>
  <c r="H16" i="1"/>
  <c r="J16" i="1" s="1"/>
  <c r="K16" i="1" s="1"/>
  <c r="F16" i="1"/>
  <c r="G16" i="1" s="1"/>
  <c r="H15" i="1"/>
  <c r="I15" i="1" s="1"/>
  <c r="F15" i="1"/>
  <c r="J15" i="1" s="1"/>
  <c r="K15" i="1" s="1"/>
  <c r="J14" i="1"/>
  <c r="K14" i="1" s="1"/>
  <c r="H14" i="1"/>
  <c r="I14" i="1" s="1"/>
  <c r="F14" i="1"/>
  <c r="G14" i="1" s="1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V65" i="4" l="1"/>
  <c r="T66" i="4"/>
  <c r="J42" i="1"/>
  <c r="K42" i="1" s="1"/>
  <c r="I17" i="1"/>
  <c r="I21" i="1"/>
  <c r="I25" i="1"/>
  <c r="I29" i="1"/>
  <c r="I33" i="1"/>
  <c r="I37" i="1"/>
  <c r="I41" i="1"/>
  <c r="I45" i="1"/>
  <c r="I49" i="1"/>
  <c r="I53" i="1"/>
  <c r="I57" i="1"/>
  <c r="I61" i="1"/>
  <c r="I65" i="1"/>
  <c r="I69" i="1"/>
  <c r="I73" i="1"/>
  <c r="I77" i="1"/>
  <c r="I81" i="1"/>
  <c r="I85" i="1"/>
  <c r="I89" i="1"/>
  <c r="I93" i="1"/>
  <c r="I97" i="1"/>
  <c r="I101" i="1"/>
  <c r="G15" i="1"/>
  <c r="I16" i="1"/>
  <c r="G19" i="1"/>
  <c r="I20" i="1"/>
  <c r="G23" i="1"/>
  <c r="I24" i="1"/>
  <c r="G27" i="1"/>
  <c r="I28" i="1"/>
  <c r="G31" i="1"/>
  <c r="I32" i="1"/>
  <c r="G35" i="1"/>
  <c r="I36" i="1"/>
  <c r="G39" i="1"/>
  <c r="I40" i="1"/>
  <c r="I44" i="1"/>
  <c r="I48" i="1"/>
  <c r="I52" i="1"/>
  <c r="I56" i="1"/>
  <c r="I60" i="1"/>
  <c r="I64" i="1"/>
  <c r="I68" i="1"/>
  <c r="I72" i="1"/>
  <c r="I76" i="1"/>
  <c r="I80" i="1"/>
  <c r="I84" i="1"/>
  <c r="I88" i="1"/>
  <c r="I92" i="1"/>
  <c r="I96" i="1"/>
  <c r="I100" i="1"/>
  <c r="I43" i="1"/>
  <c r="I47" i="1"/>
  <c r="I51" i="1"/>
  <c r="I55" i="1"/>
  <c r="I59" i="1"/>
  <c r="I63" i="1"/>
  <c r="I67" i="1"/>
  <c r="I71" i="1"/>
  <c r="I75" i="1"/>
  <c r="I79" i="1"/>
  <c r="I83" i="1"/>
  <c r="I87" i="1"/>
  <c r="I91" i="1"/>
  <c r="I95" i="1"/>
  <c r="I99" i="1"/>
  <c r="I103" i="1"/>
  <c r="W64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W86" i="4"/>
  <c r="U87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W70" i="4"/>
  <c r="AA72" i="4"/>
  <c r="AA80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W88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AA5" i="4"/>
  <c r="AB26" i="4"/>
  <c r="T42" i="4"/>
  <c r="AB42" i="4"/>
  <c r="AA64" i="4"/>
  <c r="W69" i="4"/>
  <c r="AA71" i="4"/>
  <c r="W83" i="4"/>
  <c r="V87" i="4"/>
  <c r="T88" i="4"/>
  <c r="AB88" i="4"/>
  <c r="AA88" i="4"/>
  <c r="W90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W87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T76" i="4"/>
  <c r="AB76" i="4"/>
  <c r="W78" i="4"/>
  <c r="U79" i="4"/>
  <c r="Z80" i="4"/>
  <c r="V82" i="4"/>
  <c r="Y84" i="4"/>
  <c r="V85" i="4"/>
  <c r="Z87" i="4"/>
  <c r="X88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7" i="4"/>
  <c r="Z4" i="4"/>
  <c r="U6" i="4"/>
  <c r="U11" i="4"/>
  <c r="X13" i="4"/>
  <c r="Y14" i="4"/>
  <c r="T16" i="4"/>
  <c r="AB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B86" i="4"/>
  <c r="AA86" i="4"/>
  <c r="U89" i="4"/>
  <c r="X90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Y82" i="4"/>
  <c r="T83" i="4"/>
  <c r="AB83" i="4"/>
  <c r="U86" i="4"/>
  <c r="X87" i="4"/>
  <c r="Y90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T90" i="4"/>
  <c r="AB90" i="4"/>
  <c r="AA90" i="4"/>
  <c r="T30" i="4"/>
  <c r="AB30" i="4"/>
  <c r="X31" i="4"/>
  <c r="T46" i="4"/>
  <c r="AB46" i="4"/>
  <c r="X47" i="4"/>
  <c r="AA76" i="4"/>
  <c r="AA84" i="4"/>
  <c r="T32" i="4"/>
  <c r="AB32" i="4"/>
  <c r="X33" i="4"/>
  <c r="T48" i="4"/>
  <c r="AB48" i="4"/>
  <c r="X49" i="4"/>
  <c r="W56" i="4"/>
  <c r="AA66" i="4"/>
  <c r="W77" i="4"/>
  <c r="W85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X67" i="4"/>
  <c r="B2" i="6"/>
  <c r="AC66" i="4" l="1"/>
  <c r="AC17" i="4"/>
  <c r="AC73" i="4"/>
  <c r="AC41" i="4"/>
  <c r="AC9" i="4"/>
  <c r="AC38" i="4"/>
  <c r="AC64" i="4"/>
  <c r="AC80" i="4"/>
  <c r="AC89" i="4"/>
  <c r="AC81" i="4"/>
  <c r="AC85" i="4"/>
  <c r="AC84" i="4"/>
  <c r="AC72" i="4"/>
  <c r="AC31" i="4"/>
  <c r="AC69" i="4"/>
  <c r="AC35" i="4"/>
  <c r="AC11" i="4"/>
  <c r="AC45" i="4"/>
  <c r="AC13" i="4"/>
  <c r="AC79" i="4"/>
  <c r="AC19" i="4"/>
  <c r="AC20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50" i="4"/>
  <c r="AC22" i="4"/>
  <c r="AC24" i="4"/>
  <c r="AC87" i="4"/>
  <c r="AC7" i="4"/>
  <c r="AC18" i="4"/>
  <c r="AC88" i="4"/>
  <c r="AC63" i="4"/>
  <c r="AC48" i="4"/>
  <c r="AC90" i="4"/>
  <c r="AC67" i="4"/>
  <c r="AC68" i="4"/>
  <c r="AC86" i="4"/>
  <c r="AC6" i="4"/>
  <c r="AC14" i="4"/>
  <c r="AC8" i="4"/>
  <c r="AC44" i="4"/>
  <c r="AC4" i="4"/>
  <c r="AC62" i="4"/>
  <c r="AC58" i="4"/>
  <c r="AC82" i="4"/>
  <c r="AC78" i="4"/>
  <c r="AC60" i="4"/>
  <c r="AC16" i="4"/>
  <c r="AC61" i="4"/>
  <c r="AC75" i="4"/>
  <c r="AC12" i="4"/>
  <c r="AC46" i="4"/>
  <c r="AC56" i="4"/>
  <c r="AC74" i="4"/>
  <c r="AC40" i="4"/>
  <c r="AC83" i="4"/>
  <c r="AC34" i="4"/>
  <c r="AC65" i="4"/>
  <c r="AC55" i="4"/>
  <c r="AC57" i="4"/>
  <c r="F3" i="2"/>
  <c r="U5" i="4" s="1"/>
  <c r="M3" i="2" l="1"/>
  <c r="AB5" i="4" s="1"/>
  <c r="H3" i="2"/>
  <c r="W5" i="4" s="1"/>
  <c r="E3" i="2"/>
  <c r="T5" i="4" s="1"/>
  <c r="Q11" i="5"/>
  <c r="AC5" i="4" l="1"/>
  <c r="B1" i="6"/>
  <c r="H91" i="4" l="1"/>
  <c r="E91" i="4"/>
  <c r="M91" i="4"/>
  <c r="P91" i="4"/>
  <c r="I91" i="4"/>
  <c r="J91" i="4"/>
  <c r="R91" i="4"/>
  <c r="Q91" i="4"/>
  <c r="D91" i="4"/>
  <c r="L91" i="4"/>
  <c r="F91" i="4"/>
  <c r="N91" i="4"/>
  <c r="G91" i="4"/>
  <c r="C91" i="4"/>
  <c r="S91" i="4"/>
  <c r="O91" i="4"/>
  <c r="B91" i="4"/>
  <c r="M90" i="2" l="1"/>
  <c r="L90" i="2"/>
  <c r="K90" i="2"/>
  <c r="J90" i="2"/>
  <c r="I90" i="2"/>
  <c r="H90" i="2"/>
  <c r="G90" i="2"/>
  <c r="F90" i="2"/>
  <c r="E90" i="2"/>
  <c r="K91" i="4" l="1"/>
  <c r="X91" i="4" l="1"/>
  <c r="T91" i="4"/>
  <c r="W91" i="4" l="1"/>
  <c r="AA91" i="4"/>
  <c r="V91" i="4"/>
  <c r="Z91" i="4"/>
  <c r="AB91" i="4"/>
  <c r="U91" i="4"/>
  <c r="Y91" i="4"/>
</calcChain>
</file>

<file path=xl/sharedStrings.xml><?xml version="1.0" encoding="utf-8"?>
<sst xmlns="http://schemas.openxmlformats.org/spreadsheetml/2006/main" count="858" uniqueCount="236">
  <si>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</si>
  <si>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</si>
  <si>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</si>
  <si>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</si>
  <si>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</si>
  <si>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</si>
  <si>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</si>
  <si>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</si>
  <si>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</si>
  <si>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</si>
  <si>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</si>
  <si>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</si>
  <si>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</si>
  <si>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</si>
  <si>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</si>
  <si>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</si>
  <si>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</si>
  <si>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</si>
  <si>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</si>
  <si>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</si>
  <si>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</si>
  <si>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</si>
  <si>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</si>
  <si>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</si>
  <si>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</si>
  <si>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</si>
  <si>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</si>
  <si>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</si>
  <si>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</si>
  <si>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</si>
  <si>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</si>
  <si>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</si>
  <si>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</si>
  <si>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</si>
  <si>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</si>
  <si>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</si>
  <si>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</si>
  <si>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</si>
  <si>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</si>
  <si>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</si>
  <si>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</si>
  <si>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</si>
  <si>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AMBITION 10X1L BOT IN</t>
  </si>
  <si>
    <t>Kisan Trading Company</t>
  </si>
  <si>
    <t>Opp. Mandi Gate,</t>
  </si>
  <si>
    <t>Circular Road,</t>
  </si>
  <si>
    <t>Hardoi</t>
  </si>
  <si>
    <t>Contact : 9838631906 ; 9452448887</t>
  </si>
  <si>
    <t>Bayer BS</t>
  </si>
  <si>
    <t>1-Apr-2020 to 31-Dec-2020</t>
  </si>
  <si>
    <t/>
  </si>
  <si>
    <t>SAPLSALE</t>
  </si>
  <si>
    <t>DIFF</t>
  </si>
  <si>
    <t>SAPLPUR</t>
  </si>
  <si>
    <t>SAPLCLOSING</t>
  </si>
  <si>
    <t>Arize 6129 Gold</t>
  </si>
  <si>
    <t>Arize 6444 (3 Kg. Pack)</t>
  </si>
  <si>
    <t>Arize 6444 Gold (3 Kg. Pack)</t>
  </si>
  <si>
    <t>Arize Az 6633</t>
  </si>
  <si>
    <t>Arize AZ 8433 DT</t>
  </si>
  <si>
    <t>Arize Diamond (3 Kg. Pack)</t>
  </si>
  <si>
    <t>Atlantis - 160 Gr.</t>
  </si>
  <si>
    <t>Millet Seed 9001 (1.5 Kg. Pack)</t>
  </si>
  <si>
    <t>Millet Seed 9450 (1.5 Kg. Pack)</t>
  </si>
  <si>
    <t>Mustard 5222 - 1 Kg.</t>
  </si>
  <si>
    <t>Mustard 5222 - 500 Gm.</t>
  </si>
  <si>
    <t>Mustard Kesari 5111 - 500Gm.</t>
  </si>
  <si>
    <t>Mustard Kesari Gold - 500 Gm.</t>
  </si>
  <si>
    <t>Admire - 2 Gm.</t>
  </si>
  <si>
    <t>Admire 30 Gm.</t>
  </si>
  <si>
    <t>Alanto - 100 Ml.</t>
  </si>
  <si>
    <t>Alanto - 500 Ml.</t>
  </si>
  <si>
    <t>Ambition - 100 Ml.</t>
  </si>
  <si>
    <t>Ambition - 1 Lt.</t>
  </si>
  <si>
    <t>Ambition - 250 Ml.</t>
  </si>
  <si>
    <t>Ambition - 500 Ml.</t>
  </si>
  <si>
    <t>Antracol - 100 Gm.</t>
  </si>
  <si>
    <t>Antracol - 1 Kg.</t>
  </si>
  <si>
    <t>Antracol 250 Gm.</t>
  </si>
  <si>
    <t>Antracol - 500 Gm.</t>
  </si>
  <si>
    <t>Belt Expert Sc 480 - 100 Ml.</t>
  </si>
  <si>
    <t>Confidor Super - 50 Ml</t>
  </si>
  <si>
    <t>Council Activ WG30 - 90 Gm.</t>
  </si>
  <si>
    <t>Decis 101 Ec - 100 Ml.</t>
  </si>
  <si>
    <t>Decis 101 EC - 50 Ml.</t>
  </si>
  <si>
    <t>Decis 28 EC - 100 Ml.</t>
  </si>
  <si>
    <t>Decis 28 Ec - 1 Lit.</t>
  </si>
  <si>
    <t>Decis 28 EC - 250 Ml.</t>
  </si>
  <si>
    <t>Decis 28 Ec - 500 Ml.</t>
  </si>
  <si>
    <t>Emesto Prime - 100 Ml.</t>
  </si>
  <si>
    <t>Emesto Prime - 250 Ml.</t>
  </si>
  <si>
    <t>Ethrel - 100 Ml.</t>
  </si>
  <si>
    <t>Fame - 10 Ml.</t>
  </si>
  <si>
    <t>Fame - 50 Ml.</t>
  </si>
  <si>
    <t>Flotis 1 Lit.</t>
  </si>
  <si>
    <t>Folicur - 100 Ml.</t>
  </si>
  <si>
    <t>Folicur - 1 Lit.</t>
  </si>
  <si>
    <t>Folicur - 250 Ml.</t>
  </si>
  <si>
    <t>Folicur - 500 Ml.</t>
  </si>
  <si>
    <t>Foost - 250 Gm.</t>
  </si>
  <si>
    <t>Foost - 500 Gm.</t>
  </si>
  <si>
    <t>Gaucho - 100 Ml.</t>
  </si>
  <si>
    <t>Gaucho - 1 Lit.</t>
  </si>
  <si>
    <t>Gaucho - 50 Ml.</t>
  </si>
  <si>
    <t>Glamore - 250 Gm.</t>
  </si>
  <si>
    <t>Glamore - 50 Gr.</t>
  </si>
  <si>
    <t>Infinito - 100 Ml.</t>
  </si>
  <si>
    <t>Infinito - 500 Ml.</t>
  </si>
  <si>
    <t>Laudis - 115 Ml.</t>
  </si>
  <si>
    <t>Laudis - 230 Ml.</t>
  </si>
  <si>
    <t>Laudis - 57.5 Ml.</t>
  </si>
  <si>
    <t>Lesenta - 100 Gm.</t>
  </si>
  <si>
    <t>Lesenta - 250 Gm.</t>
  </si>
  <si>
    <t>Lesenta - 40 Gm.</t>
  </si>
  <si>
    <t>Lucifer - 160 Gm.</t>
  </si>
  <si>
    <t>Melody Duo - 100 Gm.</t>
  </si>
  <si>
    <t>Melody Duo - 400 Gm.</t>
  </si>
  <si>
    <t>Melody Duo - 800 Gms.</t>
  </si>
  <si>
    <t>Monceren - 1 Lit.</t>
  </si>
  <si>
    <t>Monceren  - 250 Ml.</t>
  </si>
  <si>
    <t>Monceren - 500 Ml.</t>
  </si>
  <si>
    <t>Movento Energy - 100 Ml.</t>
  </si>
  <si>
    <t>Nativo 1 Kg</t>
  </si>
  <si>
    <t>Oberon - 100 Ml.</t>
  </si>
  <si>
    <t>Planofix - 100 Ml</t>
  </si>
  <si>
    <t>Planofix - 250 Ml.</t>
  </si>
  <si>
    <t>Raxil DS - 40 Gm.</t>
  </si>
  <si>
    <t>Raxil Easy - 13.4 Ml.</t>
  </si>
  <si>
    <t>Raxil Easy - 50 Ml.</t>
  </si>
  <si>
    <t>Regent - 100 Ml.</t>
  </si>
  <si>
    <t>Regent - 1 Lt.</t>
  </si>
  <si>
    <t>Regent - 250 Ml.</t>
  </si>
  <si>
    <t>Regent - 5 Kg.</t>
  </si>
  <si>
    <t>Regent Ultra - 4 Kg.</t>
  </si>
  <si>
    <t>Sectin - 600 Gm.</t>
  </si>
  <si>
    <t>Sencor - 100 GM</t>
  </si>
  <si>
    <t>Solomon 100 Ml</t>
  </si>
  <si>
    <t>Solomon 1Ltr.</t>
  </si>
  <si>
    <t>Solomon - 250 Ml.</t>
  </si>
  <si>
    <t>Solomon 500 ML</t>
  </si>
  <si>
    <t>Sunrice - 50 Gm.</t>
  </si>
  <si>
    <t>Topstar</t>
  </si>
  <si>
    <t>Whipsuper - 1 Lit.</t>
  </si>
  <si>
    <t>Whipsuper - 250 ML.</t>
  </si>
  <si>
    <t>Whipsuper - 500 ML.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</si>
  <si>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</si>
  <si>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</si>
  <si>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</si>
  <si>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</si>
  <si>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</si>
  <si>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</si>
  <si>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BELT EXPERT SC480 50X100ML BOT IN</t>
  </si>
  <si>
    <t>CONFIDOR SUPER (T) SC350 50X50ML BOT IN</t>
  </si>
  <si>
    <t>COUNCIL ACTIV WG30 12X(5X90GR) BOX IN</t>
  </si>
  <si>
    <t>DECIS EC 28 50X100ML BOT IN</t>
  </si>
  <si>
    <t>DECIS EC 28 10X1L BOT IN</t>
  </si>
  <si>
    <t>DECIS EC 28 40X250ML BOT IN</t>
  </si>
  <si>
    <t>DECIS EC 28 20X500ML BOT IN</t>
  </si>
  <si>
    <t>DECIS EC101-2 100X50ML BOT IN</t>
  </si>
  <si>
    <t>ETHREL SL39 50X100ML BOT IN</t>
  </si>
  <si>
    <t>FAME (T) SC480 10X(20X10ML) BOT IN</t>
  </si>
  <si>
    <t>FAME (T) SC480 40X50ML BOT IN</t>
  </si>
  <si>
    <t>FOLICUR (T) EC250 50X100ML BOT IN</t>
  </si>
  <si>
    <t>FOLICUR (T) EC250 10X1L BOT IN</t>
  </si>
  <si>
    <t>FOLICUR (T) EC250 40X250ML BOT IN</t>
  </si>
  <si>
    <t>FOLICUR (T) EC250 20X500ML BOT IN</t>
  </si>
  <si>
    <t>FOOST WP50 20X250G BAG IN</t>
  </si>
  <si>
    <t>FOOST WP50 24X500G BAG IN</t>
  </si>
  <si>
    <t>GAUCHO FS600 100X50ML BOT IN</t>
  </si>
  <si>
    <t>GLAMORE WG80 40X50GR BOT IN</t>
  </si>
  <si>
    <t>INFINITO SC687 5 50X100ML BOT IN</t>
  </si>
  <si>
    <t>INFINITO SC687 5 20X500ML BOT IN</t>
  </si>
  <si>
    <t>LAUDIS SC630 8X115ML BOT IN</t>
  </si>
  <si>
    <t>LAUDIS SC630 3X230ML BOT IN</t>
  </si>
  <si>
    <t>LAUDIS SC630 10X57.5ML BOT IN</t>
  </si>
  <si>
    <t>LESENTA WG80 50X100GR BAG IN</t>
  </si>
  <si>
    <t>LESENTA WG80 100X40GR BAG IN</t>
  </si>
  <si>
    <t>MELODY DUO WP66 8 10X400GR BAG IN</t>
  </si>
  <si>
    <t>MELODY DUO WP66 8 50X100GR BAG IN</t>
  </si>
  <si>
    <t>MELODY DUO WP66 8 10X800G BAG IN</t>
  </si>
  <si>
    <t>MOVENTO ENERGY SC240 50X100ML BOT IN</t>
  </si>
  <si>
    <t>NATIVO WG75 10X1KG BAG IN</t>
  </si>
  <si>
    <t>OBERON (T) SC240 50X100ML BOT IN</t>
  </si>
  <si>
    <t>PLANOFIX SL4 5 50X100ML BOT IN</t>
  </si>
  <si>
    <t>PLANOFIX SL4 5 40X250ML BOT IN</t>
  </si>
  <si>
    <t>REGENT GR0 3 4X5KG BAG IN</t>
  </si>
  <si>
    <t>REGENT (T) SC50 50X100ML BOT IN</t>
  </si>
  <si>
    <t>REGENT (T) SC50 10X1L BOT IN</t>
  </si>
  <si>
    <t>REGENT (T) SC50 20X250ML BOT IN</t>
  </si>
  <si>
    <t>REGENT ULTRA GR0 6 5X4KG BAG IN</t>
  </si>
  <si>
    <t>SECTIN WG60 20X600GR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</si>
  <si>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</si>
  <si>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</si>
  <si>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</si>
  <si>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</si>
  <si>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</si>
  <si>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WHIPSUPER (T) EC90 40X250ML BOT IN</t>
  </si>
  <si>
    <t>WHIPSUPER (T) EC90 20X500ML BOT IN</t>
  </si>
  <si>
    <t>ARIZE 6129 GOLD LOC 30X1KG BAG IN</t>
  </si>
  <si>
    <t>ARIZE 6444 GOLD LOC 10X3KG BAG IN</t>
  </si>
  <si>
    <t>ARIZE 6444 LOC 10X3KG BAG IN</t>
  </si>
  <si>
    <t>ARIZE AZ 6633 LOC 30X1KG BAG IN</t>
  </si>
  <si>
    <t>ARIZE AZ 8433 DT LOC 30X1KG BAG IN</t>
  </si>
  <si>
    <t>ARIZE DIAMOND LOC 10X3KG BAG IN</t>
  </si>
  <si>
    <t>ATLANTIS KL3 6 15X160GR BOT IN</t>
  </si>
  <si>
    <t>MILLET HYBRID 9001 20X1.5 BAG IN</t>
  </si>
  <si>
    <t>MILLET HYBRID 9450 20X1 5KG BAG IN</t>
  </si>
  <si>
    <t>MUSTARD 5222 30X1KG BAG IN</t>
  </si>
  <si>
    <t>MUSTARD 5222 60X500G BAG IN</t>
  </si>
  <si>
    <t>MUSTARD KESARI 5111 60X500G BAG IN</t>
  </si>
  <si>
    <t>MUSTARD KESARI GOLD 60X500GR BAG IN</t>
  </si>
  <si>
    <t>ADMIRE (T) WG70 150X30GR BOT IN</t>
  </si>
  <si>
    <t>ALANTO (T) SC240 20X500ML BOT IN</t>
  </si>
  <si>
    <t>AMBITION 50X100ML BOT IN</t>
  </si>
  <si>
    <t>EMESTO PRIME FS240 50X100ML BOT IN</t>
  </si>
  <si>
    <t>EMESTO PRIME FS240 40X250ML BOT IN</t>
  </si>
  <si>
    <t>FLOTIS (T) SC262 5 10X1L BOT IN</t>
  </si>
  <si>
    <t>GAUCHO FS600 2X(5X1L) BOT IN</t>
  </si>
  <si>
    <t>GLAMORE WG80 8X250GR BAG IN</t>
  </si>
  <si>
    <t>LESENTA WG80 20X250GR BAG IN</t>
  </si>
  <si>
    <t>LUCIFER (T) WP15 25X160GR BAG IN</t>
  </si>
  <si>
    <t>MONCEREN SC250 10X1L BOT IN</t>
  </si>
  <si>
    <t>MONCEREN SC250 40X250ML BOT IN</t>
  </si>
  <si>
    <t>MONCEREN SC250 20X500ML BOT IN</t>
  </si>
  <si>
    <t>RAXIL (T) DS2 5X(25X40GR) BAG IN</t>
  </si>
  <si>
    <t>RAXIL EASY FS60 10X(20X13.4ML) BOT IN</t>
  </si>
  <si>
    <t>RAXIL EASY FS60 100X50ML BOT IN</t>
  </si>
  <si>
    <t>SUNRICE WG15 100X50GR BOT IN</t>
  </si>
  <si>
    <t>WHIPSUPER (T) EC90 10X1L BOT IN</t>
  </si>
  <si>
    <t>Stock and Sales FOR THE PERIOD 01-Apr-2020 TO 31-Dec-2020</t>
  </si>
  <si>
    <t>DISTRIBUTOR:Kisan Trading Company,</t>
  </si>
  <si>
    <t>SAPCODE</t>
  </si>
  <si>
    <t>GRANDTOTAL</t>
  </si>
  <si>
    <t>Generated on 1/12/2021 5:14:11 AM</t>
  </si>
  <si>
    <t>Zylem Report -01-Apr-2020 TO 31-Dec-2020</t>
  </si>
  <si>
    <t>Dealer Report -  01-Apr-2020 TO 31-Dec-2020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</si>
</sst>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0&quot; Kg.&quot;"/>
    <numFmt numFmtId="169" formatCode="0.000"/>
    <numFmt numFmtId="170" formatCode="&quot;&quot;0&quot; Units&quot;"/>
    <numFmt numFmtId="171" formatCode="&quot;&quot;0.000&quot; Lits.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49" fontId="8" fillId="0" borderId="23" xfId="0" applyNumberFormat="1" applyFont="1" applyBorder="1" applyAlignment="1">
      <alignment horizontal="left" vertical="top" indent="3"/>
    </xf>
    <xf numFmtId="49" fontId="8" fillId="0" borderId="0" xfId="0" applyNumberFormat="1" applyFont="1" applyAlignment="1">
      <alignment horizontal="left" vertical="top" indent="3"/>
    </xf>
    <xf numFmtId="49" fontId="8" fillId="0" borderId="24" xfId="0" applyNumberFormat="1" applyFont="1" applyBorder="1" applyAlignment="1">
      <alignment horizontal="left" vertical="top" indent="3"/>
    </xf>
    <xf numFmtId="49" fontId="8" fillId="0" borderId="26" xfId="0" applyNumberFormat="1" applyFont="1" applyBorder="1" applyAlignment="1">
      <alignment horizontal="left" vertical="top" indent="3"/>
    </xf>
    <xf numFmtId="49" fontId="10" fillId="6" borderId="24" xfId="0" applyNumberFormat="1" applyFont="1" applyFill="1" applyBorder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9" fontId="0" fillId="0" borderId="0" xfId="0" applyNumberFormat="1"/>
    <xf numFmtId="166" fontId="0" fillId="0" borderId="0" xfId="0" applyNumberFormat="1"/>
    <xf numFmtId="166" fontId="0" fillId="7" borderId="0" xfId="0" applyNumberFormat="1" applyFill="1"/>
    <xf numFmtId="168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70" fontId="10" fillId="0" borderId="25" xfId="0" applyNumberFormat="1" applyFont="1" applyBorder="1" applyAlignment="1">
      <alignment horizontal="right" vertical="top"/>
    </xf>
    <xf numFmtId="171" fontId="10" fillId="0" borderId="24" xfId="0" applyNumberFormat="1" applyFont="1" applyBorder="1" applyAlignment="1">
      <alignment horizontal="right" vertical="top"/>
    </xf>
    <xf numFmtId="2" fontId="15" fillId="8" borderId="11" xfId="0" applyNumberFormat="1" applyFont="1" applyFill="1" applyBorder="1" applyAlignment="1">
      <alignment horizontal="left" wrapText="1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tkSum_APR20_DEC20%20-%20Work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"/>
      <sheetName val="PP"/>
      <sheetName val="PUR"/>
      <sheetName val="SP"/>
      <sheetName val="SALE"/>
    </sheetNames>
    <sheetDataSet>
      <sheetData sheetId="0"/>
      <sheetData sheetId="1">
        <row r="3">
          <cell r="A3" t="str">
            <v>Sum of qty</v>
          </cell>
        </row>
        <row r="4">
          <cell r="A4" t="str">
            <v>prod</v>
          </cell>
          <cell r="B4" t="str">
            <v>Total</v>
          </cell>
        </row>
        <row r="5">
          <cell r="A5" t="str">
            <v>Admire - 2 Gm.</v>
          </cell>
          <cell r="B5">
            <v>2000</v>
          </cell>
        </row>
        <row r="6">
          <cell r="A6" t="str">
            <v>Admire 30 Gm.</v>
          </cell>
          <cell r="B6">
            <v>150</v>
          </cell>
        </row>
        <row r="7">
          <cell r="A7" t="str">
            <v>Alanto - 100 Ml.</v>
          </cell>
          <cell r="B7">
            <v>450</v>
          </cell>
        </row>
        <row r="8">
          <cell r="A8" t="str">
            <v>Alanto - 500 Ml.</v>
          </cell>
          <cell r="B8">
            <v>20</v>
          </cell>
        </row>
        <row r="9">
          <cell r="A9" t="str">
            <v>Ambition - 1 Lt.</v>
          </cell>
          <cell r="B9">
            <v>420</v>
          </cell>
        </row>
        <row r="10">
          <cell r="A10" t="str">
            <v>Ambition - 100 Ml.</v>
          </cell>
          <cell r="B10">
            <v>280</v>
          </cell>
        </row>
        <row r="11">
          <cell r="A11" t="str">
            <v>Ambition - 250 Ml.</v>
          </cell>
          <cell r="B11">
            <v>680</v>
          </cell>
        </row>
        <row r="12">
          <cell r="A12" t="str">
            <v>Ambition - 500 Ml.</v>
          </cell>
          <cell r="B12">
            <v>840</v>
          </cell>
        </row>
        <row r="13">
          <cell r="A13" t="str">
            <v>Antracol - 1 Kg.</v>
          </cell>
          <cell r="B13">
            <v>360</v>
          </cell>
        </row>
        <row r="14">
          <cell r="A14" t="str">
            <v>Antracol - 100 Gm.</v>
          </cell>
          <cell r="B14">
            <v>200</v>
          </cell>
        </row>
        <row r="15">
          <cell r="A15" t="str">
            <v>Antracol - 500 Gm.</v>
          </cell>
          <cell r="B15">
            <v>1160</v>
          </cell>
        </row>
        <row r="16">
          <cell r="A16" t="str">
            <v>Antracol 250 Gm.</v>
          </cell>
          <cell r="B16">
            <v>600</v>
          </cell>
        </row>
        <row r="17">
          <cell r="A17" t="str">
            <v>Arize 6129 Gold</v>
          </cell>
          <cell r="B17">
            <v>210</v>
          </cell>
        </row>
        <row r="18">
          <cell r="A18" t="str">
            <v>Arize 6444 Gold (3 Kg. Pack)</v>
          </cell>
          <cell r="B18">
            <v>29022</v>
          </cell>
        </row>
        <row r="19">
          <cell r="A19" t="str">
            <v>Arize Az 6633</v>
          </cell>
          <cell r="B19">
            <v>300</v>
          </cell>
        </row>
        <row r="20">
          <cell r="A20" t="str">
            <v>Arize AZ 8433 DT</v>
          </cell>
          <cell r="B20">
            <v>273</v>
          </cell>
        </row>
        <row r="21">
          <cell r="A21" t="str">
            <v>Belt Expert Sc 480 - 100 Ml.</v>
          </cell>
          <cell r="B21">
            <v>200</v>
          </cell>
        </row>
        <row r="22">
          <cell r="A22" t="str">
            <v>Council Activ WG30 - 90 Gm.</v>
          </cell>
          <cell r="B22">
            <v>60</v>
          </cell>
        </row>
        <row r="23">
          <cell r="A23" t="str">
            <v>Decis 101 Ec - 100 Ml.</v>
          </cell>
          <cell r="B23">
            <v>150</v>
          </cell>
        </row>
        <row r="24">
          <cell r="A24" t="str">
            <v>Decis 28 Ec - 1 Lit.</v>
          </cell>
          <cell r="B24">
            <v>60</v>
          </cell>
        </row>
        <row r="25">
          <cell r="A25" t="str">
            <v>Decis 28 EC - 100 Ml.</v>
          </cell>
          <cell r="B25">
            <v>100</v>
          </cell>
        </row>
        <row r="26">
          <cell r="A26" t="str">
            <v>Decis 28 EC - 250 Ml.</v>
          </cell>
          <cell r="B26">
            <v>440</v>
          </cell>
        </row>
        <row r="27">
          <cell r="A27" t="str">
            <v>Decis 28 Ec - 500 Ml.</v>
          </cell>
          <cell r="B27">
            <v>40</v>
          </cell>
        </row>
        <row r="28">
          <cell r="A28" t="str">
            <v>Emesto Prime - 100 Ml.</v>
          </cell>
          <cell r="B28">
            <v>100</v>
          </cell>
        </row>
        <row r="29">
          <cell r="A29" t="str">
            <v>Fame - 10 Ml.</v>
          </cell>
          <cell r="B29">
            <v>800</v>
          </cell>
        </row>
        <row r="30">
          <cell r="A30" t="str">
            <v>Folicur - 1 Lit.</v>
          </cell>
          <cell r="B30">
            <v>170</v>
          </cell>
        </row>
        <row r="31">
          <cell r="A31" t="str">
            <v>Folicur - 100 Ml.</v>
          </cell>
          <cell r="B31">
            <v>100</v>
          </cell>
        </row>
        <row r="32">
          <cell r="A32" t="str">
            <v>Folicur - 250 Ml.</v>
          </cell>
          <cell r="B32">
            <v>240</v>
          </cell>
        </row>
        <row r="33">
          <cell r="A33" t="str">
            <v>Folicur - 500 Ml.</v>
          </cell>
          <cell r="B33">
            <v>140</v>
          </cell>
        </row>
        <row r="34">
          <cell r="A34" t="str">
            <v>Foost - 250 Gm.</v>
          </cell>
          <cell r="B34">
            <v>940</v>
          </cell>
        </row>
        <row r="35">
          <cell r="A35" t="str">
            <v>Foost - 500 Gm.</v>
          </cell>
          <cell r="B35">
            <v>2808</v>
          </cell>
        </row>
        <row r="36">
          <cell r="A36" t="str">
            <v>Glamore - 250 Gm.</v>
          </cell>
          <cell r="B36">
            <v>8</v>
          </cell>
        </row>
        <row r="37">
          <cell r="A37" t="str">
            <v>Glamore - 50 Gr.</v>
          </cell>
          <cell r="B37">
            <v>80</v>
          </cell>
        </row>
        <row r="38">
          <cell r="A38" t="str">
            <v>Infinito - 500 Ml.</v>
          </cell>
          <cell r="B38">
            <v>40</v>
          </cell>
        </row>
        <row r="39">
          <cell r="A39" t="str">
            <v>Laudis - 115 Ml.</v>
          </cell>
          <cell r="B39">
            <v>1528</v>
          </cell>
        </row>
        <row r="40">
          <cell r="A40" t="str">
            <v>Laudis - 230 Ml.</v>
          </cell>
          <cell r="B40">
            <v>78</v>
          </cell>
        </row>
        <row r="41">
          <cell r="A41" t="str">
            <v>Laudis - 57.5 Ml.</v>
          </cell>
          <cell r="B41">
            <v>330</v>
          </cell>
        </row>
        <row r="42">
          <cell r="A42" t="str">
            <v>Lesenta - 100 Gm.</v>
          </cell>
          <cell r="B42">
            <v>-300</v>
          </cell>
        </row>
        <row r="43">
          <cell r="A43" t="str">
            <v>Lesenta - 40 Gm.</v>
          </cell>
          <cell r="B43">
            <v>-100</v>
          </cell>
        </row>
        <row r="44">
          <cell r="A44" t="str">
            <v>Lucifer - 160 Gm.</v>
          </cell>
          <cell r="B44">
            <v>3750</v>
          </cell>
        </row>
        <row r="45">
          <cell r="A45" t="str">
            <v>Melody Duo - 100 Gm.</v>
          </cell>
          <cell r="B45">
            <v>50</v>
          </cell>
        </row>
        <row r="46">
          <cell r="A46" t="str">
            <v>Monceren - 1 Lit.</v>
          </cell>
          <cell r="B46">
            <v>220</v>
          </cell>
        </row>
        <row r="47">
          <cell r="A47" t="str">
            <v>Monceren - 500 Ml.</v>
          </cell>
          <cell r="B47">
            <v>240</v>
          </cell>
        </row>
        <row r="48">
          <cell r="A48" t="str">
            <v>Mustard 5222 - 1 Kg.</v>
          </cell>
          <cell r="B48">
            <v>630</v>
          </cell>
        </row>
        <row r="49">
          <cell r="A49" t="str">
            <v>Mustard Kesari 5111 - 500Gm.</v>
          </cell>
          <cell r="B49">
            <v>660</v>
          </cell>
        </row>
        <row r="50">
          <cell r="A50" t="str">
            <v>Nativo 1 Kg</v>
          </cell>
          <cell r="B50">
            <v>60</v>
          </cell>
        </row>
        <row r="51">
          <cell r="A51" t="str">
            <v>Oberon - 100 Ml.</v>
          </cell>
          <cell r="B51">
            <v>100</v>
          </cell>
        </row>
        <row r="52">
          <cell r="A52" t="str">
            <v>Planofix - 250 Ml.</v>
          </cell>
          <cell r="B52">
            <v>40</v>
          </cell>
        </row>
        <row r="53">
          <cell r="A53" t="str">
            <v>Raxil Easy - 13.4 Ml.</v>
          </cell>
          <cell r="B53">
            <v>400</v>
          </cell>
        </row>
        <row r="54">
          <cell r="A54" t="str">
            <v>Raxil Easy - 50 Ml.</v>
          </cell>
          <cell r="B54">
            <v>100</v>
          </cell>
        </row>
        <row r="55">
          <cell r="A55" t="str">
            <v>Regent - 100 Ml.</v>
          </cell>
          <cell r="B55">
            <v>50</v>
          </cell>
        </row>
        <row r="56">
          <cell r="A56" t="str">
            <v>Regent - 250 Ml.</v>
          </cell>
          <cell r="B56">
            <v>40</v>
          </cell>
        </row>
        <row r="57">
          <cell r="A57" t="str">
            <v>Regent - 5 Kg.</v>
          </cell>
          <cell r="B57">
            <v>41620</v>
          </cell>
        </row>
        <row r="58">
          <cell r="A58" t="str">
            <v>Regent Ultra - 4 Kg.</v>
          </cell>
          <cell r="B58">
            <v>2100</v>
          </cell>
        </row>
        <row r="59">
          <cell r="A59" t="str">
            <v>Sencor - 100 GM</v>
          </cell>
          <cell r="B59">
            <v>900</v>
          </cell>
        </row>
        <row r="60">
          <cell r="A60" t="str">
            <v>Solomon - 250 Ml.</v>
          </cell>
          <cell r="B60">
            <v>40</v>
          </cell>
        </row>
        <row r="61">
          <cell r="A61" t="str">
            <v>Solomon 100 Ml</v>
          </cell>
          <cell r="B61">
            <v>250</v>
          </cell>
        </row>
        <row r="62">
          <cell r="A62" t="str">
            <v>Solomon 1Ltr.</v>
          </cell>
          <cell r="B62">
            <v>-20</v>
          </cell>
        </row>
        <row r="63">
          <cell r="A63" t="str">
            <v>Solomon 500 ML</v>
          </cell>
          <cell r="B63">
            <v>-40</v>
          </cell>
        </row>
        <row r="64">
          <cell r="A64" t="str">
            <v>Sunrice - 50 Gm.</v>
          </cell>
          <cell r="B64">
            <v>800</v>
          </cell>
        </row>
        <row r="65">
          <cell r="A65" t="str">
            <v>Whipsuper - 1 Lit.</v>
          </cell>
          <cell r="B65">
            <v>10</v>
          </cell>
        </row>
        <row r="66">
          <cell r="A66" t="str">
            <v>Whipsuper - 250 ML.</v>
          </cell>
          <cell r="B66">
            <v>0</v>
          </cell>
        </row>
        <row r="67">
          <cell r="A67" t="str">
            <v>Whipsuper - 500 ML.</v>
          </cell>
          <cell r="B67">
            <v>20</v>
          </cell>
        </row>
        <row r="68">
          <cell r="A68" t="str">
            <v>(blank)</v>
          </cell>
        </row>
        <row r="69">
          <cell r="A69" t="str">
            <v>Grand Total</v>
          </cell>
          <cell r="B69">
            <v>96997</v>
          </cell>
        </row>
      </sheetData>
      <sheetData sheetId="2"/>
      <sheetData sheetId="3">
        <row r="3">
          <cell r="A3" t="str">
            <v>Sum of qty</v>
          </cell>
        </row>
        <row r="4">
          <cell r="A4" t="str">
            <v>prod</v>
          </cell>
          <cell r="B4" t="str">
            <v>Total</v>
          </cell>
        </row>
        <row r="5">
          <cell r="A5" t="str">
            <v>Admire - 2 Gm.</v>
          </cell>
          <cell r="B5">
            <v>2748</v>
          </cell>
        </row>
        <row r="6">
          <cell r="A6" t="str">
            <v>Ambition - 1 Lt.</v>
          </cell>
          <cell r="B6">
            <v>170</v>
          </cell>
        </row>
        <row r="7">
          <cell r="A7" t="str">
            <v>Ambition - 100 Ml.</v>
          </cell>
          <cell r="B7">
            <v>180</v>
          </cell>
        </row>
        <row r="8">
          <cell r="A8" t="str">
            <v>Ambition - 250 Ml.</v>
          </cell>
          <cell r="B8">
            <v>240</v>
          </cell>
        </row>
        <row r="9">
          <cell r="A9" t="str">
            <v>Ambition - 500 Ml.</v>
          </cell>
          <cell r="B9">
            <v>460</v>
          </cell>
        </row>
        <row r="10">
          <cell r="A10" t="str">
            <v>Antracol - 1 Kg.</v>
          </cell>
          <cell r="B10">
            <v>60</v>
          </cell>
        </row>
        <row r="11">
          <cell r="A11" t="str">
            <v>Antracol - 500 Gm.</v>
          </cell>
          <cell r="B11">
            <v>80</v>
          </cell>
        </row>
        <row r="12">
          <cell r="A12" t="str">
            <v>Antracol 250 Gm.</v>
          </cell>
          <cell r="B12">
            <v>160</v>
          </cell>
        </row>
        <row r="13">
          <cell r="A13" t="str">
            <v>Arize 6129 Gold</v>
          </cell>
          <cell r="B13">
            <v>210</v>
          </cell>
        </row>
        <row r="14">
          <cell r="A14" t="str">
            <v>Arize 6444 Gold (3 Kg. Pack)</v>
          </cell>
          <cell r="B14">
            <v>29022</v>
          </cell>
        </row>
        <row r="15">
          <cell r="A15" t="str">
            <v>Arize Az 6633</v>
          </cell>
          <cell r="B15">
            <v>300</v>
          </cell>
        </row>
        <row r="16">
          <cell r="A16" t="str">
            <v>Arize AZ 8433 DT</v>
          </cell>
          <cell r="B16">
            <v>273</v>
          </cell>
        </row>
        <row r="17">
          <cell r="A17" t="str">
            <v>Council Activ WG30 - 90 Gm.</v>
          </cell>
          <cell r="B17">
            <v>5</v>
          </cell>
        </row>
        <row r="18">
          <cell r="A18" t="str">
            <v>Decis 28 EC - 100 Ml.</v>
          </cell>
          <cell r="B18">
            <v>50</v>
          </cell>
        </row>
        <row r="19">
          <cell r="A19" t="str">
            <v>Decis 28 EC - 250 Ml.</v>
          </cell>
          <cell r="B19">
            <v>80</v>
          </cell>
        </row>
        <row r="20">
          <cell r="A20" t="str">
            <v>Fame - 10 Ml.</v>
          </cell>
          <cell r="B20">
            <v>570</v>
          </cell>
        </row>
        <row r="21">
          <cell r="A21" t="str">
            <v>Folicur - 1 Lit.</v>
          </cell>
          <cell r="B21">
            <v>90</v>
          </cell>
        </row>
        <row r="22">
          <cell r="A22" t="str">
            <v>Folicur - 250 Ml.</v>
          </cell>
          <cell r="B22">
            <v>43</v>
          </cell>
        </row>
        <row r="23">
          <cell r="A23" t="str">
            <v>Folicur - 500 Ml.</v>
          </cell>
          <cell r="B23">
            <v>20</v>
          </cell>
        </row>
        <row r="24">
          <cell r="A24" t="str">
            <v>Foost - 250 Gm.</v>
          </cell>
          <cell r="B24">
            <v>30</v>
          </cell>
        </row>
        <row r="25">
          <cell r="A25" t="str">
            <v>Foost - 500 Gm.</v>
          </cell>
          <cell r="B25">
            <v>896</v>
          </cell>
        </row>
        <row r="26">
          <cell r="A26" t="str">
            <v>Glamore - 250 Gm.</v>
          </cell>
          <cell r="B26">
            <v>8</v>
          </cell>
        </row>
        <row r="27">
          <cell r="A27" t="str">
            <v>Glamore - 50 Gr.</v>
          </cell>
          <cell r="B27">
            <v>80</v>
          </cell>
        </row>
        <row r="28">
          <cell r="A28" t="str">
            <v>Infinito - 100 Ml.</v>
          </cell>
          <cell r="B28">
            <v>50</v>
          </cell>
        </row>
        <row r="29">
          <cell r="A29" t="str">
            <v>Infinito - 500 Ml.</v>
          </cell>
          <cell r="B29">
            <v>20</v>
          </cell>
        </row>
        <row r="30">
          <cell r="A30" t="str">
            <v>Laudis - 115 Ml.</v>
          </cell>
          <cell r="B30">
            <v>1584</v>
          </cell>
        </row>
        <row r="31">
          <cell r="A31" t="str">
            <v>Laudis - 230 Ml.</v>
          </cell>
          <cell r="B31">
            <v>78</v>
          </cell>
        </row>
        <row r="32">
          <cell r="A32" t="str">
            <v>Laudis - 57.5 Ml.</v>
          </cell>
          <cell r="B32">
            <v>370</v>
          </cell>
        </row>
        <row r="33">
          <cell r="A33" t="str">
            <v>Lesenta - 100 Gm.</v>
          </cell>
          <cell r="B33">
            <v>240</v>
          </cell>
        </row>
        <row r="34">
          <cell r="A34" t="str">
            <v>Lesenta - 40 Gm.</v>
          </cell>
          <cell r="B34">
            <v>200</v>
          </cell>
        </row>
        <row r="35">
          <cell r="A35" t="str">
            <v>Lucifer - 160 Gm.</v>
          </cell>
          <cell r="B35">
            <v>1725</v>
          </cell>
        </row>
        <row r="36">
          <cell r="A36" t="str">
            <v>Monceren - 1 Lit.</v>
          </cell>
          <cell r="B36">
            <v>220</v>
          </cell>
        </row>
        <row r="37">
          <cell r="A37" t="str">
            <v>Monceren - 500 Ml.</v>
          </cell>
          <cell r="B37">
            <v>240</v>
          </cell>
        </row>
        <row r="38">
          <cell r="A38" t="str">
            <v>Mustard 5222 - 1 Kg.</v>
          </cell>
          <cell r="B38">
            <v>450</v>
          </cell>
        </row>
        <row r="39">
          <cell r="A39" t="str">
            <v>Mustard Kesari 5111 - 500Gm.</v>
          </cell>
          <cell r="B39">
            <v>120</v>
          </cell>
        </row>
        <row r="40">
          <cell r="A40" t="str">
            <v>Planofix - 100 Ml</v>
          </cell>
          <cell r="B40">
            <v>200</v>
          </cell>
        </row>
        <row r="41">
          <cell r="A41" t="str">
            <v>Regent - 5 Kg.</v>
          </cell>
          <cell r="B41">
            <v>40963</v>
          </cell>
        </row>
        <row r="42">
          <cell r="A42" t="str">
            <v>Regent Ultra - 4 Kg.</v>
          </cell>
          <cell r="B42">
            <v>164</v>
          </cell>
        </row>
        <row r="43">
          <cell r="A43" t="str">
            <v>Sectin - 600 Gm.</v>
          </cell>
          <cell r="B43">
            <v>10</v>
          </cell>
        </row>
        <row r="44">
          <cell r="A44" t="str">
            <v>Solomon - 250 Ml.</v>
          </cell>
          <cell r="B44">
            <v>40</v>
          </cell>
        </row>
        <row r="45">
          <cell r="A45" t="str">
            <v>Solomon 100 Ml</v>
          </cell>
          <cell r="B45">
            <v>250</v>
          </cell>
        </row>
        <row r="46">
          <cell r="A46" t="str">
            <v>(blank)</v>
          </cell>
        </row>
        <row r="47">
          <cell r="A47" t="str">
            <v>Grand Total</v>
          </cell>
          <cell r="B47">
            <v>82699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8.439648032407" createdVersion="6" refreshedVersion="6" minRefreshableVersion="3" recordCount="8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0" maxValue="21593"/>
    </cacheField>
    <cacheField name="Inwards" numFmtId="0">
      <sharedItems containsString="0" containsBlank="1" containsNumber="1" containsInteger="1" minValue="-300" maxValue="41620"/>
    </cacheField>
    <cacheField name="Outwards" numFmtId="0">
      <sharedItems containsString="0" containsBlank="1" containsNumber="1" containsInteger="1" minValue="5" maxValue="40963"/>
    </cacheField>
    <cacheField name="Closing Balance" numFmtId="0">
      <sharedItems containsString="0" containsBlank="1" containsNumber="1" containsInteger="1" minValue="2" maxValue="22250"/>
    </cacheField>
    <cacheField name="Combi Name" numFmtId="165">
      <sharedItems/>
    </cacheField>
    <cacheField name="Master Name" numFmtId="164">
      <sharedItems count="140">
        <s v="ARIZE 6129 GOLD LOC 30X1KG BAG IN"/>
        <s v="ARIZE 6444 GOLD LOC 10X3KG BAG IN"/>
        <s v="ARIZE 6444 LOC 10X3KG BAG IN"/>
        <s v="ARIZE AZ 6633 LOC 30X1KG BAG IN"/>
        <s v="ARIZE AZ 8433 DT LOC 30X1KG BAG IN"/>
        <s v="ARIZE DIAMOND LOC 10X3KG BAG IN"/>
        <s v="ATLANTIS KL3 6 15X160GR BOT IN"/>
        <s v="MILLET HYBRID 9001 20X1.5 BAG IN"/>
        <s v="MILLET HYBRID 9450 20X1 5KG BAG IN"/>
        <s v="MUSTARD 5222 30X1KG BAG IN"/>
        <s v="MUSTARD 5222 60X500G BAG IN"/>
        <s v="MUSTARD KESARI 5111 60X500G BAG IN"/>
        <s v="MUSTARD KESARI GOLD 60X500GR BAG IN"/>
        <s v="ADMIRE WG70 125X(8X2GR) BAG IN"/>
        <s v="ADMIRE (T) WG70 150X30GR BOT IN"/>
        <s v="ALANTO (T) SC240 50X100ML BOT IN"/>
        <s v="ALANTO (T) SC240 20X500ML BOT IN"/>
        <s v="AMBITION 50X100ML BOT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CONFIDOR SUPER (T) SC350 50X50ML BOT IN"/>
        <s v="COUNCIL ACTIV WG30 12X(5X90GR) BOX IN"/>
        <s v="FOLICUR (T) EC250 10X1L BOT IN"/>
        <s v="DECIS EC101-2 100X50ML BOT IN"/>
        <s v="DECIS EC 28 50X100ML BOT IN"/>
        <s v="DECIS EC 28 10X1L BOT IN"/>
        <s v="DECIS EC 28 40X250ML BOT IN"/>
        <s v="DECIS EC 28 20X500ML BOT IN"/>
        <s v="EMESTO PRIME FS240 50X100ML BOT IN"/>
        <s v="EMESTO PRIME FS240 40X250ML BOT IN"/>
        <s v="ETHREL SL39 50X100ML BOT IN"/>
        <s v="FAME (T) SC480 10X(20X10ML) BOT IN"/>
        <s v="FAME (T) SC480 40X50ML BOT IN"/>
        <s v="FLOTIS (T) SC262 5 10X1L BOT IN"/>
        <s v="FOLICUR (T) EC250 50X100ML BOT IN"/>
        <s v="FOLICUR (T) EC250 40X250ML BOT IN"/>
        <s v="FOLICUR (T) EC250 20X500ML BOT IN"/>
        <s v="FOOST WP50 20X250G BAG IN"/>
        <s v="FOOST WP50 24X500G BAG IN"/>
        <s v="GAUCHO FS600 2X(5X1L) BOT IN"/>
        <s v="GAUCHO FS600 100X50ML BOT IN"/>
        <s v="GLAMORE WG80 8X250GR BAG IN"/>
        <s v="GLAMORE WG80 40X50GR BOT IN"/>
        <s v="INFINITO SC687 5 50X100ML BOT IN"/>
        <s v="INFINITO SC687 5 20X500ML BOT IN"/>
        <s v="LAUDIS SC630 8X115ML BOT IN"/>
        <s v="LAUDIS SC630 3X230ML BOT IN"/>
        <s v="LAUDIS SC630 10X57.5ML BOT IN"/>
        <s v="LESENTA WG80 50X100GR BAG IN"/>
        <s v="LESENTA WG80 20X250GR BAG IN"/>
        <s v="LESENTA WG80 100X40GR BAG IN"/>
        <s v="LUCIFER (T) WP15 25X160GR BAG IN"/>
        <s v="MELODY DUO WP66 8 50X100GR BAG IN"/>
        <s v="MELODY DUO WP66 8 10X400GR BAG IN"/>
        <s v="MELODY DUO WP66 8 10X800G BAG IN"/>
        <s v="MONCEREN SC250 10X1L BOT IN"/>
        <s v="MONCEREN SC250 40X250ML BOT IN"/>
        <s v="MONCEREN SC250 20X500ML BOT IN"/>
        <s v="MOVENTO ENERGY SC240 50X100ML BOT IN"/>
        <s v="NATIVO WG75 10X1KG BAG IN"/>
        <s v="OBERON (T) SC240 50X100ML BOT IN"/>
        <s v="PLANOFIX SL4 5 50X100ML BOT IN"/>
        <s v="PLANOFIX SL4 5 40X250ML BOT IN"/>
        <s v="RAXIL (T) DS2 5X(25X40GR) BAG IN"/>
        <s v="RAXIL EASY FS60 10X(20X13.4ML) BOT IN"/>
        <s v="RAXIL EASY FS60 100X50ML BOT IN"/>
        <s v="REGENT (T) SC50 50X100ML BOT IN"/>
        <s v="REGENT (T) SC50 10X1L BOT IN"/>
        <s v="REGENT (T) SC50 20X250ML BOT IN"/>
        <s v="REGENT GR0 3 4X5KG BAG IN"/>
        <s v="REGENT ULTRA GR0 6 5X4KG BAG IN"/>
        <s v="SECTIN WG60 20X600GR BAG IN"/>
        <s v="SENCOR WP70 60X100GR BAG IN"/>
        <s v="SOLOMON OD300 50X100ML BOT IN"/>
        <s v="SOLOMON OD300 10X1L BOT IN"/>
        <s v="SOLOMON OD300 40X250ML BOT IN"/>
        <s v="SOLOMON OD300 20X500ML BOT IN"/>
        <s v="SUNRICE WG15 100X50GR BOT IN"/>
        <s v="WHIPSUPER (T) EC90 10X1L BOT IN"/>
        <s v="WHIPSUPER (T) EC90 40X250ML BOT IN"/>
        <s v="WHIPSUPER (T) EC90 20X500ML BOT IN"/>
        <s v="ALIETTE WP80 10X1KG BAG IN" u="1"/>
        <s v="ALIETTE WP80 20X250GR BAG IN" u="1"/>
        <s v="ALIETTE WP80 20X500GR BAG IN" u="1"/>
        <s v="ALIETTE WP80 40X100GR BAG IN" u="1"/>
        <s v="CONFIDOR (T) SL200 100X50ML BOT IN" u="1"/>
        <s v="CONFIDOR (T) SL200 20X250ML BOT IN" u="1"/>
        <s v="CONFIDOR (T) SL200 20X500ML BOT IN" u="1"/>
        <s v="CONFIDOR (T) SL200 50X100ML BOT IN" u="1"/>
        <s v="GAUCHO FS600 40X250ML BOT IN" u="1"/>
        <s v="GAUCHO FS600 50X100ML BOT IN" u="1"/>
        <s v="JUMP WG80 160X(10X2GR) BAG IN" u="1"/>
        <s v="MOVENTO ENERGY SC240 40X250ML BOT IN" u="1"/>
        <s v="PLANOFIX SL45 10X1L BOT IN" u="1"/>
        <s v="NATIVO WG75 100X50GR BAG IN" u="1"/>
        <s v="NATIVO WG75 20X500GR BAG IN" u="1"/>
        <s v="NATIVO WG75 40X250GR BAG IN" u="1"/>
        <s v="NATIVO WG75 50X100GR BAG IN" u="1"/>
        <s v="CONFIDOR (T) SL200 10X1L BOT IN" u="1"/>
        <s v="OBERON (T) SC240 20X500ML BOT IN" u="1"/>
        <s v="OBERON (T) SC240 40X200ML BOT IN" u="1"/>
        <s v="Not Found" u="1"/>
        <s v="REGENT GR0 3 1X25KG BOX WW" u="1"/>
        <s v="ETHREL SL39 10X1L BOT IN" u="1"/>
        <s v="LARVIN (T) WP75 10X1KG BAG IN" u="1"/>
        <s v="PLANOFIX SL4 5 20X500ML BOT IN" u="1"/>
        <s v="RICESTAR EC69 10X1L BOT IN" u="1"/>
        <s v="REGENT GR0 3 20X1KG BAG IN" u="1"/>
        <s v="REGENT (T) SC50 20X500ML BOT IN" u="1"/>
        <s v="REGENT GOLD SC200 40X250ML BOT IN" u="1"/>
        <s v="REGENT GOLD SC200 50X100ML BOT IN" u="1"/>
        <e v="#N/A" u="1"/>
        <s v="SPINTOR SC495 20X75ML BOT IN" u="1"/>
        <s v="FENOS QUICK SC150 50X100ML BOT IN" u="1"/>
        <s v="ALION PLUS SC560 4X5L BOT IN" u="1"/>
        <s v="INFINITO SC687 5 10X1L BOT IN" u="1"/>
        <s v="VELUM PRIME SC400 40X250ML BOT IN" u="1"/>
        <s v="RICESTAR EC69 20X500ML BOT IN" u="1"/>
        <s v="RICESTAR EC69 40X250ML BOT IN" u="1"/>
        <s v="WHIPSUPER (T) EC90 50X100ML BOT IN" u="1"/>
        <s v="CONFIDOR SUPER (T) SC350 20X250ML BOT IN" u="1"/>
        <s v="CONFIDOR SUPER (T) SC350 20X500ML BOT IN" u="1"/>
        <s v="CONFIDOR SUPER (T) SC350 50X100ML BOT IN" u="1"/>
        <s v="JUMP WG80 80X40GR BAG IN" u="1"/>
        <s v="EVERGOL XTEND FS308 100X40ML BOT IN" u="1"/>
        <s v="EVERGOL XTEND FS308 50X100ML BOT IN" u="1"/>
        <s v="SECTIN WG60 50X100GR BAG IN" u="1"/>
        <s v="ETHREL SL39 20X500ML BOT IN" u="1"/>
        <s v="PROFILER WG71 11 20X250GR BAG IN" u="1"/>
        <s v="GLAMORE WG80 20X100GR BOT IN" u="1"/>
        <s v="LUNA EXPERIENCE SC400 50X100ML BOT IN" u="1"/>
        <s v="LARVIN (T) WP75 20X250GR BAG IN" u="1"/>
        <s v="LARVIN (T) WP75 20X500GR BAG IN" u="1"/>
        <s v="LARVIN (T) WP75 4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">
  <r>
    <s v="Arize 6129 Gold"/>
    <m/>
    <n v="210"/>
    <n v="210"/>
    <m/>
    <s v="Arize 6129 Gold-kg."/>
    <x v="0"/>
  </r>
  <r>
    <s v="Arize 6444 (3 Kg. Pack)"/>
    <m/>
    <m/>
    <m/>
    <m/>
    <s v="Arize 6444 (3 Kg. Pack)-kg."/>
    <x v="1"/>
  </r>
  <r>
    <s v="Arize 6444 Gold (3 Kg. Pack)"/>
    <m/>
    <n v="29022"/>
    <n v="29022"/>
    <m/>
    <s v="Arize 6444 Gold (3 Kg. Pack)-kg."/>
    <x v="2"/>
  </r>
  <r>
    <s v="Arize Az 6633"/>
    <m/>
    <n v="300"/>
    <n v="300"/>
    <m/>
    <s v="Arize Az 6633-kg."/>
    <x v="3"/>
  </r>
  <r>
    <s v="Arize AZ 8433 DT"/>
    <m/>
    <n v="273"/>
    <n v="273"/>
    <m/>
    <s v="Arize AZ 8433 DT-kg."/>
    <x v="4"/>
  </r>
  <r>
    <s v="Arize Diamond (3 Kg. Pack)"/>
    <m/>
    <m/>
    <m/>
    <m/>
    <s v="Arize Diamond (3 Kg. Pack)-kg."/>
    <x v="5"/>
  </r>
  <r>
    <s v="Atlantis - 160 Gr."/>
    <m/>
    <m/>
    <m/>
    <m/>
    <s v="Atlantis - 160 Gr.-units"/>
    <x v="6"/>
  </r>
  <r>
    <s v="Millet Seed 9001 (1.5 Kg. Pack)"/>
    <m/>
    <m/>
    <m/>
    <m/>
    <s v="Millet Seed 9001 (1.5 Kg. Pack)-kg."/>
    <x v="7"/>
  </r>
  <r>
    <s v="Millet Seed 9450 (1.5 Kg. Pack)"/>
    <m/>
    <m/>
    <m/>
    <m/>
    <s v="Millet Seed 9450 (1.5 Kg. Pack)-kg."/>
    <x v="8"/>
  </r>
  <r>
    <s v="Mustard 5222 - 1 Kg."/>
    <m/>
    <n v="630"/>
    <n v="450"/>
    <n v="180"/>
    <s v="Mustard 5222 - 1 Kg.-kg."/>
    <x v="9"/>
  </r>
  <r>
    <s v="Mustard 5222 - 500 Gm."/>
    <m/>
    <m/>
    <m/>
    <m/>
    <s v="Mustard 5222 - 500 Gm.-units"/>
    <x v="10"/>
  </r>
  <r>
    <s v="Mustard Kesari 5111 - 500Gm."/>
    <m/>
    <n v="660"/>
    <n v="120"/>
    <n v="540"/>
    <s v="Mustard Kesari 5111 - 500Gm.-units"/>
    <x v="11"/>
  </r>
  <r>
    <s v="Mustard Kesari Gold - 500 Gm."/>
    <m/>
    <m/>
    <m/>
    <m/>
    <s v="Mustard Kesari Gold - 500 Gm.-units"/>
    <x v="12"/>
  </r>
  <r>
    <s v="Admire - 2 Gm."/>
    <n v="750"/>
    <n v="2000"/>
    <n v="2748"/>
    <n v="2"/>
    <s v="Admire - 2 Gm.-units"/>
    <x v="13"/>
  </r>
  <r>
    <s v="Admire 30 Gm."/>
    <n v="111"/>
    <n v="150"/>
    <m/>
    <n v="261"/>
    <s v="Admire 30 Gm.-units"/>
    <x v="14"/>
  </r>
  <r>
    <s v="Alanto - 100 Ml."/>
    <m/>
    <n v="450"/>
    <m/>
    <n v="450"/>
    <s v="Alanto - 100 Ml.-units"/>
    <x v="15"/>
  </r>
  <r>
    <s v="Alanto - 500 Ml."/>
    <m/>
    <n v="20"/>
    <m/>
    <n v="20"/>
    <s v="Alanto - 500 Ml.-units"/>
    <x v="16"/>
  </r>
  <r>
    <s v="Ambition - 100 Ml."/>
    <m/>
    <n v="280"/>
    <n v="180"/>
    <n v="100"/>
    <s v="Ambition - 100 Ml.-units"/>
    <x v="17"/>
  </r>
  <r>
    <s v="Ambition - 1 Lt."/>
    <n v="10"/>
    <n v="420"/>
    <n v="170"/>
    <n v="260"/>
    <s v="Ambition - 1 Lt.-lits."/>
    <x v="18"/>
  </r>
  <r>
    <s v="Ambition - 250 Ml."/>
    <n v="40"/>
    <n v="680"/>
    <n v="240"/>
    <n v="480"/>
    <s v="Ambition - 250 Ml.-units"/>
    <x v="19"/>
  </r>
  <r>
    <s v="Ambition - 500 Ml."/>
    <n v="240"/>
    <n v="840"/>
    <n v="460"/>
    <n v="620"/>
    <s v="Ambition - 500 Ml.-units"/>
    <x v="20"/>
  </r>
  <r>
    <s v="Antracol - 100 Gm."/>
    <n v="50"/>
    <n v="200"/>
    <m/>
    <n v="250"/>
    <s v="Antracol - 100 Gm.-units"/>
    <x v="21"/>
  </r>
  <r>
    <s v="Antracol - 1 Kg."/>
    <m/>
    <n v="360"/>
    <n v="60"/>
    <n v="300"/>
    <s v="Antracol - 1 Kg.-kg."/>
    <x v="22"/>
  </r>
  <r>
    <s v="Antracol 250 Gm."/>
    <m/>
    <n v="600"/>
    <n v="160"/>
    <n v="440"/>
    <s v="Antracol 250 Gm.-units"/>
    <x v="23"/>
  </r>
  <r>
    <s v="Antracol - 500 Gm."/>
    <m/>
    <n v="1160"/>
    <n v="80"/>
    <n v="1080"/>
    <s v="Antracol - 500 Gm.-units"/>
    <x v="24"/>
  </r>
  <r>
    <s v="Belt Expert Sc 480 - 100 Ml."/>
    <m/>
    <n v="200"/>
    <m/>
    <n v="200"/>
    <s v="Belt Expert Sc 480 - 100 Ml.-units"/>
    <x v="25"/>
  </r>
  <r>
    <s v="Confidor Super - 50 Ml"/>
    <m/>
    <m/>
    <m/>
    <m/>
    <s v="Confidor Super - 50 Ml-units"/>
    <x v="26"/>
  </r>
  <r>
    <s v="Council Activ WG30 - 90 Gm."/>
    <m/>
    <n v="60"/>
    <n v="5"/>
    <n v="55"/>
    <s v="Council Activ WG30 - 90 Gm.-units"/>
    <x v="27"/>
  </r>
  <r>
    <s v="Decis 101 Ec - 100 Ml."/>
    <n v="100"/>
    <n v="150"/>
    <m/>
    <n v="250"/>
    <s v="Decis 101 Ec - 100 Ml.-units"/>
    <x v="28"/>
  </r>
  <r>
    <s v="Decis 101 EC - 50 Ml."/>
    <m/>
    <m/>
    <m/>
    <m/>
    <s v="Decis 101 EC - 50 Ml.-units"/>
    <x v="29"/>
  </r>
  <r>
    <s v="Decis 28 EC - 100 Ml."/>
    <n v="200"/>
    <n v="100"/>
    <n v="50"/>
    <n v="250"/>
    <s v="Decis 28 EC - 100 Ml.-units"/>
    <x v="30"/>
  </r>
  <r>
    <s v="Decis 28 Ec - 1 Lit."/>
    <m/>
    <n v="60"/>
    <m/>
    <n v="60"/>
    <s v="Decis 28 Ec - 1 Lit.-lits."/>
    <x v="31"/>
  </r>
  <r>
    <s v="Decis 28 EC - 250 Ml."/>
    <n v="40"/>
    <n v="440"/>
    <n v="80"/>
    <n v="400"/>
    <s v="Decis 28 EC - 250 Ml.-units"/>
    <x v="32"/>
  </r>
  <r>
    <s v="Decis 28 Ec - 500 Ml."/>
    <m/>
    <n v="40"/>
    <m/>
    <n v="40"/>
    <s v="Decis 28 Ec - 500 Ml.-units"/>
    <x v="33"/>
  </r>
  <r>
    <s v="Emesto Prime - 100 Ml."/>
    <m/>
    <n v="100"/>
    <m/>
    <n v="100"/>
    <s v="Emesto Prime - 100 Ml.-units"/>
    <x v="34"/>
  </r>
  <r>
    <s v="Emesto Prime - 250 Ml."/>
    <m/>
    <m/>
    <m/>
    <m/>
    <s v="Emesto Prime - 250 Ml.-units"/>
    <x v="35"/>
  </r>
  <r>
    <s v="Ethrel - 100 Ml."/>
    <m/>
    <m/>
    <m/>
    <m/>
    <s v="Ethrel - 100 Ml.-units"/>
    <x v="36"/>
  </r>
  <r>
    <s v="Fame - 10 Ml."/>
    <m/>
    <n v="800"/>
    <n v="570"/>
    <n v="230"/>
    <s v="Fame - 10 Ml.-units"/>
    <x v="37"/>
  </r>
  <r>
    <s v="Fame - 50 Ml."/>
    <m/>
    <m/>
    <m/>
    <m/>
    <s v="Fame - 50 Ml.-units"/>
    <x v="38"/>
  </r>
  <r>
    <s v="Flotis 1 Lit."/>
    <m/>
    <m/>
    <m/>
    <m/>
    <s v="Flotis 1 Lit.-lits."/>
    <x v="39"/>
  </r>
  <r>
    <s v="Folicur - 100 Ml."/>
    <m/>
    <n v="100"/>
    <m/>
    <n v="100"/>
    <s v="Folicur - 100 Ml.-units"/>
    <x v="40"/>
  </r>
  <r>
    <s v="Folicur - 1 Lit."/>
    <m/>
    <n v="170"/>
    <n v="90"/>
    <n v="80"/>
    <s v="Folicur - 1 Lit.-lits."/>
    <x v="28"/>
  </r>
  <r>
    <s v="Folicur - 250 Ml."/>
    <m/>
    <n v="240"/>
    <n v="43"/>
    <n v="197"/>
    <s v="Folicur - 250 Ml.-units"/>
    <x v="41"/>
  </r>
  <r>
    <s v="Folicur - 500 Ml."/>
    <m/>
    <n v="140"/>
    <n v="20"/>
    <n v="120"/>
    <s v="Folicur - 500 Ml.-units"/>
    <x v="42"/>
  </r>
  <r>
    <s v="Foost - 250 Gm."/>
    <n v="40"/>
    <n v="940"/>
    <n v="30"/>
    <n v="950"/>
    <s v="Foost - 250 Gm.-units"/>
    <x v="43"/>
  </r>
  <r>
    <s v="Foost - 500 Gm."/>
    <n v="72"/>
    <n v="2808"/>
    <n v="896"/>
    <n v="1984"/>
    <s v="Foost - 500 Gm.-units"/>
    <x v="44"/>
  </r>
  <r>
    <s v="Gaucho - 100 Ml."/>
    <m/>
    <m/>
    <m/>
    <m/>
    <s v="Gaucho - 100 Ml.-units"/>
    <x v="45"/>
  </r>
  <r>
    <s v="Gaucho - 1 Lit."/>
    <m/>
    <m/>
    <m/>
    <m/>
    <s v="Gaucho - 1 Lit.-lits."/>
    <x v="45"/>
  </r>
  <r>
    <s v="Gaucho - 50 Ml."/>
    <m/>
    <m/>
    <m/>
    <m/>
    <s v="Gaucho - 50 Ml.-units"/>
    <x v="46"/>
  </r>
  <r>
    <s v="Glamore - 250 Gm."/>
    <m/>
    <n v="8"/>
    <n v="8"/>
    <m/>
    <s v="Glamore - 250 Gm.-units"/>
    <x v="47"/>
  </r>
  <r>
    <s v="Glamore - 50 Gr."/>
    <m/>
    <n v="80"/>
    <n v="80"/>
    <m/>
    <s v="Glamore - 50 Gr.-units"/>
    <x v="48"/>
  </r>
  <r>
    <s v="Infinito - 100 Ml."/>
    <n v="50"/>
    <m/>
    <n v="50"/>
    <m/>
    <s v="Infinito - 100 Ml.-units"/>
    <x v="49"/>
  </r>
  <r>
    <s v="Infinito - 500 Ml."/>
    <n v="20"/>
    <n v="40"/>
    <n v="20"/>
    <n v="40"/>
    <s v="Infinito - 500 Ml.-units"/>
    <x v="50"/>
  </r>
  <r>
    <s v="Laudis - 115 Ml."/>
    <n v="56"/>
    <n v="1528"/>
    <n v="1584"/>
    <m/>
    <s v="Laudis - 115 Ml.-units"/>
    <x v="51"/>
  </r>
  <r>
    <s v="Laudis - 230 Ml."/>
    <m/>
    <n v="78"/>
    <n v="78"/>
    <m/>
    <s v="Laudis - 230 Ml.-units"/>
    <x v="52"/>
  </r>
  <r>
    <s v="Laudis - 57.5 Ml."/>
    <n v="40"/>
    <n v="330"/>
    <n v="370"/>
    <m/>
    <s v="Laudis - 57.5 Ml.-units"/>
    <x v="53"/>
  </r>
  <r>
    <s v="Lesenta - 100 Gm."/>
    <n v="690"/>
    <n v="-300"/>
    <n v="240"/>
    <n v="150"/>
    <s v="Lesenta - 100 Gm.-units"/>
    <x v="54"/>
  </r>
  <r>
    <s v="Lesenta - 250 Gm."/>
    <m/>
    <m/>
    <m/>
    <m/>
    <s v="Lesenta - 250 Gm.-units"/>
    <x v="55"/>
  </r>
  <r>
    <s v="Lesenta - 40 Gm."/>
    <n v="300"/>
    <n v="-100"/>
    <n v="200"/>
    <m/>
    <s v="Lesenta - 40 Gm.-units"/>
    <x v="56"/>
  </r>
  <r>
    <s v="Lucifer - 160 Gm."/>
    <n v="165"/>
    <n v="3750"/>
    <n v="1725"/>
    <n v="2190"/>
    <s v="Lucifer - 160 Gm.-units"/>
    <x v="57"/>
  </r>
  <r>
    <s v="Melody Duo - 100 Gm."/>
    <m/>
    <n v="50"/>
    <m/>
    <n v="50"/>
    <s v="Melody Duo - 100 Gm.-units"/>
    <x v="58"/>
  </r>
  <r>
    <s v="Melody Duo - 400 Gm."/>
    <n v="20"/>
    <m/>
    <m/>
    <n v="20"/>
    <s v="Melody Duo - 400 Gm.-units"/>
    <x v="59"/>
  </r>
  <r>
    <s v="Melody Duo - 800 Gms."/>
    <m/>
    <m/>
    <m/>
    <m/>
    <s v="Melody Duo - 800 Gms.-units"/>
    <x v="60"/>
  </r>
  <r>
    <s v="Monceren - 1 Lit."/>
    <m/>
    <n v="220"/>
    <n v="220"/>
    <m/>
    <s v="Monceren - 1 Lit.-lits."/>
    <x v="61"/>
  </r>
  <r>
    <s v="Monceren  - 250 Ml."/>
    <m/>
    <m/>
    <m/>
    <m/>
    <s v="Monceren - 250 Ml.-units"/>
    <x v="62"/>
  </r>
  <r>
    <s v="Monceren - 500 Ml."/>
    <m/>
    <n v="240"/>
    <n v="240"/>
    <m/>
    <s v="Monceren - 500 Ml.-units"/>
    <x v="63"/>
  </r>
  <r>
    <s v="Movento Energy - 100 Ml."/>
    <n v="50"/>
    <m/>
    <m/>
    <n v="50"/>
    <s v="Movento Energy - 100 Ml.-units"/>
    <x v="64"/>
  </r>
  <r>
    <s v="Nativo 1 Kg"/>
    <m/>
    <n v="60"/>
    <m/>
    <n v="60"/>
    <s v="Nativo 1 Kg-kg."/>
    <x v="65"/>
  </r>
  <r>
    <s v="Oberon - 100 Ml."/>
    <m/>
    <n v="100"/>
    <m/>
    <n v="100"/>
    <s v="Oberon - 100 Ml.-units"/>
    <x v="66"/>
  </r>
  <r>
    <s v="Planofix - 100 Ml"/>
    <n v="200"/>
    <m/>
    <n v="200"/>
    <m/>
    <s v="Planofix - 100 Ml-units"/>
    <x v="67"/>
  </r>
  <r>
    <s v="Planofix - 250 Ml."/>
    <m/>
    <n v="40"/>
    <m/>
    <n v="40"/>
    <s v="Planofix - 250 Ml.-units"/>
    <x v="68"/>
  </r>
  <r>
    <s v="Raxil DS - 40 Gm."/>
    <m/>
    <m/>
    <m/>
    <m/>
    <s v="Raxil DS - 40 Gm.-units"/>
    <x v="69"/>
  </r>
  <r>
    <s v="Raxil Easy - 13.4 Ml."/>
    <m/>
    <n v="400"/>
    <m/>
    <n v="400"/>
    <s v="Raxil Easy - 13.4 Ml.-units"/>
    <x v="70"/>
  </r>
  <r>
    <s v="Raxil Easy - 50 Ml."/>
    <m/>
    <n v="100"/>
    <m/>
    <n v="100"/>
    <s v="Raxil Easy - 50 Ml.-units"/>
    <x v="71"/>
  </r>
  <r>
    <s v="Regent - 100 Ml."/>
    <m/>
    <n v="50"/>
    <m/>
    <n v="50"/>
    <s v="Regent - 100 Ml.-units"/>
    <x v="72"/>
  </r>
  <r>
    <s v="Regent - 1 Lt."/>
    <m/>
    <m/>
    <m/>
    <m/>
    <s v="Regent - 1 Lt.-lits."/>
    <x v="73"/>
  </r>
  <r>
    <s v="Regent - 250 Ml."/>
    <m/>
    <n v="40"/>
    <m/>
    <n v="40"/>
    <s v="Regent - 250 Ml.-units"/>
    <x v="74"/>
  </r>
  <r>
    <s v="Regent - 5 Kg."/>
    <n v="21593"/>
    <n v="41620"/>
    <n v="40963"/>
    <n v="22250"/>
    <s v="Regent - 5 Kg.-kg."/>
    <x v="75"/>
  </r>
  <r>
    <s v="Regent Ultra - 4 Kg."/>
    <n v="904"/>
    <n v="2100"/>
    <n v="164"/>
    <n v="2840"/>
    <s v="Regent Ultra - 4 Kg.-kg."/>
    <x v="76"/>
  </r>
  <r>
    <s v="Sectin - 600 Gm."/>
    <n v="10"/>
    <m/>
    <n v="10"/>
    <m/>
    <s v="Sectin - 600 Gm.-units"/>
    <x v="77"/>
  </r>
  <r>
    <s v="Sencor - 100 GM"/>
    <m/>
    <n v="900"/>
    <m/>
    <n v="900"/>
    <s v="Sencor - 100 GM-units"/>
    <x v="78"/>
  </r>
  <r>
    <s v="Solomon 100 Ml"/>
    <m/>
    <n v="250"/>
    <n v="250"/>
    <m/>
    <s v="Solomon 100 Ml-units"/>
    <x v="79"/>
  </r>
  <r>
    <s v="Solomon 1Ltr."/>
    <n v="20"/>
    <n v="-20"/>
    <m/>
    <m/>
    <s v="Solomon 1Ltr.-units"/>
    <x v="80"/>
  </r>
  <r>
    <s v="Solomon - 250 Ml."/>
    <m/>
    <n v="40"/>
    <n v="40"/>
    <m/>
    <s v="Solomon - 250 Ml.-units"/>
    <x v="81"/>
  </r>
  <r>
    <s v="Solomon 500 ML"/>
    <n v="40"/>
    <n v="-40"/>
    <m/>
    <m/>
    <s v="Solomon 500 ML-units"/>
    <x v="82"/>
  </r>
  <r>
    <s v="Sunrice - 50 Gm."/>
    <m/>
    <n v="800"/>
    <m/>
    <n v="800"/>
    <s v="Sunrice - 50 Gm.-units"/>
    <x v="83"/>
  </r>
  <r>
    <s v="Whipsuper - 1 Lit."/>
    <m/>
    <n v="10"/>
    <m/>
    <n v="10"/>
    <s v="Whipsuper - 1 Lit.-lits."/>
    <x v="84"/>
  </r>
  <r>
    <s v="Whipsuper - 250 ML."/>
    <m/>
    <m/>
    <m/>
    <m/>
    <s v="Whipsuper - 250 ML.-units"/>
    <x v="85"/>
  </r>
  <r>
    <s v="Whipsuper - 500 ML."/>
    <m/>
    <n v="20"/>
    <m/>
    <n v="20"/>
    <s v="Whipsuper - 500 ML.-units"/>
    <x v="8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9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41">
        <item x="13"/>
        <item m="1" x="117"/>
        <item x="15"/>
        <item m="1" x="90"/>
        <item m="1" x="87"/>
        <item m="1" x="88"/>
        <item m="1" x="89"/>
        <item m="1" x="120"/>
        <item x="18"/>
        <item x="19"/>
        <item x="20"/>
        <item x="21"/>
        <item x="22"/>
        <item x="23"/>
        <item x="24"/>
        <item x="25"/>
        <item m="1" x="94"/>
        <item m="1" x="104"/>
        <item m="1" x="92"/>
        <item m="1" x="93"/>
        <item m="1" x="91"/>
        <item m="1" x="128"/>
        <item m="1" x="126"/>
        <item m="1" x="127"/>
        <item x="26"/>
        <item x="27"/>
        <item x="30"/>
        <item x="31"/>
        <item x="32"/>
        <item x="33"/>
        <item x="29"/>
        <item x="36"/>
        <item m="1" x="109"/>
        <item m="1" x="133"/>
        <item m="1" x="131"/>
        <item m="1" x="130"/>
        <item x="37"/>
        <item x="38"/>
        <item m="1" x="119"/>
        <item x="40"/>
        <item x="28"/>
        <item x="41"/>
        <item x="42"/>
        <item x="43"/>
        <item x="44"/>
        <item m="1" x="96"/>
        <item m="1" x="95"/>
        <item x="46"/>
        <item m="1" x="135"/>
        <item x="48"/>
        <item x="49"/>
        <item m="1" x="121"/>
        <item x="50"/>
        <item m="1" x="97"/>
        <item m="1" x="129"/>
        <item m="1" x="139"/>
        <item m="1" x="110"/>
        <item m="1" x="137"/>
        <item m="1" x="138"/>
        <item x="51"/>
        <item x="52"/>
        <item x="53"/>
        <item x="54"/>
        <item x="56"/>
        <item m="1" x="136"/>
        <item x="59"/>
        <item x="58"/>
        <item x="60"/>
        <item x="64"/>
        <item m="1" x="98"/>
        <item m="1" x="103"/>
        <item x="65"/>
        <item m="1" x="102"/>
        <item m="1" x="101"/>
        <item m="1" x="100"/>
        <item x="66"/>
        <item m="1" x="106"/>
        <item m="1" x="105"/>
        <item x="67"/>
        <item m="1" x="99"/>
        <item x="68"/>
        <item m="1" x="111"/>
        <item m="1" x="134"/>
        <item m="1" x="116"/>
        <item m="1" x="115"/>
        <item m="1" x="113"/>
        <item m="1" x="108"/>
        <item x="75"/>
        <item x="72"/>
        <item x="73"/>
        <item x="74"/>
        <item m="1" x="114"/>
        <item x="76"/>
        <item m="1" x="112"/>
        <item m="1" x="124"/>
        <item m="1" x="123"/>
        <item m="1" x="132"/>
        <item x="77"/>
        <item x="78"/>
        <item x="79"/>
        <item x="80"/>
        <item x="81"/>
        <item x="82"/>
        <item m="1" x="118"/>
        <item m="1" x="122"/>
        <item m="1" x="125"/>
        <item x="85"/>
        <item x="8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4"/>
        <item x="16"/>
        <item x="17"/>
        <item x="34"/>
        <item x="35"/>
        <item x="39"/>
        <item x="45"/>
        <item x="47"/>
        <item x="55"/>
        <item x="57"/>
        <item x="61"/>
        <item x="62"/>
        <item x="63"/>
        <item x="69"/>
        <item x="70"/>
        <item x="71"/>
        <item x="83"/>
        <item m="1" x="107"/>
        <item x="84"/>
        <item t="default"/>
      </items>
    </pivotField>
  </pivotFields>
  <rowFields count="1">
    <field x="6"/>
  </rowFields>
  <rowItems count="88">
    <i>
      <x/>
    </i>
    <i>
      <x v="2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6"/>
    </i>
    <i>
      <x v="37"/>
    </i>
    <i>
      <x v="39"/>
    </i>
    <i>
      <x v="40"/>
    </i>
    <i>
      <x v="41"/>
    </i>
    <i>
      <x v="42"/>
    </i>
    <i>
      <x v="43"/>
    </i>
    <i>
      <x v="44"/>
    </i>
    <i>
      <x v="47"/>
    </i>
    <i>
      <x v="49"/>
    </i>
    <i>
      <x v="50"/>
    </i>
    <i>
      <x v="52"/>
    </i>
    <i>
      <x v="59"/>
    </i>
    <i>
      <x v="60"/>
    </i>
    <i>
      <x v="61"/>
    </i>
    <i>
      <x v="62"/>
    </i>
    <i>
      <x v="63"/>
    </i>
    <i>
      <x v="65"/>
    </i>
    <i>
      <x v="66"/>
    </i>
    <i>
      <x v="67"/>
    </i>
    <i>
      <x v="68"/>
    </i>
    <i>
      <x v="71"/>
    </i>
    <i>
      <x v="75"/>
    </i>
    <i>
      <x v="78"/>
    </i>
    <i>
      <x v="80"/>
    </i>
    <i>
      <x v="87"/>
    </i>
    <i>
      <x v="88"/>
    </i>
    <i>
      <x v="89"/>
    </i>
    <i>
      <x v="90"/>
    </i>
    <i>
      <x v="92"/>
    </i>
    <i>
      <x v="97"/>
    </i>
    <i>
      <x v="98"/>
    </i>
    <i>
      <x v="99"/>
    </i>
    <i>
      <x v="100"/>
    </i>
    <i>
      <x v="101"/>
    </i>
    <i>
      <x v="102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3"/>
  <sheetViews>
    <sheetView workbookViewId="0">
      <selection activeCell="A2" sqref="A2:C2"/>
    </sheetView>
  </sheetViews>
  <sheetFormatPr defaultRowHeight="14.4" x14ac:dyDescent="0.3"/>
  <cols>
    <col min="6" max="7" width="8.88671875" style="58"/>
  </cols>
  <sheetData>
    <row r="1" spans="1:11" ht="15.6" x14ac:dyDescent="0.3">
      <c r="A1" s="81" t="s">
        <v>43</v>
      </c>
      <c r="B1" s="81"/>
      <c r="C1" s="81"/>
      <c r="D1" s="44"/>
      <c r="E1" s="44"/>
      <c r="F1"/>
      <c r="G1"/>
    </row>
    <row r="2" spans="1:11" x14ac:dyDescent="0.3">
      <c r="A2" s="75" t="s">
        <v>44</v>
      </c>
      <c r="B2" s="75"/>
      <c r="C2" s="75"/>
      <c r="D2" s="44"/>
      <c r="E2" s="44"/>
      <c r="F2"/>
      <c r="G2"/>
    </row>
    <row r="3" spans="1:11" x14ac:dyDescent="0.3">
      <c r="A3" s="75" t="s">
        <v>45</v>
      </c>
      <c r="B3" s="75"/>
      <c r="C3" s="75"/>
      <c r="D3" s="44"/>
      <c r="E3" s="44"/>
      <c r="F3"/>
      <c r="G3"/>
    </row>
    <row r="4" spans="1:11" x14ac:dyDescent="0.3">
      <c r="A4" s="75" t="s">
        <v>46</v>
      </c>
      <c r="B4" s="75"/>
      <c r="C4" s="75"/>
      <c r="D4" s="44"/>
      <c r="E4" s="44"/>
      <c r="F4"/>
      <c r="G4"/>
    </row>
    <row r="5" spans="1:11" x14ac:dyDescent="0.3">
      <c r="A5" s="82" t="s">
        <v>47</v>
      </c>
      <c r="B5" s="82"/>
      <c r="C5" s="82"/>
      <c r="D5" s="44"/>
      <c r="E5" s="44"/>
      <c r="F5"/>
      <c r="G5"/>
    </row>
    <row r="6" spans="1:11" ht="15.6" x14ac:dyDescent="0.3">
      <c r="A6" s="83" t="s">
        <v>48</v>
      </c>
      <c r="B6" s="83"/>
      <c r="C6" s="83"/>
      <c r="D6" s="44"/>
      <c r="E6" s="44"/>
      <c r="F6"/>
      <c r="G6"/>
    </row>
    <row r="7" spans="1:11" x14ac:dyDescent="0.3">
      <c r="A7" s="75" t="s">
        <v>20</v>
      </c>
      <c r="B7" s="75"/>
      <c r="C7" s="75"/>
      <c r="D7" s="44"/>
      <c r="E7" s="44"/>
      <c r="F7"/>
      <c r="G7"/>
    </row>
    <row r="8" spans="1:11" x14ac:dyDescent="0.3">
      <c r="A8" s="75" t="s">
        <v>49</v>
      </c>
      <c r="B8" s="75"/>
      <c r="C8" s="75"/>
      <c r="D8" s="44"/>
      <c r="E8" s="44"/>
      <c r="F8"/>
      <c r="G8"/>
    </row>
    <row r="9" spans="1:11" x14ac:dyDescent="0.3">
      <c r="A9" s="60" t="s">
        <v>50</v>
      </c>
      <c r="B9" s="76" t="s">
        <v>48</v>
      </c>
      <c r="C9" s="76"/>
      <c r="D9" s="76"/>
      <c r="E9" s="76"/>
      <c r="F9"/>
      <c r="G9"/>
    </row>
    <row r="10" spans="1:11" x14ac:dyDescent="0.3">
      <c r="A10" s="61" t="s">
        <v>50</v>
      </c>
      <c r="B10" s="77" t="s">
        <v>43</v>
      </c>
      <c r="C10" s="78"/>
      <c r="D10" s="78"/>
      <c r="E10" s="78"/>
      <c r="F10"/>
      <c r="G10"/>
    </row>
    <row r="11" spans="1:11" x14ac:dyDescent="0.3">
      <c r="A11" s="62" t="s">
        <v>21</v>
      </c>
      <c r="B11" s="79" t="s">
        <v>49</v>
      </c>
      <c r="C11" s="80"/>
      <c r="D11" s="80"/>
      <c r="E11" s="80"/>
      <c r="F11"/>
      <c r="G11"/>
    </row>
    <row r="12" spans="1:11" ht="24" x14ac:dyDescent="0.3">
      <c r="A12" s="62" t="s">
        <v>50</v>
      </c>
      <c r="B12" s="46" t="s">
        <v>22</v>
      </c>
      <c r="C12" s="46" t="s">
        <v>23</v>
      </c>
      <c r="D12" s="46" t="s">
        <v>24</v>
      </c>
      <c r="E12" s="46" t="s">
        <v>25</v>
      </c>
      <c r="F12"/>
      <c r="G12"/>
    </row>
    <row r="13" spans="1:11" x14ac:dyDescent="0.3">
      <c r="A13" s="63" t="s">
        <v>50</v>
      </c>
      <c r="B13" s="47" t="s">
        <v>26</v>
      </c>
      <c r="C13" s="47" t="s">
        <v>26</v>
      </c>
      <c r="D13" s="47" t="s">
        <v>26</v>
      </c>
      <c r="E13" s="47" t="s">
        <v>26</v>
      </c>
      <c r="F13" s="64" t="s">
        <v>51</v>
      </c>
      <c r="G13" s="64" t="s">
        <v>52</v>
      </c>
      <c r="H13" s="64" t="s">
        <v>53</v>
      </c>
      <c r="I13" s="64" t="s">
        <v>52</v>
      </c>
      <c r="J13" s="64" t="s">
        <v>54</v>
      </c>
      <c r="K13" s="64" t="s">
        <v>52</v>
      </c>
    </row>
    <row r="14" spans="1:11" x14ac:dyDescent="0.3">
      <c r="A14" s="48" t="s">
        <v>55</v>
      </c>
      <c r="B14" s="65"/>
      <c r="C14" s="66">
        <v>210</v>
      </c>
      <c r="D14" s="66">
        <v>210</v>
      </c>
      <c r="E14" s="65"/>
      <c r="F14">
        <f>IFERROR(VLOOKUP(A14,[2]SP!$A:$B,2,0),0)</f>
        <v>210</v>
      </c>
      <c r="G14" s="67">
        <f>D14-F14</f>
        <v>0</v>
      </c>
      <c r="H14">
        <f>IFERROR(VLOOKUP(A14,[2]PP!$A:$B,2,0),0)</f>
        <v>210</v>
      </c>
      <c r="I14" s="67">
        <f>C14-H14</f>
        <v>0</v>
      </c>
      <c r="J14" s="68">
        <f>B14+H14-F14</f>
        <v>0</v>
      </c>
      <c r="K14" s="69">
        <f>E14-J14</f>
        <v>0</v>
      </c>
    </row>
    <row r="15" spans="1:11" x14ac:dyDescent="0.3">
      <c r="A15" s="48" t="s">
        <v>56</v>
      </c>
      <c r="B15" s="49"/>
      <c r="C15" s="49"/>
      <c r="D15" s="49"/>
      <c r="E15" s="49"/>
      <c r="F15">
        <f>IFERROR(VLOOKUP(A15,[2]SP!$A:$B,2,0),0)</f>
        <v>0</v>
      </c>
      <c r="G15" s="67">
        <f t="shared" ref="G15:G78" si="0">D15-F15</f>
        <v>0</v>
      </c>
      <c r="H15">
        <f>IFERROR(VLOOKUP(A15,[2]PP!$A:$B,2,0),0)</f>
        <v>0</v>
      </c>
      <c r="I15" s="67">
        <f t="shared" ref="I15:I78" si="1">C15-H15</f>
        <v>0</v>
      </c>
      <c r="J15" s="68">
        <f t="shared" ref="J15:J78" si="2">B15+H15-F15</f>
        <v>0</v>
      </c>
      <c r="K15" s="69">
        <f t="shared" ref="K15:K78" si="3">E15-J15</f>
        <v>0</v>
      </c>
    </row>
    <row r="16" spans="1:11" x14ac:dyDescent="0.3">
      <c r="A16" s="48" t="s">
        <v>57</v>
      </c>
      <c r="B16" s="49"/>
      <c r="C16" s="70">
        <v>29022</v>
      </c>
      <c r="D16" s="70">
        <v>29022</v>
      </c>
      <c r="E16" s="49"/>
      <c r="F16">
        <f>IFERROR(VLOOKUP(A16,[2]SP!$A:$B,2,0),0)</f>
        <v>29022</v>
      </c>
      <c r="G16" s="67">
        <f t="shared" si="0"/>
        <v>0</v>
      </c>
      <c r="H16">
        <f>IFERROR(VLOOKUP(A16,[2]PP!$A:$B,2,0),0)</f>
        <v>29022</v>
      </c>
      <c r="I16" s="67">
        <f t="shared" si="1"/>
        <v>0</v>
      </c>
      <c r="J16" s="68">
        <f t="shared" si="2"/>
        <v>0</v>
      </c>
      <c r="K16" s="69">
        <f t="shared" si="3"/>
        <v>0</v>
      </c>
    </row>
    <row r="17" spans="1:11" x14ac:dyDescent="0.3">
      <c r="A17" s="48" t="s">
        <v>58</v>
      </c>
      <c r="B17" s="49"/>
      <c r="C17" s="70">
        <v>300</v>
      </c>
      <c r="D17" s="70">
        <v>300</v>
      </c>
      <c r="E17" s="49"/>
      <c r="F17">
        <f>IFERROR(VLOOKUP(A17,[2]SP!$A:$B,2,0),0)</f>
        <v>300</v>
      </c>
      <c r="G17" s="67">
        <f t="shared" si="0"/>
        <v>0</v>
      </c>
      <c r="H17">
        <f>IFERROR(VLOOKUP(A17,[2]PP!$A:$B,2,0),0)</f>
        <v>300</v>
      </c>
      <c r="I17" s="67">
        <f t="shared" si="1"/>
        <v>0</v>
      </c>
      <c r="J17" s="68">
        <f t="shared" si="2"/>
        <v>0</v>
      </c>
      <c r="K17" s="69">
        <f t="shared" si="3"/>
        <v>0</v>
      </c>
    </row>
    <row r="18" spans="1:11" x14ac:dyDescent="0.3">
      <c r="A18" s="48" t="s">
        <v>59</v>
      </c>
      <c r="B18" s="49"/>
      <c r="C18" s="70">
        <v>273</v>
      </c>
      <c r="D18" s="70">
        <v>273</v>
      </c>
      <c r="E18" s="49"/>
      <c r="F18">
        <f>IFERROR(VLOOKUP(A18,[2]SP!$A:$B,2,0),0)</f>
        <v>273</v>
      </c>
      <c r="G18" s="67">
        <f t="shared" si="0"/>
        <v>0</v>
      </c>
      <c r="H18">
        <f>IFERROR(VLOOKUP(A18,[2]PP!$A:$B,2,0),0)</f>
        <v>273</v>
      </c>
      <c r="I18" s="67">
        <f t="shared" si="1"/>
        <v>0</v>
      </c>
      <c r="J18" s="68">
        <f t="shared" si="2"/>
        <v>0</v>
      </c>
      <c r="K18" s="69">
        <f t="shared" si="3"/>
        <v>0</v>
      </c>
    </row>
    <row r="19" spans="1:11" x14ac:dyDescent="0.3">
      <c r="A19" s="48" t="s">
        <v>60</v>
      </c>
      <c r="B19" s="49"/>
      <c r="C19" s="49"/>
      <c r="D19" s="49"/>
      <c r="E19" s="49"/>
      <c r="F19">
        <f>IFERROR(VLOOKUP(A19,[2]SP!$A:$B,2,0),0)</f>
        <v>0</v>
      </c>
      <c r="G19" s="67">
        <f t="shared" si="0"/>
        <v>0</v>
      </c>
      <c r="H19">
        <f>IFERROR(VLOOKUP(A19,[2]PP!$A:$B,2,0),0)</f>
        <v>0</v>
      </c>
      <c r="I19" s="67">
        <f t="shared" si="1"/>
        <v>0</v>
      </c>
      <c r="J19" s="68">
        <f t="shared" si="2"/>
        <v>0</v>
      </c>
      <c r="K19" s="69">
        <f t="shared" si="3"/>
        <v>0</v>
      </c>
    </row>
    <row r="20" spans="1:11" x14ac:dyDescent="0.3">
      <c r="A20" s="48" t="s">
        <v>61</v>
      </c>
      <c r="B20" s="49"/>
      <c r="C20" s="49"/>
      <c r="D20" s="49"/>
      <c r="E20" s="49"/>
      <c r="F20">
        <f>IFERROR(VLOOKUP(A20,[2]SP!$A:$B,2,0),0)</f>
        <v>0</v>
      </c>
      <c r="G20" s="67">
        <f t="shared" si="0"/>
        <v>0</v>
      </c>
      <c r="H20">
        <f>IFERROR(VLOOKUP(A20,[2]PP!$A:$B,2,0),0)</f>
        <v>0</v>
      </c>
      <c r="I20" s="67">
        <f t="shared" si="1"/>
        <v>0</v>
      </c>
      <c r="J20" s="68">
        <f t="shared" si="2"/>
        <v>0</v>
      </c>
      <c r="K20" s="69">
        <f t="shared" si="3"/>
        <v>0</v>
      </c>
    </row>
    <row r="21" spans="1:11" x14ac:dyDescent="0.3">
      <c r="A21" s="48" t="s">
        <v>62</v>
      </c>
      <c r="B21" s="49"/>
      <c r="C21" s="49"/>
      <c r="D21" s="49"/>
      <c r="E21" s="49"/>
      <c r="F21">
        <f>IFERROR(VLOOKUP(A21,[2]SP!$A:$B,2,0),0)</f>
        <v>0</v>
      </c>
      <c r="G21" s="67">
        <f t="shared" si="0"/>
        <v>0</v>
      </c>
      <c r="H21">
        <f>IFERROR(VLOOKUP(A21,[2]PP!$A:$B,2,0),0)</f>
        <v>0</v>
      </c>
      <c r="I21" s="67">
        <f t="shared" si="1"/>
        <v>0</v>
      </c>
      <c r="J21" s="68">
        <f t="shared" si="2"/>
        <v>0</v>
      </c>
      <c r="K21" s="69">
        <f t="shared" si="3"/>
        <v>0</v>
      </c>
    </row>
    <row r="22" spans="1:11" x14ac:dyDescent="0.3">
      <c r="A22" s="48" t="s">
        <v>63</v>
      </c>
      <c r="B22" s="49"/>
      <c r="C22" s="49"/>
      <c r="D22" s="49"/>
      <c r="E22" s="49"/>
      <c r="F22">
        <f>IFERROR(VLOOKUP(A22,[2]SP!$A:$B,2,0),0)</f>
        <v>0</v>
      </c>
      <c r="G22" s="67">
        <f t="shared" si="0"/>
        <v>0</v>
      </c>
      <c r="H22">
        <f>IFERROR(VLOOKUP(A22,[2]PP!$A:$B,2,0),0)</f>
        <v>0</v>
      </c>
      <c r="I22" s="67">
        <f t="shared" si="1"/>
        <v>0</v>
      </c>
      <c r="J22" s="68">
        <f t="shared" si="2"/>
        <v>0</v>
      </c>
      <c r="K22" s="69">
        <f t="shared" si="3"/>
        <v>0</v>
      </c>
    </row>
    <row r="23" spans="1:11" x14ac:dyDescent="0.3">
      <c r="A23" s="48" t="s">
        <v>64</v>
      </c>
      <c r="B23" s="49"/>
      <c r="C23" s="70">
        <v>630</v>
      </c>
      <c r="D23" s="70">
        <v>450</v>
      </c>
      <c r="E23" s="70">
        <v>180</v>
      </c>
      <c r="F23">
        <f>IFERROR(VLOOKUP(A23,[2]SP!$A:$B,2,0),0)</f>
        <v>450</v>
      </c>
      <c r="G23" s="67">
        <f t="shared" si="0"/>
        <v>0</v>
      </c>
      <c r="H23">
        <f>IFERROR(VLOOKUP(A23,[2]PP!$A:$B,2,0),0)</f>
        <v>630</v>
      </c>
      <c r="I23" s="67">
        <f t="shared" si="1"/>
        <v>0</v>
      </c>
      <c r="J23" s="68">
        <f t="shared" si="2"/>
        <v>180</v>
      </c>
      <c r="K23" s="69">
        <f t="shared" si="3"/>
        <v>0</v>
      </c>
    </row>
    <row r="24" spans="1:11" x14ac:dyDescent="0.3">
      <c r="A24" s="48" t="s">
        <v>65</v>
      </c>
      <c r="B24" s="49"/>
      <c r="C24" s="49"/>
      <c r="D24" s="49"/>
      <c r="E24" s="49"/>
      <c r="F24">
        <f>IFERROR(VLOOKUP(A24,[2]SP!$A:$B,2,0),0)</f>
        <v>0</v>
      </c>
      <c r="G24" s="67">
        <f t="shared" si="0"/>
        <v>0</v>
      </c>
      <c r="H24">
        <f>IFERROR(VLOOKUP(A24,[2]PP!$A:$B,2,0),0)</f>
        <v>0</v>
      </c>
      <c r="I24" s="67">
        <f t="shared" si="1"/>
        <v>0</v>
      </c>
      <c r="J24" s="68">
        <f t="shared" si="2"/>
        <v>0</v>
      </c>
      <c r="K24" s="69">
        <f t="shared" si="3"/>
        <v>0</v>
      </c>
    </row>
    <row r="25" spans="1:11" x14ac:dyDescent="0.3">
      <c r="A25" s="48" t="s">
        <v>66</v>
      </c>
      <c r="B25" s="49"/>
      <c r="C25" s="71">
        <v>660</v>
      </c>
      <c r="D25" s="71">
        <v>120</v>
      </c>
      <c r="E25" s="71">
        <v>540</v>
      </c>
      <c r="F25">
        <f>IFERROR(VLOOKUP(A25,[2]SP!$A:$B,2,0),0)</f>
        <v>120</v>
      </c>
      <c r="G25" s="67">
        <f t="shared" si="0"/>
        <v>0</v>
      </c>
      <c r="H25">
        <f>IFERROR(VLOOKUP(A25,[2]PP!$A:$B,2,0),0)</f>
        <v>660</v>
      </c>
      <c r="I25" s="67">
        <f t="shared" si="1"/>
        <v>0</v>
      </c>
      <c r="J25" s="68">
        <f t="shared" si="2"/>
        <v>540</v>
      </c>
      <c r="K25" s="69">
        <f t="shared" si="3"/>
        <v>0</v>
      </c>
    </row>
    <row r="26" spans="1:11" x14ac:dyDescent="0.3">
      <c r="A26" s="48" t="s">
        <v>67</v>
      </c>
      <c r="B26" s="49"/>
      <c r="C26" s="49"/>
      <c r="D26" s="49"/>
      <c r="E26" s="49"/>
      <c r="F26">
        <f>IFERROR(VLOOKUP(A26,[2]SP!$A:$B,2,0),0)</f>
        <v>0</v>
      </c>
      <c r="G26" s="67">
        <f t="shared" si="0"/>
        <v>0</v>
      </c>
      <c r="H26">
        <f>IFERROR(VLOOKUP(A26,[2]PP!$A:$B,2,0),0)</f>
        <v>0</v>
      </c>
      <c r="I26" s="67">
        <f t="shared" si="1"/>
        <v>0</v>
      </c>
      <c r="J26" s="68">
        <f t="shared" si="2"/>
        <v>0</v>
      </c>
      <c r="K26" s="69">
        <f t="shared" si="3"/>
        <v>0</v>
      </c>
    </row>
    <row r="27" spans="1:11" x14ac:dyDescent="0.3">
      <c r="A27" s="48" t="s">
        <v>68</v>
      </c>
      <c r="B27" s="72">
        <v>750</v>
      </c>
      <c r="C27" s="72">
        <v>2000</v>
      </c>
      <c r="D27" s="72">
        <v>2748</v>
      </c>
      <c r="E27" s="72">
        <v>2</v>
      </c>
      <c r="F27">
        <f>IFERROR(VLOOKUP(A27,[2]SP!$A:$B,2,0),0)</f>
        <v>2748</v>
      </c>
      <c r="G27" s="67">
        <f t="shared" si="0"/>
        <v>0</v>
      </c>
      <c r="H27">
        <f>IFERROR(VLOOKUP(A27,[2]PP!$A:$B,2,0),0)</f>
        <v>2000</v>
      </c>
      <c r="I27" s="67">
        <f t="shared" si="1"/>
        <v>0</v>
      </c>
      <c r="J27" s="68">
        <f t="shared" si="2"/>
        <v>2</v>
      </c>
      <c r="K27" s="69">
        <f t="shared" si="3"/>
        <v>0</v>
      </c>
    </row>
    <row r="28" spans="1:11" x14ac:dyDescent="0.3">
      <c r="A28" s="48" t="s">
        <v>69</v>
      </c>
      <c r="B28" s="71">
        <v>111</v>
      </c>
      <c r="C28" s="71">
        <v>150</v>
      </c>
      <c r="D28" s="49"/>
      <c r="E28" s="71">
        <v>261</v>
      </c>
      <c r="F28">
        <f>IFERROR(VLOOKUP(A28,[2]SP!$A:$B,2,0),0)</f>
        <v>0</v>
      </c>
      <c r="G28" s="67">
        <f t="shared" si="0"/>
        <v>0</v>
      </c>
      <c r="H28">
        <f>IFERROR(VLOOKUP(A28,[2]PP!$A:$B,2,0),0)</f>
        <v>150</v>
      </c>
      <c r="I28" s="67">
        <f t="shared" si="1"/>
        <v>0</v>
      </c>
      <c r="J28" s="68">
        <f t="shared" si="2"/>
        <v>261</v>
      </c>
      <c r="K28" s="69">
        <f t="shared" si="3"/>
        <v>0</v>
      </c>
    </row>
    <row r="29" spans="1:11" x14ac:dyDescent="0.3">
      <c r="A29" s="48" t="s">
        <v>70</v>
      </c>
      <c r="B29" s="49"/>
      <c r="C29" s="71">
        <v>450</v>
      </c>
      <c r="D29" s="49"/>
      <c r="E29" s="71">
        <v>450</v>
      </c>
      <c r="F29">
        <f>IFERROR(VLOOKUP(A29,[2]SP!$A:$B,2,0),0)</f>
        <v>0</v>
      </c>
      <c r="G29" s="67">
        <f t="shared" si="0"/>
        <v>0</v>
      </c>
      <c r="H29">
        <f>IFERROR(VLOOKUP(A29,[2]PP!$A:$B,2,0),0)</f>
        <v>450</v>
      </c>
      <c r="I29" s="67">
        <f t="shared" si="1"/>
        <v>0</v>
      </c>
      <c r="J29" s="68">
        <f t="shared" si="2"/>
        <v>450</v>
      </c>
      <c r="K29" s="69">
        <f t="shared" si="3"/>
        <v>0</v>
      </c>
    </row>
    <row r="30" spans="1:11" x14ac:dyDescent="0.3">
      <c r="A30" s="48" t="s">
        <v>71</v>
      </c>
      <c r="B30" s="49"/>
      <c r="C30" s="71">
        <v>20</v>
      </c>
      <c r="D30" s="49"/>
      <c r="E30" s="71">
        <v>20</v>
      </c>
      <c r="F30">
        <f>IFERROR(VLOOKUP(A30,[2]SP!$A:$B,2,0),0)</f>
        <v>0</v>
      </c>
      <c r="G30" s="67">
        <f t="shared" si="0"/>
        <v>0</v>
      </c>
      <c r="H30">
        <f>IFERROR(VLOOKUP(A30,[2]PP!$A:$B,2,0),0)</f>
        <v>20</v>
      </c>
      <c r="I30" s="67">
        <f t="shared" si="1"/>
        <v>0</v>
      </c>
      <c r="J30" s="68">
        <f t="shared" si="2"/>
        <v>20</v>
      </c>
      <c r="K30" s="69">
        <f t="shared" si="3"/>
        <v>0</v>
      </c>
    </row>
    <row r="31" spans="1:11" x14ac:dyDescent="0.3">
      <c r="A31" s="48" t="s">
        <v>72</v>
      </c>
      <c r="B31" s="49"/>
      <c r="C31" s="71">
        <v>280</v>
      </c>
      <c r="D31" s="71">
        <v>180</v>
      </c>
      <c r="E31" s="71">
        <v>100</v>
      </c>
      <c r="F31">
        <f>IFERROR(VLOOKUP(A31,[2]SP!$A:$B,2,0),0)</f>
        <v>180</v>
      </c>
      <c r="G31" s="67">
        <f t="shared" si="0"/>
        <v>0</v>
      </c>
      <c r="H31">
        <f>IFERROR(VLOOKUP(A31,[2]PP!$A:$B,2,0),0)</f>
        <v>280</v>
      </c>
      <c r="I31" s="67">
        <f t="shared" si="1"/>
        <v>0</v>
      </c>
      <c r="J31" s="68">
        <f t="shared" si="2"/>
        <v>100</v>
      </c>
      <c r="K31" s="69">
        <f t="shared" si="3"/>
        <v>0</v>
      </c>
    </row>
    <row r="32" spans="1:11" x14ac:dyDescent="0.3">
      <c r="A32" s="48" t="s">
        <v>73</v>
      </c>
      <c r="B32" s="73">
        <v>10</v>
      </c>
      <c r="C32" s="73">
        <v>420</v>
      </c>
      <c r="D32" s="73">
        <v>170</v>
      </c>
      <c r="E32" s="73">
        <v>260</v>
      </c>
      <c r="F32">
        <f>IFERROR(VLOOKUP(A32,[2]SP!$A:$B,2,0),0)</f>
        <v>170</v>
      </c>
      <c r="G32" s="67">
        <f t="shared" si="0"/>
        <v>0</v>
      </c>
      <c r="H32">
        <f>IFERROR(VLOOKUP(A32,[2]PP!$A:$B,2,0),0)</f>
        <v>420</v>
      </c>
      <c r="I32" s="67">
        <f t="shared" si="1"/>
        <v>0</v>
      </c>
      <c r="J32" s="68">
        <f t="shared" si="2"/>
        <v>260</v>
      </c>
      <c r="K32" s="69">
        <f t="shared" si="3"/>
        <v>0</v>
      </c>
    </row>
    <row r="33" spans="1:11" x14ac:dyDescent="0.3">
      <c r="A33" s="48" t="s">
        <v>74</v>
      </c>
      <c r="B33" s="71">
        <v>40</v>
      </c>
      <c r="C33" s="71">
        <v>680</v>
      </c>
      <c r="D33" s="71">
        <v>240</v>
      </c>
      <c r="E33" s="71">
        <v>480</v>
      </c>
      <c r="F33">
        <f>IFERROR(VLOOKUP(A33,[2]SP!$A:$B,2,0),0)</f>
        <v>240</v>
      </c>
      <c r="G33" s="67">
        <f t="shared" si="0"/>
        <v>0</v>
      </c>
      <c r="H33">
        <f>IFERROR(VLOOKUP(A33,[2]PP!$A:$B,2,0),0)</f>
        <v>680</v>
      </c>
      <c r="I33" s="67">
        <f t="shared" si="1"/>
        <v>0</v>
      </c>
      <c r="J33" s="68">
        <f t="shared" si="2"/>
        <v>480</v>
      </c>
      <c r="K33" s="69">
        <f t="shared" si="3"/>
        <v>0</v>
      </c>
    </row>
    <row r="34" spans="1:11" x14ac:dyDescent="0.3">
      <c r="A34" s="48" t="s">
        <v>75</v>
      </c>
      <c r="B34" s="71">
        <v>240</v>
      </c>
      <c r="C34" s="71">
        <v>840</v>
      </c>
      <c r="D34" s="71">
        <v>460</v>
      </c>
      <c r="E34" s="71">
        <v>620</v>
      </c>
      <c r="F34">
        <f>IFERROR(VLOOKUP(A34,[2]SP!$A:$B,2,0),0)</f>
        <v>460</v>
      </c>
      <c r="G34" s="67">
        <f t="shared" si="0"/>
        <v>0</v>
      </c>
      <c r="H34">
        <f>IFERROR(VLOOKUP(A34,[2]PP!$A:$B,2,0),0)</f>
        <v>840</v>
      </c>
      <c r="I34" s="67">
        <f t="shared" si="1"/>
        <v>0</v>
      </c>
      <c r="J34" s="68">
        <f t="shared" si="2"/>
        <v>620</v>
      </c>
      <c r="K34" s="69">
        <f t="shared" si="3"/>
        <v>0</v>
      </c>
    </row>
    <row r="35" spans="1:11" x14ac:dyDescent="0.3">
      <c r="A35" s="48" t="s">
        <v>76</v>
      </c>
      <c r="B35" s="71">
        <v>50</v>
      </c>
      <c r="C35" s="71">
        <v>200</v>
      </c>
      <c r="D35" s="49"/>
      <c r="E35" s="71">
        <v>250</v>
      </c>
      <c r="F35">
        <f>IFERROR(VLOOKUP(A35,[2]SP!$A:$B,2,0),0)</f>
        <v>0</v>
      </c>
      <c r="G35" s="67">
        <f t="shared" si="0"/>
        <v>0</v>
      </c>
      <c r="H35">
        <f>IFERROR(VLOOKUP(A35,[2]PP!$A:$B,2,0),0)</f>
        <v>200</v>
      </c>
      <c r="I35" s="67">
        <f t="shared" si="1"/>
        <v>0</v>
      </c>
      <c r="J35" s="68">
        <f t="shared" si="2"/>
        <v>250</v>
      </c>
      <c r="K35" s="69">
        <f t="shared" si="3"/>
        <v>0</v>
      </c>
    </row>
    <row r="36" spans="1:11" x14ac:dyDescent="0.3">
      <c r="A36" s="48" t="s">
        <v>77</v>
      </c>
      <c r="B36" s="49"/>
      <c r="C36" s="70">
        <v>360</v>
      </c>
      <c r="D36" s="70">
        <v>60</v>
      </c>
      <c r="E36" s="70">
        <v>300</v>
      </c>
      <c r="F36">
        <f>IFERROR(VLOOKUP(A36,[2]SP!$A:$B,2,0),0)</f>
        <v>60</v>
      </c>
      <c r="G36" s="67">
        <f t="shared" si="0"/>
        <v>0</v>
      </c>
      <c r="H36">
        <f>IFERROR(VLOOKUP(A36,[2]PP!$A:$B,2,0),0)</f>
        <v>360</v>
      </c>
      <c r="I36" s="67">
        <f t="shared" si="1"/>
        <v>0</v>
      </c>
      <c r="J36" s="68">
        <f t="shared" si="2"/>
        <v>300</v>
      </c>
      <c r="K36" s="69">
        <f t="shared" si="3"/>
        <v>0</v>
      </c>
    </row>
    <row r="37" spans="1:11" x14ac:dyDescent="0.3">
      <c r="A37" s="48" t="s">
        <v>78</v>
      </c>
      <c r="B37" s="49"/>
      <c r="C37" s="71">
        <v>600</v>
      </c>
      <c r="D37" s="71">
        <v>160</v>
      </c>
      <c r="E37" s="71">
        <v>440</v>
      </c>
      <c r="F37">
        <f>IFERROR(VLOOKUP(A37,[2]SP!$A:$B,2,0),0)</f>
        <v>160</v>
      </c>
      <c r="G37" s="67">
        <f t="shared" si="0"/>
        <v>0</v>
      </c>
      <c r="H37">
        <f>IFERROR(VLOOKUP(A37,[2]PP!$A:$B,2,0),0)</f>
        <v>600</v>
      </c>
      <c r="I37" s="67">
        <f t="shared" si="1"/>
        <v>0</v>
      </c>
      <c r="J37" s="68">
        <f t="shared" si="2"/>
        <v>440</v>
      </c>
      <c r="K37" s="69">
        <f t="shared" si="3"/>
        <v>0</v>
      </c>
    </row>
    <row r="38" spans="1:11" x14ac:dyDescent="0.3">
      <c r="A38" s="48" t="s">
        <v>79</v>
      </c>
      <c r="B38" s="49"/>
      <c r="C38" s="71">
        <v>1160</v>
      </c>
      <c r="D38" s="71">
        <v>80</v>
      </c>
      <c r="E38" s="71">
        <v>1080</v>
      </c>
      <c r="F38">
        <f>IFERROR(VLOOKUP(A38,[2]SP!$A:$B,2,0),0)</f>
        <v>80</v>
      </c>
      <c r="G38" s="67">
        <f t="shared" si="0"/>
        <v>0</v>
      </c>
      <c r="H38">
        <f>IFERROR(VLOOKUP(A38,[2]PP!$A:$B,2,0),0)</f>
        <v>1160</v>
      </c>
      <c r="I38" s="67">
        <f t="shared" si="1"/>
        <v>0</v>
      </c>
      <c r="J38" s="68">
        <f t="shared" si="2"/>
        <v>1080</v>
      </c>
      <c r="K38" s="69">
        <f t="shared" si="3"/>
        <v>0</v>
      </c>
    </row>
    <row r="39" spans="1:11" x14ac:dyDescent="0.3">
      <c r="A39" s="48" t="s">
        <v>80</v>
      </c>
      <c r="B39" s="49"/>
      <c r="C39" s="71">
        <v>200</v>
      </c>
      <c r="D39" s="49"/>
      <c r="E39" s="71">
        <v>200</v>
      </c>
      <c r="F39">
        <f>IFERROR(VLOOKUP(A39,[2]SP!$A:$B,2,0),0)</f>
        <v>0</v>
      </c>
      <c r="G39" s="67">
        <f t="shared" si="0"/>
        <v>0</v>
      </c>
      <c r="H39">
        <f>IFERROR(VLOOKUP(A39,[2]PP!$A:$B,2,0),0)</f>
        <v>200</v>
      </c>
      <c r="I39" s="67">
        <f t="shared" si="1"/>
        <v>0</v>
      </c>
      <c r="J39" s="68">
        <f t="shared" si="2"/>
        <v>200</v>
      </c>
      <c r="K39" s="69">
        <f t="shared" si="3"/>
        <v>0</v>
      </c>
    </row>
    <row r="40" spans="1:11" x14ac:dyDescent="0.3">
      <c r="A40" s="48" t="s">
        <v>81</v>
      </c>
      <c r="B40" s="49"/>
      <c r="C40" s="49"/>
      <c r="D40" s="49"/>
      <c r="E40" s="49"/>
      <c r="F40">
        <f>IFERROR(VLOOKUP(A40,[2]SP!$A:$B,2,0),0)</f>
        <v>0</v>
      </c>
      <c r="G40" s="67">
        <f t="shared" si="0"/>
        <v>0</v>
      </c>
      <c r="H40">
        <f>IFERROR(VLOOKUP(A40,[2]PP!$A:$B,2,0),0)</f>
        <v>0</v>
      </c>
      <c r="I40" s="67">
        <f t="shared" si="1"/>
        <v>0</v>
      </c>
      <c r="J40" s="68">
        <f t="shared" si="2"/>
        <v>0</v>
      </c>
      <c r="K40" s="69">
        <f t="shared" si="3"/>
        <v>0</v>
      </c>
    </row>
    <row r="41" spans="1:11" x14ac:dyDescent="0.3">
      <c r="A41" s="48" t="s">
        <v>82</v>
      </c>
      <c r="B41" s="49"/>
      <c r="C41" s="71">
        <v>60</v>
      </c>
      <c r="D41" s="71">
        <v>5</v>
      </c>
      <c r="E41" s="71">
        <v>55</v>
      </c>
      <c r="F41">
        <f>IFERROR(VLOOKUP(A41,[2]SP!$A:$B,2,0),0)</f>
        <v>5</v>
      </c>
      <c r="G41" s="67">
        <f t="shared" si="0"/>
        <v>0</v>
      </c>
      <c r="H41">
        <f>IFERROR(VLOOKUP(A41,[2]PP!$A:$B,2,0),0)</f>
        <v>60</v>
      </c>
      <c r="I41" s="67">
        <f t="shared" si="1"/>
        <v>0</v>
      </c>
      <c r="J41" s="68">
        <f t="shared" si="2"/>
        <v>55</v>
      </c>
      <c r="K41" s="69">
        <f t="shared" si="3"/>
        <v>0</v>
      </c>
    </row>
    <row r="42" spans="1:11" x14ac:dyDescent="0.3">
      <c r="A42" s="48" t="s">
        <v>83</v>
      </c>
      <c r="B42" s="71">
        <v>100</v>
      </c>
      <c r="C42" s="71">
        <v>150</v>
      </c>
      <c r="D42" s="49"/>
      <c r="E42" s="71">
        <v>250</v>
      </c>
      <c r="F42">
        <f>IFERROR(VLOOKUP(A42,[2]SP!$A:$B,2,0),0)</f>
        <v>0</v>
      </c>
      <c r="G42" s="67">
        <f t="shared" si="0"/>
        <v>0</v>
      </c>
      <c r="H42">
        <f>IFERROR(VLOOKUP(A42,[2]PP!$A:$B,2,0),0)</f>
        <v>150</v>
      </c>
      <c r="I42" s="67">
        <f t="shared" si="1"/>
        <v>0</v>
      </c>
      <c r="J42" s="68">
        <f t="shared" si="2"/>
        <v>250</v>
      </c>
      <c r="K42" s="69">
        <f t="shared" si="3"/>
        <v>0</v>
      </c>
    </row>
    <row r="43" spans="1:11" x14ac:dyDescent="0.3">
      <c r="A43" s="48" t="s">
        <v>84</v>
      </c>
      <c r="B43" s="49"/>
      <c r="C43" s="49"/>
      <c r="D43" s="49"/>
      <c r="E43" s="49"/>
      <c r="F43">
        <f>IFERROR(VLOOKUP(A43,[2]SP!$A:$B,2,0),0)</f>
        <v>0</v>
      </c>
      <c r="G43" s="67">
        <f t="shared" si="0"/>
        <v>0</v>
      </c>
      <c r="H43">
        <f>IFERROR(VLOOKUP(A43,[2]PP!$A:$B,2,0),0)</f>
        <v>0</v>
      </c>
      <c r="I43" s="67">
        <f t="shared" si="1"/>
        <v>0</v>
      </c>
      <c r="J43" s="68">
        <f t="shared" si="2"/>
        <v>0</v>
      </c>
      <c r="K43" s="69">
        <f t="shared" si="3"/>
        <v>0</v>
      </c>
    </row>
    <row r="44" spans="1:11" x14ac:dyDescent="0.3">
      <c r="A44" s="48" t="s">
        <v>85</v>
      </c>
      <c r="B44" s="71">
        <v>200</v>
      </c>
      <c r="C44" s="71">
        <v>100</v>
      </c>
      <c r="D44" s="71">
        <v>50</v>
      </c>
      <c r="E44" s="71">
        <v>250</v>
      </c>
      <c r="F44">
        <f>IFERROR(VLOOKUP(A44,[2]SP!$A:$B,2,0),0)</f>
        <v>50</v>
      </c>
      <c r="G44" s="67">
        <f t="shared" si="0"/>
        <v>0</v>
      </c>
      <c r="H44">
        <f>IFERROR(VLOOKUP(A44,[2]PP!$A:$B,2,0),0)</f>
        <v>100</v>
      </c>
      <c r="I44" s="67">
        <f t="shared" si="1"/>
        <v>0</v>
      </c>
      <c r="J44" s="68">
        <f t="shared" si="2"/>
        <v>250</v>
      </c>
      <c r="K44" s="69">
        <f t="shared" si="3"/>
        <v>0</v>
      </c>
    </row>
    <row r="45" spans="1:11" x14ac:dyDescent="0.3">
      <c r="A45" s="48" t="s">
        <v>86</v>
      </c>
      <c r="B45" s="49"/>
      <c r="C45" s="73">
        <v>60</v>
      </c>
      <c r="D45" s="49"/>
      <c r="E45" s="73">
        <v>60</v>
      </c>
      <c r="F45">
        <f>IFERROR(VLOOKUP(A45,[2]SP!$A:$B,2,0),0)</f>
        <v>0</v>
      </c>
      <c r="G45" s="67">
        <f t="shared" si="0"/>
        <v>0</v>
      </c>
      <c r="H45">
        <f>IFERROR(VLOOKUP(A45,[2]PP!$A:$B,2,0),0)</f>
        <v>60</v>
      </c>
      <c r="I45" s="67">
        <f t="shared" si="1"/>
        <v>0</v>
      </c>
      <c r="J45" s="68">
        <f t="shared" si="2"/>
        <v>60</v>
      </c>
      <c r="K45" s="69">
        <f t="shared" si="3"/>
        <v>0</v>
      </c>
    </row>
    <row r="46" spans="1:11" x14ac:dyDescent="0.3">
      <c r="A46" s="48" t="s">
        <v>87</v>
      </c>
      <c r="B46" s="71">
        <v>40</v>
      </c>
      <c r="C46" s="71">
        <v>440</v>
      </c>
      <c r="D46" s="71">
        <v>80</v>
      </c>
      <c r="E46" s="71">
        <v>400</v>
      </c>
      <c r="F46">
        <f>IFERROR(VLOOKUP(A46,[2]SP!$A:$B,2,0),0)</f>
        <v>80</v>
      </c>
      <c r="G46" s="67">
        <f t="shared" si="0"/>
        <v>0</v>
      </c>
      <c r="H46">
        <f>IFERROR(VLOOKUP(A46,[2]PP!$A:$B,2,0),0)</f>
        <v>440</v>
      </c>
      <c r="I46" s="67">
        <f t="shared" si="1"/>
        <v>0</v>
      </c>
      <c r="J46" s="68">
        <f t="shared" si="2"/>
        <v>400</v>
      </c>
      <c r="K46" s="69">
        <f t="shared" si="3"/>
        <v>0</v>
      </c>
    </row>
    <row r="47" spans="1:11" x14ac:dyDescent="0.3">
      <c r="A47" s="48" t="s">
        <v>88</v>
      </c>
      <c r="B47" s="49"/>
      <c r="C47" s="71">
        <v>40</v>
      </c>
      <c r="D47" s="49"/>
      <c r="E47" s="71">
        <v>40</v>
      </c>
      <c r="F47">
        <f>IFERROR(VLOOKUP(A47,[2]SP!$A:$B,2,0),0)</f>
        <v>0</v>
      </c>
      <c r="G47" s="67">
        <f t="shared" si="0"/>
        <v>0</v>
      </c>
      <c r="H47">
        <f>IFERROR(VLOOKUP(A47,[2]PP!$A:$B,2,0),0)</f>
        <v>40</v>
      </c>
      <c r="I47" s="67">
        <f t="shared" si="1"/>
        <v>0</v>
      </c>
      <c r="J47" s="68">
        <f t="shared" si="2"/>
        <v>40</v>
      </c>
      <c r="K47" s="69">
        <f t="shared" si="3"/>
        <v>0</v>
      </c>
    </row>
    <row r="48" spans="1:11" x14ac:dyDescent="0.3">
      <c r="A48" s="48" t="s">
        <v>89</v>
      </c>
      <c r="B48" s="49"/>
      <c r="C48" s="71">
        <v>100</v>
      </c>
      <c r="D48" s="49"/>
      <c r="E48" s="71">
        <v>100</v>
      </c>
      <c r="F48">
        <f>IFERROR(VLOOKUP(A48,[2]SP!$A:$B,2,0),0)</f>
        <v>0</v>
      </c>
      <c r="G48" s="67">
        <f t="shared" si="0"/>
        <v>0</v>
      </c>
      <c r="H48">
        <f>IFERROR(VLOOKUP(A48,[2]PP!$A:$B,2,0),0)</f>
        <v>100</v>
      </c>
      <c r="I48" s="67">
        <f t="shared" si="1"/>
        <v>0</v>
      </c>
      <c r="J48" s="68">
        <f t="shared" si="2"/>
        <v>100</v>
      </c>
      <c r="K48" s="69">
        <f t="shared" si="3"/>
        <v>0</v>
      </c>
    </row>
    <row r="49" spans="1:11" x14ac:dyDescent="0.3">
      <c r="A49" s="48" t="s">
        <v>90</v>
      </c>
      <c r="B49" s="49"/>
      <c r="C49" s="49"/>
      <c r="D49" s="49"/>
      <c r="E49" s="49"/>
      <c r="F49">
        <f>IFERROR(VLOOKUP(A49,[2]SP!$A:$B,2,0),0)</f>
        <v>0</v>
      </c>
      <c r="G49" s="67">
        <f t="shared" si="0"/>
        <v>0</v>
      </c>
      <c r="H49">
        <f>IFERROR(VLOOKUP(A49,[2]PP!$A:$B,2,0),0)</f>
        <v>0</v>
      </c>
      <c r="I49" s="67">
        <f t="shared" si="1"/>
        <v>0</v>
      </c>
      <c r="J49" s="68">
        <f t="shared" si="2"/>
        <v>0</v>
      </c>
      <c r="K49" s="69">
        <f t="shared" si="3"/>
        <v>0</v>
      </c>
    </row>
    <row r="50" spans="1:11" x14ac:dyDescent="0.3">
      <c r="A50" s="48" t="s">
        <v>91</v>
      </c>
      <c r="B50" s="49"/>
      <c r="C50" s="49"/>
      <c r="D50" s="49"/>
      <c r="E50" s="49"/>
      <c r="F50">
        <f>IFERROR(VLOOKUP(A50,[2]SP!$A:$B,2,0),0)</f>
        <v>0</v>
      </c>
      <c r="G50" s="67">
        <f t="shared" si="0"/>
        <v>0</v>
      </c>
      <c r="H50">
        <f>IFERROR(VLOOKUP(A50,[2]PP!$A:$B,2,0),0)</f>
        <v>0</v>
      </c>
      <c r="I50" s="67">
        <f t="shared" si="1"/>
        <v>0</v>
      </c>
      <c r="J50" s="68">
        <f t="shared" si="2"/>
        <v>0</v>
      </c>
      <c r="K50" s="69">
        <f t="shared" si="3"/>
        <v>0</v>
      </c>
    </row>
    <row r="51" spans="1:11" x14ac:dyDescent="0.3">
      <c r="A51" s="48" t="s">
        <v>92</v>
      </c>
      <c r="B51" s="49"/>
      <c r="C51" s="71">
        <v>800</v>
      </c>
      <c r="D51" s="71">
        <v>570</v>
      </c>
      <c r="E51" s="71">
        <v>230</v>
      </c>
      <c r="F51">
        <f>IFERROR(VLOOKUP(A51,[2]SP!$A:$B,2,0),0)</f>
        <v>570</v>
      </c>
      <c r="G51" s="67">
        <f t="shared" si="0"/>
        <v>0</v>
      </c>
      <c r="H51">
        <f>IFERROR(VLOOKUP(A51,[2]PP!$A:$B,2,0),0)</f>
        <v>800</v>
      </c>
      <c r="I51" s="67">
        <f t="shared" si="1"/>
        <v>0</v>
      </c>
      <c r="J51" s="68">
        <f t="shared" si="2"/>
        <v>230</v>
      </c>
      <c r="K51" s="69">
        <f t="shared" si="3"/>
        <v>0</v>
      </c>
    </row>
    <row r="52" spans="1:11" x14ac:dyDescent="0.3">
      <c r="A52" s="48" t="s">
        <v>93</v>
      </c>
      <c r="B52" s="49"/>
      <c r="C52" s="49"/>
      <c r="D52" s="49"/>
      <c r="E52" s="49"/>
      <c r="F52">
        <f>IFERROR(VLOOKUP(A52,[2]SP!$A:$B,2,0),0)</f>
        <v>0</v>
      </c>
      <c r="G52" s="67">
        <f t="shared" si="0"/>
        <v>0</v>
      </c>
      <c r="H52">
        <f>IFERROR(VLOOKUP(A52,[2]PP!$A:$B,2,0),0)</f>
        <v>0</v>
      </c>
      <c r="I52" s="67">
        <f t="shared" si="1"/>
        <v>0</v>
      </c>
      <c r="J52" s="68">
        <f t="shared" si="2"/>
        <v>0</v>
      </c>
      <c r="K52" s="69">
        <f t="shared" si="3"/>
        <v>0</v>
      </c>
    </row>
    <row r="53" spans="1:11" x14ac:dyDescent="0.3">
      <c r="A53" s="48" t="s">
        <v>94</v>
      </c>
      <c r="B53" s="49"/>
      <c r="C53" s="49"/>
      <c r="D53" s="49"/>
      <c r="E53" s="49"/>
      <c r="F53">
        <f>IFERROR(VLOOKUP(A53,[2]SP!$A:$B,2,0),0)</f>
        <v>0</v>
      </c>
      <c r="G53" s="67">
        <f t="shared" si="0"/>
        <v>0</v>
      </c>
      <c r="H53">
        <f>IFERROR(VLOOKUP(A53,[2]PP!$A:$B,2,0),0)</f>
        <v>0</v>
      </c>
      <c r="I53" s="67">
        <f t="shared" si="1"/>
        <v>0</v>
      </c>
      <c r="J53" s="68">
        <f t="shared" si="2"/>
        <v>0</v>
      </c>
      <c r="K53" s="69">
        <f t="shared" si="3"/>
        <v>0</v>
      </c>
    </row>
    <row r="54" spans="1:11" x14ac:dyDescent="0.3">
      <c r="A54" s="48" t="s">
        <v>95</v>
      </c>
      <c r="B54" s="49"/>
      <c r="C54" s="71">
        <v>100</v>
      </c>
      <c r="D54" s="49"/>
      <c r="E54" s="71">
        <v>100</v>
      </c>
      <c r="F54">
        <f>IFERROR(VLOOKUP(A54,[2]SP!$A:$B,2,0),0)</f>
        <v>0</v>
      </c>
      <c r="G54" s="67">
        <f t="shared" si="0"/>
        <v>0</v>
      </c>
      <c r="H54">
        <f>IFERROR(VLOOKUP(A54,[2]PP!$A:$B,2,0),0)</f>
        <v>100</v>
      </c>
      <c r="I54" s="67">
        <f t="shared" si="1"/>
        <v>0</v>
      </c>
      <c r="J54" s="68">
        <f t="shared" si="2"/>
        <v>100</v>
      </c>
      <c r="K54" s="69">
        <f t="shared" si="3"/>
        <v>0</v>
      </c>
    </row>
    <row r="55" spans="1:11" x14ac:dyDescent="0.3">
      <c r="A55" s="48" t="s">
        <v>96</v>
      </c>
      <c r="B55" s="49"/>
      <c r="C55" s="73">
        <v>170</v>
      </c>
      <c r="D55" s="73">
        <v>90</v>
      </c>
      <c r="E55" s="73">
        <v>80</v>
      </c>
      <c r="F55">
        <f>IFERROR(VLOOKUP(A55,[2]SP!$A:$B,2,0),0)</f>
        <v>90</v>
      </c>
      <c r="G55" s="67">
        <f t="shared" si="0"/>
        <v>0</v>
      </c>
      <c r="H55">
        <f>IFERROR(VLOOKUP(A55,[2]PP!$A:$B,2,0),0)</f>
        <v>170</v>
      </c>
      <c r="I55" s="67">
        <f t="shared" si="1"/>
        <v>0</v>
      </c>
      <c r="J55" s="68">
        <f t="shared" si="2"/>
        <v>80</v>
      </c>
      <c r="K55" s="69">
        <f t="shared" si="3"/>
        <v>0</v>
      </c>
    </row>
    <row r="56" spans="1:11" x14ac:dyDescent="0.3">
      <c r="A56" s="48" t="s">
        <v>97</v>
      </c>
      <c r="B56" s="49"/>
      <c r="C56" s="71">
        <v>240</v>
      </c>
      <c r="D56" s="71">
        <v>43</v>
      </c>
      <c r="E56" s="71">
        <v>197</v>
      </c>
      <c r="F56">
        <f>IFERROR(VLOOKUP(A56,[2]SP!$A:$B,2,0),0)</f>
        <v>43</v>
      </c>
      <c r="G56" s="67">
        <f t="shared" si="0"/>
        <v>0</v>
      </c>
      <c r="H56">
        <f>IFERROR(VLOOKUP(A56,[2]PP!$A:$B,2,0),0)</f>
        <v>240</v>
      </c>
      <c r="I56" s="67">
        <f t="shared" si="1"/>
        <v>0</v>
      </c>
      <c r="J56" s="68">
        <f t="shared" si="2"/>
        <v>197</v>
      </c>
      <c r="K56" s="69">
        <f t="shared" si="3"/>
        <v>0</v>
      </c>
    </row>
    <row r="57" spans="1:11" x14ac:dyDescent="0.3">
      <c r="A57" s="48" t="s">
        <v>98</v>
      </c>
      <c r="B57" s="49"/>
      <c r="C57" s="71">
        <v>140</v>
      </c>
      <c r="D57" s="71">
        <v>20</v>
      </c>
      <c r="E57" s="71">
        <v>120</v>
      </c>
      <c r="F57">
        <f>IFERROR(VLOOKUP(A57,[2]SP!$A:$B,2,0),0)</f>
        <v>20</v>
      </c>
      <c r="G57" s="67">
        <f t="shared" si="0"/>
        <v>0</v>
      </c>
      <c r="H57">
        <f>IFERROR(VLOOKUP(A57,[2]PP!$A:$B,2,0),0)</f>
        <v>140</v>
      </c>
      <c r="I57" s="67">
        <f t="shared" si="1"/>
        <v>0</v>
      </c>
      <c r="J57" s="68">
        <f t="shared" si="2"/>
        <v>120</v>
      </c>
      <c r="K57" s="69">
        <f t="shared" si="3"/>
        <v>0</v>
      </c>
    </row>
    <row r="58" spans="1:11" x14ac:dyDescent="0.3">
      <c r="A58" s="48" t="s">
        <v>99</v>
      </c>
      <c r="B58" s="71">
        <v>40</v>
      </c>
      <c r="C58" s="71">
        <v>940</v>
      </c>
      <c r="D58" s="71">
        <v>30</v>
      </c>
      <c r="E58" s="71">
        <v>950</v>
      </c>
      <c r="F58">
        <f>IFERROR(VLOOKUP(A58,[2]SP!$A:$B,2,0),0)</f>
        <v>30</v>
      </c>
      <c r="G58" s="67">
        <f t="shared" si="0"/>
        <v>0</v>
      </c>
      <c r="H58">
        <f>IFERROR(VLOOKUP(A58,[2]PP!$A:$B,2,0),0)</f>
        <v>940</v>
      </c>
      <c r="I58" s="67">
        <f t="shared" si="1"/>
        <v>0</v>
      </c>
      <c r="J58" s="68">
        <f t="shared" si="2"/>
        <v>950</v>
      </c>
      <c r="K58" s="69">
        <f t="shared" si="3"/>
        <v>0</v>
      </c>
    </row>
    <row r="59" spans="1:11" x14ac:dyDescent="0.3">
      <c r="A59" s="48" t="s">
        <v>100</v>
      </c>
      <c r="B59" s="71">
        <v>72</v>
      </c>
      <c r="C59" s="71">
        <v>2808</v>
      </c>
      <c r="D59" s="71">
        <v>896</v>
      </c>
      <c r="E59" s="71">
        <v>1984</v>
      </c>
      <c r="F59">
        <f>IFERROR(VLOOKUP(A59,[2]SP!$A:$B,2,0),0)</f>
        <v>896</v>
      </c>
      <c r="G59" s="67">
        <f t="shared" si="0"/>
        <v>0</v>
      </c>
      <c r="H59">
        <f>IFERROR(VLOOKUP(A59,[2]PP!$A:$B,2,0),0)</f>
        <v>2808</v>
      </c>
      <c r="I59" s="67">
        <f t="shared" si="1"/>
        <v>0</v>
      </c>
      <c r="J59" s="68">
        <f t="shared" si="2"/>
        <v>1984</v>
      </c>
      <c r="K59" s="69">
        <f t="shared" si="3"/>
        <v>0</v>
      </c>
    </row>
    <row r="60" spans="1:11" x14ac:dyDescent="0.3">
      <c r="A60" s="48" t="s">
        <v>101</v>
      </c>
      <c r="B60" s="49"/>
      <c r="C60" s="49"/>
      <c r="D60" s="49"/>
      <c r="E60" s="49"/>
      <c r="F60">
        <f>IFERROR(VLOOKUP(A60,[2]SP!$A:$B,2,0),0)</f>
        <v>0</v>
      </c>
      <c r="G60" s="67">
        <f t="shared" si="0"/>
        <v>0</v>
      </c>
      <c r="H60">
        <f>IFERROR(VLOOKUP(A60,[2]PP!$A:$B,2,0),0)</f>
        <v>0</v>
      </c>
      <c r="I60" s="67">
        <f t="shared" si="1"/>
        <v>0</v>
      </c>
      <c r="J60" s="68">
        <f t="shared" si="2"/>
        <v>0</v>
      </c>
      <c r="K60" s="69">
        <f t="shared" si="3"/>
        <v>0</v>
      </c>
    </row>
    <row r="61" spans="1:11" x14ac:dyDescent="0.3">
      <c r="A61" s="48" t="s">
        <v>102</v>
      </c>
      <c r="B61" s="49"/>
      <c r="C61" s="49"/>
      <c r="D61" s="49"/>
      <c r="E61" s="49"/>
      <c r="F61">
        <f>IFERROR(VLOOKUP(A61,[2]SP!$A:$B,2,0),0)</f>
        <v>0</v>
      </c>
      <c r="G61" s="67">
        <f t="shared" si="0"/>
        <v>0</v>
      </c>
      <c r="H61">
        <f>IFERROR(VLOOKUP(A61,[2]PP!$A:$B,2,0),0)</f>
        <v>0</v>
      </c>
      <c r="I61" s="67">
        <f t="shared" si="1"/>
        <v>0</v>
      </c>
      <c r="J61" s="68">
        <f t="shared" si="2"/>
        <v>0</v>
      </c>
      <c r="K61" s="69">
        <f t="shared" si="3"/>
        <v>0</v>
      </c>
    </row>
    <row r="62" spans="1:11" x14ac:dyDescent="0.3">
      <c r="A62" s="48" t="s">
        <v>103</v>
      </c>
      <c r="B62" s="49"/>
      <c r="C62" s="49"/>
      <c r="D62" s="49"/>
      <c r="E62" s="49"/>
      <c r="F62">
        <f>IFERROR(VLOOKUP(A62,[2]SP!$A:$B,2,0),0)</f>
        <v>0</v>
      </c>
      <c r="G62" s="67">
        <f t="shared" si="0"/>
        <v>0</v>
      </c>
      <c r="H62">
        <f>IFERROR(VLOOKUP(A62,[2]PP!$A:$B,2,0),0)</f>
        <v>0</v>
      </c>
      <c r="I62" s="67">
        <f t="shared" si="1"/>
        <v>0</v>
      </c>
      <c r="J62" s="68">
        <f t="shared" si="2"/>
        <v>0</v>
      </c>
      <c r="K62" s="69">
        <f t="shared" si="3"/>
        <v>0</v>
      </c>
    </row>
    <row r="63" spans="1:11" x14ac:dyDescent="0.3">
      <c r="A63" s="48" t="s">
        <v>104</v>
      </c>
      <c r="B63" s="49"/>
      <c r="C63" s="71">
        <v>8</v>
      </c>
      <c r="D63" s="71">
        <v>8</v>
      </c>
      <c r="E63" s="49"/>
      <c r="F63">
        <f>IFERROR(VLOOKUP(A63,[2]SP!$A:$B,2,0),0)</f>
        <v>8</v>
      </c>
      <c r="G63" s="67">
        <f t="shared" si="0"/>
        <v>0</v>
      </c>
      <c r="H63">
        <f>IFERROR(VLOOKUP(A63,[2]PP!$A:$B,2,0),0)</f>
        <v>8</v>
      </c>
      <c r="I63" s="67">
        <f t="shared" si="1"/>
        <v>0</v>
      </c>
      <c r="J63" s="68">
        <f t="shared" si="2"/>
        <v>0</v>
      </c>
      <c r="K63" s="69">
        <f t="shared" si="3"/>
        <v>0</v>
      </c>
    </row>
    <row r="64" spans="1:11" x14ac:dyDescent="0.3">
      <c r="A64" s="48" t="s">
        <v>105</v>
      </c>
      <c r="B64" s="49"/>
      <c r="C64" s="71">
        <v>80</v>
      </c>
      <c r="D64" s="71">
        <v>80</v>
      </c>
      <c r="E64" s="49"/>
      <c r="F64">
        <f>IFERROR(VLOOKUP(A64,[2]SP!$A:$B,2,0),0)</f>
        <v>80</v>
      </c>
      <c r="G64" s="67">
        <f t="shared" si="0"/>
        <v>0</v>
      </c>
      <c r="H64">
        <f>IFERROR(VLOOKUP(A64,[2]PP!$A:$B,2,0),0)</f>
        <v>80</v>
      </c>
      <c r="I64" s="67">
        <f t="shared" si="1"/>
        <v>0</v>
      </c>
      <c r="J64" s="68">
        <f t="shared" si="2"/>
        <v>0</v>
      </c>
      <c r="K64" s="69">
        <f t="shared" si="3"/>
        <v>0</v>
      </c>
    </row>
    <row r="65" spans="1:11" x14ac:dyDescent="0.3">
      <c r="A65" s="48" t="s">
        <v>106</v>
      </c>
      <c r="B65" s="71">
        <v>50</v>
      </c>
      <c r="C65" s="49"/>
      <c r="D65" s="71">
        <v>50</v>
      </c>
      <c r="E65" s="49"/>
      <c r="F65">
        <f>IFERROR(VLOOKUP(A65,[2]SP!$A:$B,2,0),0)</f>
        <v>50</v>
      </c>
      <c r="G65" s="67">
        <f t="shared" si="0"/>
        <v>0</v>
      </c>
      <c r="H65">
        <f>IFERROR(VLOOKUP(A65,[2]PP!$A:$B,2,0),0)</f>
        <v>0</v>
      </c>
      <c r="I65" s="67">
        <f t="shared" si="1"/>
        <v>0</v>
      </c>
      <c r="J65" s="68">
        <f t="shared" si="2"/>
        <v>0</v>
      </c>
      <c r="K65" s="69">
        <f t="shared" si="3"/>
        <v>0</v>
      </c>
    </row>
    <row r="66" spans="1:11" x14ac:dyDescent="0.3">
      <c r="A66" s="48" t="s">
        <v>107</v>
      </c>
      <c r="B66" s="71">
        <v>20</v>
      </c>
      <c r="C66" s="71">
        <v>40</v>
      </c>
      <c r="D66" s="71">
        <v>20</v>
      </c>
      <c r="E66" s="71">
        <v>40</v>
      </c>
      <c r="F66">
        <f>IFERROR(VLOOKUP(A66,[2]SP!$A:$B,2,0),0)</f>
        <v>20</v>
      </c>
      <c r="G66" s="67">
        <f t="shared" si="0"/>
        <v>0</v>
      </c>
      <c r="H66">
        <f>IFERROR(VLOOKUP(A66,[2]PP!$A:$B,2,0),0)</f>
        <v>40</v>
      </c>
      <c r="I66" s="67">
        <f t="shared" si="1"/>
        <v>0</v>
      </c>
      <c r="J66" s="68">
        <f t="shared" si="2"/>
        <v>40</v>
      </c>
      <c r="K66" s="69">
        <f t="shared" si="3"/>
        <v>0</v>
      </c>
    </row>
    <row r="67" spans="1:11" x14ac:dyDescent="0.3">
      <c r="A67" s="48" t="s">
        <v>108</v>
      </c>
      <c r="B67" s="71">
        <v>56</v>
      </c>
      <c r="C67" s="71">
        <v>1528</v>
      </c>
      <c r="D67" s="71">
        <v>1584</v>
      </c>
      <c r="E67" s="49"/>
      <c r="F67">
        <f>IFERROR(VLOOKUP(A67,[2]SP!$A:$B,2,0),0)</f>
        <v>1584</v>
      </c>
      <c r="G67" s="67">
        <f t="shared" si="0"/>
        <v>0</v>
      </c>
      <c r="H67">
        <f>IFERROR(VLOOKUP(A67,[2]PP!$A:$B,2,0),0)</f>
        <v>1528</v>
      </c>
      <c r="I67" s="67">
        <f t="shared" si="1"/>
        <v>0</v>
      </c>
      <c r="J67" s="68">
        <f t="shared" si="2"/>
        <v>0</v>
      </c>
      <c r="K67" s="69">
        <f t="shared" si="3"/>
        <v>0</v>
      </c>
    </row>
    <row r="68" spans="1:11" x14ac:dyDescent="0.3">
      <c r="A68" s="48" t="s">
        <v>109</v>
      </c>
      <c r="B68" s="49"/>
      <c r="C68" s="71">
        <v>78</v>
      </c>
      <c r="D68" s="71">
        <v>78</v>
      </c>
      <c r="E68" s="49"/>
      <c r="F68">
        <f>IFERROR(VLOOKUP(A68,[2]SP!$A:$B,2,0),0)</f>
        <v>78</v>
      </c>
      <c r="G68" s="67">
        <f t="shared" si="0"/>
        <v>0</v>
      </c>
      <c r="H68">
        <f>IFERROR(VLOOKUP(A68,[2]PP!$A:$B,2,0),0)</f>
        <v>78</v>
      </c>
      <c r="I68" s="67">
        <f t="shared" si="1"/>
        <v>0</v>
      </c>
      <c r="J68" s="68">
        <f t="shared" si="2"/>
        <v>0</v>
      </c>
      <c r="K68" s="69">
        <f t="shared" si="3"/>
        <v>0</v>
      </c>
    </row>
    <row r="69" spans="1:11" x14ac:dyDescent="0.3">
      <c r="A69" s="48" t="s">
        <v>110</v>
      </c>
      <c r="B69" s="71">
        <v>40</v>
      </c>
      <c r="C69" s="71">
        <v>330</v>
      </c>
      <c r="D69" s="71">
        <v>370</v>
      </c>
      <c r="E69" s="49"/>
      <c r="F69">
        <f>IFERROR(VLOOKUP(A69,[2]SP!$A:$B,2,0),0)</f>
        <v>370</v>
      </c>
      <c r="G69" s="67">
        <f t="shared" si="0"/>
        <v>0</v>
      </c>
      <c r="H69">
        <f>IFERROR(VLOOKUP(A69,[2]PP!$A:$B,2,0),0)</f>
        <v>330</v>
      </c>
      <c r="I69" s="67">
        <f t="shared" si="1"/>
        <v>0</v>
      </c>
      <c r="J69" s="68">
        <f t="shared" si="2"/>
        <v>0</v>
      </c>
      <c r="K69" s="69">
        <f t="shared" si="3"/>
        <v>0</v>
      </c>
    </row>
    <row r="70" spans="1:11" x14ac:dyDescent="0.3">
      <c r="A70" s="48" t="s">
        <v>111</v>
      </c>
      <c r="B70" s="71">
        <v>690</v>
      </c>
      <c r="C70" s="71">
        <v>-300</v>
      </c>
      <c r="D70" s="71">
        <v>240</v>
      </c>
      <c r="E70" s="71">
        <v>150</v>
      </c>
      <c r="F70">
        <f>IFERROR(VLOOKUP(A70,[2]SP!$A:$B,2,0),0)</f>
        <v>240</v>
      </c>
      <c r="G70" s="67">
        <f t="shared" si="0"/>
        <v>0</v>
      </c>
      <c r="H70">
        <f>IFERROR(VLOOKUP(A70,[2]PP!$A:$B,2,0),0)</f>
        <v>-300</v>
      </c>
      <c r="I70" s="67">
        <f t="shared" si="1"/>
        <v>0</v>
      </c>
      <c r="J70" s="68">
        <f t="shared" si="2"/>
        <v>150</v>
      </c>
      <c r="K70" s="69">
        <f t="shared" si="3"/>
        <v>0</v>
      </c>
    </row>
    <row r="71" spans="1:11" x14ac:dyDescent="0.3">
      <c r="A71" s="48" t="s">
        <v>112</v>
      </c>
      <c r="B71" s="49"/>
      <c r="C71" s="49"/>
      <c r="D71" s="49"/>
      <c r="E71" s="49"/>
      <c r="F71">
        <f>IFERROR(VLOOKUP(A71,[2]SP!$A:$B,2,0),0)</f>
        <v>0</v>
      </c>
      <c r="G71" s="67">
        <f t="shared" si="0"/>
        <v>0</v>
      </c>
      <c r="H71">
        <f>IFERROR(VLOOKUP(A71,[2]PP!$A:$B,2,0),0)</f>
        <v>0</v>
      </c>
      <c r="I71" s="67">
        <f t="shared" si="1"/>
        <v>0</v>
      </c>
      <c r="J71" s="68">
        <f t="shared" si="2"/>
        <v>0</v>
      </c>
      <c r="K71" s="69">
        <f t="shared" si="3"/>
        <v>0</v>
      </c>
    </row>
    <row r="72" spans="1:11" x14ac:dyDescent="0.3">
      <c r="A72" s="48" t="s">
        <v>113</v>
      </c>
      <c r="B72" s="71">
        <v>300</v>
      </c>
      <c r="C72" s="71">
        <v>-100</v>
      </c>
      <c r="D72" s="71">
        <v>200</v>
      </c>
      <c r="E72" s="49"/>
      <c r="F72">
        <f>IFERROR(VLOOKUP(A72,[2]SP!$A:$B,2,0),0)</f>
        <v>200</v>
      </c>
      <c r="G72" s="67">
        <f t="shared" si="0"/>
        <v>0</v>
      </c>
      <c r="H72">
        <f>IFERROR(VLOOKUP(A72,[2]PP!$A:$B,2,0),0)</f>
        <v>-100</v>
      </c>
      <c r="I72" s="67">
        <f t="shared" si="1"/>
        <v>0</v>
      </c>
      <c r="J72" s="68">
        <f t="shared" si="2"/>
        <v>0</v>
      </c>
      <c r="K72" s="69">
        <f t="shared" si="3"/>
        <v>0</v>
      </c>
    </row>
    <row r="73" spans="1:11" x14ac:dyDescent="0.3">
      <c r="A73" s="48" t="s">
        <v>114</v>
      </c>
      <c r="B73" s="71">
        <v>165</v>
      </c>
      <c r="C73" s="71">
        <v>3750</v>
      </c>
      <c r="D73" s="71">
        <v>1725</v>
      </c>
      <c r="E73" s="71">
        <v>2190</v>
      </c>
      <c r="F73">
        <f>IFERROR(VLOOKUP(A73,[2]SP!$A:$B,2,0),0)</f>
        <v>1725</v>
      </c>
      <c r="G73" s="67">
        <f t="shared" si="0"/>
        <v>0</v>
      </c>
      <c r="H73">
        <f>IFERROR(VLOOKUP(A73,[2]PP!$A:$B,2,0),0)</f>
        <v>3750</v>
      </c>
      <c r="I73" s="67">
        <f t="shared" si="1"/>
        <v>0</v>
      </c>
      <c r="J73" s="68">
        <f t="shared" si="2"/>
        <v>2190</v>
      </c>
      <c r="K73" s="69">
        <f t="shared" si="3"/>
        <v>0</v>
      </c>
    </row>
    <row r="74" spans="1:11" x14ac:dyDescent="0.3">
      <c r="A74" s="48" t="s">
        <v>115</v>
      </c>
      <c r="B74" s="49"/>
      <c r="C74" s="71">
        <v>50</v>
      </c>
      <c r="D74" s="49"/>
      <c r="E74" s="71">
        <v>50</v>
      </c>
      <c r="F74">
        <f>IFERROR(VLOOKUP(A74,[2]SP!$A:$B,2,0),0)</f>
        <v>0</v>
      </c>
      <c r="G74" s="67">
        <f t="shared" si="0"/>
        <v>0</v>
      </c>
      <c r="H74">
        <f>IFERROR(VLOOKUP(A74,[2]PP!$A:$B,2,0),0)</f>
        <v>50</v>
      </c>
      <c r="I74" s="67">
        <f t="shared" si="1"/>
        <v>0</v>
      </c>
      <c r="J74" s="68">
        <f t="shared" si="2"/>
        <v>50</v>
      </c>
      <c r="K74" s="69">
        <f t="shared" si="3"/>
        <v>0</v>
      </c>
    </row>
    <row r="75" spans="1:11" x14ac:dyDescent="0.3">
      <c r="A75" s="48" t="s">
        <v>116</v>
      </c>
      <c r="B75" s="71">
        <v>20</v>
      </c>
      <c r="C75" s="49"/>
      <c r="D75" s="49"/>
      <c r="E75" s="71">
        <v>20</v>
      </c>
      <c r="F75">
        <f>IFERROR(VLOOKUP(A75,[2]SP!$A:$B,2,0),0)</f>
        <v>0</v>
      </c>
      <c r="G75" s="67">
        <f t="shared" si="0"/>
        <v>0</v>
      </c>
      <c r="H75">
        <f>IFERROR(VLOOKUP(A75,[2]PP!$A:$B,2,0),0)</f>
        <v>0</v>
      </c>
      <c r="I75" s="67">
        <f t="shared" si="1"/>
        <v>0</v>
      </c>
      <c r="J75" s="68">
        <f t="shared" si="2"/>
        <v>20</v>
      </c>
      <c r="K75" s="69">
        <f t="shared" si="3"/>
        <v>0</v>
      </c>
    </row>
    <row r="76" spans="1:11" x14ac:dyDescent="0.3">
      <c r="A76" s="48" t="s">
        <v>117</v>
      </c>
      <c r="B76" s="49"/>
      <c r="C76" s="49"/>
      <c r="D76" s="49"/>
      <c r="E76" s="49"/>
      <c r="F76">
        <f>IFERROR(VLOOKUP(A76,[2]SP!$A:$B,2,0),0)</f>
        <v>0</v>
      </c>
      <c r="G76" s="67">
        <f t="shared" si="0"/>
        <v>0</v>
      </c>
      <c r="H76">
        <f>IFERROR(VLOOKUP(A76,[2]PP!$A:$B,2,0),0)</f>
        <v>0</v>
      </c>
      <c r="I76" s="67">
        <f t="shared" si="1"/>
        <v>0</v>
      </c>
      <c r="J76" s="68">
        <f t="shared" si="2"/>
        <v>0</v>
      </c>
      <c r="K76" s="69">
        <f t="shared" si="3"/>
        <v>0</v>
      </c>
    </row>
    <row r="77" spans="1:11" x14ac:dyDescent="0.3">
      <c r="A77" s="48" t="s">
        <v>118</v>
      </c>
      <c r="B77" s="49"/>
      <c r="C77" s="73">
        <v>220</v>
      </c>
      <c r="D77" s="73">
        <v>220</v>
      </c>
      <c r="E77" s="49"/>
      <c r="F77">
        <f>IFERROR(VLOOKUP(A77,[2]SP!$A:$B,2,0),0)</f>
        <v>220</v>
      </c>
      <c r="G77" s="67">
        <f t="shared" si="0"/>
        <v>0</v>
      </c>
      <c r="H77">
        <f>IFERROR(VLOOKUP(A77,[2]PP!$A:$B,2,0),0)</f>
        <v>220</v>
      </c>
      <c r="I77" s="67">
        <f t="shared" si="1"/>
        <v>0</v>
      </c>
      <c r="J77" s="68">
        <f t="shared" si="2"/>
        <v>0</v>
      </c>
      <c r="K77" s="69">
        <f t="shared" si="3"/>
        <v>0</v>
      </c>
    </row>
    <row r="78" spans="1:11" x14ac:dyDescent="0.3">
      <c r="A78" s="48" t="s">
        <v>119</v>
      </c>
      <c r="B78" s="49"/>
      <c r="C78" s="49"/>
      <c r="D78" s="49"/>
      <c r="E78" s="49"/>
      <c r="F78">
        <f>IFERROR(VLOOKUP(A78,[2]SP!$A:$B,2,0),0)</f>
        <v>0</v>
      </c>
      <c r="G78" s="67">
        <f t="shared" si="0"/>
        <v>0</v>
      </c>
      <c r="H78">
        <f>IFERROR(VLOOKUP(A78,[2]PP!$A:$B,2,0),0)</f>
        <v>0</v>
      </c>
      <c r="I78" s="67">
        <f t="shared" si="1"/>
        <v>0</v>
      </c>
      <c r="J78" s="68">
        <f t="shared" si="2"/>
        <v>0</v>
      </c>
      <c r="K78" s="69">
        <f t="shared" si="3"/>
        <v>0</v>
      </c>
    </row>
    <row r="79" spans="1:11" x14ac:dyDescent="0.3">
      <c r="A79" s="48" t="s">
        <v>120</v>
      </c>
      <c r="B79" s="49"/>
      <c r="C79" s="71">
        <v>240</v>
      </c>
      <c r="D79" s="71">
        <v>240</v>
      </c>
      <c r="E79" s="49"/>
      <c r="F79">
        <f>IFERROR(VLOOKUP(A79,[2]SP!$A:$B,2,0),0)</f>
        <v>240</v>
      </c>
      <c r="G79" s="67">
        <f t="shared" ref="G79:G103" si="4">D79-F79</f>
        <v>0</v>
      </c>
      <c r="H79">
        <f>IFERROR(VLOOKUP(A79,[2]PP!$A:$B,2,0),0)</f>
        <v>240</v>
      </c>
      <c r="I79" s="67">
        <f t="shared" ref="I79:I103" si="5">C79-H79</f>
        <v>0</v>
      </c>
      <c r="J79" s="68">
        <f t="shared" ref="J79:J103" si="6">B79+H79-F79</f>
        <v>0</v>
      </c>
      <c r="K79" s="69">
        <f t="shared" ref="K79:K103" si="7">E79-J79</f>
        <v>0</v>
      </c>
    </row>
    <row r="80" spans="1:11" x14ac:dyDescent="0.3">
      <c r="A80" s="48" t="s">
        <v>121</v>
      </c>
      <c r="B80" s="71">
        <v>50</v>
      </c>
      <c r="C80" s="49"/>
      <c r="D80" s="49"/>
      <c r="E80" s="71">
        <v>50</v>
      </c>
      <c r="F80">
        <f>IFERROR(VLOOKUP(A80,[2]SP!$A:$B,2,0),0)</f>
        <v>0</v>
      </c>
      <c r="G80" s="67">
        <f t="shared" si="4"/>
        <v>0</v>
      </c>
      <c r="H80">
        <f>IFERROR(VLOOKUP(A80,[2]PP!$A:$B,2,0),0)</f>
        <v>0</v>
      </c>
      <c r="I80" s="67">
        <f t="shared" si="5"/>
        <v>0</v>
      </c>
      <c r="J80" s="68">
        <f t="shared" si="6"/>
        <v>50</v>
      </c>
      <c r="K80" s="69">
        <f t="shared" si="7"/>
        <v>0</v>
      </c>
    </row>
    <row r="81" spans="1:11" x14ac:dyDescent="0.3">
      <c r="A81" s="48" t="s">
        <v>122</v>
      </c>
      <c r="B81" s="49"/>
      <c r="C81" s="70">
        <v>60</v>
      </c>
      <c r="D81" s="49"/>
      <c r="E81" s="70">
        <v>60</v>
      </c>
      <c r="F81">
        <f>IFERROR(VLOOKUP(A81,[2]SP!$A:$B,2,0),0)</f>
        <v>0</v>
      </c>
      <c r="G81" s="67">
        <f t="shared" si="4"/>
        <v>0</v>
      </c>
      <c r="H81">
        <f>IFERROR(VLOOKUP(A81,[2]PP!$A:$B,2,0),0)</f>
        <v>60</v>
      </c>
      <c r="I81" s="67">
        <f t="shared" si="5"/>
        <v>0</v>
      </c>
      <c r="J81" s="68">
        <f t="shared" si="6"/>
        <v>60</v>
      </c>
      <c r="K81" s="69">
        <f t="shared" si="7"/>
        <v>0</v>
      </c>
    </row>
    <row r="82" spans="1:11" x14ac:dyDescent="0.3">
      <c r="A82" s="48" t="s">
        <v>123</v>
      </c>
      <c r="B82" s="49"/>
      <c r="C82" s="71">
        <v>100</v>
      </c>
      <c r="D82" s="49"/>
      <c r="E82" s="71">
        <v>100</v>
      </c>
      <c r="F82">
        <f>IFERROR(VLOOKUP(A82,[2]SP!$A:$B,2,0),0)</f>
        <v>0</v>
      </c>
      <c r="G82" s="67">
        <f t="shared" si="4"/>
        <v>0</v>
      </c>
      <c r="H82">
        <f>IFERROR(VLOOKUP(A82,[2]PP!$A:$B,2,0),0)</f>
        <v>100</v>
      </c>
      <c r="I82" s="67">
        <f t="shared" si="5"/>
        <v>0</v>
      </c>
      <c r="J82" s="68">
        <f t="shared" si="6"/>
        <v>100</v>
      </c>
      <c r="K82" s="69">
        <f t="shared" si="7"/>
        <v>0</v>
      </c>
    </row>
    <row r="83" spans="1:11" x14ac:dyDescent="0.3">
      <c r="A83" s="48" t="s">
        <v>124</v>
      </c>
      <c r="B83" s="71">
        <v>200</v>
      </c>
      <c r="C83" s="49"/>
      <c r="D83" s="71">
        <v>200</v>
      </c>
      <c r="E83" s="49"/>
      <c r="F83">
        <f>IFERROR(VLOOKUP(A83,[2]SP!$A:$B,2,0),0)</f>
        <v>200</v>
      </c>
      <c r="G83" s="67">
        <f t="shared" si="4"/>
        <v>0</v>
      </c>
      <c r="H83">
        <f>IFERROR(VLOOKUP(A83,[2]PP!$A:$B,2,0),0)</f>
        <v>0</v>
      </c>
      <c r="I83" s="67">
        <f t="shared" si="5"/>
        <v>0</v>
      </c>
      <c r="J83" s="68">
        <f t="shared" si="6"/>
        <v>0</v>
      </c>
      <c r="K83" s="69">
        <f t="shared" si="7"/>
        <v>0</v>
      </c>
    </row>
    <row r="84" spans="1:11" x14ac:dyDescent="0.3">
      <c r="A84" s="48" t="s">
        <v>125</v>
      </c>
      <c r="B84" s="49"/>
      <c r="C84" s="71">
        <v>40</v>
      </c>
      <c r="D84" s="49"/>
      <c r="E84" s="71">
        <v>40</v>
      </c>
      <c r="F84">
        <f>IFERROR(VLOOKUP(A84,[2]SP!$A:$B,2,0),0)</f>
        <v>0</v>
      </c>
      <c r="G84" s="67">
        <f t="shared" si="4"/>
        <v>0</v>
      </c>
      <c r="H84">
        <f>IFERROR(VLOOKUP(A84,[2]PP!$A:$B,2,0),0)</f>
        <v>40</v>
      </c>
      <c r="I84" s="67">
        <f t="shared" si="5"/>
        <v>0</v>
      </c>
      <c r="J84" s="68">
        <f t="shared" si="6"/>
        <v>40</v>
      </c>
      <c r="K84" s="69">
        <f t="shared" si="7"/>
        <v>0</v>
      </c>
    </row>
    <row r="85" spans="1:11" x14ac:dyDescent="0.3">
      <c r="A85" s="48" t="s">
        <v>126</v>
      </c>
      <c r="B85" s="49"/>
      <c r="C85" s="49"/>
      <c r="D85" s="49"/>
      <c r="E85" s="49"/>
      <c r="F85">
        <f>IFERROR(VLOOKUP(A85,[2]SP!$A:$B,2,0),0)</f>
        <v>0</v>
      </c>
      <c r="G85" s="67">
        <f t="shared" si="4"/>
        <v>0</v>
      </c>
      <c r="H85">
        <f>IFERROR(VLOOKUP(A85,[2]PP!$A:$B,2,0),0)</f>
        <v>0</v>
      </c>
      <c r="I85" s="67">
        <f t="shared" si="5"/>
        <v>0</v>
      </c>
      <c r="J85" s="68">
        <f t="shared" si="6"/>
        <v>0</v>
      </c>
      <c r="K85" s="69">
        <f t="shared" si="7"/>
        <v>0</v>
      </c>
    </row>
    <row r="86" spans="1:11" x14ac:dyDescent="0.3">
      <c r="A86" s="48" t="s">
        <v>127</v>
      </c>
      <c r="B86" s="49"/>
      <c r="C86" s="71">
        <v>400</v>
      </c>
      <c r="D86" s="49"/>
      <c r="E86" s="71">
        <v>400</v>
      </c>
      <c r="F86">
        <f>IFERROR(VLOOKUP(A86,[2]SP!$A:$B,2,0),0)</f>
        <v>0</v>
      </c>
      <c r="G86" s="67">
        <f t="shared" si="4"/>
        <v>0</v>
      </c>
      <c r="H86">
        <f>IFERROR(VLOOKUP(A86,[2]PP!$A:$B,2,0),0)</f>
        <v>400</v>
      </c>
      <c r="I86" s="67">
        <f t="shared" si="5"/>
        <v>0</v>
      </c>
      <c r="J86" s="68">
        <f t="shared" si="6"/>
        <v>400</v>
      </c>
      <c r="K86" s="69">
        <f t="shared" si="7"/>
        <v>0</v>
      </c>
    </row>
    <row r="87" spans="1:11" x14ac:dyDescent="0.3">
      <c r="A87" s="48" t="s">
        <v>128</v>
      </c>
      <c r="B87" s="49"/>
      <c r="C87" s="71">
        <v>100</v>
      </c>
      <c r="D87" s="49"/>
      <c r="E87" s="71">
        <v>100</v>
      </c>
      <c r="F87">
        <f>IFERROR(VLOOKUP(A87,[2]SP!$A:$B,2,0),0)</f>
        <v>0</v>
      </c>
      <c r="G87" s="67">
        <f t="shared" si="4"/>
        <v>0</v>
      </c>
      <c r="H87">
        <f>IFERROR(VLOOKUP(A87,[2]PP!$A:$B,2,0),0)</f>
        <v>100</v>
      </c>
      <c r="I87" s="67">
        <f t="shared" si="5"/>
        <v>0</v>
      </c>
      <c r="J87" s="68">
        <f t="shared" si="6"/>
        <v>100</v>
      </c>
      <c r="K87" s="69">
        <f t="shared" si="7"/>
        <v>0</v>
      </c>
    </row>
    <row r="88" spans="1:11" x14ac:dyDescent="0.3">
      <c r="A88" s="48" t="s">
        <v>129</v>
      </c>
      <c r="B88" s="49"/>
      <c r="C88" s="71">
        <v>50</v>
      </c>
      <c r="D88" s="49"/>
      <c r="E88" s="71">
        <v>50</v>
      </c>
      <c r="F88">
        <f>IFERROR(VLOOKUP(A88,[2]SP!$A:$B,2,0),0)</f>
        <v>0</v>
      </c>
      <c r="G88" s="67">
        <f t="shared" si="4"/>
        <v>0</v>
      </c>
      <c r="H88">
        <f>IFERROR(VLOOKUP(A88,[2]PP!$A:$B,2,0),0)</f>
        <v>50</v>
      </c>
      <c r="I88" s="67">
        <f t="shared" si="5"/>
        <v>0</v>
      </c>
      <c r="J88" s="68">
        <f t="shared" si="6"/>
        <v>50</v>
      </c>
      <c r="K88" s="69">
        <f t="shared" si="7"/>
        <v>0</v>
      </c>
    </row>
    <row r="89" spans="1:11" x14ac:dyDescent="0.3">
      <c r="A89" s="48" t="s">
        <v>130</v>
      </c>
      <c r="B89" s="49"/>
      <c r="C89" s="49"/>
      <c r="D89" s="49"/>
      <c r="E89" s="49"/>
      <c r="F89">
        <f>IFERROR(VLOOKUP(A89,[2]SP!$A:$B,2,0),0)</f>
        <v>0</v>
      </c>
      <c r="G89" s="67">
        <f t="shared" si="4"/>
        <v>0</v>
      </c>
      <c r="H89">
        <f>IFERROR(VLOOKUP(A89,[2]PP!$A:$B,2,0),0)</f>
        <v>0</v>
      </c>
      <c r="I89" s="67">
        <f t="shared" si="5"/>
        <v>0</v>
      </c>
      <c r="J89" s="68">
        <f t="shared" si="6"/>
        <v>0</v>
      </c>
      <c r="K89" s="69">
        <f t="shared" si="7"/>
        <v>0</v>
      </c>
    </row>
    <row r="90" spans="1:11" x14ac:dyDescent="0.3">
      <c r="A90" s="48" t="s">
        <v>131</v>
      </c>
      <c r="B90" s="49"/>
      <c r="C90" s="71">
        <v>40</v>
      </c>
      <c r="D90" s="49"/>
      <c r="E90" s="71">
        <v>40</v>
      </c>
      <c r="F90">
        <f>IFERROR(VLOOKUP(A90,[2]SP!$A:$B,2,0),0)</f>
        <v>0</v>
      </c>
      <c r="G90" s="67">
        <f t="shared" si="4"/>
        <v>0</v>
      </c>
      <c r="H90">
        <f>IFERROR(VLOOKUP(A90,[2]PP!$A:$B,2,0),0)</f>
        <v>40</v>
      </c>
      <c r="I90" s="67">
        <f t="shared" si="5"/>
        <v>0</v>
      </c>
      <c r="J90" s="68">
        <f t="shared" si="6"/>
        <v>40</v>
      </c>
      <c r="K90" s="69">
        <f t="shared" si="7"/>
        <v>0</v>
      </c>
    </row>
    <row r="91" spans="1:11" x14ac:dyDescent="0.3">
      <c r="A91" s="48" t="s">
        <v>132</v>
      </c>
      <c r="B91" s="70">
        <v>21593</v>
      </c>
      <c r="C91" s="70">
        <v>41620</v>
      </c>
      <c r="D91" s="70">
        <v>40963</v>
      </c>
      <c r="E91" s="70">
        <v>22250</v>
      </c>
      <c r="F91">
        <f>IFERROR(VLOOKUP(A91,[2]SP!$A:$B,2,0),0)</f>
        <v>40963</v>
      </c>
      <c r="G91" s="67">
        <f t="shared" si="4"/>
        <v>0</v>
      </c>
      <c r="H91">
        <f>IFERROR(VLOOKUP(A91,[2]PP!$A:$B,2,0),0)</f>
        <v>41620</v>
      </c>
      <c r="I91" s="67">
        <f t="shared" si="5"/>
        <v>0</v>
      </c>
      <c r="J91" s="68">
        <f t="shared" si="6"/>
        <v>22250</v>
      </c>
      <c r="K91" s="69">
        <f t="shared" si="7"/>
        <v>0</v>
      </c>
    </row>
    <row r="92" spans="1:11" x14ac:dyDescent="0.3">
      <c r="A92" s="48" t="s">
        <v>133</v>
      </c>
      <c r="B92" s="70">
        <v>904</v>
      </c>
      <c r="C92" s="70">
        <v>2100</v>
      </c>
      <c r="D92" s="70">
        <v>164</v>
      </c>
      <c r="E92" s="70">
        <v>2840</v>
      </c>
      <c r="F92">
        <f>IFERROR(VLOOKUP(A92,[2]SP!$A:$B,2,0),0)</f>
        <v>164</v>
      </c>
      <c r="G92" s="67">
        <f t="shared" si="4"/>
        <v>0</v>
      </c>
      <c r="H92">
        <f>IFERROR(VLOOKUP(A92,[2]PP!$A:$B,2,0),0)</f>
        <v>2100</v>
      </c>
      <c r="I92" s="67">
        <f t="shared" si="5"/>
        <v>0</v>
      </c>
      <c r="J92" s="68">
        <f t="shared" si="6"/>
        <v>2840</v>
      </c>
      <c r="K92" s="69">
        <f t="shared" si="7"/>
        <v>0</v>
      </c>
    </row>
    <row r="93" spans="1:11" x14ac:dyDescent="0.3">
      <c r="A93" s="48" t="s">
        <v>134</v>
      </c>
      <c r="B93" s="71">
        <v>10</v>
      </c>
      <c r="C93" s="49"/>
      <c r="D93" s="71">
        <v>10</v>
      </c>
      <c r="E93" s="49"/>
      <c r="F93">
        <f>IFERROR(VLOOKUP(A93,[2]SP!$A:$B,2,0),0)</f>
        <v>10</v>
      </c>
      <c r="G93" s="67">
        <f t="shared" si="4"/>
        <v>0</v>
      </c>
      <c r="H93">
        <f>IFERROR(VLOOKUP(A93,[2]PP!$A:$B,2,0),0)</f>
        <v>0</v>
      </c>
      <c r="I93" s="67">
        <f t="shared" si="5"/>
        <v>0</v>
      </c>
      <c r="J93" s="68">
        <f t="shared" si="6"/>
        <v>0</v>
      </c>
      <c r="K93" s="69">
        <f t="shared" si="7"/>
        <v>0</v>
      </c>
    </row>
    <row r="94" spans="1:11" x14ac:dyDescent="0.3">
      <c r="A94" s="48" t="s">
        <v>135</v>
      </c>
      <c r="B94" s="49"/>
      <c r="C94" s="71">
        <v>900</v>
      </c>
      <c r="D94" s="49"/>
      <c r="E94" s="71">
        <v>900</v>
      </c>
      <c r="F94">
        <f>IFERROR(VLOOKUP(A94,[2]SP!$A:$B,2,0),0)</f>
        <v>0</v>
      </c>
      <c r="G94" s="67">
        <f t="shared" si="4"/>
        <v>0</v>
      </c>
      <c r="H94">
        <f>IFERROR(VLOOKUP(A94,[2]PP!$A:$B,2,0),0)</f>
        <v>900</v>
      </c>
      <c r="I94" s="67">
        <f t="shared" si="5"/>
        <v>0</v>
      </c>
      <c r="J94" s="68">
        <f t="shared" si="6"/>
        <v>900</v>
      </c>
      <c r="K94" s="69">
        <f t="shared" si="7"/>
        <v>0</v>
      </c>
    </row>
    <row r="95" spans="1:11" x14ac:dyDescent="0.3">
      <c r="A95" s="48" t="s">
        <v>136</v>
      </c>
      <c r="B95" s="49"/>
      <c r="C95" s="71">
        <v>250</v>
      </c>
      <c r="D95" s="71">
        <v>250</v>
      </c>
      <c r="E95" s="49"/>
      <c r="F95">
        <f>IFERROR(VLOOKUP(A95,[2]SP!$A:$B,2,0),0)</f>
        <v>250</v>
      </c>
      <c r="G95" s="67">
        <f t="shared" si="4"/>
        <v>0</v>
      </c>
      <c r="H95">
        <f>IFERROR(VLOOKUP(A95,[2]PP!$A:$B,2,0),0)</f>
        <v>250</v>
      </c>
      <c r="I95" s="67">
        <f t="shared" si="5"/>
        <v>0</v>
      </c>
      <c r="J95" s="68">
        <f t="shared" si="6"/>
        <v>0</v>
      </c>
      <c r="K95" s="69">
        <f t="shared" si="7"/>
        <v>0</v>
      </c>
    </row>
    <row r="96" spans="1:11" x14ac:dyDescent="0.3">
      <c r="A96" s="48" t="s">
        <v>137</v>
      </c>
      <c r="B96" s="71">
        <v>20</v>
      </c>
      <c r="C96" s="71">
        <v>-20</v>
      </c>
      <c r="D96" s="49"/>
      <c r="E96" s="49"/>
      <c r="F96">
        <f>IFERROR(VLOOKUP(A96,[2]SP!$A:$B,2,0),0)</f>
        <v>0</v>
      </c>
      <c r="G96" s="67">
        <f t="shared" si="4"/>
        <v>0</v>
      </c>
      <c r="H96">
        <f>IFERROR(VLOOKUP(A96,[2]PP!$A:$B,2,0),0)</f>
        <v>-20</v>
      </c>
      <c r="I96" s="67">
        <f t="shared" si="5"/>
        <v>0</v>
      </c>
      <c r="J96" s="68">
        <f t="shared" si="6"/>
        <v>0</v>
      </c>
      <c r="K96" s="69">
        <f t="shared" si="7"/>
        <v>0</v>
      </c>
    </row>
    <row r="97" spans="1:11" x14ac:dyDescent="0.3">
      <c r="A97" s="48" t="s">
        <v>138</v>
      </c>
      <c r="B97" s="49"/>
      <c r="C97" s="71">
        <v>40</v>
      </c>
      <c r="D97" s="71">
        <v>40</v>
      </c>
      <c r="E97" s="49"/>
      <c r="F97">
        <f>IFERROR(VLOOKUP(A97,[2]SP!$A:$B,2,0),0)</f>
        <v>40</v>
      </c>
      <c r="G97" s="67">
        <f t="shared" si="4"/>
        <v>0</v>
      </c>
      <c r="H97">
        <f>IFERROR(VLOOKUP(A97,[2]PP!$A:$B,2,0),0)</f>
        <v>40</v>
      </c>
      <c r="I97" s="67">
        <f t="shared" si="5"/>
        <v>0</v>
      </c>
      <c r="J97" s="68">
        <f t="shared" si="6"/>
        <v>0</v>
      </c>
      <c r="K97" s="69">
        <f t="shared" si="7"/>
        <v>0</v>
      </c>
    </row>
    <row r="98" spans="1:11" x14ac:dyDescent="0.3">
      <c r="A98" s="48" t="s">
        <v>139</v>
      </c>
      <c r="B98" s="71">
        <v>40</v>
      </c>
      <c r="C98" s="71">
        <v>-40</v>
      </c>
      <c r="D98" s="49"/>
      <c r="E98" s="49"/>
      <c r="F98">
        <f>IFERROR(VLOOKUP(A98,[2]SP!$A:$B,2,0),0)</f>
        <v>0</v>
      </c>
      <c r="G98" s="67">
        <f t="shared" si="4"/>
        <v>0</v>
      </c>
      <c r="H98">
        <f>IFERROR(VLOOKUP(A98,[2]PP!$A:$B,2,0),0)</f>
        <v>-40</v>
      </c>
      <c r="I98" s="67">
        <f t="shared" si="5"/>
        <v>0</v>
      </c>
      <c r="J98" s="68">
        <f t="shared" si="6"/>
        <v>0</v>
      </c>
      <c r="K98" s="69">
        <f t="shared" si="7"/>
        <v>0</v>
      </c>
    </row>
    <row r="99" spans="1:11" x14ac:dyDescent="0.3">
      <c r="A99" s="48" t="s">
        <v>140</v>
      </c>
      <c r="B99" s="49"/>
      <c r="C99" s="71">
        <v>800</v>
      </c>
      <c r="D99" s="49"/>
      <c r="E99" s="71">
        <v>800</v>
      </c>
      <c r="F99">
        <f>IFERROR(VLOOKUP(A99,[2]SP!$A:$B,2,0),0)</f>
        <v>0</v>
      </c>
      <c r="G99" s="67">
        <f t="shared" si="4"/>
        <v>0</v>
      </c>
      <c r="H99">
        <f>IFERROR(VLOOKUP(A99,[2]PP!$A:$B,2,0),0)</f>
        <v>800</v>
      </c>
      <c r="I99" s="67">
        <f t="shared" si="5"/>
        <v>0</v>
      </c>
      <c r="J99" s="68">
        <f t="shared" si="6"/>
        <v>800</v>
      </c>
      <c r="K99" s="69">
        <f t="shared" si="7"/>
        <v>0</v>
      </c>
    </row>
    <row r="100" spans="1:11" x14ac:dyDescent="0.3">
      <c r="A100" s="48" t="s">
        <v>141</v>
      </c>
      <c r="B100" s="49"/>
      <c r="C100" s="49"/>
      <c r="D100" s="49"/>
      <c r="E100" s="49"/>
      <c r="F100">
        <f>IFERROR(VLOOKUP(A100,[2]SP!$A:$B,2,0),0)</f>
        <v>0</v>
      </c>
      <c r="G100" s="67">
        <f t="shared" si="4"/>
        <v>0</v>
      </c>
      <c r="H100">
        <f>IFERROR(VLOOKUP(A100,[2]PP!$A:$B,2,0),0)</f>
        <v>0</v>
      </c>
      <c r="I100" s="67">
        <f t="shared" si="5"/>
        <v>0</v>
      </c>
      <c r="J100" s="68">
        <f t="shared" si="6"/>
        <v>0</v>
      </c>
      <c r="K100" s="69">
        <f t="shared" si="7"/>
        <v>0</v>
      </c>
    </row>
    <row r="101" spans="1:11" x14ac:dyDescent="0.3">
      <c r="A101" s="48" t="s">
        <v>142</v>
      </c>
      <c r="B101" s="49"/>
      <c r="C101" s="73">
        <v>10</v>
      </c>
      <c r="D101" s="49"/>
      <c r="E101" s="73">
        <v>10</v>
      </c>
      <c r="F101">
        <f>IFERROR(VLOOKUP(A101,[2]SP!$A:$B,2,0),0)</f>
        <v>0</v>
      </c>
      <c r="G101" s="67">
        <f t="shared" si="4"/>
        <v>0</v>
      </c>
      <c r="H101">
        <f>IFERROR(VLOOKUP(A101,[2]PP!$A:$B,2,0),0)</f>
        <v>10</v>
      </c>
      <c r="I101" s="67">
        <f t="shared" si="5"/>
        <v>0</v>
      </c>
      <c r="J101" s="68">
        <f t="shared" si="6"/>
        <v>10</v>
      </c>
      <c r="K101" s="69">
        <f t="shared" si="7"/>
        <v>0</v>
      </c>
    </row>
    <row r="102" spans="1:11" x14ac:dyDescent="0.3">
      <c r="A102" s="48" t="s">
        <v>143</v>
      </c>
      <c r="B102" s="49"/>
      <c r="C102" s="49"/>
      <c r="D102" s="49"/>
      <c r="E102" s="49"/>
      <c r="F102">
        <f>IFERROR(VLOOKUP(A102,[2]SP!$A:$B,2,0),0)</f>
        <v>0</v>
      </c>
      <c r="G102" s="67">
        <f t="shared" si="4"/>
        <v>0</v>
      </c>
      <c r="H102">
        <f>IFERROR(VLOOKUP(A102,[2]PP!$A:$B,2,0),0)</f>
        <v>0</v>
      </c>
      <c r="I102" s="67">
        <f t="shared" si="5"/>
        <v>0</v>
      </c>
      <c r="J102" s="68">
        <f t="shared" si="6"/>
        <v>0</v>
      </c>
      <c r="K102" s="69">
        <f t="shared" si="7"/>
        <v>0</v>
      </c>
    </row>
    <row r="103" spans="1:11" x14ac:dyDescent="0.3">
      <c r="A103" s="48" t="s">
        <v>144</v>
      </c>
      <c r="B103" s="49"/>
      <c r="C103" s="71">
        <v>20</v>
      </c>
      <c r="D103" s="49"/>
      <c r="E103" s="71">
        <v>20</v>
      </c>
      <c r="F103">
        <f>IFERROR(VLOOKUP(A103,[2]SP!$A:$B,2,0),0)</f>
        <v>0</v>
      </c>
      <c r="G103" s="67">
        <f t="shared" si="4"/>
        <v>0</v>
      </c>
      <c r="H103">
        <f>IFERROR(VLOOKUP(A103,[2]PP!$A:$B,2,0),0)</f>
        <v>20</v>
      </c>
      <c r="I103" s="67">
        <f t="shared" si="5"/>
        <v>0</v>
      </c>
      <c r="J103" s="68">
        <f t="shared" si="6"/>
        <v>20</v>
      </c>
      <c r="K103" s="69">
        <f t="shared" si="7"/>
        <v>0</v>
      </c>
    </row>
  </sheetData>
  <mergeCells count="11">
    <mergeCell ref="A6:C6"/>
    <mergeCell ref="A1:C1"/>
    <mergeCell ref="A2:C2"/>
    <mergeCell ref="A3:C3"/>
    <mergeCell ref="A4:C4"/>
    <mergeCell ref="A5:C5"/>
    <mergeCell ref="A7:C7"/>
    <mergeCell ref="A8:C8"/>
    <mergeCell ref="B9:E9"/>
    <mergeCell ref="B10:E10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0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8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5" t="s">
        <v>28</v>
      </c>
      <c r="B1" s="46" t="s">
        <v>22</v>
      </c>
      <c r="C1" s="46" t="s">
        <v>23</v>
      </c>
      <c r="D1" s="46" t="s">
        <v>24</v>
      </c>
      <c r="E1" s="46" t="s">
        <v>25</v>
      </c>
      <c r="F1" s="50" t="s">
        <v>30</v>
      </c>
      <c r="G1" s="30" t="s">
        <v>29</v>
      </c>
      <c r="I1" s="52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48" t="s">
        <v>55</v>
      </c>
      <c r="B2" s="65"/>
      <c r="C2" s="66">
        <v>210</v>
      </c>
      <c r="D2" s="66">
        <v>210</v>
      </c>
      <c r="E2" s="65"/>
      <c r="F2" s="51" t="str">
        <f>TRIM(A2&amp;"-kg.")</f>
        <v>Arize 6129 Gold-kg.</v>
      </c>
      <c r="G2" s="30" t="s">
        <v>198</v>
      </c>
      <c r="I2" s="53" t="s">
        <v>32</v>
      </c>
      <c r="J2" s="54">
        <v>750</v>
      </c>
      <c r="K2" s="54">
        <v>2000</v>
      </c>
      <c r="L2" s="54">
        <v>2748</v>
      </c>
      <c r="M2" s="54">
        <v>2</v>
      </c>
    </row>
    <row r="3" spans="1:17" x14ac:dyDescent="0.3">
      <c r="A3" s="48" t="s">
        <v>56</v>
      </c>
      <c r="B3" s="49"/>
      <c r="C3" s="49"/>
      <c r="D3" s="49"/>
      <c r="E3" s="49"/>
      <c r="F3" s="51" t="str">
        <f>TRIM(A3&amp;"-kg.")</f>
        <v>Arize 6444 (3 Kg. Pack)-kg.</v>
      </c>
      <c r="G3" s="30" t="s">
        <v>199</v>
      </c>
      <c r="I3" s="53" t="s">
        <v>38</v>
      </c>
      <c r="J3" s="54"/>
      <c r="K3" s="54">
        <v>450</v>
      </c>
      <c r="L3" s="54"/>
      <c r="M3" s="54">
        <v>450</v>
      </c>
    </row>
    <row r="4" spans="1:17" x14ac:dyDescent="0.3">
      <c r="A4" s="48" t="s">
        <v>57</v>
      </c>
      <c r="B4" s="49"/>
      <c r="C4" s="70">
        <v>29022</v>
      </c>
      <c r="D4" s="70">
        <v>29022</v>
      </c>
      <c r="E4" s="49"/>
      <c r="F4" s="51" t="str">
        <f t="shared" ref="F4:F6" si="0">TRIM(A4&amp;"-kg.")</f>
        <v>Arize 6444 Gold (3 Kg. Pack)-kg.</v>
      </c>
      <c r="G4" s="30" t="s">
        <v>200</v>
      </c>
      <c r="I4" s="53" t="s">
        <v>42</v>
      </c>
      <c r="J4" s="54">
        <v>10</v>
      </c>
      <c r="K4" s="54">
        <v>420</v>
      </c>
      <c r="L4" s="54">
        <v>170</v>
      </c>
      <c r="M4" s="54">
        <v>260</v>
      </c>
    </row>
    <row r="5" spans="1:17" x14ac:dyDescent="0.3">
      <c r="A5" s="48" t="s">
        <v>58</v>
      </c>
      <c r="B5" s="49"/>
      <c r="C5" s="70">
        <v>300</v>
      </c>
      <c r="D5" s="70">
        <v>300</v>
      </c>
      <c r="E5" s="49"/>
      <c r="F5" s="51" t="str">
        <f t="shared" si="0"/>
        <v>Arize Az 6633-kg.</v>
      </c>
      <c r="G5" s="30" t="s">
        <v>201</v>
      </c>
      <c r="I5" s="53" t="s">
        <v>145</v>
      </c>
      <c r="J5" s="54">
        <v>40</v>
      </c>
      <c r="K5" s="54">
        <v>680</v>
      </c>
      <c r="L5" s="54">
        <v>240</v>
      </c>
      <c r="M5" s="54">
        <v>480</v>
      </c>
    </row>
    <row r="6" spans="1:17" x14ac:dyDescent="0.3">
      <c r="A6" s="48" t="s">
        <v>59</v>
      </c>
      <c r="B6" s="49"/>
      <c r="C6" s="70">
        <v>273</v>
      </c>
      <c r="D6" s="70">
        <v>273</v>
      </c>
      <c r="E6" s="49"/>
      <c r="F6" s="51" t="str">
        <f t="shared" si="0"/>
        <v>Arize AZ 8433 DT-kg.</v>
      </c>
      <c r="G6" s="30" t="s">
        <v>202</v>
      </c>
      <c r="I6" s="53" t="s">
        <v>146</v>
      </c>
      <c r="J6" s="54">
        <v>240</v>
      </c>
      <c r="K6" s="54">
        <v>840</v>
      </c>
      <c r="L6" s="54">
        <v>460</v>
      </c>
      <c r="M6" s="54">
        <v>620</v>
      </c>
    </row>
    <row r="7" spans="1:17" x14ac:dyDescent="0.3">
      <c r="A7" s="48" t="s">
        <v>60</v>
      </c>
      <c r="B7" s="49"/>
      <c r="C7" s="49"/>
      <c r="D7" s="49"/>
      <c r="E7" s="49"/>
      <c r="F7" s="51" t="str">
        <f>TRIM(A7&amp;"-kg.")</f>
        <v>Arize Diamond (3 Kg. Pack)-kg.</v>
      </c>
      <c r="G7" s="30" t="s">
        <v>203</v>
      </c>
      <c r="I7" s="53" t="s">
        <v>147</v>
      </c>
      <c r="J7" s="54">
        <v>50</v>
      </c>
      <c r="K7" s="54">
        <v>200</v>
      </c>
      <c r="L7" s="54"/>
      <c r="M7" s="54">
        <v>250</v>
      </c>
    </row>
    <row r="8" spans="1:17" x14ac:dyDescent="0.3">
      <c r="A8" s="48" t="s">
        <v>61</v>
      </c>
      <c r="B8" s="49"/>
      <c r="C8" s="49"/>
      <c r="D8" s="49"/>
      <c r="E8" s="49"/>
      <c r="F8" s="51" t="str">
        <f t="shared" ref="F8:F66" si="1">TRIM(A8&amp;"-units")</f>
        <v>Atlantis - 160 Gr.-units</v>
      </c>
      <c r="G8" s="30" t="s">
        <v>204</v>
      </c>
      <c r="I8" s="53" t="s">
        <v>148</v>
      </c>
      <c r="J8" s="54"/>
      <c r="K8" s="54">
        <v>360</v>
      </c>
      <c r="L8" s="54">
        <v>60</v>
      </c>
      <c r="M8" s="54">
        <v>300</v>
      </c>
    </row>
    <row r="9" spans="1:17" x14ac:dyDescent="0.3">
      <c r="A9" s="48" t="s">
        <v>62</v>
      </c>
      <c r="B9" s="49"/>
      <c r="C9" s="49"/>
      <c r="D9" s="49"/>
      <c r="E9" s="49"/>
      <c r="F9" s="51" t="str">
        <f t="shared" ref="F9:F10" si="2">TRIM(A9&amp;"-kg.")</f>
        <v>Millet Seed 9001 (1.5 Kg. Pack)-kg.</v>
      </c>
      <c r="G9" s="30" t="s">
        <v>205</v>
      </c>
      <c r="I9" s="53" t="s">
        <v>149</v>
      </c>
      <c r="J9" s="54"/>
      <c r="K9" s="54">
        <v>600</v>
      </c>
      <c r="L9" s="54">
        <v>160</v>
      </c>
      <c r="M9" s="54">
        <v>440</v>
      </c>
    </row>
    <row r="10" spans="1:17" x14ac:dyDescent="0.3">
      <c r="A10" s="48" t="s">
        <v>63</v>
      </c>
      <c r="B10" s="49"/>
      <c r="C10" s="49"/>
      <c r="D10" s="49"/>
      <c r="E10" s="49"/>
      <c r="F10" s="51" t="str">
        <f t="shared" si="2"/>
        <v>Millet Seed 9450 (1.5 Kg. Pack)-kg.</v>
      </c>
      <c r="G10" s="30" t="s">
        <v>206</v>
      </c>
      <c r="I10" s="53" t="s">
        <v>150</v>
      </c>
      <c r="J10" s="54"/>
      <c r="K10" s="54">
        <v>1160</v>
      </c>
      <c r="L10" s="54">
        <v>80</v>
      </c>
      <c r="M10" s="54">
        <v>1080</v>
      </c>
    </row>
    <row r="11" spans="1:17" x14ac:dyDescent="0.3">
      <c r="A11" s="48" t="s">
        <v>64</v>
      </c>
      <c r="B11" s="49"/>
      <c r="C11" s="70">
        <v>630</v>
      </c>
      <c r="D11" s="70">
        <v>450</v>
      </c>
      <c r="E11" s="70">
        <v>180</v>
      </c>
      <c r="F11" s="51" t="str">
        <f>TRIM(A11&amp;"-kg.")</f>
        <v>Mustard 5222 - 1 Kg.-kg.</v>
      </c>
      <c r="G11" s="30" t="s">
        <v>207</v>
      </c>
      <c r="I11" s="53" t="s">
        <v>151</v>
      </c>
      <c r="J11" s="54"/>
      <c r="K11" s="54">
        <v>200</v>
      </c>
      <c r="L11" s="54"/>
      <c r="M11" s="54">
        <v>200</v>
      </c>
      <c r="Q11" t="e">
        <f ca="1">OFFSET($I$1,0,0,COUNTA($I:$I),COUNTA($I$1:$M$1))</f>
        <v>#VALUE!</v>
      </c>
    </row>
    <row r="12" spans="1:17" x14ac:dyDescent="0.3">
      <c r="A12" s="48" t="s">
        <v>65</v>
      </c>
      <c r="B12" s="49"/>
      <c r="C12" s="49"/>
      <c r="D12" s="49"/>
      <c r="E12" s="49"/>
      <c r="F12" s="51" t="str">
        <f t="shared" si="1"/>
        <v>Mustard 5222 - 500 Gm.-units</v>
      </c>
      <c r="G12" s="30" t="s">
        <v>208</v>
      </c>
      <c r="I12" s="53" t="s">
        <v>152</v>
      </c>
      <c r="J12" s="54"/>
      <c r="K12" s="54"/>
      <c r="L12" s="54"/>
      <c r="M12" s="54"/>
    </row>
    <row r="13" spans="1:17" x14ac:dyDescent="0.3">
      <c r="A13" s="48" t="s">
        <v>66</v>
      </c>
      <c r="B13" s="49"/>
      <c r="C13" s="71">
        <v>660</v>
      </c>
      <c r="D13" s="71">
        <v>120</v>
      </c>
      <c r="E13" s="71">
        <v>540</v>
      </c>
      <c r="F13" s="51" t="str">
        <f t="shared" si="1"/>
        <v>Mustard Kesari 5111 - 500Gm.-units</v>
      </c>
      <c r="G13" s="30" t="s">
        <v>209</v>
      </c>
      <c r="I13" s="53" t="s">
        <v>153</v>
      </c>
      <c r="J13" s="54"/>
      <c r="K13" s="54">
        <v>60</v>
      </c>
      <c r="L13" s="54">
        <v>5</v>
      </c>
      <c r="M13" s="54">
        <v>55</v>
      </c>
    </row>
    <row r="14" spans="1:17" x14ac:dyDescent="0.3">
      <c r="A14" s="48" t="s">
        <v>67</v>
      </c>
      <c r="B14" s="49"/>
      <c r="C14" s="49"/>
      <c r="D14" s="49"/>
      <c r="E14" s="49"/>
      <c r="F14" s="51" t="str">
        <f t="shared" si="1"/>
        <v>Mustard Kesari Gold - 500 Gm.-units</v>
      </c>
      <c r="G14" s="30" t="s">
        <v>210</v>
      </c>
      <c r="I14" s="53" t="s">
        <v>154</v>
      </c>
      <c r="J14" s="54">
        <v>200</v>
      </c>
      <c r="K14" s="54">
        <v>100</v>
      </c>
      <c r="L14" s="54">
        <v>50</v>
      </c>
      <c r="M14" s="54">
        <v>250</v>
      </c>
    </row>
    <row r="15" spans="1:17" x14ac:dyDescent="0.3">
      <c r="A15" s="48" t="s">
        <v>68</v>
      </c>
      <c r="B15" s="72">
        <v>750</v>
      </c>
      <c r="C15" s="72">
        <v>2000</v>
      </c>
      <c r="D15" s="72">
        <v>2748</v>
      </c>
      <c r="E15" s="72">
        <v>2</v>
      </c>
      <c r="F15" s="51" t="str">
        <f t="shared" si="1"/>
        <v>Admire - 2 Gm.-units</v>
      </c>
      <c r="G15" s="30" t="s">
        <v>32</v>
      </c>
      <c r="I15" s="53" t="s">
        <v>155</v>
      </c>
      <c r="J15" s="54"/>
      <c r="K15" s="54">
        <v>60</v>
      </c>
      <c r="L15" s="54"/>
      <c r="M15" s="54">
        <v>60</v>
      </c>
    </row>
    <row r="16" spans="1:17" x14ac:dyDescent="0.3">
      <c r="A16" s="48" t="s">
        <v>69</v>
      </c>
      <c r="B16" s="71">
        <v>111</v>
      </c>
      <c r="C16" s="71">
        <v>150</v>
      </c>
      <c r="D16" s="49"/>
      <c r="E16" s="71">
        <v>261</v>
      </c>
      <c r="F16" s="51" t="str">
        <f t="shared" si="1"/>
        <v>Admire 30 Gm.-units</v>
      </c>
      <c r="G16" s="30" t="s">
        <v>211</v>
      </c>
      <c r="I16" s="53" t="s">
        <v>156</v>
      </c>
      <c r="J16" s="54">
        <v>40</v>
      </c>
      <c r="K16" s="54">
        <v>440</v>
      </c>
      <c r="L16" s="54">
        <v>80</v>
      </c>
      <c r="M16" s="54">
        <v>400</v>
      </c>
    </row>
    <row r="17" spans="1:13" x14ac:dyDescent="0.3">
      <c r="A17" s="48" t="s">
        <v>70</v>
      </c>
      <c r="B17" s="49"/>
      <c r="C17" s="71">
        <v>450</v>
      </c>
      <c r="D17" s="49"/>
      <c r="E17" s="71">
        <v>450</v>
      </c>
      <c r="F17" s="51" t="str">
        <f t="shared" si="1"/>
        <v>Alanto - 100 Ml.-units</v>
      </c>
      <c r="G17" s="30" t="s">
        <v>38</v>
      </c>
      <c r="I17" s="53" t="s">
        <v>157</v>
      </c>
      <c r="J17" s="54"/>
      <c r="K17" s="54">
        <v>40</v>
      </c>
      <c r="L17" s="54"/>
      <c r="M17" s="54">
        <v>40</v>
      </c>
    </row>
    <row r="18" spans="1:13" x14ac:dyDescent="0.3">
      <c r="A18" s="48" t="s">
        <v>71</v>
      </c>
      <c r="B18" s="49"/>
      <c r="C18" s="71">
        <v>20</v>
      </c>
      <c r="D18" s="49"/>
      <c r="E18" s="71">
        <v>20</v>
      </c>
      <c r="F18" s="51" t="str">
        <f t="shared" si="1"/>
        <v>Alanto - 500 Ml.-units</v>
      </c>
      <c r="G18" s="30" t="s">
        <v>212</v>
      </c>
      <c r="I18" s="53" t="s">
        <v>158</v>
      </c>
      <c r="J18" s="54"/>
      <c r="K18" s="54"/>
      <c r="L18" s="54"/>
      <c r="M18" s="54"/>
    </row>
    <row r="19" spans="1:13" x14ac:dyDescent="0.3">
      <c r="A19" s="48" t="s">
        <v>72</v>
      </c>
      <c r="B19" s="49"/>
      <c r="C19" s="71">
        <v>280</v>
      </c>
      <c r="D19" s="71">
        <v>180</v>
      </c>
      <c r="E19" s="71">
        <v>100</v>
      </c>
      <c r="F19" s="51" t="str">
        <f t="shared" si="1"/>
        <v>Ambition - 100 Ml.-units</v>
      </c>
      <c r="G19" s="30" t="s">
        <v>213</v>
      </c>
      <c r="I19" s="53" t="s">
        <v>159</v>
      </c>
      <c r="J19" s="54"/>
      <c r="K19" s="54"/>
      <c r="L19" s="54"/>
      <c r="M19" s="54"/>
    </row>
    <row r="20" spans="1:13" x14ac:dyDescent="0.3">
      <c r="A20" s="48" t="s">
        <v>73</v>
      </c>
      <c r="B20" s="73">
        <v>10</v>
      </c>
      <c r="C20" s="73">
        <v>420</v>
      </c>
      <c r="D20" s="73">
        <v>170</v>
      </c>
      <c r="E20" s="73">
        <v>260</v>
      </c>
      <c r="F20" s="51" t="str">
        <f>TRIM(A20&amp;"-lits.")</f>
        <v>Ambition - 1 Lt.-lits.</v>
      </c>
      <c r="G20" s="30" t="s">
        <v>42</v>
      </c>
      <c r="I20" s="53" t="s">
        <v>160</v>
      </c>
      <c r="J20" s="54"/>
      <c r="K20" s="54">
        <v>800</v>
      </c>
      <c r="L20" s="54">
        <v>570</v>
      </c>
      <c r="M20" s="54">
        <v>230</v>
      </c>
    </row>
    <row r="21" spans="1:13" x14ac:dyDescent="0.3">
      <c r="A21" s="48" t="s">
        <v>74</v>
      </c>
      <c r="B21" s="71">
        <v>40</v>
      </c>
      <c r="C21" s="71">
        <v>680</v>
      </c>
      <c r="D21" s="71">
        <v>240</v>
      </c>
      <c r="E21" s="71">
        <v>480</v>
      </c>
      <c r="F21" s="51" t="str">
        <f t="shared" si="1"/>
        <v>Ambition - 250 Ml.-units</v>
      </c>
      <c r="G21" s="30" t="s">
        <v>145</v>
      </c>
      <c r="I21" s="53" t="s">
        <v>161</v>
      </c>
      <c r="J21" s="54"/>
      <c r="K21" s="54"/>
      <c r="L21" s="54"/>
      <c r="M21" s="54"/>
    </row>
    <row r="22" spans="1:13" x14ac:dyDescent="0.3">
      <c r="A22" s="48" t="s">
        <v>75</v>
      </c>
      <c r="B22" s="71">
        <v>240</v>
      </c>
      <c r="C22" s="71">
        <v>840</v>
      </c>
      <c r="D22" s="71">
        <v>460</v>
      </c>
      <c r="E22" s="71">
        <v>620</v>
      </c>
      <c r="F22" s="51" t="str">
        <f t="shared" si="1"/>
        <v>Ambition - 500 Ml.-units</v>
      </c>
      <c r="G22" s="30" t="s">
        <v>146</v>
      </c>
      <c r="I22" s="53" t="s">
        <v>162</v>
      </c>
      <c r="J22" s="54"/>
      <c r="K22" s="54">
        <v>100</v>
      </c>
      <c r="L22" s="54"/>
      <c r="M22" s="54">
        <v>100</v>
      </c>
    </row>
    <row r="23" spans="1:13" x14ac:dyDescent="0.3">
      <c r="A23" s="48" t="s">
        <v>76</v>
      </c>
      <c r="B23" s="71">
        <v>50</v>
      </c>
      <c r="C23" s="71">
        <v>200</v>
      </c>
      <c r="D23" s="49"/>
      <c r="E23" s="71">
        <v>250</v>
      </c>
      <c r="F23" s="51" t="str">
        <f t="shared" si="1"/>
        <v>Antracol - 100 Gm.-units</v>
      </c>
      <c r="G23" s="30" t="s">
        <v>147</v>
      </c>
      <c r="I23" s="53" t="s">
        <v>163</v>
      </c>
      <c r="J23" s="54">
        <v>100</v>
      </c>
      <c r="K23" s="54">
        <v>320</v>
      </c>
      <c r="L23" s="54">
        <v>90</v>
      </c>
      <c r="M23" s="54">
        <v>330</v>
      </c>
    </row>
    <row r="24" spans="1:13" x14ac:dyDescent="0.3">
      <c r="A24" s="48" t="s">
        <v>77</v>
      </c>
      <c r="B24" s="49"/>
      <c r="C24" s="70">
        <v>360</v>
      </c>
      <c r="D24" s="70">
        <v>60</v>
      </c>
      <c r="E24" s="70">
        <v>300</v>
      </c>
      <c r="F24" s="51" t="str">
        <f>TRIM(A24&amp;"-kg.")</f>
        <v>Antracol - 1 Kg.-kg.</v>
      </c>
      <c r="G24" s="30" t="s">
        <v>148</v>
      </c>
      <c r="I24" s="53" t="s">
        <v>164</v>
      </c>
      <c r="J24" s="54"/>
      <c r="K24" s="54">
        <v>240</v>
      </c>
      <c r="L24" s="54">
        <v>43</v>
      </c>
      <c r="M24" s="54">
        <v>197</v>
      </c>
    </row>
    <row r="25" spans="1:13" x14ac:dyDescent="0.3">
      <c r="A25" s="48" t="s">
        <v>78</v>
      </c>
      <c r="B25" s="49"/>
      <c r="C25" s="71">
        <v>600</v>
      </c>
      <c r="D25" s="71">
        <v>160</v>
      </c>
      <c r="E25" s="71">
        <v>440</v>
      </c>
      <c r="F25" s="51" t="str">
        <f t="shared" si="1"/>
        <v>Antracol 250 Gm.-units</v>
      </c>
      <c r="G25" s="30" t="s">
        <v>149</v>
      </c>
      <c r="I25" s="53" t="s">
        <v>165</v>
      </c>
      <c r="J25" s="54"/>
      <c r="K25" s="54">
        <v>140</v>
      </c>
      <c r="L25" s="54">
        <v>20</v>
      </c>
      <c r="M25" s="54">
        <v>120</v>
      </c>
    </row>
    <row r="26" spans="1:13" x14ac:dyDescent="0.3">
      <c r="A26" s="48" t="s">
        <v>79</v>
      </c>
      <c r="B26" s="49"/>
      <c r="C26" s="71">
        <v>1160</v>
      </c>
      <c r="D26" s="71">
        <v>80</v>
      </c>
      <c r="E26" s="71">
        <v>1080</v>
      </c>
      <c r="F26" s="51" t="str">
        <f t="shared" si="1"/>
        <v>Antracol - 500 Gm.-units</v>
      </c>
      <c r="G26" s="30" t="s">
        <v>150</v>
      </c>
      <c r="I26" s="53" t="s">
        <v>166</v>
      </c>
      <c r="J26" s="54">
        <v>40</v>
      </c>
      <c r="K26" s="54">
        <v>940</v>
      </c>
      <c r="L26" s="54">
        <v>30</v>
      </c>
      <c r="M26" s="54">
        <v>950</v>
      </c>
    </row>
    <row r="27" spans="1:13" x14ac:dyDescent="0.3">
      <c r="A27" s="48" t="s">
        <v>80</v>
      </c>
      <c r="B27" s="49"/>
      <c r="C27" s="71">
        <v>200</v>
      </c>
      <c r="D27" s="49"/>
      <c r="E27" s="71">
        <v>200</v>
      </c>
      <c r="F27" s="51" t="str">
        <f t="shared" si="1"/>
        <v>Belt Expert Sc 480 - 100 Ml.-units</v>
      </c>
      <c r="G27" s="30" t="s">
        <v>151</v>
      </c>
      <c r="I27" s="53" t="s">
        <v>167</v>
      </c>
      <c r="J27" s="54">
        <v>72</v>
      </c>
      <c r="K27" s="54">
        <v>2808</v>
      </c>
      <c r="L27" s="54">
        <v>896</v>
      </c>
      <c r="M27" s="54">
        <v>1984</v>
      </c>
    </row>
    <row r="28" spans="1:13" x14ac:dyDescent="0.3">
      <c r="A28" s="48" t="s">
        <v>81</v>
      </c>
      <c r="B28" s="49"/>
      <c r="C28" s="49"/>
      <c r="D28" s="49"/>
      <c r="E28" s="49"/>
      <c r="F28" s="51" t="str">
        <f t="shared" si="1"/>
        <v>Confidor Super - 50 Ml-units</v>
      </c>
      <c r="G28" s="30" t="s">
        <v>152</v>
      </c>
      <c r="I28" s="53" t="s">
        <v>168</v>
      </c>
      <c r="J28" s="54"/>
      <c r="K28" s="54"/>
      <c r="L28" s="54"/>
      <c r="M28" s="54"/>
    </row>
    <row r="29" spans="1:13" x14ac:dyDescent="0.3">
      <c r="A29" s="48" t="s">
        <v>82</v>
      </c>
      <c r="B29" s="49"/>
      <c r="C29" s="71">
        <v>60</v>
      </c>
      <c r="D29" s="71">
        <v>5</v>
      </c>
      <c r="E29" s="71">
        <v>55</v>
      </c>
      <c r="F29" s="51" t="str">
        <f t="shared" si="1"/>
        <v>Council Activ WG30 - 90 Gm.-units</v>
      </c>
      <c r="G29" s="30" t="s">
        <v>153</v>
      </c>
      <c r="I29" s="53" t="s">
        <v>169</v>
      </c>
      <c r="J29" s="54"/>
      <c r="K29" s="54">
        <v>80</v>
      </c>
      <c r="L29" s="54">
        <v>80</v>
      </c>
      <c r="M29" s="54"/>
    </row>
    <row r="30" spans="1:13" x14ac:dyDescent="0.3">
      <c r="A30" s="48" t="s">
        <v>83</v>
      </c>
      <c r="B30" s="71">
        <v>100</v>
      </c>
      <c r="C30" s="71">
        <v>150</v>
      </c>
      <c r="D30" s="49"/>
      <c r="E30" s="71">
        <v>250</v>
      </c>
      <c r="F30" s="51" t="str">
        <f t="shared" si="1"/>
        <v>Decis 101 Ec - 100 Ml.-units</v>
      </c>
      <c r="G30" s="30" t="s">
        <v>163</v>
      </c>
      <c r="I30" s="53" t="s">
        <v>170</v>
      </c>
      <c r="J30" s="54">
        <v>50</v>
      </c>
      <c r="K30" s="54"/>
      <c r="L30" s="54">
        <v>50</v>
      </c>
      <c r="M30" s="54"/>
    </row>
    <row r="31" spans="1:13" x14ac:dyDescent="0.3">
      <c r="A31" s="48" t="s">
        <v>84</v>
      </c>
      <c r="B31" s="49"/>
      <c r="C31" s="49"/>
      <c r="D31" s="49"/>
      <c r="E31" s="49"/>
      <c r="F31" s="51" t="str">
        <f t="shared" si="1"/>
        <v>Decis 101 EC - 50 Ml.-units</v>
      </c>
      <c r="G31" s="30" t="s">
        <v>158</v>
      </c>
      <c r="I31" s="53" t="s">
        <v>171</v>
      </c>
      <c r="J31" s="54">
        <v>20</v>
      </c>
      <c r="K31" s="54">
        <v>40</v>
      </c>
      <c r="L31" s="54">
        <v>20</v>
      </c>
      <c r="M31" s="54">
        <v>40</v>
      </c>
    </row>
    <row r="32" spans="1:13" x14ac:dyDescent="0.3">
      <c r="A32" s="48" t="s">
        <v>85</v>
      </c>
      <c r="B32" s="71">
        <v>200</v>
      </c>
      <c r="C32" s="71">
        <v>100</v>
      </c>
      <c r="D32" s="71">
        <v>50</v>
      </c>
      <c r="E32" s="71">
        <v>250</v>
      </c>
      <c r="F32" s="51" t="str">
        <f t="shared" si="1"/>
        <v>Decis 28 EC - 100 Ml.-units</v>
      </c>
      <c r="G32" s="30" t="s">
        <v>154</v>
      </c>
      <c r="I32" s="53" t="s">
        <v>172</v>
      </c>
      <c r="J32" s="54">
        <v>56</v>
      </c>
      <c r="K32" s="54">
        <v>1528</v>
      </c>
      <c r="L32" s="54">
        <v>1584</v>
      </c>
      <c r="M32" s="54"/>
    </row>
    <row r="33" spans="1:13" x14ac:dyDescent="0.3">
      <c r="A33" s="48" t="s">
        <v>86</v>
      </c>
      <c r="B33" s="49"/>
      <c r="C33" s="73">
        <v>60</v>
      </c>
      <c r="D33" s="49"/>
      <c r="E33" s="73">
        <v>60</v>
      </c>
      <c r="F33" s="51" t="str">
        <f>TRIM(A33&amp;"-lits.")</f>
        <v>Decis 28 Ec - 1 Lit.-lits.</v>
      </c>
      <c r="G33" s="30" t="s">
        <v>155</v>
      </c>
      <c r="I33" s="53" t="s">
        <v>173</v>
      </c>
      <c r="J33" s="54"/>
      <c r="K33" s="54">
        <v>78</v>
      </c>
      <c r="L33" s="54">
        <v>78</v>
      </c>
      <c r="M33" s="54"/>
    </row>
    <row r="34" spans="1:13" x14ac:dyDescent="0.3">
      <c r="A34" s="48" t="s">
        <v>87</v>
      </c>
      <c r="B34" s="71">
        <v>40</v>
      </c>
      <c r="C34" s="71">
        <v>440</v>
      </c>
      <c r="D34" s="71">
        <v>80</v>
      </c>
      <c r="E34" s="71">
        <v>400</v>
      </c>
      <c r="F34" s="51" t="str">
        <f t="shared" si="1"/>
        <v>Decis 28 EC - 250 Ml.-units</v>
      </c>
      <c r="G34" s="30" t="s">
        <v>156</v>
      </c>
      <c r="I34" s="53" t="s">
        <v>174</v>
      </c>
      <c r="J34" s="54">
        <v>40</v>
      </c>
      <c r="K34" s="54">
        <v>330</v>
      </c>
      <c r="L34" s="54">
        <v>370</v>
      </c>
      <c r="M34" s="54"/>
    </row>
    <row r="35" spans="1:13" x14ac:dyDescent="0.3">
      <c r="A35" s="48" t="s">
        <v>88</v>
      </c>
      <c r="B35" s="49"/>
      <c r="C35" s="71">
        <v>40</v>
      </c>
      <c r="D35" s="49"/>
      <c r="E35" s="71">
        <v>40</v>
      </c>
      <c r="F35" s="51" t="str">
        <f t="shared" si="1"/>
        <v>Decis 28 Ec - 500 Ml.-units</v>
      </c>
      <c r="G35" s="30" t="s">
        <v>157</v>
      </c>
      <c r="I35" s="53" t="s">
        <v>175</v>
      </c>
      <c r="J35" s="54">
        <v>690</v>
      </c>
      <c r="K35" s="54">
        <v>-300</v>
      </c>
      <c r="L35" s="54">
        <v>240</v>
      </c>
      <c r="M35" s="54">
        <v>150</v>
      </c>
    </row>
    <row r="36" spans="1:13" x14ac:dyDescent="0.3">
      <c r="A36" s="48" t="s">
        <v>89</v>
      </c>
      <c r="B36" s="49"/>
      <c r="C36" s="71">
        <v>100</v>
      </c>
      <c r="D36" s="49"/>
      <c r="E36" s="71">
        <v>100</v>
      </c>
      <c r="F36" s="51" t="str">
        <f t="shared" si="1"/>
        <v>Emesto Prime - 100 Ml.-units</v>
      </c>
      <c r="G36" s="30" t="s">
        <v>214</v>
      </c>
      <c r="I36" s="53" t="s">
        <v>176</v>
      </c>
      <c r="J36" s="54">
        <v>300</v>
      </c>
      <c r="K36" s="54">
        <v>-100</v>
      </c>
      <c r="L36" s="54">
        <v>200</v>
      </c>
      <c r="M36" s="54"/>
    </row>
    <row r="37" spans="1:13" x14ac:dyDescent="0.3">
      <c r="A37" s="48" t="s">
        <v>90</v>
      </c>
      <c r="B37" s="49"/>
      <c r="C37" s="49"/>
      <c r="D37" s="49"/>
      <c r="E37" s="49"/>
      <c r="F37" s="51" t="str">
        <f t="shared" si="1"/>
        <v>Emesto Prime - 250 Ml.-units</v>
      </c>
      <c r="G37" s="30" t="s">
        <v>215</v>
      </c>
      <c r="I37" s="53" t="s">
        <v>177</v>
      </c>
      <c r="J37" s="54">
        <v>20</v>
      </c>
      <c r="K37" s="54"/>
      <c r="L37" s="54"/>
      <c r="M37" s="54">
        <v>20</v>
      </c>
    </row>
    <row r="38" spans="1:13" x14ac:dyDescent="0.3">
      <c r="A38" s="48" t="s">
        <v>91</v>
      </c>
      <c r="B38" s="49"/>
      <c r="C38" s="49"/>
      <c r="D38" s="49"/>
      <c r="E38" s="49"/>
      <c r="F38" s="51" t="str">
        <f t="shared" si="1"/>
        <v>Ethrel - 100 Ml.-units</v>
      </c>
      <c r="G38" s="30" t="s">
        <v>159</v>
      </c>
      <c r="I38" s="53" t="s">
        <v>178</v>
      </c>
      <c r="J38" s="54"/>
      <c r="K38" s="54">
        <v>50</v>
      </c>
      <c r="L38" s="54"/>
      <c r="M38" s="54">
        <v>50</v>
      </c>
    </row>
    <row r="39" spans="1:13" x14ac:dyDescent="0.3">
      <c r="A39" s="48" t="s">
        <v>92</v>
      </c>
      <c r="B39" s="49"/>
      <c r="C39" s="71">
        <v>800</v>
      </c>
      <c r="D39" s="71">
        <v>570</v>
      </c>
      <c r="E39" s="71">
        <v>230</v>
      </c>
      <c r="F39" s="51" t="str">
        <f t="shared" si="1"/>
        <v>Fame - 10 Ml.-units</v>
      </c>
      <c r="G39" s="30" t="s">
        <v>160</v>
      </c>
      <c r="I39" s="53" t="s">
        <v>179</v>
      </c>
      <c r="J39" s="54"/>
      <c r="K39" s="54"/>
      <c r="L39" s="54"/>
      <c r="M39" s="54"/>
    </row>
    <row r="40" spans="1:13" x14ac:dyDescent="0.3">
      <c r="A40" s="48" t="s">
        <v>93</v>
      </c>
      <c r="B40" s="49"/>
      <c r="C40" s="49"/>
      <c r="D40" s="49"/>
      <c r="E40" s="49"/>
      <c r="F40" s="51" t="str">
        <f t="shared" si="1"/>
        <v>Fame - 50 Ml.-units</v>
      </c>
      <c r="G40" s="30" t="s">
        <v>161</v>
      </c>
      <c r="I40" s="53" t="s">
        <v>180</v>
      </c>
      <c r="J40" s="54">
        <v>50</v>
      </c>
      <c r="K40" s="54"/>
      <c r="L40" s="54"/>
      <c r="M40" s="54">
        <v>50</v>
      </c>
    </row>
    <row r="41" spans="1:13" x14ac:dyDescent="0.3">
      <c r="A41" s="48" t="s">
        <v>94</v>
      </c>
      <c r="B41" s="49"/>
      <c r="C41" s="49"/>
      <c r="D41" s="49"/>
      <c r="E41" s="49"/>
      <c r="F41" s="51" t="str">
        <f>TRIM(A41&amp;"-lits.")</f>
        <v>Flotis 1 Lit.-lits.</v>
      </c>
      <c r="G41" s="30" t="s">
        <v>216</v>
      </c>
      <c r="I41" s="53" t="s">
        <v>181</v>
      </c>
      <c r="J41" s="54"/>
      <c r="K41" s="54">
        <v>60</v>
      </c>
      <c r="L41" s="54"/>
      <c r="M41" s="54">
        <v>60</v>
      </c>
    </row>
    <row r="42" spans="1:13" x14ac:dyDescent="0.3">
      <c r="A42" s="48" t="s">
        <v>95</v>
      </c>
      <c r="B42" s="49"/>
      <c r="C42" s="71">
        <v>100</v>
      </c>
      <c r="D42" s="49"/>
      <c r="E42" s="71">
        <v>100</v>
      </c>
      <c r="F42" s="51" t="str">
        <f t="shared" si="1"/>
        <v>Folicur - 100 Ml.-units</v>
      </c>
      <c r="G42" s="30" t="s">
        <v>162</v>
      </c>
      <c r="I42" s="53" t="s">
        <v>182</v>
      </c>
      <c r="J42" s="54"/>
      <c r="K42" s="54">
        <v>100</v>
      </c>
      <c r="L42" s="54"/>
      <c r="M42" s="54">
        <v>100</v>
      </c>
    </row>
    <row r="43" spans="1:13" x14ac:dyDescent="0.3">
      <c r="A43" s="48" t="s">
        <v>96</v>
      </c>
      <c r="B43" s="49"/>
      <c r="C43" s="73">
        <v>170</v>
      </c>
      <c r="D43" s="73">
        <v>90</v>
      </c>
      <c r="E43" s="73">
        <v>80</v>
      </c>
      <c r="F43" s="51" t="str">
        <f>TRIM(A43&amp;"-lits.")</f>
        <v>Folicur - 1 Lit.-lits.</v>
      </c>
      <c r="G43" s="30" t="s">
        <v>163</v>
      </c>
      <c r="I43" s="53" t="s">
        <v>183</v>
      </c>
      <c r="J43" s="54">
        <v>200</v>
      </c>
      <c r="K43" s="54"/>
      <c r="L43" s="54">
        <v>200</v>
      </c>
      <c r="M43" s="54"/>
    </row>
    <row r="44" spans="1:13" x14ac:dyDescent="0.3">
      <c r="A44" s="48" t="s">
        <v>97</v>
      </c>
      <c r="B44" s="49"/>
      <c r="C44" s="71">
        <v>240</v>
      </c>
      <c r="D44" s="71">
        <v>43</v>
      </c>
      <c r="E44" s="71">
        <v>197</v>
      </c>
      <c r="F44" s="51" t="str">
        <f t="shared" si="1"/>
        <v>Folicur - 250 Ml.-units</v>
      </c>
      <c r="G44" s="30" t="s">
        <v>164</v>
      </c>
      <c r="I44" s="53" t="s">
        <v>184</v>
      </c>
      <c r="J44" s="54"/>
      <c r="K44" s="54">
        <v>40</v>
      </c>
      <c r="L44" s="54"/>
      <c r="M44" s="54">
        <v>40</v>
      </c>
    </row>
    <row r="45" spans="1:13" x14ac:dyDescent="0.3">
      <c r="A45" s="48" t="s">
        <v>98</v>
      </c>
      <c r="B45" s="49"/>
      <c r="C45" s="71">
        <v>140</v>
      </c>
      <c r="D45" s="71">
        <v>20</v>
      </c>
      <c r="E45" s="71">
        <v>120</v>
      </c>
      <c r="F45" s="51" t="str">
        <f t="shared" si="1"/>
        <v>Folicur - 500 Ml.-units</v>
      </c>
      <c r="G45" s="30" t="s">
        <v>165</v>
      </c>
      <c r="I45" s="53" t="s">
        <v>185</v>
      </c>
      <c r="J45" s="54">
        <v>21593</v>
      </c>
      <c r="K45" s="54">
        <v>41620</v>
      </c>
      <c r="L45" s="54">
        <v>40963</v>
      </c>
      <c r="M45" s="54">
        <v>22250</v>
      </c>
    </row>
    <row r="46" spans="1:13" x14ac:dyDescent="0.3">
      <c r="A46" s="48" t="s">
        <v>99</v>
      </c>
      <c r="B46" s="71">
        <v>40</v>
      </c>
      <c r="C46" s="71">
        <v>940</v>
      </c>
      <c r="D46" s="71">
        <v>30</v>
      </c>
      <c r="E46" s="71">
        <v>950</v>
      </c>
      <c r="F46" s="51" t="str">
        <f t="shared" si="1"/>
        <v>Foost - 250 Gm.-units</v>
      </c>
      <c r="G46" s="30" t="s">
        <v>166</v>
      </c>
      <c r="I46" s="53" t="s">
        <v>186</v>
      </c>
      <c r="J46" s="54"/>
      <c r="K46" s="54">
        <v>50</v>
      </c>
      <c r="L46" s="54"/>
      <c r="M46" s="54">
        <v>50</v>
      </c>
    </row>
    <row r="47" spans="1:13" x14ac:dyDescent="0.3">
      <c r="A47" s="48" t="s">
        <v>100</v>
      </c>
      <c r="B47" s="71">
        <v>72</v>
      </c>
      <c r="C47" s="71">
        <v>2808</v>
      </c>
      <c r="D47" s="71">
        <v>896</v>
      </c>
      <c r="E47" s="71">
        <v>1984</v>
      </c>
      <c r="F47" s="51" t="str">
        <f t="shared" si="1"/>
        <v>Foost - 500 Gm.-units</v>
      </c>
      <c r="G47" s="30" t="s">
        <v>167</v>
      </c>
      <c r="I47" s="53" t="s">
        <v>187</v>
      </c>
      <c r="J47" s="54"/>
      <c r="K47" s="54"/>
      <c r="L47" s="54"/>
      <c r="M47" s="54"/>
    </row>
    <row r="48" spans="1:13" x14ac:dyDescent="0.3">
      <c r="A48" s="48" t="s">
        <v>101</v>
      </c>
      <c r="B48" s="49"/>
      <c r="C48" s="49"/>
      <c r="D48" s="49"/>
      <c r="E48" s="49"/>
      <c r="F48" s="51" t="str">
        <f t="shared" si="1"/>
        <v>Gaucho - 100 Ml.-units</v>
      </c>
      <c r="G48" s="30" t="s">
        <v>217</v>
      </c>
      <c r="I48" s="53" t="s">
        <v>188</v>
      </c>
      <c r="J48" s="54"/>
      <c r="K48" s="54">
        <v>40</v>
      </c>
      <c r="L48" s="54"/>
      <c r="M48" s="54">
        <v>40</v>
      </c>
    </row>
    <row r="49" spans="1:13" x14ac:dyDescent="0.3">
      <c r="A49" s="48" t="s">
        <v>102</v>
      </c>
      <c r="B49" s="49"/>
      <c r="C49" s="49"/>
      <c r="D49" s="49"/>
      <c r="E49" s="49"/>
      <c r="F49" s="51" t="str">
        <f>TRIM(A49&amp;"-lits.")</f>
        <v>Gaucho - 1 Lit.-lits.</v>
      </c>
      <c r="G49" s="30" t="s">
        <v>217</v>
      </c>
      <c r="I49" s="53" t="s">
        <v>189</v>
      </c>
      <c r="J49" s="54">
        <v>904</v>
      </c>
      <c r="K49" s="54">
        <v>2100</v>
      </c>
      <c r="L49" s="54">
        <v>164</v>
      </c>
      <c r="M49" s="54">
        <v>2840</v>
      </c>
    </row>
    <row r="50" spans="1:13" x14ac:dyDescent="0.3">
      <c r="A50" s="48" t="s">
        <v>103</v>
      </c>
      <c r="B50" s="49"/>
      <c r="C50" s="49"/>
      <c r="D50" s="49"/>
      <c r="E50" s="49"/>
      <c r="F50" s="51" t="str">
        <f t="shared" si="1"/>
        <v>Gaucho - 50 Ml.-units</v>
      </c>
      <c r="G50" s="30" t="s">
        <v>168</v>
      </c>
      <c r="I50" s="53" t="s">
        <v>190</v>
      </c>
      <c r="J50" s="54">
        <v>10</v>
      </c>
      <c r="K50" s="54"/>
      <c r="L50" s="54">
        <v>10</v>
      </c>
      <c r="M50" s="54"/>
    </row>
    <row r="51" spans="1:13" x14ac:dyDescent="0.3">
      <c r="A51" s="48" t="s">
        <v>104</v>
      </c>
      <c r="B51" s="49"/>
      <c r="C51" s="71">
        <v>8</v>
      </c>
      <c r="D51" s="71">
        <v>8</v>
      </c>
      <c r="E51" s="49"/>
      <c r="F51" s="51" t="str">
        <f t="shared" si="1"/>
        <v>Glamore - 250 Gm.-units</v>
      </c>
      <c r="G51" s="30" t="s">
        <v>218</v>
      </c>
      <c r="I51" s="53" t="s">
        <v>191</v>
      </c>
      <c r="J51" s="54"/>
      <c r="K51" s="54">
        <v>900</v>
      </c>
      <c r="L51" s="54"/>
      <c r="M51" s="54">
        <v>900</v>
      </c>
    </row>
    <row r="52" spans="1:13" x14ac:dyDescent="0.3">
      <c r="A52" s="48" t="s">
        <v>105</v>
      </c>
      <c r="B52" s="49"/>
      <c r="C52" s="71">
        <v>80</v>
      </c>
      <c r="D52" s="71">
        <v>80</v>
      </c>
      <c r="E52" s="49"/>
      <c r="F52" s="51" t="str">
        <f t="shared" si="1"/>
        <v>Glamore - 50 Gr.-units</v>
      </c>
      <c r="G52" s="30" t="s">
        <v>169</v>
      </c>
      <c r="I52" s="53" t="s">
        <v>192</v>
      </c>
      <c r="J52" s="54"/>
      <c r="K52" s="54">
        <v>250</v>
      </c>
      <c r="L52" s="54">
        <v>250</v>
      </c>
      <c r="M52" s="54"/>
    </row>
    <row r="53" spans="1:13" x14ac:dyDescent="0.3">
      <c r="A53" s="48" t="s">
        <v>106</v>
      </c>
      <c r="B53" s="71">
        <v>50</v>
      </c>
      <c r="C53" s="49"/>
      <c r="D53" s="71">
        <v>50</v>
      </c>
      <c r="E53" s="49"/>
      <c r="F53" s="51" t="str">
        <f t="shared" si="1"/>
        <v>Infinito - 100 Ml.-units</v>
      </c>
      <c r="G53" s="30" t="s">
        <v>170</v>
      </c>
      <c r="I53" s="53" t="s">
        <v>193</v>
      </c>
      <c r="J53" s="54">
        <v>20</v>
      </c>
      <c r="K53" s="54">
        <v>-20</v>
      </c>
      <c r="L53" s="54"/>
      <c r="M53" s="54"/>
    </row>
    <row r="54" spans="1:13" x14ac:dyDescent="0.3">
      <c r="A54" s="48" t="s">
        <v>107</v>
      </c>
      <c r="B54" s="71">
        <v>20</v>
      </c>
      <c r="C54" s="71">
        <v>40</v>
      </c>
      <c r="D54" s="71">
        <v>20</v>
      </c>
      <c r="E54" s="71">
        <v>40</v>
      </c>
      <c r="F54" s="51" t="str">
        <f t="shared" si="1"/>
        <v>Infinito - 500 Ml.-units</v>
      </c>
      <c r="G54" s="30" t="s">
        <v>171</v>
      </c>
      <c r="I54" s="53" t="s">
        <v>194</v>
      </c>
      <c r="J54" s="54"/>
      <c r="K54" s="54">
        <v>40</v>
      </c>
      <c r="L54" s="54">
        <v>40</v>
      </c>
      <c r="M54" s="54"/>
    </row>
    <row r="55" spans="1:13" x14ac:dyDescent="0.3">
      <c r="A55" s="48" t="s">
        <v>108</v>
      </c>
      <c r="B55" s="71">
        <v>56</v>
      </c>
      <c r="C55" s="71">
        <v>1528</v>
      </c>
      <c r="D55" s="71">
        <v>1584</v>
      </c>
      <c r="E55" s="49"/>
      <c r="F55" s="51" t="str">
        <f t="shared" si="1"/>
        <v>Laudis - 115 Ml.-units</v>
      </c>
      <c r="G55" s="30" t="s">
        <v>172</v>
      </c>
      <c r="I55" s="53" t="s">
        <v>195</v>
      </c>
      <c r="J55" s="54">
        <v>40</v>
      </c>
      <c r="K55" s="54">
        <v>-40</v>
      </c>
      <c r="L55" s="54"/>
      <c r="M55" s="54"/>
    </row>
    <row r="56" spans="1:13" x14ac:dyDescent="0.3">
      <c r="A56" s="48" t="s">
        <v>109</v>
      </c>
      <c r="B56" s="49"/>
      <c r="C56" s="71">
        <v>78</v>
      </c>
      <c r="D56" s="71">
        <v>78</v>
      </c>
      <c r="E56" s="49"/>
      <c r="F56" s="51" t="str">
        <f t="shared" si="1"/>
        <v>Laudis - 230 Ml.-units</v>
      </c>
      <c r="G56" s="30" t="s">
        <v>173</v>
      </c>
      <c r="I56" s="53" t="s">
        <v>196</v>
      </c>
      <c r="J56" s="54"/>
      <c r="K56" s="54"/>
      <c r="L56" s="54"/>
      <c r="M56" s="54"/>
    </row>
    <row r="57" spans="1:13" x14ac:dyDescent="0.3">
      <c r="A57" s="48" t="s">
        <v>110</v>
      </c>
      <c r="B57" s="71">
        <v>40</v>
      </c>
      <c r="C57" s="71">
        <v>330</v>
      </c>
      <c r="D57" s="71">
        <v>370</v>
      </c>
      <c r="E57" s="49"/>
      <c r="F57" s="51" t="str">
        <f t="shared" si="1"/>
        <v>Laudis - 57.5 Ml.-units</v>
      </c>
      <c r="G57" s="30" t="s">
        <v>174</v>
      </c>
      <c r="I57" s="53" t="s">
        <v>197</v>
      </c>
      <c r="J57" s="54"/>
      <c r="K57" s="54">
        <v>20</v>
      </c>
      <c r="L57" s="54"/>
      <c r="M57" s="54">
        <v>20</v>
      </c>
    </row>
    <row r="58" spans="1:13" x14ac:dyDescent="0.3">
      <c r="A58" s="48" t="s">
        <v>111</v>
      </c>
      <c r="B58" s="71">
        <v>690</v>
      </c>
      <c r="C58" s="71">
        <v>-300</v>
      </c>
      <c r="D58" s="71">
        <v>240</v>
      </c>
      <c r="E58" s="71">
        <v>150</v>
      </c>
      <c r="F58" s="51" t="str">
        <f t="shared" si="1"/>
        <v>Lesenta - 100 Gm.-units</v>
      </c>
      <c r="G58" s="30" t="s">
        <v>175</v>
      </c>
      <c r="I58" s="53" t="s">
        <v>198</v>
      </c>
      <c r="J58" s="54"/>
      <c r="K58" s="54">
        <v>210</v>
      </c>
      <c r="L58" s="54">
        <v>210</v>
      </c>
      <c r="M58" s="54"/>
    </row>
    <row r="59" spans="1:13" x14ac:dyDescent="0.3">
      <c r="A59" s="48" t="s">
        <v>112</v>
      </c>
      <c r="B59" s="49"/>
      <c r="C59" s="49"/>
      <c r="D59" s="49"/>
      <c r="E59" s="49"/>
      <c r="F59" s="51" t="str">
        <f t="shared" si="1"/>
        <v>Lesenta - 250 Gm.-units</v>
      </c>
      <c r="G59" s="30" t="s">
        <v>219</v>
      </c>
      <c r="I59" s="53" t="s">
        <v>199</v>
      </c>
      <c r="J59" s="54"/>
      <c r="K59" s="54"/>
      <c r="L59" s="54"/>
      <c r="M59" s="54"/>
    </row>
    <row r="60" spans="1:13" x14ac:dyDescent="0.3">
      <c r="A60" s="48" t="s">
        <v>113</v>
      </c>
      <c r="B60" s="71">
        <v>300</v>
      </c>
      <c r="C60" s="71">
        <v>-100</v>
      </c>
      <c r="D60" s="71">
        <v>200</v>
      </c>
      <c r="E60" s="49"/>
      <c r="F60" s="51" t="str">
        <f t="shared" si="1"/>
        <v>Lesenta - 40 Gm.-units</v>
      </c>
      <c r="G60" s="30" t="s">
        <v>176</v>
      </c>
      <c r="I60" s="53" t="s">
        <v>200</v>
      </c>
      <c r="J60" s="54"/>
      <c r="K60" s="54">
        <v>29022</v>
      </c>
      <c r="L60" s="54">
        <v>29022</v>
      </c>
      <c r="M60" s="54"/>
    </row>
    <row r="61" spans="1:13" x14ac:dyDescent="0.3">
      <c r="A61" s="48" t="s">
        <v>114</v>
      </c>
      <c r="B61" s="71">
        <v>165</v>
      </c>
      <c r="C61" s="71">
        <v>3750</v>
      </c>
      <c r="D61" s="71">
        <v>1725</v>
      </c>
      <c r="E61" s="71">
        <v>2190</v>
      </c>
      <c r="F61" s="51" t="str">
        <f t="shared" si="1"/>
        <v>Lucifer - 160 Gm.-units</v>
      </c>
      <c r="G61" s="30" t="s">
        <v>220</v>
      </c>
      <c r="I61" s="53" t="s">
        <v>201</v>
      </c>
      <c r="J61" s="54"/>
      <c r="K61" s="54">
        <v>300</v>
      </c>
      <c r="L61" s="54">
        <v>300</v>
      </c>
      <c r="M61" s="54"/>
    </row>
    <row r="62" spans="1:13" x14ac:dyDescent="0.3">
      <c r="A62" s="48" t="s">
        <v>115</v>
      </c>
      <c r="B62" s="49"/>
      <c r="C62" s="71">
        <v>50</v>
      </c>
      <c r="D62" s="49"/>
      <c r="E62" s="71">
        <v>50</v>
      </c>
      <c r="F62" s="51" t="str">
        <f t="shared" si="1"/>
        <v>Melody Duo - 100 Gm.-units</v>
      </c>
      <c r="G62" s="30" t="s">
        <v>178</v>
      </c>
      <c r="I62" s="53" t="s">
        <v>202</v>
      </c>
      <c r="J62" s="54"/>
      <c r="K62" s="54">
        <v>273</v>
      </c>
      <c r="L62" s="54">
        <v>273</v>
      </c>
      <c r="M62" s="54"/>
    </row>
    <row r="63" spans="1:13" x14ac:dyDescent="0.3">
      <c r="A63" s="48" t="s">
        <v>116</v>
      </c>
      <c r="B63" s="71">
        <v>20</v>
      </c>
      <c r="C63" s="49"/>
      <c r="D63" s="49"/>
      <c r="E63" s="71">
        <v>20</v>
      </c>
      <c r="F63" s="51" t="str">
        <f t="shared" si="1"/>
        <v>Melody Duo - 400 Gm.-units</v>
      </c>
      <c r="G63" s="30" t="s">
        <v>177</v>
      </c>
      <c r="I63" s="53" t="s">
        <v>203</v>
      </c>
      <c r="J63" s="54"/>
      <c r="K63" s="54"/>
      <c r="L63" s="54"/>
      <c r="M63" s="54"/>
    </row>
    <row r="64" spans="1:13" x14ac:dyDescent="0.3">
      <c r="A64" s="48" t="s">
        <v>117</v>
      </c>
      <c r="B64" s="49"/>
      <c r="C64" s="49"/>
      <c r="D64" s="49"/>
      <c r="E64" s="49"/>
      <c r="F64" s="51" t="str">
        <f t="shared" si="1"/>
        <v>Melody Duo - 800 Gms.-units</v>
      </c>
      <c r="G64" s="30" t="s">
        <v>179</v>
      </c>
      <c r="I64" s="53" t="s">
        <v>204</v>
      </c>
      <c r="J64" s="54"/>
      <c r="K64" s="54"/>
      <c r="L64" s="54"/>
      <c r="M64" s="54"/>
    </row>
    <row r="65" spans="1:13" x14ac:dyDescent="0.3">
      <c r="A65" s="48" t="s">
        <v>118</v>
      </c>
      <c r="B65" s="49"/>
      <c r="C65" s="73">
        <v>220</v>
      </c>
      <c r="D65" s="73">
        <v>220</v>
      </c>
      <c r="E65" s="49"/>
      <c r="F65" s="51" t="str">
        <f>TRIM(A65&amp;"-lits.")</f>
        <v>Monceren - 1 Lit.-lits.</v>
      </c>
      <c r="G65" s="30" t="s">
        <v>221</v>
      </c>
      <c r="I65" s="53" t="s">
        <v>205</v>
      </c>
      <c r="J65" s="54"/>
      <c r="K65" s="54"/>
      <c r="L65" s="54"/>
      <c r="M65" s="54"/>
    </row>
    <row r="66" spans="1:13" x14ac:dyDescent="0.3">
      <c r="A66" s="48" t="s">
        <v>119</v>
      </c>
      <c r="B66" s="49"/>
      <c r="C66" s="49"/>
      <c r="D66" s="49"/>
      <c r="E66" s="49"/>
      <c r="F66" s="51" t="str">
        <f t="shared" si="1"/>
        <v>Monceren - 250 Ml.-units</v>
      </c>
      <c r="G66" s="30" t="s">
        <v>222</v>
      </c>
      <c r="I66" s="53" t="s">
        <v>206</v>
      </c>
      <c r="J66" s="54"/>
      <c r="K66" s="54"/>
      <c r="L66" s="54"/>
      <c r="M66" s="54"/>
    </row>
    <row r="67" spans="1:13" x14ac:dyDescent="0.3">
      <c r="A67" s="48" t="s">
        <v>120</v>
      </c>
      <c r="B67" s="49"/>
      <c r="C67" s="71">
        <v>240</v>
      </c>
      <c r="D67" s="71">
        <v>240</v>
      </c>
      <c r="E67" s="49"/>
      <c r="F67" s="51" t="str">
        <f t="shared" ref="F67:F90" si="3">TRIM(A67&amp;"-units")</f>
        <v>Monceren - 500 Ml.-units</v>
      </c>
      <c r="G67" s="30" t="s">
        <v>223</v>
      </c>
      <c r="I67" s="53" t="s">
        <v>207</v>
      </c>
      <c r="J67" s="54"/>
      <c r="K67" s="54">
        <v>630</v>
      </c>
      <c r="L67" s="54">
        <v>450</v>
      </c>
      <c r="M67" s="54">
        <v>180</v>
      </c>
    </row>
    <row r="68" spans="1:13" x14ac:dyDescent="0.3">
      <c r="A68" s="48" t="s">
        <v>121</v>
      </c>
      <c r="B68" s="71">
        <v>50</v>
      </c>
      <c r="C68" s="49"/>
      <c r="D68" s="49"/>
      <c r="E68" s="71">
        <v>50</v>
      </c>
      <c r="F68" s="51" t="str">
        <f t="shared" si="3"/>
        <v>Movento Energy - 100 Ml.-units</v>
      </c>
      <c r="G68" s="30" t="s">
        <v>180</v>
      </c>
      <c r="I68" s="53" t="s">
        <v>208</v>
      </c>
      <c r="J68" s="54"/>
      <c r="K68" s="54"/>
      <c r="L68" s="54"/>
      <c r="M68" s="54"/>
    </row>
    <row r="69" spans="1:13" x14ac:dyDescent="0.3">
      <c r="A69" s="48" t="s">
        <v>122</v>
      </c>
      <c r="B69" s="49"/>
      <c r="C69" s="70">
        <v>60</v>
      </c>
      <c r="D69" s="49"/>
      <c r="E69" s="70">
        <v>60</v>
      </c>
      <c r="F69" s="51" t="str">
        <f>TRIM(A69&amp;"-kg.")</f>
        <v>Nativo 1 Kg-kg.</v>
      </c>
      <c r="G69" s="30" t="s">
        <v>181</v>
      </c>
      <c r="I69" s="53" t="s">
        <v>209</v>
      </c>
      <c r="J69" s="54"/>
      <c r="K69" s="54">
        <v>660</v>
      </c>
      <c r="L69" s="54">
        <v>120</v>
      </c>
      <c r="M69" s="54">
        <v>540</v>
      </c>
    </row>
    <row r="70" spans="1:13" x14ac:dyDescent="0.3">
      <c r="A70" s="48" t="s">
        <v>123</v>
      </c>
      <c r="B70" s="49"/>
      <c r="C70" s="71">
        <v>100</v>
      </c>
      <c r="D70" s="49"/>
      <c r="E70" s="71">
        <v>100</v>
      </c>
      <c r="F70" s="51" t="str">
        <f t="shared" si="3"/>
        <v>Oberon - 100 Ml.-units</v>
      </c>
      <c r="G70" s="30" t="s">
        <v>182</v>
      </c>
      <c r="I70" s="53" t="s">
        <v>210</v>
      </c>
      <c r="J70" s="54"/>
      <c r="K70" s="54"/>
      <c r="L70" s="54"/>
      <c r="M70" s="54"/>
    </row>
    <row r="71" spans="1:13" x14ac:dyDescent="0.3">
      <c r="A71" s="48" t="s">
        <v>124</v>
      </c>
      <c r="B71" s="71">
        <v>200</v>
      </c>
      <c r="C71" s="49"/>
      <c r="D71" s="71">
        <v>200</v>
      </c>
      <c r="E71" s="49"/>
      <c r="F71" s="51" t="str">
        <f t="shared" si="3"/>
        <v>Planofix - 100 Ml-units</v>
      </c>
      <c r="G71" s="30" t="s">
        <v>183</v>
      </c>
      <c r="I71" s="53" t="s">
        <v>211</v>
      </c>
      <c r="J71" s="54">
        <v>111</v>
      </c>
      <c r="K71" s="54">
        <v>150</v>
      </c>
      <c r="L71" s="54"/>
      <c r="M71" s="54">
        <v>261</v>
      </c>
    </row>
    <row r="72" spans="1:13" x14ac:dyDescent="0.3">
      <c r="A72" s="48" t="s">
        <v>125</v>
      </c>
      <c r="B72" s="49"/>
      <c r="C72" s="71">
        <v>40</v>
      </c>
      <c r="D72" s="49"/>
      <c r="E72" s="71">
        <v>40</v>
      </c>
      <c r="F72" s="51" t="str">
        <f t="shared" si="3"/>
        <v>Planofix - 250 Ml.-units</v>
      </c>
      <c r="G72" s="30" t="s">
        <v>184</v>
      </c>
      <c r="I72" s="53" t="s">
        <v>212</v>
      </c>
      <c r="J72" s="54"/>
      <c r="K72" s="54">
        <v>20</v>
      </c>
      <c r="L72" s="54"/>
      <c r="M72" s="54">
        <v>20</v>
      </c>
    </row>
    <row r="73" spans="1:13" x14ac:dyDescent="0.3">
      <c r="A73" s="48" t="s">
        <v>126</v>
      </c>
      <c r="B73" s="49"/>
      <c r="C73" s="49"/>
      <c r="D73" s="49"/>
      <c r="E73" s="49"/>
      <c r="F73" s="51" t="str">
        <f t="shared" si="3"/>
        <v>Raxil DS - 40 Gm.-units</v>
      </c>
      <c r="G73" s="30" t="s">
        <v>224</v>
      </c>
      <c r="I73" s="53" t="s">
        <v>213</v>
      </c>
      <c r="J73" s="54"/>
      <c r="K73" s="54">
        <v>280</v>
      </c>
      <c r="L73" s="54">
        <v>180</v>
      </c>
      <c r="M73" s="54">
        <v>100</v>
      </c>
    </row>
    <row r="74" spans="1:13" x14ac:dyDescent="0.3">
      <c r="A74" s="48" t="s">
        <v>127</v>
      </c>
      <c r="B74" s="49"/>
      <c r="C74" s="71">
        <v>400</v>
      </c>
      <c r="D74" s="49"/>
      <c r="E74" s="71">
        <v>400</v>
      </c>
      <c r="F74" s="51" t="str">
        <f t="shared" si="3"/>
        <v>Raxil Easy - 13.4 Ml.-units</v>
      </c>
      <c r="G74" s="30" t="s">
        <v>225</v>
      </c>
      <c r="I74" s="53" t="s">
        <v>214</v>
      </c>
      <c r="J74" s="54"/>
      <c r="K74" s="54">
        <v>100</v>
      </c>
      <c r="L74" s="54"/>
      <c r="M74" s="54">
        <v>100</v>
      </c>
    </row>
    <row r="75" spans="1:13" x14ac:dyDescent="0.3">
      <c r="A75" s="48" t="s">
        <v>128</v>
      </c>
      <c r="B75" s="49"/>
      <c r="C75" s="71">
        <v>100</v>
      </c>
      <c r="D75" s="49"/>
      <c r="E75" s="71">
        <v>100</v>
      </c>
      <c r="F75" s="51" t="str">
        <f t="shared" si="3"/>
        <v>Raxil Easy - 50 Ml.-units</v>
      </c>
      <c r="G75" s="30" t="s">
        <v>226</v>
      </c>
      <c r="I75" s="53" t="s">
        <v>215</v>
      </c>
      <c r="J75" s="54"/>
      <c r="K75" s="54"/>
      <c r="L75" s="54"/>
      <c r="M75" s="54"/>
    </row>
    <row r="76" spans="1:13" x14ac:dyDescent="0.3">
      <c r="A76" s="48" t="s">
        <v>129</v>
      </c>
      <c r="B76" s="49"/>
      <c r="C76" s="71">
        <v>50</v>
      </c>
      <c r="D76" s="49"/>
      <c r="E76" s="71">
        <v>50</v>
      </c>
      <c r="F76" s="51" t="str">
        <f t="shared" si="3"/>
        <v>Regent - 100 Ml.-units</v>
      </c>
      <c r="G76" s="30" t="s">
        <v>186</v>
      </c>
      <c r="I76" s="53" t="s">
        <v>216</v>
      </c>
      <c r="J76" s="54"/>
      <c r="K76" s="54"/>
      <c r="L76" s="54"/>
      <c r="M76" s="54"/>
    </row>
    <row r="77" spans="1:13" x14ac:dyDescent="0.3">
      <c r="A77" s="48" t="s">
        <v>130</v>
      </c>
      <c r="B77" s="49"/>
      <c r="C77" s="49"/>
      <c r="D77" s="49"/>
      <c r="E77" s="49"/>
      <c r="F77" s="51" t="str">
        <f>TRIM(A77&amp;"-lits.")</f>
        <v>Regent - 1 Lt.-lits.</v>
      </c>
      <c r="G77" s="30" t="s">
        <v>187</v>
      </c>
      <c r="I77" s="53" t="s">
        <v>217</v>
      </c>
      <c r="J77" s="54"/>
      <c r="K77" s="54"/>
      <c r="L77" s="54"/>
      <c r="M77" s="54"/>
    </row>
    <row r="78" spans="1:13" x14ac:dyDescent="0.3">
      <c r="A78" s="48" t="s">
        <v>131</v>
      </c>
      <c r="B78" s="49"/>
      <c r="C78" s="71">
        <v>40</v>
      </c>
      <c r="D78" s="49"/>
      <c r="E78" s="71">
        <v>40</v>
      </c>
      <c r="F78" s="51" t="str">
        <f t="shared" si="3"/>
        <v>Regent - 250 Ml.-units</v>
      </c>
      <c r="G78" s="30" t="s">
        <v>188</v>
      </c>
      <c r="I78" s="53" t="s">
        <v>218</v>
      </c>
      <c r="J78" s="54"/>
      <c r="K78" s="54">
        <v>8</v>
      </c>
      <c r="L78" s="54">
        <v>8</v>
      </c>
      <c r="M78" s="54"/>
    </row>
    <row r="79" spans="1:13" x14ac:dyDescent="0.3">
      <c r="A79" s="48" t="s">
        <v>132</v>
      </c>
      <c r="B79" s="70">
        <v>21593</v>
      </c>
      <c r="C79" s="70">
        <v>41620</v>
      </c>
      <c r="D79" s="70">
        <v>40963</v>
      </c>
      <c r="E79" s="70">
        <v>22250</v>
      </c>
      <c r="F79" s="51" t="str">
        <f t="shared" ref="F79:F80" si="4">TRIM(A79&amp;"-kg.")</f>
        <v>Regent - 5 Kg.-kg.</v>
      </c>
      <c r="G79" s="30" t="s">
        <v>185</v>
      </c>
      <c r="I79" s="53" t="s">
        <v>219</v>
      </c>
      <c r="J79" s="54"/>
      <c r="K79" s="54"/>
      <c r="L79" s="54"/>
      <c r="M79" s="54"/>
    </row>
    <row r="80" spans="1:13" x14ac:dyDescent="0.3">
      <c r="A80" s="48" t="s">
        <v>133</v>
      </c>
      <c r="B80" s="70">
        <v>904</v>
      </c>
      <c r="C80" s="70">
        <v>2100</v>
      </c>
      <c r="D80" s="70">
        <v>164</v>
      </c>
      <c r="E80" s="70">
        <v>2840</v>
      </c>
      <c r="F80" s="51" t="str">
        <f t="shared" si="4"/>
        <v>Regent Ultra - 4 Kg.-kg.</v>
      </c>
      <c r="G80" s="30" t="s">
        <v>189</v>
      </c>
      <c r="I80" s="53" t="s">
        <v>220</v>
      </c>
      <c r="J80" s="54">
        <v>165</v>
      </c>
      <c r="K80" s="54">
        <v>3750</v>
      </c>
      <c r="L80" s="54">
        <v>1725</v>
      </c>
      <c r="M80" s="54">
        <v>2190</v>
      </c>
    </row>
    <row r="81" spans="1:13" x14ac:dyDescent="0.3">
      <c r="A81" s="48" t="s">
        <v>134</v>
      </c>
      <c r="B81" s="71">
        <v>10</v>
      </c>
      <c r="C81" s="49"/>
      <c r="D81" s="71">
        <v>10</v>
      </c>
      <c r="E81" s="49"/>
      <c r="F81" s="51" t="str">
        <f t="shared" si="3"/>
        <v>Sectin - 600 Gm.-units</v>
      </c>
      <c r="G81" s="30" t="s">
        <v>190</v>
      </c>
      <c r="I81" s="53" t="s">
        <v>221</v>
      </c>
      <c r="J81" s="54"/>
      <c r="K81" s="54">
        <v>220</v>
      </c>
      <c r="L81" s="54">
        <v>220</v>
      </c>
      <c r="M81" s="54"/>
    </row>
    <row r="82" spans="1:13" x14ac:dyDescent="0.3">
      <c r="A82" s="48" t="s">
        <v>135</v>
      </c>
      <c r="B82" s="49"/>
      <c r="C82" s="71">
        <v>900</v>
      </c>
      <c r="D82" s="49"/>
      <c r="E82" s="71">
        <v>900</v>
      </c>
      <c r="F82" s="51" t="str">
        <f t="shared" si="3"/>
        <v>Sencor - 100 GM-units</v>
      </c>
      <c r="G82" s="30" t="s">
        <v>191</v>
      </c>
      <c r="I82" s="53" t="s">
        <v>222</v>
      </c>
      <c r="J82" s="54"/>
      <c r="K82" s="54"/>
      <c r="L82" s="54"/>
      <c r="M82" s="54"/>
    </row>
    <row r="83" spans="1:13" x14ac:dyDescent="0.3">
      <c r="A83" s="48" t="s">
        <v>136</v>
      </c>
      <c r="B83" s="49"/>
      <c r="C83" s="71">
        <v>250</v>
      </c>
      <c r="D83" s="71">
        <v>250</v>
      </c>
      <c r="E83" s="49"/>
      <c r="F83" s="51" t="str">
        <f t="shared" si="3"/>
        <v>Solomon 100 Ml-units</v>
      </c>
      <c r="G83" s="30" t="s">
        <v>192</v>
      </c>
      <c r="I83" s="53" t="s">
        <v>223</v>
      </c>
      <c r="J83" s="54"/>
      <c r="K83" s="54">
        <v>240</v>
      </c>
      <c r="L83" s="54">
        <v>240</v>
      </c>
      <c r="M83" s="54"/>
    </row>
    <row r="84" spans="1:13" x14ac:dyDescent="0.3">
      <c r="A84" s="48" t="s">
        <v>137</v>
      </c>
      <c r="B84" s="71">
        <v>20</v>
      </c>
      <c r="C84" s="71">
        <v>-20</v>
      </c>
      <c r="D84" s="49"/>
      <c r="E84" s="49"/>
      <c r="F84" s="51" t="str">
        <f t="shared" si="3"/>
        <v>Solomon 1Ltr.-units</v>
      </c>
      <c r="G84" s="30" t="s">
        <v>193</v>
      </c>
      <c r="I84" s="53" t="s">
        <v>224</v>
      </c>
      <c r="J84" s="54"/>
      <c r="K84" s="54"/>
      <c r="L84" s="54"/>
      <c r="M84" s="54"/>
    </row>
    <row r="85" spans="1:13" x14ac:dyDescent="0.3">
      <c r="A85" s="48" t="s">
        <v>138</v>
      </c>
      <c r="B85" s="49"/>
      <c r="C85" s="71">
        <v>40</v>
      </c>
      <c r="D85" s="71">
        <v>40</v>
      </c>
      <c r="E85" s="49"/>
      <c r="F85" s="51" t="str">
        <f t="shared" si="3"/>
        <v>Solomon - 250 Ml.-units</v>
      </c>
      <c r="G85" s="30" t="s">
        <v>194</v>
      </c>
      <c r="I85" s="53" t="s">
        <v>225</v>
      </c>
      <c r="J85" s="54"/>
      <c r="K85" s="54">
        <v>400</v>
      </c>
      <c r="L85" s="54"/>
      <c r="M85" s="54">
        <v>400</v>
      </c>
    </row>
    <row r="86" spans="1:13" x14ac:dyDescent="0.3">
      <c r="A86" s="48" t="s">
        <v>139</v>
      </c>
      <c r="B86" s="71">
        <v>40</v>
      </c>
      <c r="C86" s="71">
        <v>-40</v>
      </c>
      <c r="D86" s="49"/>
      <c r="E86" s="49"/>
      <c r="F86" s="51" t="str">
        <f t="shared" si="3"/>
        <v>Solomon 500 ML-units</v>
      </c>
      <c r="G86" s="30" t="s">
        <v>195</v>
      </c>
      <c r="I86" s="53" t="s">
        <v>226</v>
      </c>
      <c r="J86" s="54"/>
      <c r="K86" s="54">
        <v>100</v>
      </c>
      <c r="L86" s="54"/>
      <c r="M86" s="54">
        <v>100</v>
      </c>
    </row>
    <row r="87" spans="1:13" x14ac:dyDescent="0.3">
      <c r="A87" s="48" t="s">
        <v>140</v>
      </c>
      <c r="B87" s="49"/>
      <c r="C87" s="71">
        <v>800</v>
      </c>
      <c r="D87" s="49"/>
      <c r="E87" s="71">
        <v>800</v>
      </c>
      <c r="F87" s="51" t="str">
        <f t="shared" si="3"/>
        <v>Sunrice - 50 Gm.-units</v>
      </c>
      <c r="G87" s="30" t="s">
        <v>227</v>
      </c>
      <c r="I87" s="53" t="s">
        <v>227</v>
      </c>
      <c r="J87" s="54"/>
      <c r="K87" s="54">
        <v>800</v>
      </c>
      <c r="L87" s="54"/>
      <c r="M87" s="54">
        <v>800</v>
      </c>
    </row>
    <row r="88" spans="1:13" x14ac:dyDescent="0.3">
      <c r="A88" s="48" t="s">
        <v>142</v>
      </c>
      <c r="B88" s="49"/>
      <c r="C88" s="73">
        <v>10</v>
      </c>
      <c r="D88" s="49"/>
      <c r="E88" s="73">
        <v>10</v>
      </c>
      <c r="F88" s="51" t="str">
        <f>TRIM(A88&amp;"-lits.")</f>
        <v>Whipsuper - 1 Lit.-lits.</v>
      </c>
      <c r="G88" s="30" t="s">
        <v>228</v>
      </c>
      <c r="I88" s="53" t="s">
        <v>228</v>
      </c>
      <c r="J88" s="54"/>
      <c r="K88" s="54">
        <v>10</v>
      </c>
      <c r="L88" s="54"/>
      <c r="M88" s="54">
        <v>10</v>
      </c>
    </row>
    <row r="89" spans="1:13" x14ac:dyDescent="0.3">
      <c r="A89" s="48" t="s">
        <v>143</v>
      </c>
      <c r="B89" s="49"/>
      <c r="C89" s="49"/>
      <c r="D89" s="49"/>
      <c r="E89" s="49"/>
      <c r="F89" s="51" t="str">
        <f t="shared" si="3"/>
        <v>Whipsuper - 250 ML.-units</v>
      </c>
      <c r="G89" s="30" t="s">
        <v>196</v>
      </c>
      <c r="I89" s="53" t="s">
        <v>27</v>
      </c>
      <c r="J89" s="54">
        <v>25811</v>
      </c>
      <c r="K89" s="54">
        <v>96997</v>
      </c>
      <c r="L89" s="54">
        <v>82699</v>
      </c>
      <c r="M89" s="54">
        <v>40109</v>
      </c>
    </row>
    <row r="90" spans="1:13" x14ac:dyDescent="0.3">
      <c r="A90" s="48" t="s">
        <v>144</v>
      </c>
      <c r="B90" s="49"/>
      <c r="C90" s="71">
        <v>20</v>
      </c>
      <c r="D90" s="49"/>
      <c r="E90" s="71">
        <v>20</v>
      </c>
      <c r="F90" s="51" t="str">
        <f t="shared" si="3"/>
        <v>Whipsuper - 500 ML.-units</v>
      </c>
      <c r="G90" s="30" t="s">
        <v>197</v>
      </c>
    </row>
    <row r="91" spans="1:13" x14ac:dyDescent="0.3">
      <c r="A91" s="48"/>
      <c r="B91" s="49"/>
      <c r="C91" s="49"/>
      <c r="D91" s="49"/>
      <c r="E91" s="59"/>
      <c r="F91" s="51"/>
    </row>
    <row r="92" spans="1:13" x14ac:dyDescent="0.3">
      <c r="A92" s="48"/>
      <c r="B92" s="59"/>
      <c r="C92" s="59"/>
      <c r="D92" s="59"/>
      <c r="E92" s="59"/>
      <c r="F92" s="51"/>
    </row>
    <row r="93" spans="1:13" x14ac:dyDescent="0.3">
      <c r="A93" s="48"/>
      <c r="B93" s="59"/>
      <c r="C93" s="59"/>
      <c r="D93" s="59"/>
      <c r="E93" s="59"/>
      <c r="F93" s="51"/>
    </row>
    <row r="94" spans="1:13" x14ac:dyDescent="0.3">
      <c r="A94" s="48"/>
      <c r="B94" s="59"/>
      <c r="C94" s="59"/>
      <c r="D94" s="59"/>
      <c r="E94" s="59"/>
      <c r="F94" s="51"/>
    </row>
    <row r="95" spans="1:13" x14ac:dyDescent="0.3">
      <c r="A95" s="48"/>
      <c r="B95" s="49"/>
      <c r="C95" s="49"/>
      <c r="D95" s="49"/>
      <c r="E95" s="59"/>
      <c r="F95" s="51"/>
    </row>
    <row r="96" spans="1:13" x14ac:dyDescent="0.3">
      <c r="A96" s="48"/>
      <c r="B96" s="49"/>
      <c r="C96" s="49"/>
      <c r="D96" s="49"/>
      <c r="E96" s="49"/>
      <c r="F96" s="51"/>
    </row>
    <row r="97" spans="1:6" x14ac:dyDescent="0.3">
      <c r="A97" s="48"/>
      <c r="B97" s="59"/>
      <c r="C97" s="59"/>
      <c r="D97" s="59"/>
      <c r="E97" s="59"/>
      <c r="F97" s="51"/>
    </row>
    <row r="98" spans="1:6" x14ac:dyDescent="0.3">
      <c r="A98" s="48"/>
      <c r="B98" s="59"/>
      <c r="C98" s="59"/>
      <c r="D98" s="59"/>
      <c r="E98" s="59"/>
      <c r="F98" s="51"/>
    </row>
    <row r="99" spans="1:6" x14ac:dyDescent="0.3">
      <c r="A99" s="48"/>
      <c r="B99" s="59"/>
      <c r="C99" s="59"/>
      <c r="D99" s="59"/>
      <c r="E99" s="49"/>
      <c r="F99" s="51"/>
    </row>
    <row r="100" spans="1:6" x14ac:dyDescent="0.3">
      <c r="A100" s="48"/>
      <c r="B100" s="49"/>
      <c r="C100" s="49"/>
      <c r="D100" s="49"/>
      <c r="E100" s="49"/>
      <c r="F100" s="51"/>
    </row>
    <row r="101" spans="1:6" x14ac:dyDescent="0.3">
      <c r="A101" s="48"/>
      <c r="B101" s="59"/>
      <c r="C101" s="59"/>
      <c r="D101" s="59"/>
      <c r="E101" s="59"/>
      <c r="F101" s="51"/>
    </row>
    <row r="102" spans="1:6" x14ac:dyDescent="0.3">
      <c r="A102" s="48"/>
      <c r="B102" s="59"/>
      <c r="C102" s="59"/>
      <c r="D102" s="59"/>
      <c r="E102" s="59"/>
      <c r="F102" s="51"/>
    </row>
    <row r="103" spans="1:6" x14ac:dyDescent="0.3">
      <c r="A103" s="48"/>
      <c r="B103" s="59"/>
      <c r="C103" s="59"/>
      <c r="D103" s="59"/>
      <c r="E103" s="59"/>
      <c r="F103" s="51"/>
    </row>
    <row r="104" spans="1:6" x14ac:dyDescent="0.3">
      <c r="A104" s="48"/>
      <c r="B104" s="59"/>
      <c r="C104" s="59"/>
      <c r="D104" s="59"/>
      <c r="E104" s="59"/>
      <c r="F104" s="51"/>
    </row>
    <row r="105" spans="1:6" x14ac:dyDescent="0.3">
      <c r="A105" s="48"/>
      <c r="B105" s="59"/>
      <c r="C105" s="59"/>
      <c r="D105" s="59"/>
      <c r="E105" s="59"/>
      <c r="F105" s="51"/>
    </row>
    <row r="106" spans="1:6" x14ac:dyDescent="0.3">
      <c r="A106" s="48"/>
      <c r="B106" s="49"/>
      <c r="C106" s="49"/>
      <c r="D106" s="49"/>
      <c r="E106" s="49"/>
      <c r="F106" s="51"/>
    </row>
    <row r="107" spans="1:6" x14ac:dyDescent="0.3">
      <c r="A107" s="48"/>
      <c r="B107" s="59"/>
      <c r="C107" s="59"/>
      <c r="D107" s="59"/>
      <c r="E107" s="59"/>
      <c r="F107" s="51"/>
    </row>
    <row r="108" spans="1:6" x14ac:dyDescent="0.3">
      <c r="A108" s="48"/>
      <c r="B108" s="49"/>
      <c r="C108" s="49"/>
      <c r="D108" s="49"/>
      <c r="E108" s="59"/>
      <c r="F108" s="51"/>
    </row>
    <row r="109" spans="1:6" x14ac:dyDescent="0.3">
      <c r="A109" s="48"/>
      <c r="B109" s="59"/>
      <c r="C109" s="59"/>
      <c r="D109" s="59"/>
      <c r="E109" s="59"/>
      <c r="F109" s="51"/>
    </row>
    <row r="110" spans="1:6" x14ac:dyDescent="0.3">
      <c r="A110" s="48"/>
      <c r="B110" s="49"/>
      <c r="C110" s="49"/>
      <c r="D110" s="49"/>
      <c r="E110" s="59"/>
      <c r="F110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0"/>
  <sheetViews>
    <sheetView showGridLines="0" topLeftCell="A77" workbookViewId="0">
      <selection activeCell="F90" sqref="A90:XFD73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4" ca="1" si="0">VLOOKUP($B3,FinalDeal_Vlookup,2,0)</f>
        <v>750</v>
      </c>
      <c r="F3" s="39">
        <f ca="1">VLOOKUP($B3,FinalDeal_Vlookup,3,0)</f>
        <v>2000</v>
      </c>
      <c r="G3" s="40">
        <v>0</v>
      </c>
      <c r="H3" s="40">
        <f t="shared" ref="H3:H4" ca="1" si="1">VLOOKUP($B3,FinalDeal_Vlookup,4,0)</f>
        <v>2748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2</v>
      </c>
    </row>
    <row r="4" spans="1:13" x14ac:dyDescent="0.3">
      <c r="A4" s="16"/>
      <c r="B4" s="4" t="s">
        <v>38</v>
      </c>
      <c r="C4" s="3"/>
      <c r="D4" s="4"/>
      <c r="E4" s="42">
        <f t="shared" ca="1" si="0"/>
        <v>0</v>
      </c>
      <c r="F4" s="39">
        <f t="shared" ref="F4:F89" ca="1" si="3">VLOOKUP($B4,FinalDeal_Vlookup,3,0)</f>
        <v>450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450</v>
      </c>
    </row>
    <row r="5" spans="1:13" x14ac:dyDescent="0.3">
      <c r="A5" s="16"/>
      <c r="B5" s="4" t="s">
        <v>42</v>
      </c>
      <c r="C5" s="3"/>
      <c r="D5" s="4"/>
      <c r="E5" s="42">
        <f t="shared" ref="E5:E89" ca="1" si="4">VLOOKUP($B5,FinalDeal_Vlookup,2,0)</f>
        <v>10</v>
      </c>
      <c r="F5" s="39">
        <f t="shared" ca="1" si="3"/>
        <v>420</v>
      </c>
      <c r="G5" s="39">
        <v>0</v>
      </c>
      <c r="H5" s="39">
        <f t="shared" ref="H5:H89" ca="1" si="5">VLOOKUP($B5,FinalDeal_Vlookup,4,0)</f>
        <v>170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89" ca="1" si="6">VLOOKUP($B5,FinalDeal_Vlookup,5,0)</f>
        <v>260</v>
      </c>
    </row>
    <row r="6" spans="1:13" x14ac:dyDescent="0.3">
      <c r="A6" s="16"/>
      <c r="B6" s="4" t="s">
        <v>145</v>
      </c>
      <c r="C6" s="3"/>
      <c r="D6" s="4"/>
      <c r="E6" s="42">
        <f t="shared" ca="1" si="4"/>
        <v>40</v>
      </c>
      <c r="F6" s="39">
        <f t="shared" ca="1" si="3"/>
        <v>680</v>
      </c>
      <c r="G6" s="39">
        <v>0</v>
      </c>
      <c r="H6" s="39">
        <f t="shared" ca="1" si="5"/>
        <v>240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480</v>
      </c>
    </row>
    <row r="7" spans="1:13" x14ac:dyDescent="0.3">
      <c r="A7" s="16"/>
      <c r="B7" s="4" t="s">
        <v>146</v>
      </c>
      <c r="C7" s="3"/>
      <c r="D7" s="4"/>
      <c r="E7" s="42">
        <f t="shared" ca="1" si="4"/>
        <v>240</v>
      </c>
      <c r="F7" s="39">
        <f t="shared" ca="1" si="3"/>
        <v>840</v>
      </c>
      <c r="G7" s="39">
        <v>0</v>
      </c>
      <c r="H7" s="39">
        <f t="shared" ca="1" si="5"/>
        <v>460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620</v>
      </c>
    </row>
    <row r="8" spans="1:13" x14ac:dyDescent="0.3">
      <c r="A8" s="16"/>
      <c r="B8" s="4" t="s">
        <v>147</v>
      </c>
      <c r="C8" s="3"/>
      <c r="D8" s="4"/>
      <c r="E8" s="42">
        <f t="shared" ca="1" si="4"/>
        <v>50</v>
      </c>
      <c r="F8" s="39">
        <f t="shared" ca="1" si="3"/>
        <v>200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250</v>
      </c>
    </row>
    <row r="9" spans="1:13" x14ac:dyDescent="0.3">
      <c r="A9" s="16"/>
      <c r="B9" s="4" t="s">
        <v>148</v>
      </c>
      <c r="C9" s="3"/>
      <c r="D9" s="4"/>
      <c r="E9" s="42">
        <f t="shared" ca="1" si="4"/>
        <v>0</v>
      </c>
      <c r="F9" s="39">
        <f t="shared" ca="1" si="3"/>
        <v>360</v>
      </c>
      <c r="G9" s="39">
        <v>0</v>
      </c>
      <c r="H9" s="39">
        <f t="shared" ca="1" si="5"/>
        <v>60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300</v>
      </c>
    </row>
    <row r="10" spans="1:13" x14ac:dyDescent="0.3">
      <c r="A10" s="16"/>
      <c r="B10" s="4" t="s">
        <v>149</v>
      </c>
      <c r="C10" s="3"/>
      <c r="D10" s="4"/>
      <c r="E10" s="42">
        <f t="shared" ca="1" si="4"/>
        <v>0</v>
      </c>
      <c r="F10" s="39">
        <f t="shared" ca="1" si="3"/>
        <v>600</v>
      </c>
      <c r="G10" s="39">
        <v>0</v>
      </c>
      <c r="H10" s="39">
        <f t="shared" ca="1" si="5"/>
        <v>160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440</v>
      </c>
    </row>
    <row r="11" spans="1:13" x14ac:dyDescent="0.3">
      <c r="A11" s="16"/>
      <c r="B11" s="4" t="s">
        <v>150</v>
      </c>
      <c r="C11" s="3"/>
      <c r="D11" s="4"/>
      <c r="E11" s="42">
        <f t="shared" ca="1" si="4"/>
        <v>0</v>
      </c>
      <c r="F11" s="39">
        <f t="shared" ca="1" si="3"/>
        <v>1160</v>
      </c>
      <c r="G11" s="39">
        <v>0</v>
      </c>
      <c r="H11" s="39">
        <f t="shared" ca="1" si="5"/>
        <v>80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1080</v>
      </c>
    </row>
    <row r="12" spans="1:13" x14ac:dyDescent="0.3">
      <c r="A12" s="16"/>
      <c r="B12" s="4" t="s">
        <v>151</v>
      </c>
      <c r="C12" s="3"/>
      <c r="D12" s="4"/>
      <c r="E12" s="42">
        <f t="shared" ca="1" si="4"/>
        <v>0</v>
      </c>
      <c r="F12" s="39">
        <f t="shared" ca="1" si="3"/>
        <v>200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200</v>
      </c>
    </row>
    <row r="13" spans="1:13" x14ac:dyDescent="0.3">
      <c r="A13" s="16"/>
      <c r="B13" s="4" t="s">
        <v>152</v>
      </c>
      <c r="C13" s="3"/>
      <c r="D13" s="4"/>
      <c r="E13" s="42">
        <f t="shared" ca="1" si="4"/>
        <v>0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153</v>
      </c>
      <c r="C14" s="3"/>
      <c r="D14" s="4"/>
      <c r="E14" s="42">
        <f t="shared" ca="1" si="4"/>
        <v>0</v>
      </c>
      <c r="F14" s="39">
        <f t="shared" ca="1" si="3"/>
        <v>60</v>
      </c>
      <c r="G14" s="39">
        <v>0</v>
      </c>
      <c r="H14" s="39">
        <f t="shared" ca="1" si="5"/>
        <v>5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55</v>
      </c>
    </row>
    <row r="15" spans="1:13" x14ac:dyDescent="0.3">
      <c r="A15" s="16"/>
      <c r="B15" s="4" t="s">
        <v>154</v>
      </c>
      <c r="C15" s="3"/>
      <c r="D15" s="4"/>
      <c r="E15" s="42">
        <f t="shared" ca="1" si="4"/>
        <v>200</v>
      </c>
      <c r="F15" s="39">
        <f t="shared" ca="1" si="3"/>
        <v>100</v>
      </c>
      <c r="G15" s="39">
        <v>0</v>
      </c>
      <c r="H15" s="39">
        <f t="shared" ca="1" si="5"/>
        <v>50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250</v>
      </c>
    </row>
    <row r="16" spans="1:13" x14ac:dyDescent="0.3">
      <c r="A16" s="16"/>
      <c r="B16" s="4" t="s">
        <v>155</v>
      </c>
      <c r="C16" s="3"/>
      <c r="D16" s="4"/>
      <c r="E16" s="42">
        <f t="shared" ca="1" si="4"/>
        <v>0</v>
      </c>
      <c r="F16" s="39">
        <f t="shared" ca="1" si="3"/>
        <v>60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60</v>
      </c>
    </row>
    <row r="17" spans="1:13" x14ac:dyDescent="0.3">
      <c r="A17" s="16"/>
      <c r="B17" s="4" t="s">
        <v>156</v>
      </c>
      <c r="C17" s="3"/>
      <c r="D17" s="4"/>
      <c r="E17" s="42">
        <f t="shared" ca="1" si="4"/>
        <v>40</v>
      </c>
      <c r="F17" s="39">
        <f t="shared" ca="1" si="3"/>
        <v>440</v>
      </c>
      <c r="G17" s="39">
        <v>0</v>
      </c>
      <c r="H17" s="39">
        <f t="shared" ca="1" si="5"/>
        <v>80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400</v>
      </c>
    </row>
    <row r="18" spans="1:13" x14ac:dyDescent="0.3">
      <c r="A18" s="16"/>
      <c r="B18" s="4" t="s">
        <v>157</v>
      </c>
      <c r="C18" s="3"/>
      <c r="D18" s="4"/>
      <c r="E18" s="42">
        <f t="shared" ca="1" si="4"/>
        <v>0</v>
      </c>
      <c r="F18" s="39">
        <f t="shared" ca="1" si="3"/>
        <v>40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40</v>
      </c>
    </row>
    <row r="19" spans="1:13" x14ac:dyDescent="0.3">
      <c r="A19" s="16"/>
      <c r="B19" s="4" t="s">
        <v>158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159</v>
      </c>
      <c r="C20" s="3"/>
      <c r="D20" s="4"/>
      <c r="E20" s="42">
        <f t="shared" ca="1" si="4"/>
        <v>0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160</v>
      </c>
      <c r="C21" s="3"/>
      <c r="D21" s="4"/>
      <c r="E21" s="42">
        <f t="shared" ca="1" si="4"/>
        <v>0</v>
      </c>
      <c r="F21" s="39">
        <f t="shared" ca="1" si="3"/>
        <v>800</v>
      </c>
      <c r="G21" s="39">
        <v>0</v>
      </c>
      <c r="H21" s="39">
        <f t="shared" ca="1" si="5"/>
        <v>570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230</v>
      </c>
    </row>
    <row r="22" spans="1:13" x14ac:dyDescent="0.3">
      <c r="A22" s="16"/>
      <c r="B22" s="4" t="s">
        <v>161</v>
      </c>
      <c r="C22" s="3"/>
      <c r="D22" s="4"/>
      <c r="E22" s="42">
        <f t="shared" ca="1" si="4"/>
        <v>0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162</v>
      </c>
      <c r="C23" s="3"/>
      <c r="D23" s="4"/>
      <c r="E23" s="42">
        <f t="shared" ca="1" si="4"/>
        <v>0</v>
      </c>
      <c r="F23" s="39">
        <f t="shared" ca="1" si="3"/>
        <v>100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100</v>
      </c>
    </row>
    <row r="24" spans="1:13" x14ac:dyDescent="0.3">
      <c r="A24" s="16"/>
      <c r="B24" s="4" t="s">
        <v>163</v>
      </c>
      <c r="C24" s="3"/>
      <c r="D24" s="4"/>
      <c r="E24" s="42">
        <f t="shared" ca="1" si="4"/>
        <v>100</v>
      </c>
      <c r="F24" s="39">
        <f t="shared" ca="1" si="3"/>
        <v>320</v>
      </c>
      <c r="G24" s="39">
        <v>0</v>
      </c>
      <c r="H24" s="39">
        <f t="shared" ca="1" si="5"/>
        <v>90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330</v>
      </c>
    </row>
    <row r="25" spans="1:13" x14ac:dyDescent="0.3">
      <c r="A25" s="16"/>
      <c r="B25" s="4" t="s">
        <v>164</v>
      </c>
      <c r="C25" s="3"/>
      <c r="D25" s="4"/>
      <c r="E25" s="42">
        <f t="shared" ca="1" si="4"/>
        <v>0</v>
      </c>
      <c r="F25" s="39">
        <f t="shared" ca="1" si="3"/>
        <v>240</v>
      </c>
      <c r="G25" s="39">
        <v>0</v>
      </c>
      <c r="H25" s="39">
        <f t="shared" ca="1" si="5"/>
        <v>43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197</v>
      </c>
    </row>
    <row r="26" spans="1:13" x14ac:dyDescent="0.3">
      <c r="A26" s="16"/>
      <c r="B26" s="4" t="s">
        <v>165</v>
      </c>
      <c r="C26" s="3"/>
      <c r="D26" s="4"/>
      <c r="E26" s="42">
        <f t="shared" ca="1" si="4"/>
        <v>0</v>
      </c>
      <c r="F26" s="39">
        <f t="shared" ca="1" si="3"/>
        <v>140</v>
      </c>
      <c r="G26" s="39">
        <v>0</v>
      </c>
      <c r="H26" s="39">
        <f t="shared" ca="1" si="5"/>
        <v>20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120</v>
      </c>
    </row>
    <row r="27" spans="1:13" x14ac:dyDescent="0.3">
      <c r="A27" s="16"/>
      <c r="B27" s="4" t="s">
        <v>166</v>
      </c>
      <c r="C27" s="3"/>
      <c r="D27" s="4"/>
      <c r="E27" s="42">
        <f t="shared" ca="1" si="4"/>
        <v>40</v>
      </c>
      <c r="F27" s="39">
        <f t="shared" ca="1" si="3"/>
        <v>940</v>
      </c>
      <c r="G27" s="39">
        <v>0</v>
      </c>
      <c r="H27" s="39">
        <f t="shared" ca="1" si="5"/>
        <v>30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950</v>
      </c>
    </row>
    <row r="28" spans="1:13" x14ac:dyDescent="0.3">
      <c r="A28" s="16"/>
      <c r="B28" s="4" t="s">
        <v>167</v>
      </c>
      <c r="C28" s="3"/>
      <c r="D28" s="4"/>
      <c r="E28" s="42">
        <f t="shared" ca="1" si="4"/>
        <v>72</v>
      </c>
      <c r="F28" s="39">
        <f t="shared" ca="1" si="3"/>
        <v>2808</v>
      </c>
      <c r="G28" s="39">
        <v>0</v>
      </c>
      <c r="H28" s="39">
        <f t="shared" ca="1" si="5"/>
        <v>896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1984</v>
      </c>
    </row>
    <row r="29" spans="1:13" x14ac:dyDescent="0.3">
      <c r="A29" s="16"/>
      <c r="B29" s="4" t="s">
        <v>168</v>
      </c>
      <c r="C29" s="3"/>
      <c r="D29" s="4"/>
      <c r="E29" s="42">
        <f t="shared" ca="1" si="4"/>
        <v>0</v>
      </c>
      <c r="F29" s="39">
        <f t="shared" ca="1" si="3"/>
        <v>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0</v>
      </c>
    </row>
    <row r="30" spans="1:13" x14ac:dyDescent="0.3">
      <c r="A30" s="16"/>
      <c r="B30" s="4" t="s">
        <v>169</v>
      </c>
      <c r="C30" s="3"/>
      <c r="D30" s="4"/>
      <c r="E30" s="42">
        <f t="shared" ca="1" si="4"/>
        <v>0</v>
      </c>
      <c r="F30" s="39">
        <f t="shared" ca="1" si="3"/>
        <v>80</v>
      </c>
      <c r="G30" s="39">
        <v>0</v>
      </c>
      <c r="H30" s="39">
        <f t="shared" ca="1" si="5"/>
        <v>80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170</v>
      </c>
      <c r="C31" s="3"/>
      <c r="D31" s="4"/>
      <c r="E31" s="42">
        <f t="shared" ca="1" si="4"/>
        <v>50</v>
      </c>
      <c r="F31" s="39">
        <f t="shared" ca="1" si="3"/>
        <v>0</v>
      </c>
      <c r="G31" s="39">
        <v>0</v>
      </c>
      <c r="H31" s="39">
        <f t="shared" ca="1" si="5"/>
        <v>50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171</v>
      </c>
      <c r="C32" s="3"/>
      <c r="D32" s="4"/>
      <c r="E32" s="42">
        <f t="shared" ca="1" si="4"/>
        <v>20</v>
      </c>
      <c r="F32" s="39">
        <f t="shared" ca="1" si="3"/>
        <v>40</v>
      </c>
      <c r="G32" s="39">
        <v>0</v>
      </c>
      <c r="H32" s="39">
        <f t="shared" ca="1" si="5"/>
        <v>20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40</v>
      </c>
    </row>
    <row r="33" spans="1:13" x14ac:dyDescent="0.3">
      <c r="A33" s="16"/>
      <c r="B33" s="4" t="s">
        <v>172</v>
      </c>
      <c r="C33" s="3"/>
      <c r="D33" s="4"/>
      <c r="E33" s="42">
        <f t="shared" ca="1" si="4"/>
        <v>56</v>
      </c>
      <c r="F33" s="39">
        <f t="shared" ca="1" si="3"/>
        <v>1528</v>
      </c>
      <c r="G33" s="39">
        <v>0</v>
      </c>
      <c r="H33" s="39">
        <f t="shared" ca="1" si="5"/>
        <v>1584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173</v>
      </c>
      <c r="C34" s="3"/>
      <c r="D34" s="4"/>
      <c r="E34" s="42">
        <f t="shared" ca="1" si="4"/>
        <v>0</v>
      </c>
      <c r="F34" s="39">
        <f t="shared" ca="1" si="3"/>
        <v>78</v>
      </c>
      <c r="G34" s="39">
        <v>0</v>
      </c>
      <c r="H34" s="39">
        <f t="shared" ca="1" si="5"/>
        <v>78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0</v>
      </c>
    </row>
    <row r="35" spans="1:13" x14ac:dyDescent="0.3">
      <c r="A35" s="16"/>
      <c r="B35" s="4" t="s">
        <v>174</v>
      </c>
      <c r="C35" s="3"/>
      <c r="D35" s="4"/>
      <c r="E35" s="42">
        <f t="shared" ca="1" si="4"/>
        <v>40</v>
      </c>
      <c r="F35" s="39">
        <f t="shared" ca="1" si="3"/>
        <v>330</v>
      </c>
      <c r="G35" s="39">
        <v>0</v>
      </c>
      <c r="H35" s="39">
        <f t="shared" ca="1" si="5"/>
        <v>370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175</v>
      </c>
      <c r="C36" s="3"/>
      <c r="D36" s="4"/>
      <c r="E36" s="42">
        <f t="shared" ca="1" si="4"/>
        <v>690</v>
      </c>
      <c r="F36" s="39">
        <f t="shared" ca="1" si="3"/>
        <v>-300</v>
      </c>
      <c r="G36" s="39">
        <v>0</v>
      </c>
      <c r="H36" s="39">
        <f t="shared" ca="1" si="5"/>
        <v>240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150</v>
      </c>
    </row>
    <row r="37" spans="1:13" x14ac:dyDescent="0.3">
      <c r="A37" s="16"/>
      <c r="B37" s="4" t="s">
        <v>176</v>
      </c>
      <c r="C37" s="3"/>
      <c r="D37" s="4"/>
      <c r="E37" s="42">
        <f t="shared" ca="1" si="4"/>
        <v>300</v>
      </c>
      <c r="F37" s="39">
        <f t="shared" ca="1" si="3"/>
        <v>-100</v>
      </c>
      <c r="G37" s="39">
        <v>0</v>
      </c>
      <c r="H37" s="39">
        <f t="shared" ca="1" si="5"/>
        <v>200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177</v>
      </c>
      <c r="C38" s="3"/>
      <c r="D38" s="4"/>
      <c r="E38" s="42">
        <f t="shared" ca="1" si="4"/>
        <v>20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20</v>
      </c>
    </row>
    <row r="39" spans="1:13" x14ac:dyDescent="0.3">
      <c r="A39" s="16"/>
      <c r="B39" s="4" t="s">
        <v>178</v>
      </c>
      <c r="C39" s="3"/>
      <c r="D39" s="4"/>
      <c r="E39" s="42">
        <f t="shared" ca="1" si="4"/>
        <v>0</v>
      </c>
      <c r="F39" s="39">
        <f t="shared" ca="1" si="3"/>
        <v>50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50</v>
      </c>
    </row>
    <row r="40" spans="1:13" x14ac:dyDescent="0.3">
      <c r="A40" s="16"/>
      <c r="B40" s="4" t="s">
        <v>179</v>
      </c>
      <c r="C40" s="3"/>
      <c r="D40" s="4"/>
      <c r="E40" s="42">
        <f t="shared" ca="1" si="4"/>
        <v>0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180</v>
      </c>
      <c r="C41" s="3"/>
      <c r="D41" s="4"/>
      <c r="E41" s="42">
        <f t="shared" ca="1" si="4"/>
        <v>50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50</v>
      </c>
    </row>
    <row r="42" spans="1:13" x14ac:dyDescent="0.3">
      <c r="A42" s="16"/>
      <c r="B42" s="4" t="s">
        <v>181</v>
      </c>
      <c r="C42" s="3"/>
      <c r="D42" s="4"/>
      <c r="E42" s="42">
        <f t="shared" ca="1" si="4"/>
        <v>0</v>
      </c>
      <c r="F42" s="39">
        <f t="shared" ca="1" si="3"/>
        <v>60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60</v>
      </c>
    </row>
    <row r="43" spans="1:13" x14ac:dyDescent="0.3">
      <c r="A43" s="16"/>
      <c r="B43" s="4" t="s">
        <v>182</v>
      </c>
      <c r="C43" s="3"/>
      <c r="D43" s="4"/>
      <c r="E43" s="42">
        <f t="shared" ca="1" si="4"/>
        <v>0</v>
      </c>
      <c r="F43" s="39">
        <f t="shared" ca="1" si="3"/>
        <v>100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100</v>
      </c>
    </row>
    <row r="44" spans="1:13" x14ac:dyDescent="0.3">
      <c r="A44" s="16"/>
      <c r="B44" s="4" t="s">
        <v>183</v>
      </c>
      <c r="C44" s="3"/>
      <c r="D44" s="4"/>
      <c r="E44" s="42">
        <f t="shared" ca="1" si="4"/>
        <v>200</v>
      </c>
      <c r="F44" s="39">
        <f t="shared" ca="1" si="3"/>
        <v>0</v>
      </c>
      <c r="G44" s="39">
        <v>0</v>
      </c>
      <c r="H44" s="39">
        <f t="shared" ca="1" si="5"/>
        <v>200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184</v>
      </c>
      <c r="C45" s="3"/>
      <c r="D45" s="4"/>
      <c r="E45" s="42">
        <f t="shared" ca="1" si="4"/>
        <v>0</v>
      </c>
      <c r="F45" s="39">
        <f t="shared" ca="1" si="3"/>
        <v>40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40</v>
      </c>
    </row>
    <row r="46" spans="1:13" x14ac:dyDescent="0.3">
      <c r="A46" s="16"/>
      <c r="B46" s="4" t="s">
        <v>185</v>
      </c>
      <c r="C46" s="3"/>
      <c r="D46" s="4"/>
      <c r="E46" s="42">
        <f t="shared" ca="1" si="4"/>
        <v>21593</v>
      </c>
      <c r="F46" s="39">
        <f t="shared" ca="1" si="3"/>
        <v>41620</v>
      </c>
      <c r="G46" s="39">
        <v>0</v>
      </c>
      <c r="H46" s="39">
        <f t="shared" ca="1" si="5"/>
        <v>40963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22250</v>
      </c>
    </row>
    <row r="47" spans="1:13" x14ac:dyDescent="0.3">
      <c r="A47" s="16"/>
      <c r="B47" s="4" t="s">
        <v>186</v>
      </c>
      <c r="C47" s="3"/>
      <c r="D47" s="4"/>
      <c r="E47" s="42">
        <f t="shared" ca="1" si="4"/>
        <v>0</v>
      </c>
      <c r="F47" s="39">
        <f t="shared" ca="1" si="3"/>
        <v>50</v>
      </c>
      <c r="G47" s="39">
        <v>0</v>
      </c>
      <c r="H47" s="39">
        <f t="shared" ca="1" si="5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50</v>
      </c>
    </row>
    <row r="48" spans="1:13" x14ac:dyDescent="0.3">
      <c r="A48" s="16"/>
      <c r="B48" s="4" t="s">
        <v>187</v>
      </c>
      <c r="C48" s="3"/>
      <c r="D48" s="4"/>
      <c r="E48" s="42">
        <f t="shared" ca="1" si="4"/>
        <v>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188</v>
      </c>
      <c r="C49" s="3"/>
      <c r="D49" s="4"/>
      <c r="E49" s="42">
        <f t="shared" ca="1" si="4"/>
        <v>0</v>
      </c>
      <c r="F49" s="39">
        <f t="shared" ca="1" si="3"/>
        <v>40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40</v>
      </c>
    </row>
    <row r="50" spans="1:13" x14ac:dyDescent="0.3">
      <c r="A50" s="16"/>
      <c r="B50" s="4" t="s">
        <v>189</v>
      </c>
      <c r="C50" s="3"/>
      <c r="D50" s="4"/>
      <c r="E50" s="42">
        <f t="shared" ca="1" si="4"/>
        <v>904</v>
      </c>
      <c r="F50" s="39">
        <f t="shared" ca="1" si="3"/>
        <v>2100</v>
      </c>
      <c r="G50" s="39">
        <v>0</v>
      </c>
      <c r="H50" s="39">
        <f t="shared" ca="1" si="5"/>
        <v>164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2840</v>
      </c>
    </row>
    <row r="51" spans="1:13" x14ac:dyDescent="0.3">
      <c r="A51" s="16"/>
      <c r="B51" s="4" t="s">
        <v>190</v>
      </c>
      <c r="C51" s="3"/>
      <c r="D51" s="4"/>
      <c r="E51" s="42">
        <f t="shared" ca="1" si="4"/>
        <v>10</v>
      </c>
      <c r="F51" s="39">
        <f t="shared" ca="1" si="3"/>
        <v>0</v>
      </c>
      <c r="G51" s="39">
        <v>0</v>
      </c>
      <c r="H51" s="39">
        <f t="shared" ca="1" si="5"/>
        <v>10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191</v>
      </c>
      <c r="C52" s="3"/>
      <c r="D52" s="4"/>
      <c r="E52" s="42">
        <f t="shared" ca="1" si="4"/>
        <v>0</v>
      </c>
      <c r="F52" s="39">
        <f t="shared" ca="1" si="3"/>
        <v>900</v>
      </c>
      <c r="G52" s="39">
        <v>0</v>
      </c>
      <c r="H52" s="39">
        <f t="shared" ca="1" si="5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900</v>
      </c>
    </row>
    <row r="53" spans="1:13" x14ac:dyDescent="0.3">
      <c r="A53" s="16"/>
      <c r="B53" s="4" t="s">
        <v>192</v>
      </c>
      <c r="C53" s="3"/>
      <c r="D53" s="4"/>
      <c r="E53" s="42">
        <f t="shared" ca="1" si="4"/>
        <v>0</v>
      </c>
      <c r="F53" s="39">
        <f t="shared" ca="1" si="3"/>
        <v>250</v>
      </c>
      <c r="G53" s="39">
        <v>0</v>
      </c>
      <c r="H53" s="39">
        <f t="shared" ca="1" si="5"/>
        <v>250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0</v>
      </c>
    </row>
    <row r="54" spans="1:13" x14ac:dyDescent="0.3">
      <c r="A54" s="16"/>
      <c r="B54" s="4" t="s">
        <v>193</v>
      </c>
      <c r="C54" s="3"/>
      <c r="D54" s="4"/>
      <c r="E54" s="42">
        <f t="shared" ca="1" si="4"/>
        <v>20</v>
      </c>
      <c r="F54" s="39">
        <f t="shared" ca="1" si="3"/>
        <v>-20</v>
      </c>
      <c r="G54" s="39">
        <v>0</v>
      </c>
      <c r="H54" s="39">
        <f t="shared" ca="1" si="5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0</v>
      </c>
    </row>
    <row r="55" spans="1:13" x14ac:dyDescent="0.3">
      <c r="A55" s="16"/>
      <c r="B55" s="4" t="s">
        <v>194</v>
      </c>
      <c r="C55" s="3"/>
      <c r="D55" s="4"/>
      <c r="E55" s="42">
        <f t="shared" ca="1" si="4"/>
        <v>0</v>
      </c>
      <c r="F55" s="39">
        <f t="shared" ca="1" si="3"/>
        <v>40</v>
      </c>
      <c r="G55" s="39">
        <v>0</v>
      </c>
      <c r="H55" s="39">
        <f t="shared" ca="1" si="5"/>
        <v>40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195</v>
      </c>
      <c r="C56" s="3"/>
      <c r="D56" s="4"/>
      <c r="E56" s="42">
        <f t="shared" ca="1" si="4"/>
        <v>40</v>
      </c>
      <c r="F56" s="39">
        <f t="shared" ca="1" si="3"/>
        <v>-40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0</v>
      </c>
    </row>
    <row r="57" spans="1:13" x14ac:dyDescent="0.3">
      <c r="A57" s="16"/>
      <c r="B57" s="4" t="s">
        <v>196</v>
      </c>
      <c r="C57" s="3"/>
      <c r="D57" s="4"/>
      <c r="E57" s="42">
        <f t="shared" ca="1" si="4"/>
        <v>0</v>
      </c>
      <c r="F57" s="39">
        <f t="shared" ca="1" si="3"/>
        <v>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0</v>
      </c>
    </row>
    <row r="58" spans="1:13" x14ac:dyDescent="0.3">
      <c r="A58" s="16"/>
      <c r="B58" s="4" t="s">
        <v>197</v>
      </c>
      <c r="C58" s="3"/>
      <c r="D58" s="4"/>
      <c r="E58" s="42">
        <f t="shared" ca="1" si="4"/>
        <v>0</v>
      </c>
      <c r="F58" s="39">
        <f t="shared" ca="1" si="3"/>
        <v>20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20</v>
      </c>
    </row>
    <row r="59" spans="1:13" x14ac:dyDescent="0.3">
      <c r="A59" s="16"/>
      <c r="B59" s="4" t="s">
        <v>198</v>
      </c>
      <c r="C59" s="3"/>
      <c r="D59" s="4"/>
      <c r="E59" s="42">
        <f t="shared" ca="1" si="4"/>
        <v>0</v>
      </c>
      <c r="F59" s="39">
        <f t="shared" ca="1" si="3"/>
        <v>210</v>
      </c>
      <c r="G59" s="39">
        <v>0</v>
      </c>
      <c r="H59" s="39">
        <f t="shared" ca="1" si="5"/>
        <v>210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199</v>
      </c>
      <c r="C60" s="3"/>
      <c r="D60" s="4"/>
      <c r="E60" s="42">
        <f t="shared" ca="1" si="4"/>
        <v>0</v>
      </c>
      <c r="F60" s="39">
        <f t="shared" ca="1" si="3"/>
        <v>0</v>
      </c>
      <c r="G60" s="39">
        <v>0</v>
      </c>
      <c r="H60" s="39">
        <f t="shared" ca="1" si="5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200</v>
      </c>
      <c r="C61" s="3"/>
      <c r="D61" s="4"/>
      <c r="E61" s="42">
        <f t="shared" ca="1" si="4"/>
        <v>0</v>
      </c>
      <c r="F61" s="39">
        <f t="shared" ca="1" si="3"/>
        <v>29022</v>
      </c>
      <c r="G61" s="39">
        <v>0</v>
      </c>
      <c r="H61" s="39">
        <f t="shared" ca="1" si="5"/>
        <v>29022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0</v>
      </c>
    </row>
    <row r="62" spans="1:13" x14ac:dyDescent="0.3">
      <c r="A62" s="16"/>
      <c r="B62" s="4" t="s">
        <v>201</v>
      </c>
      <c r="C62" s="3"/>
      <c r="D62" s="4"/>
      <c r="E62" s="42">
        <f t="shared" ca="1" si="4"/>
        <v>0</v>
      </c>
      <c r="F62" s="39">
        <f t="shared" ca="1" si="3"/>
        <v>300</v>
      </c>
      <c r="G62" s="39">
        <v>0</v>
      </c>
      <c r="H62" s="39">
        <f t="shared" ca="1" si="5"/>
        <v>300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202</v>
      </c>
      <c r="C63" s="3"/>
      <c r="D63" s="4"/>
      <c r="E63" s="42">
        <f t="shared" ca="1" si="4"/>
        <v>0</v>
      </c>
      <c r="F63" s="39">
        <f t="shared" ca="1" si="3"/>
        <v>273</v>
      </c>
      <c r="G63" s="39">
        <v>0</v>
      </c>
      <c r="H63" s="39">
        <f t="shared" ca="1" si="5"/>
        <v>273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0</v>
      </c>
    </row>
    <row r="64" spans="1:13" x14ac:dyDescent="0.3">
      <c r="A64" s="16"/>
      <c r="B64" s="4" t="s">
        <v>203</v>
      </c>
      <c r="C64" s="3"/>
      <c r="D64" s="4"/>
      <c r="E64" s="42">
        <f t="shared" ca="1" si="4"/>
        <v>0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204</v>
      </c>
      <c r="C65" s="3"/>
      <c r="D65" s="4"/>
      <c r="E65" s="42">
        <f t="shared" ca="1" si="4"/>
        <v>0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205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0</v>
      </c>
    </row>
    <row r="67" spans="1:13" x14ac:dyDescent="0.3">
      <c r="A67" s="16"/>
      <c r="B67" s="4" t="s">
        <v>206</v>
      </c>
      <c r="C67" s="3"/>
      <c r="D67" s="4"/>
      <c r="E67" s="42">
        <f t="shared" ca="1" si="4"/>
        <v>0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0</v>
      </c>
    </row>
    <row r="68" spans="1:13" x14ac:dyDescent="0.3">
      <c r="A68" s="16"/>
      <c r="B68" s="4" t="s">
        <v>207</v>
      </c>
      <c r="C68" s="3"/>
      <c r="D68" s="4"/>
      <c r="E68" s="42">
        <f t="shared" ca="1" si="4"/>
        <v>0</v>
      </c>
      <c r="F68" s="39">
        <f t="shared" ca="1" si="3"/>
        <v>630</v>
      </c>
      <c r="G68" s="39">
        <v>0</v>
      </c>
      <c r="H68" s="39">
        <f t="shared" ca="1" si="5"/>
        <v>450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180</v>
      </c>
    </row>
    <row r="69" spans="1:13" x14ac:dyDescent="0.3">
      <c r="A69" s="16"/>
      <c r="B69" s="4" t="s">
        <v>208</v>
      </c>
      <c r="C69" s="3"/>
      <c r="D69" s="4"/>
      <c r="E69" s="42">
        <f t="shared" ca="1" si="4"/>
        <v>0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</v>
      </c>
    </row>
    <row r="70" spans="1:13" x14ac:dyDescent="0.3">
      <c r="A70" s="16"/>
      <c r="B70" s="4" t="s">
        <v>209</v>
      </c>
      <c r="C70" s="3"/>
      <c r="D70" s="4"/>
      <c r="E70" s="42">
        <f t="shared" ca="1" si="4"/>
        <v>0</v>
      </c>
      <c r="F70" s="39">
        <f t="shared" ca="1" si="3"/>
        <v>660</v>
      </c>
      <c r="G70" s="39">
        <v>0</v>
      </c>
      <c r="H70" s="39">
        <f t="shared" ca="1" si="5"/>
        <v>120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540</v>
      </c>
    </row>
    <row r="71" spans="1:13" x14ac:dyDescent="0.3">
      <c r="A71" s="16"/>
      <c r="B71" s="4" t="s">
        <v>210</v>
      </c>
      <c r="C71" s="3"/>
      <c r="D71" s="4"/>
      <c r="E71" s="42">
        <f t="shared" ca="1" si="4"/>
        <v>0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0</v>
      </c>
    </row>
    <row r="72" spans="1:13" x14ac:dyDescent="0.3">
      <c r="A72" s="16"/>
      <c r="B72" s="4" t="s">
        <v>211</v>
      </c>
      <c r="C72" s="3"/>
      <c r="D72" s="4"/>
      <c r="E72" s="42">
        <f t="shared" ca="1" si="4"/>
        <v>111</v>
      </c>
      <c r="F72" s="39">
        <f t="shared" ca="1" si="3"/>
        <v>150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261</v>
      </c>
    </row>
    <row r="73" spans="1:13" x14ac:dyDescent="0.3">
      <c r="A73" s="16"/>
      <c r="B73" s="4" t="s">
        <v>212</v>
      </c>
      <c r="C73" s="3"/>
      <c r="D73" s="4"/>
      <c r="E73" s="42">
        <f t="shared" ca="1" si="4"/>
        <v>0</v>
      </c>
      <c r="F73" s="39">
        <f t="shared" ca="1" si="3"/>
        <v>20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20</v>
      </c>
    </row>
    <row r="74" spans="1:13" x14ac:dyDescent="0.3">
      <c r="A74" s="16"/>
      <c r="B74" s="4" t="s">
        <v>213</v>
      </c>
      <c r="C74" s="3"/>
      <c r="D74" s="4"/>
      <c r="E74" s="42">
        <f t="shared" ca="1" si="4"/>
        <v>0</v>
      </c>
      <c r="F74" s="39">
        <f t="shared" ca="1" si="3"/>
        <v>280</v>
      </c>
      <c r="G74" s="39">
        <v>0</v>
      </c>
      <c r="H74" s="39">
        <f t="shared" ca="1" si="5"/>
        <v>180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100</v>
      </c>
    </row>
    <row r="75" spans="1:13" x14ac:dyDescent="0.3">
      <c r="A75" s="16"/>
      <c r="B75" s="4" t="s">
        <v>214</v>
      </c>
      <c r="C75" s="3"/>
      <c r="D75" s="4"/>
      <c r="E75" s="42">
        <f t="shared" ca="1" si="4"/>
        <v>0</v>
      </c>
      <c r="F75" s="39">
        <f t="shared" ca="1" si="3"/>
        <v>100</v>
      </c>
      <c r="G75" s="39">
        <v>0</v>
      </c>
      <c r="H75" s="39">
        <f t="shared" ca="1" si="5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100</v>
      </c>
    </row>
    <row r="76" spans="1:13" x14ac:dyDescent="0.3">
      <c r="A76" s="16"/>
      <c r="B76" s="4" t="s">
        <v>215</v>
      </c>
      <c r="C76" s="3"/>
      <c r="D76" s="4"/>
      <c r="E76" s="42">
        <f t="shared" ca="1" si="4"/>
        <v>0</v>
      </c>
      <c r="F76" s="39">
        <f t="shared" ca="1" si="3"/>
        <v>0</v>
      </c>
      <c r="G76" s="39">
        <v>0</v>
      </c>
      <c r="H76" s="39">
        <f t="shared" ca="1" si="5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0</v>
      </c>
    </row>
    <row r="77" spans="1:13" x14ac:dyDescent="0.3">
      <c r="A77" s="16"/>
      <c r="B77" s="4" t="s">
        <v>216</v>
      </c>
      <c r="C77" s="3"/>
      <c r="D77" s="4"/>
      <c r="E77" s="42">
        <f t="shared" ca="1" si="4"/>
        <v>0</v>
      </c>
      <c r="F77" s="39">
        <f t="shared" ca="1" si="3"/>
        <v>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0</v>
      </c>
    </row>
    <row r="78" spans="1:13" x14ac:dyDescent="0.3">
      <c r="A78" s="16"/>
      <c r="B78" s="4" t="s">
        <v>217</v>
      </c>
      <c r="C78" s="3"/>
      <c r="D78" s="4"/>
      <c r="E78" s="42">
        <f t="shared" ca="1" si="4"/>
        <v>0</v>
      </c>
      <c r="F78" s="39">
        <f t="shared" ca="1" si="3"/>
        <v>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0</v>
      </c>
    </row>
    <row r="79" spans="1:13" x14ac:dyDescent="0.3">
      <c r="A79" s="16"/>
      <c r="B79" s="4" t="s">
        <v>218</v>
      </c>
      <c r="C79" s="3"/>
      <c r="D79" s="4"/>
      <c r="E79" s="42">
        <f t="shared" ca="1" si="4"/>
        <v>0</v>
      </c>
      <c r="F79" s="39">
        <f t="shared" ca="1" si="3"/>
        <v>8</v>
      </c>
      <c r="G79" s="39">
        <v>0</v>
      </c>
      <c r="H79" s="39">
        <f t="shared" ca="1" si="5"/>
        <v>8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0</v>
      </c>
    </row>
    <row r="80" spans="1:13" x14ac:dyDescent="0.3">
      <c r="A80" s="16"/>
      <c r="B80" s="4" t="s">
        <v>219</v>
      </c>
      <c r="C80" s="3"/>
      <c r="D80" s="4"/>
      <c r="E80" s="42">
        <f t="shared" ca="1" si="4"/>
        <v>0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0</v>
      </c>
    </row>
    <row r="81" spans="1:13" x14ac:dyDescent="0.3">
      <c r="A81" s="16"/>
      <c r="B81" s="4" t="s">
        <v>220</v>
      </c>
      <c r="C81" s="3"/>
      <c r="D81" s="4"/>
      <c r="E81" s="42">
        <f t="shared" ca="1" si="4"/>
        <v>165</v>
      </c>
      <c r="F81" s="39">
        <f t="shared" ca="1" si="3"/>
        <v>3750</v>
      </c>
      <c r="G81" s="39">
        <v>0</v>
      </c>
      <c r="H81" s="39">
        <f t="shared" ca="1" si="5"/>
        <v>1725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2190</v>
      </c>
    </row>
    <row r="82" spans="1:13" x14ac:dyDescent="0.3">
      <c r="A82" s="16"/>
      <c r="B82" s="4" t="s">
        <v>221</v>
      </c>
      <c r="C82" s="3"/>
      <c r="D82" s="4"/>
      <c r="E82" s="42">
        <f t="shared" ca="1" si="4"/>
        <v>0</v>
      </c>
      <c r="F82" s="39">
        <f t="shared" ca="1" si="3"/>
        <v>220</v>
      </c>
      <c r="G82" s="39">
        <v>0</v>
      </c>
      <c r="H82" s="39">
        <f t="shared" ca="1" si="5"/>
        <v>220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0</v>
      </c>
    </row>
    <row r="83" spans="1:13" x14ac:dyDescent="0.3">
      <c r="A83" s="16"/>
      <c r="B83" s="4" t="s">
        <v>222</v>
      </c>
      <c r="C83" s="3"/>
      <c r="D83" s="4"/>
      <c r="E83" s="42">
        <f t="shared" ca="1" si="4"/>
        <v>0</v>
      </c>
      <c r="F83" s="39">
        <f t="shared" ca="1" si="3"/>
        <v>0</v>
      </c>
      <c r="G83" s="39">
        <v>0</v>
      </c>
      <c r="H83" s="39">
        <f t="shared" ca="1" si="5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0</v>
      </c>
    </row>
    <row r="84" spans="1:13" x14ac:dyDescent="0.3">
      <c r="A84" s="16"/>
      <c r="B84" s="4" t="s">
        <v>223</v>
      </c>
      <c r="C84" s="3"/>
      <c r="D84" s="4"/>
      <c r="E84" s="42">
        <f t="shared" ca="1" si="4"/>
        <v>0</v>
      </c>
      <c r="F84" s="39">
        <f t="shared" ca="1" si="3"/>
        <v>240</v>
      </c>
      <c r="G84" s="39">
        <v>0</v>
      </c>
      <c r="H84" s="39">
        <f t="shared" ca="1" si="5"/>
        <v>240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0</v>
      </c>
    </row>
    <row r="85" spans="1:13" x14ac:dyDescent="0.3">
      <c r="A85" s="16"/>
      <c r="B85" s="4" t="s">
        <v>224</v>
      </c>
      <c r="C85" s="3"/>
      <c r="D85" s="4"/>
      <c r="E85" s="42">
        <f t="shared" ca="1" si="4"/>
        <v>0</v>
      </c>
      <c r="F85" s="39">
        <f t="shared" ca="1" si="3"/>
        <v>0</v>
      </c>
      <c r="G85" s="39">
        <v>0</v>
      </c>
      <c r="H85" s="39">
        <f t="shared" ca="1" si="5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0</v>
      </c>
    </row>
    <row r="86" spans="1:13" x14ac:dyDescent="0.3">
      <c r="A86" s="16"/>
      <c r="B86" s="4" t="s">
        <v>225</v>
      </c>
      <c r="C86" s="3"/>
      <c r="D86" s="4"/>
      <c r="E86" s="42">
        <f t="shared" ca="1" si="4"/>
        <v>0</v>
      </c>
      <c r="F86" s="39">
        <f t="shared" ca="1" si="3"/>
        <v>400</v>
      </c>
      <c r="G86" s="39">
        <v>0</v>
      </c>
      <c r="H86" s="39">
        <f t="shared" ca="1" si="5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400</v>
      </c>
    </row>
    <row r="87" spans="1:13" x14ac:dyDescent="0.3">
      <c r="A87" s="16"/>
      <c r="B87" s="4" t="s">
        <v>226</v>
      </c>
      <c r="C87" s="3"/>
      <c r="D87" s="4"/>
      <c r="E87" s="42">
        <f t="shared" ca="1" si="4"/>
        <v>0</v>
      </c>
      <c r="F87" s="39">
        <f t="shared" ca="1" si="3"/>
        <v>100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100</v>
      </c>
    </row>
    <row r="88" spans="1:13" x14ac:dyDescent="0.3">
      <c r="A88" s="16"/>
      <c r="B88" s="4" t="s">
        <v>227</v>
      </c>
      <c r="C88" s="3"/>
      <c r="D88" s="4"/>
      <c r="E88" s="42">
        <f t="shared" ca="1" si="4"/>
        <v>0</v>
      </c>
      <c r="F88" s="39">
        <f t="shared" ca="1" si="3"/>
        <v>800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800</v>
      </c>
    </row>
    <row r="89" spans="1:13" ht="15" thickBot="1" x14ac:dyDescent="0.35">
      <c r="A89" s="16"/>
      <c r="B89" s="4" t="s">
        <v>228</v>
      </c>
      <c r="C89" s="3"/>
      <c r="D89" s="4"/>
      <c r="E89" s="42">
        <f t="shared" ca="1" si="4"/>
        <v>0</v>
      </c>
      <c r="F89" s="39">
        <f t="shared" ca="1" si="3"/>
        <v>10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10</v>
      </c>
    </row>
    <row r="90" spans="1:13" ht="15" thickBot="1" x14ac:dyDescent="0.35">
      <c r="A90" s="16"/>
      <c r="B90" s="19"/>
      <c r="C90" s="18"/>
      <c r="D90" s="19" t="s">
        <v>18</v>
      </c>
      <c r="E90" s="24">
        <f ca="1">SUM(E3:E89)</f>
        <v>25811</v>
      </c>
      <c r="F90" s="24">
        <f ca="1">SUM(F3:F89)</f>
        <v>96997</v>
      </c>
      <c r="G90" s="24">
        <f>SUM(G3:G89)</f>
        <v>0</v>
      </c>
      <c r="H90" s="24">
        <f ca="1">SUM(H3:H89)</f>
        <v>82699</v>
      </c>
      <c r="I90" s="24">
        <f>SUM(I3:I89)</f>
        <v>0</v>
      </c>
      <c r="J90" s="24">
        <f>SUM(J3:J89)</f>
        <v>0</v>
      </c>
      <c r="K90" s="24">
        <f>SUM(K3:K89)</f>
        <v>0</v>
      </c>
      <c r="L90" s="24">
        <f>SUM(L3:L89)</f>
        <v>0</v>
      </c>
      <c r="M90" s="25">
        <f ca="1">SUM(M3:M89)</f>
        <v>40109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7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5" t="s">
        <v>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14.4" customHeight="1" x14ac:dyDescent="0.3">
      <c r="A3" s="85" t="s">
        <v>229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ht="14.4" customHeight="1" x14ac:dyDescent="0.3">
      <c r="A4" s="85" t="s">
        <v>233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ht="14.4" customHeight="1" x14ac:dyDescent="0.3">
      <c r="A5" s="85" t="s">
        <v>39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ht="14.4" customHeight="1" x14ac:dyDescent="0.3">
      <c r="A6" s="84" t="s">
        <v>41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1:12" ht="14.4" customHeight="1" x14ac:dyDescent="0.3">
      <c r="A7" s="84" t="s">
        <v>230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1:12" x14ac:dyDescent="0.3">
      <c r="A8" s="55" t="s">
        <v>12</v>
      </c>
      <c r="B8" s="55" t="s">
        <v>231</v>
      </c>
      <c r="C8" s="55" t="s">
        <v>40</v>
      </c>
      <c r="D8" s="55" t="s">
        <v>3</v>
      </c>
      <c r="E8" s="55" t="s">
        <v>4</v>
      </c>
      <c r="F8" s="55" t="s">
        <v>5</v>
      </c>
      <c r="G8" s="55" t="s">
        <v>6</v>
      </c>
      <c r="H8" s="55" t="s">
        <v>7</v>
      </c>
      <c r="I8" s="55" t="s">
        <v>8</v>
      </c>
      <c r="J8" s="55" t="s">
        <v>9</v>
      </c>
      <c r="K8" s="55" t="s">
        <v>10</v>
      </c>
      <c r="L8" s="55" t="s">
        <v>11</v>
      </c>
    </row>
    <row r="9" spans="1:12" x14ac:dyDescent="0.3">
      <c r="A9" s="56" t="s">
        <v>43</v>
      </c>
      <c r="B9" s="57">
        <v>3887509</v>
      </c>
      <c r="C9" s="56" t="s">
        <v>211</v>
      </c>
      <c r="D9" s="57">
        <v>111</v>
      </c>
      <c r="E9" s="57">
        <v>150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261</v>
      </c>
    </row>
    <row r="10" spans="1:12" x14ac:dyDescent="0.3">
      <c r="A10" s="56" t="s">
        <v>43</v>
      </c>
      <c r="B10" s="57">
        <v>3887509</v>
      </c>
      <c r="C10" s="56" t="s">
        <v>32</v>
      </c>
      <c r="D10" s="57">
        <v>750</v>
      </c>
      <c r="E10" s="57">
        <v>2000</v>
      </c>
      <c r="F10" s="57">
        <v>0</v>
      </c>
      <c r="G10" s="57">
        <v>2748</v>
      </c>
      <c r="H10" s="57">
        <v>0</v>
      </c>
      <c r="I10" s="57">
        <v>0</v>
      </c>
      <c r="J10" s="57">
        <v>0</v>
      </c>
      <c r="K10" s="57">
        <v>0</v>
      </c>
      <c r="L10" s="57">
        <v>2</v>
      </c>
    </row>
    <row r="11" spans="1:12" x14ac:dyDescent="0.3">
      <c r="A11" s="56" t="s">
        <v>43</v>
      </c>
      <c r="B11" s="57">
        <v>3887509</v>
      </c>
      <c r="C11" s="56" t="s">
        <v>212</v>
      </c>
      <c r="D11" s="57">
        <v>0</v>
      </c>
      <c r="E11" s="57">
        <v>20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20</v>
      </c>
    </row>
    <row r="12" spans="1:12" x14ac:dyDescent="0.3">
      <c r="A12" s="56" t="s">
        <v>43</v>
      </c>
      <c r="B12" s="57">
        <v>3887509</v>
      </c>
      <c r="C12" s="56" t="s">
        <v>38</v>
      </c>
      <c r="D12" s="57">
        <v>0</v>
      </c>
      <c r="E12" s="57">
        <v>450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450</v>
      </c>
    </row>
    <row r="13" spans="1:12" x14ac:dyDescent="0.3">
      <c r="A13" s="56" t="s">
        <v>43</v>
      </c>
      <c r="B13" s="57">
        <v>3887509</v>
      </c>
      <c r="C13" s="56" t="s">
        <v>42</v>
      </c>
      <c r="D13" s="57">
        <v>10</v>
      </c>
      <c r="E13" s="57">
        <v>420</v>
      </c>
      <c r="F13" s="57">
        <v>0</v>
      </c>
      <c r="G13" s="57">
        <v>170</v>
      </c>
      <c r="H13" s="57">
        <v>0</v>
      </c>
      <c r="I13" s="57">
        <v>0</v>
      </c>
      <c r="J13" s="57">
        <v>0</v>
      </c>
      <c r="K13" s="57">
        <v>0</v>
      </c>
      <c r="L13" s="57">
        <v>260</v>
      </c>
    </row>
    <row r="14" spans="1:12" x14ac:dyDescent="0.3">
      <c r="A14" s="56" t="s">
        <v>43</v>
      </c>
      <c r="B14" s="57">
        <v>3887509</v>
      </c>
      <c r="C14" s="56" t="s">
        <v>146</v>
      </c>
      <c r="D14" s="57">
        <v>240</v>
      </c>
      <c r="E14" s="57">
        <v>840</v>
      </c>
      <c r="F14" s="57">
        <v>0</v>
      </c>
      <c r="G14" s="57">
        <v>460</v>
      </c>
      <c r="H14" s="57">
        <v>0</v>
      </c>
      <c r="I14" s="57">
        <v>0</v>
      </c>
      <c r="J14" s="57">
        <v>0</v>
      </c>
      <c r="K14" s="57">
        <v>0</v>
      </c>
      <c r="L14" s="57">
        <v>620</v>
      </c>
    </row>
    <row r="15" spans="1:12" x14ac:dyDescent="0.3">
      <c r="A15" s="56" t="s">
        <v>43</v>
      </c>
      <c r="B15" s="57">
        <v>3887509</v>
      </c>
      <c r="C15" s="56" t="s">
        <v>145</v>
      </c>
      <c r="D15" s="57">
        <v>40</v>
      </c>
      <c r="E15" s="57">
        <v>680</v>
      </c>
      <c r="F15" s="57">
        <v>0</v>
      </c>
      <c r="G15" s="57">
        <v>240</v>
      </c>
      <c r="H15" s="57">
        <v>0</v>
      </c>
      <c r="I15" s="57">
        <v>0</v>
      </c>
      <c r="J15" s="57">
        <v>0</v>
      </c>
      <c r="K15" s="57">
        <v>0</v>
      </c>
      <c r="L15" s="57">
        <v>480</v>
      </c>
    </row>
    <row r="16" spans="1:12" x14ac:dyDescent="0.3">
      <c r="A16" s="56" t="s">
        <v>43</v>
      </c>
      <c r="B16" s="57">
        <v>3887509</v>
      </c>
      <c r="C16" s="56" t="s">
        <v>148</v>
      </c>
      <c r="D16" s="57">
        <v>0</v>
      </c>
      <c r="E16" s="57">
        <v>360</v>
      </c>
      <c r="F16" s="57">
        <v>0</v>
      </c>
      <c r="G16" s="57">
        <v>60</v>
      </c>
      <c r="H16" s="57">
        <v>0</v>
      </c>
      <c r="I16" s="57">
        <v>0</v>
      </c>
      <c r="J16" s="57">
        <v>0</v>
      </c>
      <c r="K16" s="57">
        <v>0</v>
      </c>
      <c r="L16" s="57">
        <v>300</v>
      </c>
    </row>
    <row r="17" spans="1:12" x14ac:dyDescent="0.3">
      <c r="A17" s="56" t="s">
        <v>43</v>
      </c>
      <c r="B17" s="57">
        <v>3887509</v>
      </c>
      <c r="C17" s="56" t="s">
        <v>150</v>
      </c>
      <c r="D17" s="57">
        <v>0</v>
      </c>
      <c r="E17" s="57">
        <v>1160</v>
      </c>
      <c r="F17" s="57">
        <v>0</v>
      </c>
      <c r="G17" s="57">
        <v>80</v>
      </c>
      <c r="H17" s="57">
        <v>0</v>
      </c>
      <c r="I17" s="57">
        <v>0</v>
      </c>
      <c r="J17" s="57">
        <v>0</v>
      </c>
      <c r="K17" s="57">
        <v>0</v>
      </c>
      <c r="L17" s="57">
        <v>1080</v>
      </c>
    </row>
    <row r="18" spans="1:12" x14ac:dyDescent="0.3">
      <c r="A18" s="56" t="s">
        <v>43</v>
      </c>
      <c r="B18" s="57">
        <v>3887509</v>
      </c>
      <c r="C18" s="56" t="s">
        <v>149</v>
      </c>
      <c r="D18" s="57">
        <v>0</v>
      </c>
      <c r="E18" s="57">
        <v>600</v>
      </c>
      <c r="F18" s="57">
        <v>0</v>
      </c>
      <c r="G18" s="57">
        <v>160</v>
      </c>
      <c r="H18" s="57">
        <v>0</v>
      </c>
      <c r="I18" s="57">
        <v>0</v>
      </c>
      <c r="J18" s="57">
        <v>0</v>
      </c>
      <c r="K18" s="57">
        <v>0</v>
      </c>
      <c r="L18" s="57">
        <v>440</v>
      </c>
    </row>
    <row r="19" spans="1:12" x14ac:dyDescent="0.3">
      <c r="A19" s="56" t="s">
        <v>43</v>
      </c>
      <c r="B19" s="57">
        <v>3887509</v>
      </c>
      <c r="C19" s="56" t="s">
        <v>147</v>
      </c>
      <c r="D19" s="57">
        <v>50</v>
      </c>
      <c r="E19" s="57">
        <v>250</v>
      </c>
      <c r="F19" s="57">
        <v>50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250</v>
      </c>
    </row>
    <row r="20" spans="1:12" x14ac:dyDescent="0.3">
      <c r="A20" s="56" t="s">
        <v>43</v>
      </c>
      <c r="B20" s="57">
        <v>3887509</v>
      </c>
      <c r="C20" s="56" t="s">
        <v>198</v>
      </c>
      <c r="D20" s="57">
        <v>0</v>
      </c>
      <c r="E20" s="57">
        <v>300</v>
      </c>
      <c r="F20" s="57">
        <v>90</v>
      </c>
      <c r="G20" s="57">
        <v>210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</row>
    <row r="21" spans="1:12" x14ac:dyDescent="0.3">
      <c r="A21" s="56" t="s">
        <v>43</v>
      </c>
      <c r="B21" s="57">
        <v>3887509</v>
      </c>
      <c r="C21" s="56" t="s">
        <v>200</v>
      </c>
      <c r="D21" s="57">
        <v>0</v>
      </c>
      <c r="E21" s="57">
        <v>29970</v>
      </c>
      <c r="F21" s="57">
        <v>948</v>
      </c>
      <c r="G21" s="57">
        <v>29022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</row>
    <row r="22" spans="1:12" x14ac:dyDescent="0.3">
      <c r="A22" s="56" t="s">
        <v>43</v>
      </c>
      <c r="B22" s="57">
        <v>3887509</v>
      </c>
      <c r="C22" s="56" t="s">
        <v>201</v>
      </c>
      <c r="D22" s="57">
        <v>0</v>
      </c>
      <c r="E22" s="57">
        <v>300</v>
      </c>
      <c r="F22" s="57">
        <v>0</v>
      </c>
      <c r="G22" s="57">
        <v>300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</row>
    <row r="23" spans="1:12" x14ac:dyDescent="0.3">
      <c r="A23" s="56" t="s">
        <v>43</v>
      </c>
      <c r="B23" s="57">
        <v>3887509</v>
      </c>
      <c r="C23" s="56" t="s">
        <v>202</v>
      </c>
      <c r="D23" s="57">
        <v>0</v>
      </c>
      <c r="E23" s="57">
        <v>1500</v>
      </c>
      <c r="F23" s="57">
        <v>1227</v>
      </c>
      <c r="G23" s="57">
        <v>273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</row>
    <row r="24" spans="1:12" x14ac:dyDescent="0.3">
      <c r="A24" s="56" t="s">
        <v>43</v>
      </c>
      <c r="B24" s="57">
        <v>3887509</v>
      </c>
      <c r="C24" s="56" t="s">
        <v>151</v>
      </c>
      <c r="D24" s="57">
        <v>0</v>
      </c>
      <c r="E24" s="57">
        <v>200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200</v>
      </c>
    </row>
    <row r="25" spans="1:12" x14ac:dyDescent="0.3">
      <c r="A25" s="56" t="s">
        <v>43</v>
      </c>
      <c r="B25" s="57">
        <v>3887509</v>
      </c>
      <c r="C25" s="56" t="s">
        <v>153</v>
      </c>
      <c r="D25" s="57">
        <v>0</v>
      </c>
      <c r="E25" s="57">
        <v>60</v>
      </c>
      <c r="F25" s="57">
        <v>0</v>
      </c>
      <c r="G25" s="57">
        <v>5</v>
      </c>
      <c r="H25" s="57">
        <v>0</v>
      </c>
      <c r="I25" s="57">
        <v>0</v>
      </c>
      <c r="J25" s="57">
        <v>0</v>
      </c>
      <c r="K25" s="57">
        <v>0</v>
      </c>
      <c r="L25" s="57">
        <v>55</v>
      </c>
    </row>
    <row r="26" spans="1:12" x14ac:dyDescent="0.3">
      <c r="A26" s="56" t="s">
        <v>43</v>
      </c>
      <c r="B26" s="57">
        <v>3887509</v>
      </c>
      <c r="C26" s="56" t="s">
        <v>155</v>
      </c>
      <c r="D26" s="57">
        <v>0</v>
      </c>
      <c r="E26" s="57">
        <v>60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60</v>
      </c>
    </row>
    <row r="27" spans="1:12" x14ac:dyDescent="0.3">
      <c r="A27" s="56" t="s">
        <v>43</v>
      </c>
      <c r="B27" s="57">
        <v>3887509</v>
      </c>
      <c r="C27" s="56" t="s">
        <v>157</v>
      </c>
      <c r="D27" s="57">
        <v>0</v>
      </c>
      <c r="E27" s="57">
        <v>40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40</v>
      </c>
    </row>
    <row r="28" spans="1:12" x14ac:dyDescent="0.3">
      <c r="A28" s="56" t="s">
        <v>43</v>
      </c>
      <c r="B28" s="57">
        <v>3887509</v>
      </c>
      <c r="C28" s="56" t="s">
        <v>156</v>
      </c>
      <c r="D28" s="57">
        <v>40</v>
      </c>
      <c r="E28" s="57">
        <v>440</v>
      </c>
      <c r="F28" s="57">
        <v>0</v>
      </c>
      <c r="G28" s="57">
        <v>80</v>
      </c>
      <c r="H28" s="57">
        <v>0</v>
      </c>
      <c r="I28" s="57">
        <v>0</v>
      </c>
      <c r="J28" s="57">
        <v>0</v>
      </c>
      <c r="K28" s="57">
        <v>0</v>
      </c>
      <c r="L28" s="57">
        <v>400</v>
      </c>
    </row>
    <row r="29" spans="1:12" x14ac:dyDescent="0.3">
      <c r="A29" s="56" t="s">
        <v>43</v>
      </c>
      <c r="B29" s="57">
        <v>3887509</v>
      </c>
      <c r="C29" s="56" t="s">
        <v>214</v>
      </c>
      <c r="D29" s="57">
        <v>0</v>
      </c>
      <c r="E29" s="57">
        <v>100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100</v>
      </c>
    </row>
    <row r="30" spans="1:12" x14ac:dyDescent="0.3">
      <c r="A30" s="56" t="s">
        <v>43</v>
      </c>
      <c r="B30" s="57">
        <v>3887509</v>
      </c>
      <c r="C30" s="56" t="s">
        <v>160</v>
      </c>
      <c r="D30" s="57">
        <v>0</v>
      </c>
      <c r="E30" s="57">
        <v>800</v>
      </c>
      <c r="F30" s="57">
        <v>0</v>
      </c>
      <c r="G30" s="57">
        <v>570</v>
      </c>
      <c r="H30" s="57">
        <v>0</v>
      </c>
      <c r="I30" s="57">
        <v>0</v>
      </c>
      <c r="J30" s="57">
        <v>0</v>
      </c>
      <c r="K30" s="57">
        <v>0</v>
      </c>
      <c r="L30" s="57">
        <v>230</v>
      </c>
    </row>
    <row r="31" spans="1:12" x14ac:dyDescent="0.3">
      <c r="A31" s="56" t="s">
        <v>43</v>
      </c>
      <c r="B31" s="57">
        <v>3887509</v>
      </c>
      <c r="C31" s="56" t="s">
        <v>163</v>
      </c>
      <c r="D31" s="57">
        <v>100</v>
      </c>
      <c r="E31" s="57">
        <v>320</v>
      </c>
      <c r="F31" s="57">
        <v>0</v>
      </c>
      <c r="G31" s="57">
        <v>90</v>
      </c>
      <c r="H31" s="57">
        <v>0</v>
      </c>
      <c r="I31" s="57">
        <v>0</v>
      </c>
      <c r="J31" s="57">
        <v>0</v>
      </c>
      <c r="K31" s="57">
        <v>0</v>
      </c>
      <c r="L31" s="57">
        <v>330</v>
      </c>
    </row>
    <row r="32" spans="1:12" x14ac:dyDescent="0.3">
      <c r="A32" s="56" t="s">
        <v>43</v>
      </c>
      <c r="B32" s="57">
        <v>3887509</v>
      </c>
      <c r="C32" s="56" t="s">
        <v>165</v>
      </c>
      <c r="D32" s="57">
        <v>0</v>
      </c>
      <c r="E32" s="57">
        <v>140</v>
      </c>
      <c r="F32" s="57">
        <v>0</v>
      </c>
      <c r="G32" s="57">
        <v>20</v>
      </c>
      <c r="H32" s="57">
        <v>0</v>
      </c>
      <c r="I32" s="57">
        <v>0</v>
      </c>
      <c r="J32" s="57">
        <v>0</v>
      </c>
      <c r="K32" s="57">
        <v>0</v>
      </c>
      <c r="L32" s="57">
        <v>120</v>
      </c>
    </row>
    <row r="33" spans="1:12" x14ac:dyDescent="0.3">
      <c r="A33" s="56" t="s">
        <v>43</v>
      </c>
      <c r="B33" s="57">
        <v>3887509</v>
      </c>
      <c r="C33" s="56" t="s">
        <v>164</v>
      </c>
      <c r="D33" s="57">
        <v>0</v>
      </c>
      <c r="E33" s="57">
        <v>240</v>
      </c>
      <c r="F33" s="57">
        <v>0</v>
      </c>
      <c r="G33" s="57">
        <v>43</v>
      </c>
      <c r="H33" s="57">
        <v>0</v>
      </c>
      <c r="I33" s="57">
        <v>0</v>
      </c>
      <c r="J33" s="57">
        <v>0</v>
      </c>
      <c r="K33" s="57">
        <v>0</v>
      </c>
      <c r="L33" s="57">
        <v>197</v>
      </c>
    </row>
    <row r="34" spans="1:12" x14ac:dyDescent="0.3">
      <c r="A34" s="56" t="s">
        <v>43</v>
      </c>
      <c r="B34" s="57">
        <v>3887509</v>
      </c>
      <c r="C34" s="56" t="s">
        <v>162</v>
      </c>
      <c r="D34" s="57">
        <v>0</v>
      </c>
      <c r="E34" s="57">
        <v>100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100</v>
      </c>
    </row>
    <row r="35" spans="1:12" x14ac:dyDescent="0.3">
      <c r="A35" s="56" t="s">
        <v>43</v>
      </c>
      <c r="B35" s="57">
        <v>3887509</v>
      </c>
      <c r="C35" s="56" t="s">
        <v>166</v>
      </c>
      <c r="D35" s="57">
        <v>40</v>
      </c>
      <c r="E35" s="57">
        <v>940</v>
      </c>
      <c r="F35" s="57">
        <v>0</v>
      </c>
      <c r="G35" s="57">
        <v>30</v>
      </c>
      <c r="H35" s="57">
        <v>0</v>
      </c>
      <c r="I35" s="57">
        <v>0</v>
      </c>
      <c r="J35" s="57">
        <v>0</v>
      </c>
      <c r="K35" s="57">
        <v>0</v>
      </c>
      <c r="L35" s="57">
        <v>950</v>
      </c>
    </row>
    <row r="36" spans="1:12" x14ac:dyDescent="0.3">
      <c r="A36" s="56" t="s">
        <v>43</v>
      </c>
      <c r="B36" s="57">
        <v>3887509</v>
      </c>
      <c r="C36" s="56" t="s">
        <v>167</v>
      </c>
      <c r="D36" s="57">
        <v>72</v>
      </c>
      <c r="E36" s="57">
        <v>2856</v>
      </c>
      <c r="F36" s="57">
        <v>48</v>
      </c>
      <c r="G36" s="57">
        <v>896</v>
      </c>
      <c r="H36" s="57">
        <v>0</v>
      </c>
      <c r="I36" s="57">
        <v>0</v>
      </c>
      <c r="J36" s="57">
        <v>0</v>
      </c>
      <c r="K36" s="57">
        <v>0</v>
      </c>
      <c r="L36" s="57">
        <v>1984</v>
      </c>
    </row>
    <row r="37" spans="1:12" x14ac:dyDescent="0.3">
      <c r="A37" s="56" t="s">
        <v>43</v>
      </c>
      <c r="B37" s="57">
        <v>3887509</v>
      </c>
      <c r="C37" s="56" t="s">
        <v>169</v>
      </c>
      <c r="D37" s="57">
        <v>0</v>
      </c>
      <c r="E37" s="57">
        <v>80</v>
      </c>
      <c r="F37" s="57">
        <v>0</v>
      </c>
      <c r="G37" s="57">
        <v>80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</row>
    <row r="38" spans="1:12" x14ac:dyDescent="0.3">
      <c r="A38" s="56" t="s">
        <v>43</v>
      </c>
      <c r="B38" s="57">
        <v>3887509</v>
      </c>
      <c r="C38" s="56" t="s">
        <v>218</v>
      </c>
      <c r="D38" s="57">
        <v>0</v>
      </c>
      <c r="E38" s="57">
        <v>8</v>
      </c>
      <c r="F38" s="57">
        <v>0</v>
      </c>
      <c r="G38" s="57">
        <v>8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</row>
    <row r="39" spans="1:12" x14ac:dyDescent="0.3">
      <c r="A39" s="56" t="s">
        <v>43</v>
      </c>
      <c r="B39" s="57">
        <v>3887509</v>
      </c>
      <c r="C39" s="56" t="s">
        <v>171</v>
      </c>
      <c r="D39" s="57">
        <v>20</v>
      </c>
      <c r="E39" s="57">
        <v>40</v>
      </c>
      <c r="F39" s="57">
        <v>0</v>
      </c>
      <c r="G39" s="57">
        <v>20</v>
      </c>
      <c r="H39" s="57">
        <v>0</v>
      </c>
      <c r="I39" s="57">
        <v>0</v>
      </c>
      <c r="J39" s="57">
        <v>0</v>
      </c>
      <c r="K39" s="57">
        <v>0</v>
      </c>
      <c r="L39" s="57">
        <v>40</v>
      </c>
    </row>
    <row r="40" spans="1:12" x14ac:dyDescent="0.3">
      <c r="A40" s="56" t="s">
        <v>43</v>
      </c>
      <c r="B40" s="57">
        <v>3887509</v>
      </c>
      <c r="C40" s="56" t="s">
        <v>170</v>
      </c>
      <c r="D40" s="57">
        <v>50</v>
      </c>
      <c r="E40" s="57">
        <v>0</v>
      </c>
      <c r="F40" s="57">
        <v>0</v>
      </c>
      <c r="G40" s="57">
        <v>50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</row>
    <row r="41" spans="1:12" x14ac:dyDescent="0.3">
      <c r="A41" s="56" t="s">
        <v>43</v>
      </c>
      <c r="B41" s="57">
        <v>3887509</v>
      </c>
      <c r="C41" s="56" t="s">
        <v>174</v>
      </c>
      <c r="D41" s="57">
        <v>40</v>
      </c>
      <c r="E41" s="57">
        <v>920</v>
      </c>
      <c r="F41" s="57">
        <v>590</v>
      </c>
      <c r="G41" s="57">
        <v>370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</row>
    <row r="42" spans="1:12" x14ac:dyDescent="0.3">
      <c r="A42" s="56" t="s">
        <v>43</v>
      </c>
      <c r="B42" s="57">
        <v>3887509</v>
      </c>
      <c r="C42" s="56" t="s">
        <v>173</v>
      </c>
      <c r="D42" s="57">
        <v>0</v>
      </c>
      <c r="E42" s="57">
        <v>93</v>
      </c>
      <c r="F42" s="57">
        <v>15</v>
      </c>
      <c r="G42" s="57">
        <v>78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</row>
    <row r="43" spans="1:12" x14ac:dyDescent="0.3">
      <c r="A43" s="56" t="s">
        <v>43</v>
      </c>
      <c r="B43" s="57">
        <v>3887509</v>
      </c>
      <c r="C43" s="56" t="s">
        <v>172</v>
      </c>
      <c r="D43" s="57">
        <v>56</v>
      </c>
      <c r="E43" s="57">
        <v>1688</v>
      </c>
      <c r="F43" s="57">
        <v>160</v>
      </c>
      <c r="G43" s="57">
        <v>1584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</row>
    <row r="44" spans="1:12" x14ac:dyDescent="0.3">
      <c r="A44" s="56" t="s">
        <v>43</v>
      </c>
      <c r="B44" s="57">
        <v>3887509</v>
      </c>
      <c r="C44" s="56" t="s">
        <v>176</v>
      </c>
      <c r="D44" s="57">
        <v>300</v>
      </c>
      <c r="E44" s="57">
        <v>0</v>
      </c>
      <c r="F44" s="57">
        <v>100</v>
      </c>
      <c r="G44" s="57">
        <v>200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</row>
    <row r="45" spans="1:12" x14ac:dyDescent="0.3">
      <c r="A45" s="56" t="s">
        <v>43</v>
      </c>
      <c r="B45" s="57">
        <v>3887509</v>
      </c>
      <c r="C45" s="56" t="s">
        <v>175</v>
      </c>
      <c r="D45" s="57">
        <v>690</v>
      </c>
      <c r="E45" s="57">
        <v>150</v>
      </c>
      <c r="F45" s="57">
        <v>450</v>
      </c>
      <c r="G45" s="57">
        <v>240</v>
      </c>
      <c r="H45" s="57">
        <v>0</v>
      </c>
      <c r="I45" s="57">
        <v>0</v>
      </c>
      <c r="J45" s="57">
        <v>0</v>
      </c>
      <c r="K45" s="57">
        <v>0</v>
      </c>
      <c r="L45" s="57">
        <v>150</v>
      </c>
    </row>
    <row r="46" spans="1:12" x14ac:dyDescent="0.3">
      <c r="A46" s="56" t="s">
        <v>43</v>
      </c>
      <c r="B46" s="57">
        <v>3887509</v>
      </c>
      <c r="C46" s="56" t="s">
        <v>220</v>
      </c>
      <c r="D46" s="57">
        <v>165</v>
      </c>
      <c r="E46" s="57">
        <v>3750</v>
      </c>
      <c r="F46" s="57">
        <v>0</v>
      </c>
      <c r="G46" s="57">
        <v>1725</v>
      </c>
      <c r="H46" s="57">
        <v>0</v>
      </c>
      <c r="I46" s="57">
        <v>0</v>
      </c>
      <c r="J46" s="57">
        <v>0</v>
      </c>
      <c r="K46" s="57">
        <v>0</v>
      </c>
      <c r="L46" s="57">
        <v>2190</v>
      </c>
    </row>
    <row r="47" spans="1:12" x14ac:dyDescent="0.3">
      <c r="A47" s="56" t="s">
        <v>43</v>
      </c>
      <c r="B47" s="57">
        <v>3887509</v>
      </c>
      <c r="C47" s="56" t="s">
        <v>177</v>
      </c>
      <c r="D47" s="57">
        <v>20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20</v>
      </c>
    </row>
    <row r="48" spans="1:12" x14ac:dyDescent="0.3">
      <c r="A48" s="56" t="s">
        <v>43</v>
      </c>
      <c r="B48" s="57">
        <v>3887509</v>
      </c>
      <c r="C48" s="56" t="s">
        <v>178</v>
      </c>
      <c r="D48" s="57">
        <v>0</v>
      </c>
      <c r="E48" s="57">
        <v>50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50</v>
      </c>
    </row>
    <row r="49" spans="1:12" x14ac:dyDescent="0.3">
      <c r="A49" s="56" t="s">
        <v>43</v>
      </c>
      <c r="B49" s="57">
        <v>3887509</v>
      </c>
      <c r="C49" s="56" t="s">
        <v>221</v>
      </c>
      <c r="D49" s="57">
        <v>0</v>
      </c>
      <c r="E49" s="57">
        <v>220</v>
      </c>
      <c r="F49" s="57">
        <v>0</v>
      </c>
      <c r="G49" s="57">
        <v>220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</row>
    <row r="50" spans="1:12" x14ac:dyDescent="0.3">
      <c r="A50" s="56" t="s">
        <v>43</v>
      </c>
      <c r="B50" s="57">
        <v>3887509</v>
      </c>
      <c r="C50" s="56" t="s">
        <v>223</v>
      </c>
      <c r="D50" s="57">
        <v>0</v>
      </c>
      <c r="E50" s="57">
        <v>240</v>
      </c>
      <c r="F50" s="57">
        <v>0</v>
      </c>
      <c r="G50" s="57">
        <v>240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</row>
    <row r="51" spans="1:12" x14ac:dyDescent="0.3">
      <c r="A51" s="56" t="s">
        <v>43</v>
      </c>
      <c r="B51" s="57">
        <v>3887509</v>
      </c>
      <c r="C51" s="56" t="s">
        <v>180</v>
      </c>
      <c r="D51" s="57">
        <v>50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50</v>
      </c>
    </row>
    <row r="52" spans="1:12" x14ac:dyDescent="0.3">
      <c r="A52" s="56" t="s">
        <v>43</v>
      </c>
      <c r="B52" s="57">
        <v>3887509</v>
      </c>
      <c r="C52" s="56" t="s">
        <v>207</v>
      </c>
      <c r="D52" s="57">
        <v>0</v>
      </c>
      <c r="E52" s="57">
        <v>630</v>
      </c>
      <c r="F52" s="57">
        <v>0</v>
      </c>
      <c r="G52" s="57">
        <v>450</v>
      </c>
      <c r="H52" s="57">
        <v>0</v>
      </c>
      <c r="I52" s="57">
        <v>0</v>
      </c>
      <c r="J52" s="57">
        <v>0</v>
      </c>
      <c r="K52" s="57">
        <v>0</v>
      </c>
      <c r="L52" s="57">
        <v>180</v>
      </c>
    </row>
    <row r="53" spans="1:12" x14ac:dyDescent="0.3">
      <c r="A53" s="56" t="s">
        <v>43</v>
      </c>
      <c r="B53" s="57">
        <v>3887509</v>
      </c>
      <c r="C53" s="56" t="s">
        <v>209</v>
      </c>
      <c r="D53" s="57">
        <v>0</v>
      </c>
      <c r="E53" s="57">
        <v>660</v>
      </c>
      <c r="F53" s="57">
        <v>0</v>
      </c>
      <c r="G53" s="57">
        <v>120</v>
      </c>
      <c r="H53" s="57">
        <v>0</v>
      </c>
      <c r="I53" s="57">
        <v>0</v>
      </c>
      <c r="J53" s="57">
        <v>0</v>
      </c>
      <c r="K53" s="57">
        <v>0</v>
      </c>
      <c r="L53" s="57">
        <v>540</v>
      </c>
    </row>
    <row r="54" spans="1:12" x14ac:dyDescent="0.3">
      <c r="A54" s="56" t="s">
        <v>43</v>
      </c>
      <c r="B54" s="57">
        <v>3887509</v>
      </c>
      <c r="C54" s="56" t="s">
        <v>181</v>
      </c>
      <c r="D54" s="57">
        <v>0</v>
      </c>
      <c r="E54" s="57">
        <v>60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60</v>
      </c>
    </row>
    <row r="55" spans="1:12" x14ac:dyDescent="0.3">
      <c r="A55" s="56" t="s">
        <v>43</v>
      </c>
      <c r="B55" s="57">
        <v>3887509</v>
      </c>
      <c r="C55" s="56" t="s">
        <v>182</v>
      </c>
      <c r="D55" s="57">
        <v>0</v>
      </c>
      <c r="E55" s="57">
        <v>100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100</v>
      </c>
    </row>
    <row r="56" spans="1:12" x14ac:dyDescent="0.3">
      <c r="A56" s="56" t="s">
        <v>43</v>
      </c>
      <c r="B56" s="57">
        <v>3887509</v>
      </c>
      <c r="C56" s="56" t="s">
        <v>184</v>
      </c>
      <c r="D56" s="57">
        <v>0</v>
      </c>
      <c r="E56" s="57">
        <v>40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40</v>
      </c>
    </row>
    <row r="57" spans="1:12" x14ac:dyDescent="0.3">
      <c r="A57" s="56" t="s">
        <v>43</v>
      </c>
      <c r="B57" s="57">
        <v>3887509</v>
      </c>
      <c r="C57" s="56" t="s">
        <v>183</v>
      </c>
      <c r="D57" s="57">
        <v>200</v>
      </c>
      <c r="E57" s="57">
        <v>0</v>
      </c>
      <c r="F57" s="57">
        <v>0</v>
      </c>
      <c r="G57" s="57">
        <v>200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</row>
    <row r="58" spans="1:12" x14ac:dyDescent="0.3">
      <c r="A58" s="56" t="s">
        <v>43</v>
      </c>
      <c r="B58" s="57">
        <v>3887509</v>
      </c>
      <c r="C58" s="56" t="s">
        <v>226</v>
      </c>
      <c r="D58" s="57">
        <v>0</v>
      </c>
      <c r="E58" s="57">
        <v>100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100</v>
      </c>
    </row>
    <row r="59" spans="1:12" x14ac:dyDescent="0.3">
      <c r="A59" s="56" t="s">
        <v>43</v>
      </c>
      <c r="B59" s="57">
        <v>3887509</v>
      </c>
      <c r="C59" s="56" t="s">
        <v>188</v>
      </c>
      <c r="D59" s="57">
        <v>0</v>
      </c>
      <c r="E59" s="57">
        <v>40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40</v>
      </c>
    </row>
    <row r="60" spans="1:12" x14ac:dyDescent="0.3">
      <c r="A60" s="56" t="s">
        <v>43</v>
      </c>
      <c r="B60" s="57">
        <v>3887509</v>
      </c>
      <c r="C60" s="56" t="s">
        <v>186</v>
      </c>
      <c r="D60" s="57">
        <v>0</v>
      </c>
      <c r="E60" s="57">
        <v>50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50</v>
      </c>
    </row>
    <row r="61" spans="1:12" x14ac:dyDescent="0.3">
      <c r="A61" s="56" t="s">
        <v>43</v>
      </c>
      <c r="B61" s="57">
        <v>3887509</v>
      </c>
      <c r="C61" s="56" t="s">
        <v>185</v>
      </c>
      <c r="D61" s="57">
        <v>21593</v>
      </c>
      <c r="E61" s="57">
        <v>41620</v>
      </c>
      <c r="F61" s="57">
        <v>0</v>
      </c>
      <c r="G61" s="57">
        <v>40963</v>
      </c>
      <c r="H61" s="57">
        <v>0</v>
      </c>
      <c r="I61" s="57">
        <v>0</v>
      </c>
      <c r="J61" s="57">
        <v>0</v>
      </c>
      <c r="K61" s="57">
        <v>0</v>
      </c>
      <c r="L61" s="57">
        <v>22250</v>
      </c>
    </row>
    <row r="62" spans="1:12" x14ac:dyDescent="0.3">
      <c r="A62" s="56" t="s">
        <v>43</v>
      </c>
      <c r="B62" s="57">
        <v>3887509</v>
      </c>
      <c r="C62" s="56" t="s">
        <v>189</v>
      </c>
      <c r="D62" s="57">
        <v>904</v>
      </c>
      <c r="E62" s="57">
        <v>2100</v>
      </c>
      <c r="F62" s="57">
        <v>0</v>
      </c>
      <c r="G62" s="57">
        <v>164</v>
      </c>
      <c r="H62" s="57">
        <v>0</v>
      </c>
      <c r="I62" s="57">
        <v>0</v>
      </c>
      <c r="J62" s="57">
        <v>0</v>
      </c>
      <c r="K62" s="57">
        <v>0</v>
      </c>
      <c r="L62" s="57">
        <v>2840</v>
      </c>
    </row>
    <row r="63" spans="1:12" x14ac:dyDescent="0.3">
      <c r="A63" s="56" t="s">
        <v>43</v>
      </c>
      <c r="B63" s="57">
        <v>3887509</v>
      </c>
      <c r="C63" s="56" t="s">
        <v>191</v>
      </c>
      <c r="D63" s="57">
        <v>0</v>
      </c>
      <c r="E63" s="57">
        <v>900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900</v>
      </c>
    </row>
    <row r="64" spans="1:12" x14ac:dyDescent="0.3">
      <c r="A64" s="56" t="s">
        <v>43</v>
      </c>
      <c r="B64" s="57">
        <v>3887509</v>
      </c>
      <c r="C64" s="56" t="s">
        <v>193</v>
      </c>
      <c r="D64" s="57">
        <v>20</v>
      </c>
      <c r="E64" s="57">
        <v>0</v>
      </c>
      <c r="F64" s="57">
        <v>20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</row>
    <row r="65" spans="1:12" x14ac:dyDescent="0.3">
      <c r="A65" s="56" t="s">
        <v>43</v>
      </c>
      <c r="B65" s="57">
        <v>3887509</v>
      </c>
      <c r="C65" s="56" t="s">
        <v>195</v>
      </c>
      <c r="D65" s="57">
        <v>40</v>
      </c>
      <c r="E65" s="57">
        <v>0</v>
      </c>
      <c r="F65" s="57">
        <v>40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</row>
    <row r="66" spans="1:12" x14ac:dyDescent="0.3">
      <c r="A66" s="56" t="s">
        <v>43</v>
      </c>
      <c r="B66" s="57">
        <v>3887509</v>
      </c>
      <c r="C66" s="56" t="s">
        <v>194</v>
      </c>
      <c r="D66" s="57">
        <v>0</v>
      </c>
      <c r="E66" s="57">
        <v>40</v>
      </c>
      <c r="F66" s="57">
        <v>0</v>
      </c>
      <c r="G66" s="57">
        <v>40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</row>
    <row r="67" spans="1:12" x14ac:dyDescent="0.3">
      <c r="A67" s="56" t="s">
        <v>43</v>
      </c>
      <c r="B67" s="57">
        <v>3887509</v>
      </c>
      <c r="C67" s="56" t="s">
        <v>192</v>
      </c>
      <c r="D67" s="57">
        <v>0</v>
      </c>
      <c r="E67" s="57">
        <v>250</v>
      </c>
      <c r="F67" s="57">
        <v>0</v>
      </c>
      <c r="G67" s="57">
        <v>250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</row>
    <row r="68" spans="1:12" x14ac:dyDescent="0.3">
      <c r="A68" s="56" t="s">
        <v>43</v>
      </c>
      <c r="B68" s="57">
        <v>3887509</v>
      </c>
      <c r="C68" s="56" t="s">
        <v>227</v>
      </c>
      <c r="D68" s="57">
        <v>0</v>
      </c>
      <c r="E68" s="57">
        <v>800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800</v>
      </c>
    </row>
    <row r="69" spans="1:12" x14ac:dyDescent="0.3">
      <c r="A69" s="56" t="s">
        <v>43</v>
      </c>
      <c r="B69" s="57">
        <v>3887509</v>
      </c>
      <c r="C69" s="56" t="s">
        <v>228</v>
      </c>
      <c r="D69" s="57">
        <v>0</v>
      </c>
      <c r="E69" s="57">
        <v>10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10</v>
      </c>
    </row>
    <row r="70" spans="1:12" x14ac:dyDescent="0.3">
      <c r="A70" s="56" t="s">
        <v>43</v>
      </c>
      <c r="B70" s="57">
        <v>3887509</v>
      </c>
      <c r="C70" s="56" t="s">
        <v>197</v>
      </c>
      <c r="D70" s="57">
        <v>0</v>
      </c>
      <c r="E70" s="57">
        <v>20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20</v>
      </c>
    </row>
    <row r="71" spans="1:12" x14ac:dyDescent="0.3">
      <c r="A71" s="56" t="s">
        <v>43</v>
      </c>
      <c r="B71" s="57">
        <v>3887509</v>
      </c>
      <c r="C71" s="56" t="s">
        <v>196</v>
      </c>
      <c r="D71" s="57">
        <v>0</v>
      </c>
      <c r="E71" s="57">
        <v>160</v>
      </c>
      <c r="F71" s="57">
        <v>160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</row>
    <row r="72" spans="1:12" x14ac:dyDescent="0.3">
      <c r="A72" s="56" t="s">
        <v>43</v>
      </c>
      <c r="B72" s="57">
        <v>3887509</v>
      </c>
      <c r="C72" s="56" t="s">
        <v>213</v>
      </c>
      <c r="D72" s="57">
        <v>0</v>
      </c>
      <c r="E72" s="57">
        <v>280</v>
      </c>
      <c r="F72" s="57">
        <v>0</v>
      </c>
      <c r="G72" s="57">
        <v>180</v>
      </c>
      <c r="H72" s="57">
        <v>0</v>
      </c>
      <c r="I72" s="57">
        <v>0</v>
      </c>
      <c r="J72" s="57">
        <v>0</v>
      </c>
      <c r="K72" s="57">
        <v>0</v>
      </c>
      <c r="L72" s="57">
        <v>100</v>
      </c>
    </row>
    <row r="73" spans="1:12" x14ac:dyDescent="0.3">
      <c r="A73" s="56" t="s">
        <v>43</v>
      </c>
      <c r="B73" s="57">
        <v>3887509</v>
      </c>
      <c r="C73" s="56" t="s">
        <v>154</v>
      </c>
      <c r="D73" s="57">
        <v>200</v>
      </c>
      <c r="E73" s="57">
        <v>100</v>
      </c>
      <c r="F73" s="57">
        <v>0</v>
      </c>
      <c r="G73" s="57">
        <v>50</v>
      </c>
      <c r="H73" s="57">
        <v>0</v>
      </c>
      <c r="I73" s="57">
        <v>0</v>
      </c>
      <c r="J73" s="57">
        <v>0</v>
      </c>
      <c r="K73" s="57">
        <v>0</v>
      </c>
      <c r="L73" s="57">
        <v>250</v>
      </c>
    </row>
    <row r="74" spans="1:12" x14ac:dyDescent="0.3">
      <c r="A74" s="56" t="s">
        <v>43</v>
      </c>
      <c r="B74" s="57">
        <v>3887509</v>
      </c>
      <c r="C74" s="56" t="s">
        <v>225</v>
      </c>
      <c r="D74" s="57">
        <v>0</v>
      </c>
      <c r="E74" s="57">
        <v>400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400</v>
      </c>
    </row>
    <row r="75" spans="1:12" x14ac:dyDescent="0.3">
      <c r="A75" s="56" t="s">
        <v>43</v>
      </c>
      <c r="B75" s="57">
        <v>3887509</v>
      </c>
      <c r="C75" s="56" t="s">
        <v>190</v>
      </c>
      <c r="D75" s="57">
        <v>10</v>
      </c>
      <c r="E75" s="57">
        <v>0</v>
      </c>
      <c r="F75" s="57">
        <v>0</v>
      </c>
      <c r="G75" s="57">
        <v>10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</row>
    <row r="76" spans="1:12" x14ac:dyDescent="0.3">
      <c r="A76" s="74" t="s">
        <v>232</v>
      </c>
      <c r="B76" s="56"/>
      <c r="C76" s="56"/>
      <c r="D76" s="57">
        <v>25811</v>
      </c>
      <c r="E76" s="57">
        <v>100895</v>
      </c>
      <c r="F76" s="57">
        <v>3898</v>
      </c>
      <c r="G76" s="57">
        <v>82699</v>
      </c>
      <c r="H76" s="57">
        <v>0</v>
      </c>
      <c r="I76" s="57">
        <v>0</v>
      </c>
      <c r="J76" s="57">
        <v>0</v>
      </c>
      <c r="K76" s="57">
        <v>0</v>
      </c>
      <c r="L76" s="57">
        <v>40109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7"/>
  <sheetViews>
    <sheetView topLeftCell="A59" workbookViewId="0">
      <selection activeCell="C1" sqref="C1:C87"/>
    </sheetView>
  </sheetViews>
  <sheetFormatPr defaultRowHeight="14.4" x14ac:dyDescent="0.3"/>
  <sheetData>
    <row r="1" spans="1:3" x14ac:dyDescent="0.3">
      <c r="A1" t="s">
        <v>211</v>
      </c>
      <c r="B1">
        <f>VLOOKUP(A1,'[3]Product Master Sheet'!$B$2:$F$506,5,0)</f>
        <v>13</v>
      </c>
      <c r="C1">
        <v>111</v>
      </c>
    </row>
    <row r="2" spans="1:3" x14ac:dyDescent="0.3">
      <c r="A2" t="s">
        <v>32</v>
      </c>
      <c r="B2">
        <f>VLOOKUP(A2,'[3]Product Master Sheet'!$B$2:$F$506,5,0)</f>
        <v>16</v>
      </c>
      <c r="C2">
        <v>750</v>
      </c>
    </row>
    <row r="3" spans="1:3" x14ac:dyDescent="0.3">
      <c r="A3" t="s">
        <v>212</v>
      </c>
      <c r="B3">
        <f>VLOOKUP(A3,'[3]Product Master Sheet'!$B$2:$F$506,5,0)</f>
        <v>28</v>
      </c>
      <c r="C3">
        <v>0</v>
      </c>
    </row>
    <row r="4" spans="1:3" x14ac:dyDescent="0.3">
      <c r="A4" t="s">
        <v>38</v>
      </c>
      <c r="B4">
        <f>VLOOKUP(A4,'[3]Product Master Sheet'!$B$2:$F$506,5,0)</f>
        <v>30</v>
      </c>
      <c r="C4">
        <v>0</v>
      </c>
    </row>
    <row r="5" spans="1:3" x14ac:dyDescent="0.3">
      <c r="A5" t="s">
        <v>42</v>
      </c>
      <c r="B5">
        <f>VLOOKUP(A5,'[3]Product Master Sheet'!$B$2:$F$506,5,0)</f>
        <v>39</v>
      </c>
      <c r="C5">
        <v>10</v>
      </c>
    </row>
    <row r="6" spans="1:3" x14ac:dyDescent="0.3">
      <c r="A6" t="s">
        <v>146</v>
      </c>
      <c r="B6">
        <f>VLOOKUP(A6,'[3]Product Master Sheet'!$B$2:$F$506,5,0)</f>
        <v>40</v>
      </c>
      <c r="C6">
        <v>240</v>
      </c>
    </row>
    <row r="7" spans="1:3" x14ac:dyDescent="0.3">
      <c r="A7" t="s">
        <v>145</v>
      </c>
      <c r="B7">
        <f>VLOOKUP(A7,'[3]Product Master Sheet'!$B$2:$F$506,5,0)</f>
        <v>41</v>
      </c>
      <c r="C7">
        <v>40</v>
      </c>
    </row>
    <row r="8" spans="1:3" x14ac:dyDescent="0.3">
      <c r="A8" t="s">
        <v>148</v>
      </c>
      <c r="B8">
        <f>VLOOKUP(A8,'[3]Product Master Sheet'!$B$2:$F$506,5,0)</f>
        <v>42</v>
      </c>
      <c r="C8">
        <v>0</v>
      </c>
    </row>
    <row r="9" spans="1:3" x14ac:dyDescent="0.3">
      <c r="A9" t="s">
        <v>150</v>
      </c>
      <c r="B9">
        <f>VLOOKUP(A9,'[3]Product Master Sheet'!$B$2:$F$506,5,0)</f>
        <v>43</v>
      </c>
      <c r="C9">
        <v>0</v>
      </c>
    </row>
    <row r="10" spans="1:3" x14ac:dyDescent="0.3">
      <c r="A10" t="s">
        <v>149</v>
      </c>
      <c r="B10">
        <f>VLOOKUP(A10,'[3]Product Master Sheet'!$B$2:$F$506,5,0)</f>
        <v>44</v>
      </c>
      <c r="C10">
        <v>0</v>
      </c>
    </row>
    <row r="11" spans="1:3" x14ac:dyDescent="0.3">
      <c r="A11" t="s">
        <v>147</v>
      </c>
      <c r="B11">
        <f>VLOOKUP(A11,'[3]Product Master Sheet'!$B$2:$F$506,5,0)</f>
        <v>45</v>
      </c>
      <c r="C11">
        <v>50</v>
      </c>
    </row>
    <row r="12" spans="1:3" x14ac:dyDescent="0.3">
      <c r="A12" t="s">
        <v>198</v>
      </c>
      <c r="B12">
        <f>VLOOKUP(A12,'[3]Product Master Sheet'!$B$2:$F$506,5,0)</f>
        <v>52</v>
      </c>
      <c r="C12">
        <v>0</v>
      </c>
    </row>
    <row r="13" spans="1:3" x14ac:dyDescent="0.3">
      <c r="A13" t="s">
        <v>200</v>
      </c>
      <c r="B13">
        <f>VLOOKUP(A13,'[3]Product Master Sheet'!$B$2:$F$506,5,0)</f>
        <v>62</v>
      </c>
      <c r="C13">
        <v>0</v>
      </c>
    </row>
    <row r="14" spans="1:3" x14ac:dyDescent="0.3">
      <c r="A14" t="s">
        <v>201</v>
      </c>
      <c r="B14">
        <f>VLOOKUP(A14,'[3]Product Master Sheet'!$B$2:$F$506,5,0)</f>
        <v>69</v>
      </c>
      <c r="C14">
        <v>0</v>
      </c>
    </row>
    <row r="15" spans="1:3" x14ac:dyDescent="0.3">
      <c r="A15" t="s">
        <v>202</v>
      </c>
      <c r="B15">
        <f>VLOOKUP(A15,'[3]Product Master Sheet'!$B$2:$F$506,5,0)</f>
        <v>77</v>
      </c>
      <c r="C15">
        <v>0</v>
      </c>
    </row>
    <row r="16" spans="1:3" x14ac:dyDescent="0.3">
      <c r="A16" t="s">
        <v>151</v>
      </c>
      <c r="B16">
        <f>VLOOKUP(A16,'[3]Product Master Sheet'!$B$2:$F$506,5,0)</f>
        <v>111</v>
      </c>
      <c r="C16">
        <v>0</v>
      </c>
    </row>
    <row r="17" spans="1:3" x14ac:dyDescent="0.3">
      <c r="A17" t="s">
        <v>153</v>
      </c>
      <c r="B17">
        <f>VLOOKUP(A17,'[3]Product Master Sheet'!$B$2:$F$506,5,0)</f>
        <v>122</v>
      </c>
      <c r="C17">
        <v>0</v>
      </c>
    </row>
    <row r="18" spans="1:3" x14ac:dyDescent="0.3">
      <c r="A18" t="s">
        <v>155</v>
      </c>
      <c r="B18">
        <f>VLOOKUP(A18,'[3]Product Master Sheet'!$B$2:$F$506,5,0)</f>
        <v>124</v>
      </c>
      <c r="C18">
        <v>0</v>
      </c>
    </row>
    <row r="19" spans="1:3" x14ac:dyDescent="0.3">
      <c r="A19" t="s">
        <v>157</v>
      </c>
      <c r="B19">
        <f>VLOOKUP(A19,'[3]Product Master Sheet'!$B$2:$F$506,5,0)</f>
        <v>125</v>
      </c>
      <c r="C19">
        <v>0</v>
      </c>
    </row>
    <row r="20" spans="1:3" x14ac:dyDescent="0.3">
      <c r="A20" t="s">
        <v>156</v>
      </c>
      <c r="B20">
        <f>VLOOKUP(A20,'[3]Product Master Sheet'!$B$2:$F$506,5,0)</f>
        <v>126</v>
      </c>
      <c r="C20">
        <v>40</v>
      </c>
    </row>
    <row r="21" spans="1:3" x14ac:dyDescent="0.3">
      <c r="A21" t="s">
        <v>214</v>
      </c>
      <c r="B21">
        <f>VLOOKUP(A21,'[3]Product Master Sheet'!$B$2:$F$506,5,0)</f>
        <v>135</v>
      </c>
      <c r="C21">
        <v>0</v>
      </c>
    </row>
    <row r="22" spans="1:3" x14ac:dyDescent="0.3">
      <c r="A22" t="s">
        <v>160</v>
      </c>
      <c r="B22">
        <f>VLOOKUP(A22,'[3]Product Master Sheet'!$B$2:$F$506,5,0)</f>
        <v>144</v>
      </c>
      <c r="C22">
        <v>0</v>
      </c>
    </row>
    <row r="23" spans="1:3" x14ac:dyDescent="0.3">
      <c r="A23" t="s">
        <v>163</v>
      </c>
      <c r="B23">
        <f>VLOOKUP(A23,'[3]Product Master Sheet'!$B$2:$F$506,5,0)</f>
        <v>162</v>
      </c>
      <c r="C23">
        <v>100</v>
      </c>
    </row>
    <row r="24" spans="1:3" x14ac:dyDescent="0.3">
      <c r="A24" t="s">
        <v>165</v>
      </c>
      <c r="B24">
        <f>VLOOKUP(A24,'[3]Product Master Sheet'!$B$2:$F$506,5,0)</f>
        <v>163</v>
      </c>
      <c r="C24">
        <v>0</v>
      </c>
    </row>
    <row r="25" spans="1:3" x14ac:dyDescent="0.3">
      <c r="A25" t="s">
        <v>164</v>
      </c>
      <c r="B25">
        <f>VLOOKUP(A25,'[3]Product Master Sheet'!$B$2:$F$506,5,0)</f>
        <v>164</v>
      </c>
      <c r="C25">
        <v>0</v>
      </c>
    </row>
    <row r="26" spans="1:3" x14ac:dyDescent="0.3">
      <c r="A26" t="s">
        <v>162</v>
      </c>
      <c r="B26">
        <f>VLOOKUP(A26,'[3]Product Master Sheet'!$B$2:$F$506,5,0)</f>
        <v>165</v>
      </c>
      <c r="C26">
        <v>0</v>
      </c>
    </row>
    <row r="27" spans="1:3" x14ac:dyDescent="0.3">
      <c r="A27" t="s">
        <v>166</v>
      </c>
      <c r="B27">
        <f>VLOOKUP(A27,'[3]Product Master Sheet'!$B$2:$F$506,5,0)</f>
        <v>175</v>
      </c>
      <c r="C27">
        <v>40</v>
      </c>
    </row>
    <row r="28" spans="1:3" x14ac:dyDescent="0.3">
      <c r="A28" t="s">
        <v>167</v>
      </c>
      <c r="B28">
        <f>VLOOKUP(A28,'[3]Product Master Sheet'!$B$2:$F$506,5,0)</f>
        <v>177</v>
      </c>
      <c r="C28">
        <v>72</v>
      </c>
    </row>
    <row r="29" spans="1:3" x14ac:dyDescent="0.3">
      <c r="A29" t="s">
        <v>169</v>
      </c>
      <c r="B29">
        <f>VLOOKUP(A29,'[3]Product Master Sheet'!$B$2:$F$506,5,0)</f>
        <v>189</v>
      </c>
      <c r="C29">
        <v>0</v>
      </c>
    </row>
    <row r="30" spans="1:3" x14ac:dyDescent="0.3">
      <c r="A30" t="s">
        <v>218</v>
      </c>
      <c r="B30">
        <f>VLOOKUP(A30,'[3]Product Master Sheet'!$B$2:$F$506,5,0)</f>
        <v>192</v>
      </c>
      <c r="C30">
        <v>0</v>
      </c>
    </row>
    <row r="31" spans="1:3" x14ac:dyDescent="0.3">
      <c r="A31" t="s">
        <v>171</v>
      </c>
      <c r="B31">
        <f>VLOOKUP(A31,'[3]Product Master Sheet'!$B$2:$F$506,5,0)</f>
        <v>195</v>
      </c>
      <c r="C31">
        <v>20</v>
      </c>
    </row>
    <row r="32" spans="1:3" x14ac:dyDescent="0.3">
      <c r="A32" t="s">
        <v>170</v>
      </c>
      <c r="B32">
        <f>VLOOKUP(A32,'[3]Product Master Sheet'!$B$2:$F$506,5,0)</f>
        <v>197</v>
      </c>
      <c r="C32">
        <v>50</v>
      </c>
    </row>
    <row r="33" spans="1:3" x14ac:dyDescent="0.3">
      <c r="A33" t="s">
        <v>174</v>
      </c>
      <c r="B33">
        <f>VLOOKUP(A33,'[3]Product Master Sheet'!$B$2:$F$506,5,0)</f>
        <v>210</v>
      </c>
      <c r="C33">
        <v>40</v>
      </c>
    </row>
    <row r="34" spans="1:3" x14ac:dyDescent="0.3">
      <c r="A34" t="s">
        <v>173</v>
      </c>
      <c r="B34">
        <f>VLOOKUP(A34,'[3]Product Master Sheet'!$B$2:$F$506,5,0)</f>
        <v>211</v>
      </c>
      <c r="C34">
        <v>0</v>
      </c>
    </row>
    <row r="35" spans="1:3" x14ac:dyDescent="0.3">
      <c r="A35" t="s">
        <v>172</v>
      </c>
      <c r="B35">
        <f>VLOOKUP(A35,'[3]Product Master Sheet'!$B$2:$F$506,5,0)</f>
        <v>212</v>
      </c>
      <c r="C35">
        <v>56</v>
      </c>
    </row>
    <row r="36" spans="1:3" x14ac:dyDescent="0.3">
      <c r="A36" t="s">
        <v>176</v>
      </c>
      <c r="B36">
        <f>VLOOKUP(A36,'[3]Product Master Sheet'!$B$2:$F$506,5,0)</f>
        <v>215</v>
      </c>
      <c r="C36">
        <v>300</v>
      </c>
    </row>
    <row r="37" spans="1:3" x14ac:dyDescent="0.3">
      <c r="A37" t="s">
        <v>175</v>
      </c>
      <c r="B37">
        <f>VLOOKUP(A37,'[3]Product Master Sheet'!$B$2:$F$506,5,0)</f>
        <v>219</v>
      </c>
      <c r="C37">
        <v>690</v>
      </c>
    </row>
    <row r="38" spans="1:3" x14ac:dyDescent="0.3">
      <c r="A38" t="s">
        <v>220</v>
      </c>
      <c r="B38">
        <f>VLOOKUP(A38,'[3]Product Master Sheet'!$B$2:$F$506,5,0)</f>
        <v>221</v>
      </c>
      <c r="C38">
        <v>165</v>
      </c>
    </row>
    <row r="39" spans="1:3" x14ac:dyDescent="0.3">
      <c r="A39" t="s">
        <v>178</v>
      </c>
      <c r="B39">
        <f>VLOOKUP(A39,'[3]Product Master Sheet'!$B$2:$F$506,5,0)</f>
        <v>233</v>
      </c>
      <c r="C39">
        <v>0</v>
      </c>
    </row>
    <row r="40" spans="1:3" x14ac:dyDescent="0.3">
      <c r="A40" t="s">
        <v>221</v>
      </c>
      <c r="B40">
        <f>VLOOKUP(A40,'[3]Product Master Sheet'!$B$2:$F$506,5,0)</f>
        <v>266</v>
      </c>
      <c r="C40">
        <v>0</v>
      </c>
    </row>
    <row r="41" spans="1:3" x14ac:dyDescent="0.3">
      <c r="A41" t="s">
        <v>223</v>
      </c>
      <c r="B41">
        <f>VLOOKUP(A41,'[3]Product Master Sheet'!$B$2:$F$506,5,0)</f>
        <v>267</v>
      </c>
      <c r="C41">
        <v>0</v>
      </c>
    </row>
    <row r="42" spans="1:3" x14ac:dyDescent="0.3">
      <c r="A42" t="s">
        <v>207</v>
      </c>
      <c r="B42">
        <f>VLOOKUP(A42,'[3]Product Master Sheet'!$B$2:$F$506,5,0)</f>
        <v>278</v>
      </c>
      <c r="C42">
        <v>0</v>
      </c>
    </row>
    <row r="43" spans="1:3" x14ac:dyDescent="0.3">
      <c r="A43" t="s">
        <v>209</v>
      </c>
      <c r="B43">
        <f>VLOOKUP(A43,'[3]Product Master Sheet'!$B$2:$F$506,5,0)</f>
        <v>284</v>
      </c>
      <c r="C43">
        <v>0</v>
      </c>
    </row>
    <row r="44" spans="1:3" x14ac:dyDescent="0.3">
      <c r="A44" t="s">
        <v>181</v>
      </c>
      <c r="B44">
        <f>VLOOKUP(A44,'[3]Product Master Sheet'!$B$2:$F$506,5,0)</f>
        <v>290</v>
      </c>
      <c r="C44">
        <v>0</v>
      </c>
    </row>
    <row r="45" spans="1:3" x14ac:dyDescent="0.3">
      <c r="A45" t="s">
        <v>182</v>
      </c>
      <c r="B45">
        <f>VLOOKUP(A45,'[3]Product Master Sheet'!$B$2:$F$506,5,0)</f>
        <v>300</v>
      </c>
      <c r="C45">
        <v>0</v>
      </c>
    </row>
    <row r="46" spans="1:3" x14ac:dyDescent="0.3">
      <c r="A46" t="s">
        <v>184</v>
      </c>
      <c r="B46">
        <f>VLOOKUP(A46,'[3]Product Master Sheet'!$B$2:$F$506,5,0)</f>
        <v>306</v>
      </c>
      <c r="C46">
        <v>0</v>
      </c>
    </row>
    <row r="47" spans="1:3" x14ac:dyDescent="0.3">
      <c r="A47" t="s">
        <v>183</v>
      </c>
      <c r="B47">
        <f>VLOOKUP(A47,'[3]Product Master Sheet'!$B$2:$F$506,5,0)</f>
        <v>307</v>
      </c>
      <c r="C47">
        <v>200</v>
      </c>
    </row>
    <row r="48" spans="1:3" x14ac:dyDescent="0.3">
      <c r="A48" t="s">
        <v>226</v>
      </c>
      <c r="B48">
        <f>VLOOKUP(A48,'[3]Product Master Sheet'!$B$2:$F$506,5,0)</f>
        <v>319</v>
      </c>
      <c r="C48">
        <v>0</v>
      </c>
    </row>
    <row r="49" spans="1:3" x14ac:dyDescent="0.3">
      <c r="A49" t="s">
        <v>188</v>
      </c>
      <c r="B49">
        <f>VLOOKUP(A49,'[3]Product Master Sheet'!$B$2:$F$506,5,0)</f>
        <v>325</v>
      </c>
      <c r="C49">
        <v>0</v>
      </c>
    </row>
    <row r="50" spans="1:3" x14ac:dyDescent="0.3">
      <c r="A50" t="s">
        <v>186</v>
      </c>
      <c r="B50">
        <f>VLOOKUP(A50,'[3]Product Master Sheet'!$B$2:$F$506,5,0)</f>
        <v>327</v>
      </c>
      <c r="C50">
        <v>0</v>
      </c>
    </row>
    <row r="51" spans="1:3" x14ac:dyDescent="0.3">
      <c r="A51" t="s">
        <v>185</v>
      </c>
      <c r="B51">
        <f>VLOOKUP(A51,'[3]Product Master Sheet'!$B$2:$F$506,5,0)</f>
        <v>336</v>
      </c>
      <c r="C51">
        <v>21593</v>
      </c>
    </row>
    <row r="52" spans="1:3" x14ac:dyDescent="0.3">
      <c r="A52" t="s">
        <v>189</v>
      </c>
      <c r="B52">
        <f>VLOOKUP(A52,'[3]Product Master Sheet'!$B$2:$F$506,5,0)</f>
        <v>339</v>
      </c>
      <c r="C52">
        <v>904</v>
      </c>
    </row>
    <row r="53" spans="1:3" x14ac:dyDescent="0.3">
      <c r="A53" t="s">
        <v>191</v>
      </c>
      <c r="B53">
        <f>VLOOKUP(A53,'[3]Product Master Sheet'!$B$2:$F$506,5,0)</f>
        <v>353</v>
      </c>
      <c r="C53">
        <v>0</v>
      </c>
    </row>
    <row r="54" spans="1:3" x14ac:dyDescent="0.3">
      <c r="A54" t="s">
        <v>193</v>
      </c>
      <c r="B54">
        <f>VLOOKUP(A54,'[3]Product Master Sheet'!$B$2:$F$506,5,0)</f>
        <v>365</v>
      </c>
      <c r="C54">
        <v>20</v>
      </c>
    </row>
    <row r="55" spans="1:3" x14ac:dyDescent="0.3">
      <c r="A55" t="s">
        <v>195</v>
      </c>
      <c r="B55">
        <f>VLOOKUP(A55,'[3]Product Master Sheet'!$B$2:$F$506,5,0)</f>
        <v>366</v>
      </c>
      <c r="C55">
        <v>40</v>
      </c>
    </row>
    <row r="56" spans="1:3" x14ac:dyDescent="0.3">
      <c r="A56" t="s">
        <v>194</v>
      </c>
      <c r="B56">
        <f>VLOOKUP(A56,'[3]Product Master Sheet'!$B$2:$F$506,5,0)</f>
        <v>368</v>
      </c>
      <c r="C56">
        <v>0</v>
      </c>
    </row>
    <row r="57" spans="1:3" x14ac:dyDescent="0.3">
      <c r="A57" t="s">
        <v>192</v>
      </c>
      <c r="B57">
        <f>VLOOKUP(A57,'[3]Product Master Sheet'!$B$2:$F$506,5,0)</f>
        <v>370</v>
      </c>
      <c r="C57">
        <v>0</v>
      </c>
    </row>
    <row r="58" spans="1:3" x14ac:dyDescent="0.3">
      <c r="A58" t="s">
        <v>227</v>
      </c>
      <c r="B58">
        <f>VLOOKUP(A58,'[3]Product Master Sheet'!$B$2:$F$506,5,0)</f>
        <v>374</v>
      </c>
      <c r="C58">
        <v>0</v>
      </c>
    </row>
    <row r="59" spans="1:3" x14ac:dyDescent="0.3">
      <c r="A59" t="s">
        <v>228</v>
      </c>
      <c r="B59">
        <f>VLOOKUP(A59,'[3]Product Master Sheet'!$B$2:$F$506,5,0)</f>
        <v>403</v>
      </c>
      <c r="C59">
        <v>0</v>
      </c>
    </row>
    <row r="60" spans="1:3" x14ac:dyDescent="0.3">
      <c r="A60" t="s">
        <v>197</v>
      </c>
      <c r="B60">
        <f>VLOOKUP(A60,'[3]Product Master Sheet'!$B$2:$F$506,5,0)</f>
        <v>404</v>
      </c>
      <c r="C60">
        <v>0</v>
      </c>
    </row>
    <row r="61" spans="1:3" x14ac:dyDescent="0.3">
      <c r="A61" t="s">
        <v>196</v>
      </c>
      <c r="B61">
        <f>VLOOKUP(A61,'[3]Product Master Sheet'!$B$2:$F$506,5,0)</f>
        <v>405</v>
      </c>
      <c r="C61">
        <v>0</v>
      </c>
    </row>
    <row r="62" spans="1:3" x14ac:dyDescent="0.3">
      <c r="A62" t="s">
        <v>213</v>
      </c>
      <c r="B62">
        <f>VLOOKUP(A62,'[3]Product Master Sheet'!$B$2:$F$506,5,0)</f>
        <v>923</v>
      </c>
      <c r="C62">
        <v>0</v>
      </c>
    </row>
    <row r="63" spans="1:3" x14ac:dyDescent="0.3">
      <c r="A63" t="s">
        <v>154</v>
      </c>
      <c r="B63">
        <f>VLOOKUP(A63,'[3]Product Master Sheet'!$B$2:$F$506,5,0)</f>
        <v>928</v>
      </c>
      <c r="C63">
        <v>200</v>
      </c>
    </row>
    <row r="64" spans="1:3" x14ac:dyDescent="0.3">
      <c r="A64" t="s">
        <v>225</v>
      </c>
      <c r="B64">
        <f>VLOOKUP(A64,'[3]Product Master Sheet'!$B$2:$F$506,5,0)</f>
        <v>320</v>
      </c>
      <c r="C64">
        <v>0</v>
      </c>
    </row>
    <row r="65" spans="1:3" x14ac:dyDescent="0.3">
      <c r="A65" t="s">
        <v>190</v>
      </c>
      <c r="B65">
        <f>VLOOKUP(A65,'[3]Product Master Sheet'!$B$2:$F$506,5,0)</f>
        <v>345</v>
      </c>
      <c r="C65">
        <v>10</v>
      </c>
    </row>
    <row r="66" spans="1:3" x14ac:dyDescent="0.3">
      <c r="A66" t="s">
        <v>152</v>
      </c>
      <c r="B66">
        <f>VLOOKUP(A66,'[3]Product Master Sheet'!$B$2:$F$506,5,0)</f>
        <v>121</v>
      </c>
      <c r="C66">
        <v>0</v>
      </c>
    </row>
    <row r="67" spans="1:3" x14ac:dyDescent="0.3">
      <c r="A67" t="s">
        <v>158</v>
      </c>
      <c r="B67">
        <f>VLOOKUP(A67,'[3]Product Master Sheet'!$B$2:$F$506,5,0)</f>
        <v>927</v>
      </c>
      <c r="C67">
        <v>0</v>
      </c>
    </row>
    <row r="68" spans="1:3" x14ac:dyDescent="0.3">
      <c r="A68" t="s">
        <v>159</v>
      </c>
      <c r="B68">
        <f>VLOOKUP(A68,'[3]Product Master Sheet'!$B$2:$F$506,5,0)</f>
        <v>138</v>
      </c>
      <c r="C68">
        <v>0</v>
      </c>
    </row>
    <row r="69" spans="1:3" x14ac:dyDescent="0.3">
      <c r="A69" t="s">
        <v>161</v>
      </c>
      <c r="B69">
        <f>VLOOKUP(A69,'[3]Product Master Sheet'!$B$2:$F$506,5,0)</f>
        <v>146</v>
      </c>
      <c r="C69">
        <v>0</v>
      </c>
    </row>
    <row r="70" spans="1:3" x14ac:dyDescent="0.3">
      <c r="A70" t="s">
        <v>168</v>
      </c>
      <c r="B70">
        <f>VLOOKUP(A70,'[3]Product Master Sheet'!$B$2:$F$506,5,0)</f>
        <v>179</v>
      </c>
      <c r="C70">
        <v>0</v>
      </c>
    </row>
    <row r="71" spans="1:3" x14ac:dyDescent="0.3">
      <c r="A71" t="s">
        <v>177</v>
      </c>
      <c r="B71">
        <f>VLOOKUP(A71,'[3]Product Master Sheet'!$B$2:$F$506,5,0)</f>
        <v>228</v>
      </c>
      <c r="C71">
        <v>20</v>
      </c>
    </row>
    <row r="72" spans="1:3" x14ac:dyDescent="0.3">
      <c r="A72" t="s">
        <v>179</v>
      </c>
      <c r="B72">
        <f>VLOOKUP(A72,'[3]Product Master Sheet'!$B$2:$F$506,5,0)</f>
        <v>230</v>
      </c>
      <c r="C72">
        <v>0</v>
      </c>
    </row>
    <row r="73" spans="1:3" x14ac:dyDescent="0.3">
      <c r="A73" t="s">
        <v>180</v>
      </c>
      <c r="B73">
        <f>VLOOKUP(A73,'[3]Product Master Sheet'!$B$2:$F$506,5,0)</f>
        <v>274</v>
      </c>
      <c r="C73">
        <v>50</v>
      </c>
    </row>
    <row r="74" spans="1:3" x14ac:dyDescent="0.3">
      <c r="A74" t="s">
        <v>187</v>
      </c>
      <c r="B74">
        <f>VLOOKUP(A74,'[3]Product Master Sheet'!$B$2:$F$506,5,0)</f>
        <v>324</v>
      </c>
      <c r="C74">
        <v>0</v>
      </c>
    </row>
    <row r="75" spans="1:3" x14ac:dyDescent="0.3">
      <c r="A75" t="s">
        <v>199</v>
      </c>
      <c r="B75">
        <f>VLOOKUP(A75,'[3]Product Master Sheet'!$B$2:$F$506,5,0)</f>
        <v>59</v>
      </c>
      <c r="C75">
        <v>0</v>
      </c>
    </row>
    <row r="76" spans="1:3" x14ac:dyDescent="0.3">
      <c r="A76" t="s">
        <v>203</v>
      </c>
      <c r="B76">
        <f>VLOOKUP(A76,'[3]Product Master Sheet'!$B$2:$F$506,5,0)</f>
        <v>82</v>
      </c>
      <c r="C76">
        <v>0</v>
      </c>
    </row>
    <row r="77" spans="1:3" x14ac:dyDescent="0.3">
      <c r="A77" t="s">
        <v>204</v>
      </c>
      <c r="B77">
        <f>VLOOKUP(A77,'[3]Product Master Sheet'!$B$2:$F$506,5,0)</f>
        <v>103</v>
      </c>
      <c r="C77">
        <v>0</v>
      </c>
    </row>
    <row r="78" spans="1:3" x14ac:dyDescent="0.3">
      <c r="A78" t="s">
        <v>205</v>
      </c>
      <c r="B78">
        <f>VLOOKUP(A78,'[3]Product Master Sheet'!$B$2:$F$506,5,0)</f>
        <v>236</v>
      </c>
      <c r="C78">
        <v>0</v>
      </c>
    </row>
    <row r="79" spans="1:3" x14ac:dyDescent="0.3">
      <c r="A79" t="s">
        <v>206</v>
      </c>
      <c r="B79">
        <f>VLOOKUP(A79,'[3]Product Master Sheet'!$B$2:$F$506,5,0)</f>
        <v>251</v>
      </c>
      <c r="C79">
        <v>0</v>
      </c>
    </row>
    <row r="80" spans="1:3" x14ac:dyDescent="0.3">
      <c r="A80" t="s">
        <v>208</v>
      </c>
      <c r="B80">
        <f>VLOOKUP(A80,'[3]Product Master Sheet'!$B$2:$F$506,5,0)</f>
        <v>279</v>
      </c>
      <c r="C80">
        <v>0</v>
      </c>
    </row>
    <row r="81" spans="1:3" x14ac:dyDescent="0.3">
      <c r="A81" t="s">
        <v>210</v>
      </c>
      <c r="B81">
        <f>VLOOKUP(A81,'[3]Product Master Sheet'!$B$2:$F$506,5,0)</f>
        <v>285</v>
      </c>
      <c r="C81">
        <v>0</v>
      </c>
    </row>
    <row r="82" spans="1:3" x14ac:dyDescent="0.3">
      <c r="A82" t="s">
        <v>215</v>
      </c>
      <c r="B82">
        <f>VLOOKUP(A82,'[3]Product Master Sheet'!$B$2:$F$506,5,0)</f>
        <v>134</v>
      </c>
      <c r="C82">
        <v>0</v>
      </c>
    </row>
    <row r="83" spans="1:3" x14ac:dyDescent="0.3">
      <c r="A83" t="s">
        <v>216</v>
      </c>
      <c r="B83">
        <f>VLOOKUP(A83,'[3]Product Master Sheet'!$B$2:$F$506,5,0)</f>
        <v>157</v>
      </c>
      <c r="C83">
        <v>0</v>
      </c>
    </row>
    <row r="84" spans="1:3" x14ac:dyDescent="0.3">
      <c r="A84" t="s">
        <v>217</v>
      </c>
      <c r="B84">
        <f>VLOOKUP(A84,'[3]Product Master Sheet'!$B$2:$F$506,5,0)</f>
        <v>178</v>
      </c>
      <c r="C84">
        <v>0</v>
      </c>
    </row>
    <row r="85" spans="1:3" x14ac:dyDescent="0.3">
      <c r="A85" t="s">
        <v>219</v>
      </c>
      <c r="B85">
        <f>VLOOKUP(A85,'[3]Product Master Sheet'!$B$2:$F$506,5,0)</f>
        <v>217</v>
      </c>
      <c r="C85">
        <v>0</v>
      </c>
    </row>
    <row r="86" spans="1:3" x14ac:dyDescent="0.3">
      <c r="A86" t="s">
        <v>222</v>
      </c>
      <c r="B86">
        <f>VLOOKUP(A86,'[3]Product Master Sheet'!$B$2:$F$506,5,0)</f>
        <v>268</v>
      </c>
      <c r="C86">
        <v>0</v>
      </c>
    </row>
    <row r="87" spans="1:3" x14ac:dyDescent="0.3">
      <c r="A87" t="s">
        <v>224</v>
      </c>
      <c r="B87">
        <f>VLOOKUP(A87,'[3]Product Master Sheet'!$B$2:$F$506,5,0)</f>
        <v>318</v>
      </c>
      <c r="C8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1"/>
  <sheetViews>
    <sheetView showGridLines="0" tabSelected="1" workbookViewId="0"/>
  </sheetViews>
  <sheetFormatPr defaultRowHeight="14.4" x14ac:dyDescent="0.3"/>
  <cols>
    <col min="1" max="1" width="38.6640625" bestFit="1" customWidth="1"/>
    <col min="2" max="2" width="9.33203125" style="20" bestFit="1" customWidth="1"/>
    <col min="3" max="3" width="10.44140625" style="20" bestFit="1" customWidth="1"/>
    <col min="4" max="4" width="8.6640625" style="20" bestFit="1" customWidth="1"/>
    <col min="5" max="5" width="9.332031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86" t="s">
        <v>234</v>
      </c>
      <c r="C1" s="87"/>
      <c r="D1" s="87"/>
      <c r="E1" s="87"/>
      <c r="F1" s="87"/>
      <c r="G1" s="87"/>
      <c r="H1" s="87"/>
      <c r="I1" s="87"/>
      <c r="J1" s="88"/>
      <c r="K1" s="86" t="s">
        <v>235</v>
      </c>
      <c r="L1" s="87"/>
      <c r="M1" s="87"/>
      <c r="N1" s="87"/>
      <c r="O1" s="87"/>
      <c r="P1" s="87"/>
      <c r="Q1" s="87"/>
      <c r="R1" s="87"/>
      <c r="S1" s="88"/>
      <c r="T1" s="86" t="s">
        <v>13</v>
      </c>
      <c r="U1" s="87"/>
      <c r="V1" s="87"/>
      <c r="W1" s="87"/>
      <c r="X1" s="87"/>
      <c r="Y1" s="87"/>
      <c r="Z1" s="87"/>
      <c r="AA1" s="87"/>
      <c r="AB1" s="8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211</v>
      </c>
      <c r="B4" s="20">
        <v>111</v>
      </c>
      <c r="C4" s="20">
        <v>150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261</v>
      </c>
      <c r="K4" s="27">
        <v>111</v>
      </c>
      <c r="L4" s="28">
        <v>150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261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32</v>
      </c>
      <c r="B5" s="20">
        <v>750</v>
      </c>
      <c r="C5" s="20">
        <v>2000</v>
      </c>
      <c r="D5" s="20">
        <v>0</v>
      </c>
      <c r="E5" s="20">
        <v>2748</v>
      </c>
      <c r="F5" s="20">
        <v>0</v>
      </c>
      <c r="G5" s="20">
        <v>0</v>
      </c>
      <c r="H5" s="20">
        <v>0</v>
      </c>
      <c r="I5" s="20">
        <v>0</v>
      </c>
      <c r="J5" s="20">
        <v>2</v>
      </c>
      <c r="K5" s="27">
        <v>750</v>
      </c>
      <c r="L5" s="20">
        <v>2000</v>
      </c>
      <c r="M5" s="20">
        <v>0</v>
      </c>
      <c r="N5" s="20">
        <v>2748</v>
      </c>
      <c r="O5" s="20">
        <v>0</v>
      </c>
      <c r="P5" s="20">
        <v>0</v>
      </c>
      <c r="Q5" s="20">
        <v>0</v>
      </c>
      <c r="R5" s="20">
        <v>0</v>
      </c>
      <c r="S5" s="26">
        <v>2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212</v>
      </c>
      <c r="B6" s="20">
        <v>0</v>
      </c>
      <c r="C6" s="20">
        <v>20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20</v>
      </c>
      <c r="K6" s="27">
        <v>0</v>
      </c>
      <c r="L6" s="20">
        <v>20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20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38</v>
      </c>
      <c r="B7" s="20">
        <v>0</v>
      </c>
      <c r="C7" s="20">
        <v>450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450</v>
      </c>
      <c r="K7" s="27">
        <v>0</v>
      </c>
      <c r="L7" s="20">
        <v>450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450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42</v>
      </c>
      <c r="B8" s="20">
        <v>10</v>
      </c>
      <c r="C8" s="20">
        <v>420</v>
      </c>
      <c r="D8" s="20">
        <v>0</v>
      </c>
      <c r="E8" s="20">
        <v>170</v>
      </c>
      <c r="F8" s="20">
        <v>0</v>
      </c>
      <c r="G8" s="20">
        <v>0</v>
      </c>
      <c r="H8" s="20">
        <v>0</v>
      </c>
      <c r="I8" s="20">
        <v>0</v>
      </c>
      <c r="J8" s="26">
        <v>260</v>
      </c>
      <c r="K8" s="27">
        <v>10</v>
      </c>
      <c r="L8" s="20">
        <v>420</v>
      </c>
      <c r="M8" s="20">
        <v>0</v>
      </c>
      <c r="N8" s="20">
        <v>170</v>
      </c>
      <c r="O8" s="20">
        <v>0</v>
      </c>
      <c r="P8" s="20">
        <v>0</v>
      </c>
      <c r="Q8" s="20">
        <v>0</v>
      </c>
      <c r="R8" s="20">
        <v>0</v>
      </c>
      <c r="S8" s="26">
        <v>260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146</v>
      </c>
      <c r="B9" s="20">
        <v>240</v>
      </c>
      <c r="C9" s="20">
        <v>840</v>
      </c>
      <c r="D9" s="20">
        <v>0</v>
      </c>
      <c r="E9" s="20">
        <v>460</v>
      </c>
      <c r="F9" s="20">
        <v>0</v>
      </c>
      <c r="G9" s="20">
        <v>0</v>
      </c>
      <c r="H9" s="20">
        <v>0</v>
      </c>
      <c r="I9" s="20">
        <v>0</v>
      </c>
      <c r="J9" s="26">
        <v>620</v>
      </c>
      <c r="K9" s="27">
        <v>240</v>
      </c>
      <c r="L9" s="20">
        <v>840</v>
      </c>
      <c r="M9" s="20">
        <v>0</v>
      </c>
      <c r="N9" s="20">
        <v>460</v>
      </c>
      <c r="O9" s="20">
        <v>0</v>
      </c>
      <c r="P9" s="20">
        <v>0</v>
      </c>
      <c r="Q9" s="20">
        <v>0</v>
      </c>
      <c r="R9" s="20">
        <v>0</v>
      </c>
      <c r="S9" s="26">
        <v>620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145</v>
      </c>
      <c r="B10" s="20">
        <v>40</v>
      </c>
      <c r="C10" s="20">
        <v>680</v>
      </c>
      <c r="D10" s="20">
        <v>0</v>
      </c>
      <c r="E10" s="20">
        <v>240</v>
      </c>
      <c r="F10" s="20">
        <v>0</v>
      </c>
      <c r="G10" s="20">
        <v>0</v>
      </c>
      <c r="H10" s="20">
        <v>0</v>
      </c>
      <c r="I10" s="20">
        <v>0</v>
      </c>
      <c r="J10" s="26">
        <v>480</v>
      </c>
      <c r="K10" s="27">
        <v>40</v>
      </c>
      <c r="L10" s="20">
        <v>680</v>
      </c>
      <c r="M10" s="20">
        <v>0</v>
      </c>
      <c r="N10" s="20">
        <v>240</v>
      </c>
      <c r="O10" s="20">
        <v>0</v>
      </c>
      <c r="P10" s="20">
        <v>0</v>
      </c>
      <c r="Q10" s="20">
        <v>0</v>
      </c>
      <c r="R10" s="20">
        <v>0</v>
      </c>
      <c r="S10" s="26">
        <v>480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148</v>
      </c>
      <c r="B11" s="20">
        <v>0</v>
      </c>
      <c r="C11" s="20">
        <v>360</v>
      </c>
      <c r="D11" s="20">
        <v>0</v>
      </c>
      <c r="E11" s="20">
        <v>60</v>
      </c>
      <c r="F11" s="20">
        <v>0</v>
      </c>
      <c r="G11" s="20">
        <v>0</v>
      </c>
      <c r="H11" s="20">
        <v>0</v>
      </c>
      <c r="I11" s="20">
        <v>0</v>
      </c>
      <c r="J11" s="26">
        <v>300</v>
      </c>
      <c r="K11" s="27">
        <v>0</v>
      </c>
      <c r="L11" s="20">
        <v>360</v>
      </c>
      <c r="M11" s="20">
        <v>0</v>
      </c>
      <c r="N11" s="20">
        <v>60</v>
      </c>
      <c r="O11" s="20">
        <v>0</v>
      </c>
      <c r="P11" s="20">
        <v>0</v>
      </c>
      <c r="Q11" s="20">
        <v>0</v>
      </c>
      <c r="R11" s="20">
        <v>0</v>
      </c>
      <c r="S11" s="26">
        <v>300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150</v>
      </c>
      <c r="B12" s="20">
        <v>0</v>
      </c>
      <c r="C12" s="20">
        <v>1160</v>
      </c>
      <c r="D12" s="20">
        <v>0</v>
      </c>
      <c r="E12" s="20">
        <v>80</v>
      </c>
      <c r="F12" s="20">
        <v>0</v>
      </c>
      <c r="G12" s="20">
        <v>0</v>
      </c>
      <c r="H12" s="20">
        <v>0</v>
      </c>
      <c r="I12" s="20">
        <v>0</v>
      </c>
      <c r="J12" s="26">
        <v>1080</v>
      </c>
      <c r="K12" s="27">
        <v>0</v>
      </c>
      <c r="L12" s="20">
        <v>1160</v>
      </c>
      <c r="M12" s="20">
        <v>0</v>
      </c>
      <c r="N12" s="20">
        <v>80</v>
      </c>
      <c r="O12" s="20">
        <v>0</v>
      </c>
      <c r="P12" s="20">
        <v>0</v>
      </c>
      <c r="Q12" s="20">
        <v>0</v>
      </c>
      <c r="R12" s="20">
        <v>0</v>
      </c>
      <c r="S12" s="26">
        <v>1080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149</v>
      </c>
      <c r="B13" s="20">
        <v>0</v>
      </c>
      <c r="C13" s="20">
        <v>600</v>
      </c>
      <c r="D13" s="20">
        <v>0</v>
      </c>
      <c r="E13" s="20">
        <v>160</v>
      </c>
      <c r="F13" s="20">
        <v>0</v>
      </c>
      <c r="G13" s="20">
        <v>0</v>
      </c>
      <c r="H13" s="20">
        <v>0</v>
      </c>
      <c r="I13" s="20">
        <v>0</v>
      </c>
      <c r="J13" s="26">
        <v>440</v>
      </c>
      <c r="K13" s="27">
        <v>0</v>
      </c>
      <c r="L13" s="20">
        <v>600</v>
      </c>
      <c r="M13" s="20">
        <v>0</v>
      </c>
      <c r="N13" s="20">
        <v>160</v>
      </c>
      <c r="O13" s="20">
        <v>0</v>
      </c>
      <c r="P13" s="20">
        <v>0</v>
      </c>
      <c r="Q13" s="20">
        <v>0</v>
      </c>
      <c r="R13" s="20">
        <v>0</v>
      </c>
      <c r="S13" s="26">
        <v>440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147</v>
      </c>
      <c r="B14" s="20">
        <v>50</v>
      </c>
      <c r="C14" s="20">
        <v>250</v>
      </c>
      <c r="D14" s="20">
        <v>50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250</v>
      </c>
      <c r="K14" s="27">
        <v>50</v>
      </c>
      <c r="L14" s="20">
        <v>200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250</v>
      </c>
      <c r="T14" s="20">
        <f t="shared" si="8"/>
        <v>0</v>
      </c>
      <c r="U14" s="20">
        <f t="shared" si="0"/>
        <v>50</v>
      </c>
      <c r="V14" s="20">
        <f t="shared" si="1"/>
        <v>50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198</v>
      </c>
      <c r="B15" s="20">
        <v>0</v>
      </c>
      <c r="C15" s="20">
        <v>300</v>
      </c>
      <c r="D15" s="20">
        <v>90</v>
      </c>
      <c r="E15" s="20">
        <v>210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210</v>
      </c>
      <c r="M15" s="20">
        <v>0</v>
      </c>
      <c r="N15" s="20">
        <v>210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90</v>
      </c>
      <c r="V15" s="20">
        <f t="shared" si="1"/>
        <v>90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200</v>
      </c>
      <c r="B16" s="20">
        <v>0</v>
      </c>
      <c r="C16" s="20">
        <v>29970</v>
      </c>
      <c r="D16" s="20">
        <v>948</v>
      </c>
      <c r="E16" s="20">
        <v>29022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0</v>
      </c>
      <c r="L16" s="20">
        <v>29022</v>
      </c>
      <c r="M16" s="20">
        <v>0</v>
      </c>
      <c r="N16" s="20">
        <v>29022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8"/>
        <v>0</v>
      </c>
      <c r="U16" s="20">
        <f t="shared" si="0"/>
        <v>948</v>
      </c>
      <c r="V16" s="20">
        <f t="shared" si="1"/>
        <v>948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201</v>
      </c>
      <c r="B17" s="20">
        <v>0</v>
      </c>
      <c r="C17" s="20">
        <v>300</v>
      </c>
      <c r="D17" s="20">
        <v>0</v>
      </c>
      <c r="E17" s="20">
        <v>300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300</v>
      </c>
      <c r="M17" s="20">
        <v>0</v>
      </c>
      <c r="N17" s="20">
        <v>300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202</v>
      </c>
      <c r="B18" s="20">
        <v>0</v>
      </c>
      <c r="C18" s="20">
        <v>1500</v>
      </c>
      <c r="D18" s="20">
        <v>1227</v>
      </c>
      <c r="E18" s="20">
        <v>273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273</v>
      </c>
      <c r="M18" s="20">
        <v>0</v>
      </c>
      <c r="N18" s="20">
        <v>273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8"/>
        <v>0</v>
      </c>
      <c r="U18" s="20">
        <f t="shared" si="0"/>
        <v>1227</v>
      </c>
      <c r="V18" s="20">
        <f t="shared" si="1"/>
        <v>1227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151</v>
      </c>
      <c r="B19" s="20">
        <v>0</v>
      </c>
      <c r="C19" s="20">
        <v>200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200</v>
      </c>
      <c r="K19" s="27">
        <v>0</v>
      </c>
      <c r="L19" s="20">
        <v>200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200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153</v>
      </c>
      <c r="B20" s="20">
        <v>0</v>
      </c>
      <c r="C20" s="20">
        <v>60</v>
      </c>
      <c r="D20" s="20">
        <v>0</v>
      </c>
      <c r="E20" s="20">
        <v>5</v>
      </c>
      <c r="F20" s="20">
        <v>0</v>
      </c>
      <c r="G20" s="20">
        <v>0</v>
      </c>
      <c r="H20" s="20">
        <v>0</v>
      </c>
      <c r="I20" s="20">
        <v>0</v>
      </c>
      <c r="J20" s="26">
        <v>55</v>
      </c>
      <c r="K20" s="27">
        <v>0</v>
      </c>
      <c r="L20" s="20">
        <v>60</v>
      </c>
      <c r="M20" s="20">
        <v>0</v>
      </c>
      <c r="N20" s="20">
        <v>5</v>
      </c>
      <c r="O20" s="20">
        <v>0</v>
      </c>
      <c r="P20" s="20">
        <v>0</v>
      </c>
      <c r="Q20" s="20">
        <v>0</v>
      </c>
      <c r="R20" s="20">
        <v>0</v>
      </c>
      <c r="S20" s="26">
        <v>55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155</v>
      </c>
      <c r="B21" s="20">
        <v>0</v>
      </c>
      <c r="C21" s="20">
        <v>60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60</v>
      </c>
      <c r="K21" s="27">
        <v>0</v>
      </c>
      <c r="L21" s="20">
        <v>60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60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157</v>
      </c>
      <c r="B22" s="20">
        <v>0</v>
      </c>
      <c r="C22" s="20">
        <v>40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40</v>
      </c>
      <c r="K22" s="27">
        <v>0</v>
      </c>
      <c r="L22" s="20">
        <v>40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40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156</v>
      </c>
      <c r="B23" s="20">
        <v>40</v>
      </c>
      <c r="C23" s="20">
        <v>440</v>
      </c>
      <c r="D23" s="20">
        <v>0</v>
      </c>
      <c r="E23" s="20">
        <v>80</v>
      </c>
      <c r="F23" s="20">
        <v>0</v>
      </c>
      <c r="G23" s="20">
        <v>0</v>
      </c>
      <c r="H23" s="20">
        <v>0</v>
      </c>
      <c r="I23" s="20">
        <v>0</v>
      </c>
      <c r="J23" s="26">
        <v>400</v>
      </c>
      <c r="K23" s="27">
        <v>40</v>
      </c>
      <c r="L23" s="20">
        <v>440</v>
      </c>
      <c r="M23" s="20">
        <v>0</v>
      </c>
      <c r="N23" s="20">
        <v>80</v>
      </c>
      <c r="O23" s="20">
        <v>0</v>
      </c>
      <c r="P23" s="20">
        <v>0</v>
      </c>
      <c r="Q23" s="20">
        <v>0</v>
      </c>
      <c r="R23" s="20">
        <v>0</v>
      </c>
      <c r="S23" s="26">
        <v>400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214</v>
      </c>
      <c r="B24" s="20">
        <v>0</v>
      </c>
      <c r="C24" s="20">
        <v>100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100</v>
      </c>
      <c r="K24" s="27">
        <v>0</v>
      </c>
      <c r="L24" s="20">
        <v>100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100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160</v>
      </c>
      <c r="B25" s="20">
        <v>0</v>
      </c>
      <c r="C25" s="20">
        <v>800</v>
      </c>
      <c r="D25" s="20">
        <v>0</v>
      </c>
      <c r="E25" s="20">
        <v>570</v>
      </c>
      <c r="F25" s="20">
        <v>0</v>
      </c>
      <c r="G25" s="20">
        <v>0</v>
      </c>
      <c r="H25" s="20">
        <v>0</v>
      </c>
      <c r="I25" s="20">
        <v>0</v>
      </c>
      <c r="J25" s="26">
        <v>230</v>
      </c>
      <c r="K25" s="27">
        <v>0</v>
      </c>
      <c r="L25" s="20">
        <v>800</v>
      </c>
      <c r="M25" s="20">
        <v>0</v>
      </c>
      <c r="N25" s="20">
        <v>570</v>
      </c>
      <c r="O25" s="20">
        <v>0</v>
      </c>
      <c r="P25" s="20">
        <v>0</v>
      </c>
      <c r="Q25" s="20">
        <v>0</v>
      </c>
      <c r="R25" s="20">
        <v>0</v>
      </c>
      <c r="S25" s="26">
        <v>230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163</v>
      </c>
      <c r="B26" s="20">
        <v>100</v>
      </c>
      <c r="C26" s="20">
        <v>320</v>
      </c>
      <c r="D26" s="20">
        <v>0</v>
      </c>
      <c r="E26" s="20">
        <v>90</v>
      </c>
      <c r="F26" s="20">
        <v>0</v>
      </c>
      <c r="G26" s="20">
        <v>0</v>
      </c>
      <c r="H26" s="20">
        <v>0</v>
      </c>
      <c r="I26" s="20">
        <v>0</v>
      </c>
      <c r="J26" s="26">
        <v>330</v>
      </c>
      <c r="K26" s="27">
        <v>100</v>
      </c>
      <c r="L26" s="20">
        <v>320</v>
      </c>
      <c r="M26" s="20">
        <v>0</v>
      </c>
      <c r="N26" s="20">
        <v>90</v>
      </c>
      <c r="O26" s="20">
        <v>0</v>
      </c>
      <c r="P26" s="20">
        <v>0</v>
      </c>
      <c r="Q26" s="20">
        <v>0</v>
      </c>
      <c r="R26" s="20">
        <v>0</v>
      </c>
      <c r="S26" s="26">
        <v>330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165</v>
      </c>
      <c r="B27" s="20">
        <v>0</v>
      </c>
      <c r="C27" s="20">
        <v>140</v>
      </c>
      <c r="D27" s="20">
        <v>0</v>
      </c>
      <c r="E27" s="20">
        <v>20</v>
      </c>
      <c r="F27" s="20">
        <v>0</v>
      </c>
      <c r="G27" s="20">
        <v>0</v>
      </c>
      <c r="H27" s="20">
        <v>0</v>
      </c>
      <c r="I27" s="20">
        <v>0</v>
      </c>
      <c r="J27" s="26">
        <v>120</v>
      </c>
      <c r="K27" s="27">
        <v>0</v>
      </c>
      <c r="L27" s="20">
        <v>140</v>
      </c>
      <c r="M27" s="20">
        <v>0</v>
      </c>
      <c r="N27" s="20">
        <v>20</v>
      </c>
      <c r="O27" s="20">
        <v>0</v>
      </c>
      <c r="P27" s="20">
        <v>0</v>
      </c>
      <c r="Q27" s="20">
        <v>0</v>
      </c>
      <c r="R27" s="20">
        <v>0</v>
      </c>
      <c r="S27" s="26">
        <v>120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164</v>
      </c>
      <c r="B28" s="20">
        <v>0</v>
      </c>
      <c r="C28" s="20">
        <v>240</v>
      </c>
      <c r="D28" s="20">
        <v>0</v>
      </c>
      <c r="E28" s="20">
        <v>43</v>
      </c>
      <c r="F28" s="20">
        <v>0</v>
      </c>
      <c r="G28" s="20">
        <v>0</v>
      </c>
      <c r="H28" s="20">
        <v>0</v>
      </c>
      <c r="I28" s="20">
        <v>0</v>
      </c>
      <c r="J28" s="26">
        <v>197</v>
      </c>
      <c r="K28" s="27">
        <v>0</v>
      </c>
      <c r="L28" s="20">
        <v>240</v>
      </c>
      <c r="M28" s="20">
        <v>0</v>
      </c>
      <c r="N28" s="20">
        <v>43</v>
      </c>
      <c r="O28" s="20">
        <v>0</v>
      </c>
      <c r="P28" s="20">
        <v>0</v>
      </c>
      <c r="Q28" s="20">
        <v>0</v>
      </c>
      <c r="R28" s="20">
        <v>0</v>
      </c>
      <c r="S28" s="26">
        <v>197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162</v>
      </c>
      <c r="B29" s="20">
        <v>0</v>
      </c>
      <c r="C29" s="20">
        <v>100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100</v>
      </c>
      <c r="K29" s="27">
        <v>0</v>
      </c>
      <c r="L29" s="20">
        <v>100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100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166</v>
      </c>
      <c r="B30" s="20">
        <v>40</v>
      </c>
      <c r="C30" s="20">
        <v>940</v>
      </c>
      <c r="D30" s="20">
        <v>0</v>
      </c>
      <c r="E30" s="20">
        <v>30</v>
      </c>
      <c r="F30" s="20">
        <v>0</v>
      </c>
      <c r="G30" s="20">
        <v>0</v>
      </c>
      <c r="H30" s="20">
        <v>0</v>
      </c>
      <c r="I30" s="20">
        <v>0</v>
      </c>
      <c r="J30" s="26">
        <v>950</v>
      </c>
      <c r="K30" s="27">
        <v>40</v>
      </c>
      <c r="L30" s="20">
        <v>940</v>
      </c>
      <c r="M30" s="20">
        <v>0</v>
      </c>
      <c r="N30" s="20">
        <v>30</v>
      </c>
      <c r="O30" s="20">
        <v>0</v>
      </c>
      <c r="P30" s="20">
        <v>0</v>
      </c>
      <c r="Q30" s="20">
        <v>0</v>
      </c>
      <c r="R30" s="20">
        <v>0</v>
      </c>
      <c r="S30" s="26">
        <v>950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167</v>
      </c>
      <c r="B31" s="20">
        <v>72</v>
      </c>
      <c r="C31" s="20">
        <v>2856</v>
      </c>
      <c r="D31" s="20">
        <v>48</v>
      </c>
      <c r="E31" s="20">
        <v>896</v>
      </c>
      <c r="F31" s="20">
        <v>0</v>
      </c>
      <c r="G31" s="20">
        <v>0</v>
      </c>
      <c r="H31" s="20">
        <v>0</v>
      </c>
      <c r="I31" s="20">
        <v>0</v>
      </c>
      <c r="J31" s="26">
        <v>1984</v>
      </c>
      <c r="K31" s="27">
        <v>72</v>
      </c>
      <c r="L31" s="20">
        <v>2808</v>
      </c>
      <c r="M31" s="20">
        <v>0</v>
      </c>
      <c r="N31" s="20">
        <v>896</v>
      </c>
      <c r="O31" s="20">
        <v>0</v>
      </c>
      <c r="P31" s="20">
        <v>0</v>
      </c>
      <c r="Q31" s="20">
        <v>0</v>
      </c>
      <c r="R31" s="20">
        <v>0</v>
      </c>
      <c r="S31" s="26">
        <v>1984</v>
      </c>
      <c r="T31" s="20">
        <f t="shared" si="8"/>
        <v>0</v>
      </c>
      <c r="U31" s="20">
        <f t="shared" si="0"/>
        <v>48</v>
      </c>
      <c r="V31" s="20">
        <f t="shared" si="1"/>
        <v>48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169</v>
      </c>
      <c r="B32" s="20">
        <v>0</v>
      </c>
      <c r="C32" s="20">
        <v>80</v>
      </c>
      <c r="D32" s="20">
        <v>0</v>
      </c>
      <c r="E32" s="20">
        <v>80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80</v>
      </c>
      <c r="M32" s="20">
        <v>0</v>
      </c>
      <c r="N32" s="20">
        <v>80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218</v>
      </c>
      <c r="B33" s="20">
        <v>0</v>
      </c>
      <c r="C33" s="20">
        <v>8</v>
      </c>
      <c r="D33" s="20">
        <v>0</v>
      </c>
      <c r="E33" s="20">
        <v>8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8</v>
      </c>
      <c r="M33" s="20">
        <v>0</v>
      </c>
      <c r="N33" s="20">
        <v>8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171</v>
      </c>
      <c r="B34" s="20">
        <v>20</v>
      </c>
      <c r="C34" s="20">
        <v>40</v>
      </c>
      <c r="D34" s="20">
        <v>0</v>
      </c>
      <c r="E34" s="20">
        <v>20</v>
      </c>
      <c r="F34" s="20">
        <v>0</v>
      </c>
      <c r="G34" s="20">
        <v>0</v>
      </c>
      <c r="H34" s="20">
        <v>0</v>
      </c>
      <c r="I34" s="20">
        <v>0</v>
      </c>
      <c r="J34" s="26">
        <v>40</v>
      </c>
      <c r="K34" s="27">
        <v>20</v>
      </c>
      <c r="L34" s="20">
        <v>40</v>
      </c>
      <c r="M34" s="20">
        <v>0</v>
      </c>
      <c r="N34" s="20">
        <v>20</v>
      </c>
      <c r="O34" s="20">
        <v>0</v>
      </c>
      <c r="P34" s="20">
        <v>0</v>
      </c>
      <c r="Q34" s="20">
        <v>0</v>
      </c>
      <c r="R34" s="20">
        <v>0</v>
      </c>
      <c r="S34" s="26">
        <v>40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170</v>
      </c>
      <c r="B35" s="20">
        <v>50</v>
      </c>
      <c r="C35" s="20">
        <v>0</v>
      </c>
      <c r="D35" s="20">
        <v>0</v>
      </c>
      <c r="E35" s="20">
        <v>50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50</v>
      </c>
      <c r="L35" s="20">
        <v>0</v>
      </c>
      <c r="M35" s="20">
        <v>0</v>
      </c>
      <c r="N35" s="20">
        <v>50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174</v>
      </c>
      <c r="B36" s="20">
        <v>40</v>
      </c>
      <c r="C36" s="20">
        <v>920</v>
      </c>
      <c r="D36" s="20">
        <v>590</v>
      </c>
      <c r="E36" s="20">
        <v>370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40</v>
      </c>
      <c r="L36" s="20">
        <v>330</v>
      </c>
      <c r="M36" s="20">
        <v>0</v>
      </c>
      <c r="N36" s="20">
        <v>370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590</v>
      </c>
      <c r="V36" s="20">
        <f t="shared" si="1"/>
        <v>590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173</v>
      </c>
      <c r="B37" s="20">
        <v>0</v>
      </c>
      <c r="C37" s="20">
        <v>93</v>
      </c>
      <c r="D37" s="20">
        <v>15</v>
      </c>
      <c r="E37" s="20">
        <v>78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78</v>
      </c>
      <c r="M37" s="20">
        <v>0</v>
      </c>
      <c r="N37" s="20">
        <v>78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15</v>
      </c>
      <c r="V37" s="20">
        <f t="shared" si="1"/>
        <v>15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172</v>
      </c>
      <c r="B38" s="20">
        <v>56</v>
      </c>
      <c r="C38" s="20">
        <v>1688</v>
      </c>
      <c r="D38" s="20">
        <v>160</v>
      </c>
      <c r="E38" s="20">
        <v>1584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56</v>
      </c>
      <c r="L38" s="20">
        <v>1528</v>
      </c>
      <c r="M38" s="20">
        <v>0</v>
      </c>
      <c r="N38" s="20">
        <v>1584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160</v>
      </c>
      <c r="V38" s="20">
        <f t="shared" si="1"/>
        <v>160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176</v>
      </c>
      <c r="B39" s="20">
        <v>300</v>
      </c>
      <c r="C39" s="20">
        <v>0</v>
      </c>
      <c r="D39" s="20">
        <v>100</v>
      </c>
      <c r="E39" s="20">
        <v>200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300</v>
      </c>
      <c r="L39" s="20">
        <v>-100</v>
      </c>
      <c r="M39" s="20">
        <v>0</v>
      </c>
      <c r="N39" s="20">
        <v>200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100</v>
      </c>
      <c r="V39" s="20">
        <f t="shared" si="1"/>
        <v>100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175</v>
      </c>
      <c r="B40" s="20">
        <v>690</v>
      </c>
      <c r="C40" s="20">
        <v>150</v>
      </c>
      <c r="D40" s="20">
        <v>450</v>
      </c>
      <c r="E40" s="20">
        <v>240</v>
      </c>
      <c r="F40" s="20">
        <v>0</v>
      </c>
      <c r="G40" s="20">
        <v>0</v>
      </c>
      <c r="H40" s="20">
        <v>0</v>
      </c>
      <c r="I40" s="20">
        <v>0</v>
      </c>
      <c r="J40" s="26">
        <v>150</v>
      </c>
      <c r="K40" s="27">
        <v>690</v>
      </c>
      <c r="L40" s="20">
        <v>-300</v>
      </c>
      <c r="M40" s="20">
        <v>0</v>
      </c>
      <c r="N40" s="20">
        <v>240</v>
      </c>
      <c r="O40" s="20">
        <v>0</v>
      </c>
      <c r="P40" s="20">
        <v>0</v>
      </c>
      <c r="Q40" s="20">
        <v>0</v>
      </c>
      <c r="R40" s="20">
        <v>0</v>
      </c>
      <c r="S40" s="26">
        <v>150</v>
      </c>
      <c r="T40" s="20">
        <f t="shared" si="8"/>
        <v>0</v>
      </c>
      <c r="U40" s="20">
        <f t="shared" si="0"/>
        <v>450</v>
      </c>
      <c r="V40" s="20">
        <f t="shared" si="1"/>
        <v>450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220</v>
      </c>
      <c r="B41" s="20">
        <v>165</v>
      </c>
      <c r="C41" s="20">
        <v>3750</v>
      </c>
      <c r="D41" s="20">
        <v>0</v>
      </c>
      <c r="E41" s="20">
        <v>1725</v>
      </c>
      <c r="F41" s="20">
        <v>0</v>
      </c>
      <c r="G41" s="20">
        <v>0</v>
      </c>
      <c r="H41" s="20">
        <v>0</v>
      </c>
      <c r="I41" s="20">
        <v>0</v>
      </c>
      <c r="J41" s="26">
        <v>2190</v>
      </c>
      <c r="K41" s="27">
        <v>165</v>
      </c>
      <c r="L41" s="20">
        <v>3750</v>
      </c>
      <c r="M41" s="20">
        <v>0</v>
      </c>
      <c r="N41" s="20">
        <v>1725</v>
      </c>
      <c r="O41" s="20">
        <v>0</v>
      </c>
      <c r="P41" s="20">
        <v>0</v>
      </c>
      <c r="Q41" s="20">
        <v>0</v>
      </c>
      <c r="R41" s="20">
        <v>0</v>
      </c>
      <c r="S41" s="26">
        <v>2190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178</v>
      </c>
      <c r="B42" s="20">
        <v>0</v>
      </c>
      <c r="C42" s="20">
        <v>50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50</v>
      </c>
      <c r="K42" s="27">
        <v>0</v>
      </c>
      <c r="L42" s="20">
        <v>50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50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221</v>
      </c>
      <c r="B43" s="20">
        <v>0</v>
      </c>
      <c r="C43" s="20">
        <v>220</v>
      </c>
      <c r="D43" s="20">
        <v>0</v>
      </c>
      <c r="E43" s="20">
        <v>220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220</v>
      </c>
      <c r="M43" s="20">
        <v>0</v>
      </c>
      <c r="N43" s="20">
        <v>220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223</v>
      </c>
      <c r="B44" s="20">
        <v>0</v>
      </c>
      <c r="C44" s="20">
        <v>240</v>
      </c>
      <c r="D44" s="20">
        <v>0</v>
      </c>
      <c r="E44" s="20">
        <v>240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240</v>
      </c>
      <c r="M44" s="20">
        <v>0</v>
      </c>
      <c r="N44" s="20">
        <v>240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207</v>
      </c>
      <c r="B45" s="20">
        <v>0</v>
      </c>
      <c r="C45" s="20">
        <v>630</v>
      </c>
      <c r="D45" s="20">
        <v>0</v>
      </c>
      <c r="E45" s="20">
        <v>450</v>
      </c>
      <c r="F45" s="20">
        <v>0</v>
      </c>
      <c r="G45" s="20">
        <v>0</v>
      </c>
      <c r="H45" s="20">
        <v>0</v>
      </c>
      <c r="I45" s="20">
        <v>0</v>
      </c>
      <c r="J45" s="26">
        <v>180</v>
      </c>
      <c r="K45" s="27">
        <v>0</v>
      </c>
      <c r="L45" s="20">
        <v>630</v>
      </c>
      <c r="M45" s="20">
        <v>0</v>
      </c>
      <c r="N45" s="20">
        <v>450</v>
      </c>
      <c r="O45" s="20">
        <v>0</v>
      </c>
      <c r="P45" s="20">
        <v>0</v>
      </c>
      <c r="Q45" s="20">
        <v>0</v>
      </c>
      <c r="R45" s="20">
        <v>0</v>
      </c>
      <c r="S45" s="26">
        <v>180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209</v>
      </c>
      <c r="B46" s="20">
        <v>0</v>
      </c>
      <c r="C46" s="20">
        <v>660</v>
      </c>
      <c r="D46" s="20">
        <v>0</v>
      </c>
      <c r="E46" s="20">
        <v>120</v>
      </c>
      <c r="F46" s="20">
        <v>0</v>
      </c>
      <c r="G46" s="20">
        <v>0</v>
      </c>
      <c r="H46" s="20">
        <v>0</v>
      </c>
      <c r="I46" s="20">
        <v>0</v>
      </c>
      <c r="J46" s="26">
        <v>540</v>
      </c>
      <c r="K46" s="27">
        <v>0</v>
      </c>
      <c r="L46" s="20">
        <v>660</v>
      </c>
      <c r="M46" s="20">
        <v>0</v>
      </c>
      <c r="N46" s="20">
        <v>120</v>
      </c>
      <c r="O46" s="20">
        <v>0</v>
      </c>
      <c r="P46" s="20">
        <v>0</v>
      </c>
      <c r="Q46" s="20">
        <v>0</v>
      </c>
      <c r="R46" s="20">
        <v>0</v>
      </c>
      <c r="S46" s="26">
        <v>540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181</v>
      </c>
      <c r="B47" s="20">
        <v>0</v>
      </c>
      <c r="C47" s="20">
        <v>60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60</v>
      </c>
      <c r="K47" s="27">
        <v>0</v>
      </c>
      <c r="L47" s="20">
        <v>60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60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182</v>
      </c>
      <c r="B48" s="20">
        <v>0</v>
      </c>
      <c r="C48" s="20">
        <v>100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100</v>
      </c>
      <c r="K48" s="27">
        <v>0</v>
      </c>
      <c r="L48" s="20">
        <v>100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100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184</v>
      </c>
      <c r="B49" s="20">
        <v>0</v>
      </c>
      <c r="C49" s="20">
        <v>40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40</v>
      </c>
      <c r="K49" s="27">
        <v>0</v>
      </c>
      <c r="L49" s="20">
        <v>40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40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183</v>
      </c>
      <c r="B50" s="20">
        <v>200</v>
      </c>
      <c r="C50" s="20">
        <v>0</v>
      </c>
      <c r="D50" s="20">
        <v>0</v>
      </c>
      <c r="E50" s="20">
        <v>200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200</v>
      </c>
      <c r="L50" s="20">
        <v>0</v>
      </c>
      <c r="M50" s="20">
        <v>0</v>
      </c>
      <c r="N50" s="20">
        <v>200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226</v>
      </c>
      <c r="B51" s="20">
        <v>0</v>
      </c>
      <c r="C51" s="20">
        <v>100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100</v>
      </c>
      <c r="K51" s="27">
        <v>0</v>
      </c>
      <c r="L51" s="20">
        <v>100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100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188</v>
      </c>
      <c r="B52" s="20">
        <v>0</v>
      </c>
      <c r="C52" s="20">
        <v>40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40</v>
      </c>
      <c r="K52" s="27">
        <v>0</v>
      </c>
      <c r="L52" s="20">
        <v>40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40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186</v>
      </c>
      <c r="B53" s="20">
        <v>0</v>
      </c>
      <c r="C53" s="20">
        <v>50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50</v>
      </c>
      <c r="K53" s="27">
        <v>0</v>
      </c>
      <c r="L53" s="20">
        <v>50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50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185</v>
      </c>
      <c r="B54" s="20">
        <v>21593</v>
      </c>
      <c r="C54" s="20">
        <v>41620</v>
      </c>
      <c r="D54" s="20">
        <v>0</v>
      </c>
      <c r="E54" s="20">
        <v>40963</v>
      </c>
      <c r="F54" s="20">
        <v>0</v>
      </c>
      <c r="G54" s="20">
        <v>0</v>
      </c>
      <c r="H54" s="20">
        <v>0</v>
      </c>
      <c r="I54" s="20">
        <v>0</v>
      </c>
      <c r="J54" s="26">
        <v>22250</v>
      </c>
      <c r="K54" s="27">
        <v>21593</v>
      </c>
      <c r="L54" s="20">
        <v>41620</v>
      </c>
      <c r="M54" s="20">
        <v>0</v>
      </c>
      <c r="N54" s="20">
        <v>40963</v>
      </c>
      <c r="O54" s="20">
        <v>0</v>
      </c>
      <c r="P54" s="20">
        <v>0</v>
      </c>
      <c r="Q54" s="20">
        <v>0</v>
      </c>
      <c r="R54" s="20">
        <v>0</v>
      </c>
      <c r="S54" s="26">
        <v>22250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189</v>
      </c>
      <c r="B55" s="20">
        <v>904</v>
      </c>
      <c r="C55" s="20">
        <v>2100</v>
      </c>
      <c r="D55" s="20">
        <v>0</v>
      </c>
      <c r="E55" s="20">
        <v>164</v>
      </c>
      <c r="F55" s="20">
        <v>0</v>
      </c>
      <c r="G55" s="20">
        <v>0</v>
      </c>
      <c r="H55" s="20">
        <v>0</v>
      </c>
      <c r="I55" s="20">
        <v>0</v>
      </c>
      <c r="J55" s="26">
        <v>2840</v>
      </c>
      <c r="K55" s="27">
        <v>904</v>
      </c>
      <c r="L55" s="20">
        <v>2100</v>
      </c>
      <c r="M55" s="20">
        <v>0</v>
      </c>
      <c r="N55" s="20">
        <v>164</v>
      </c>
      <c r="O55" s="20">
        <v>0</v>
      </c>
      <c r="P55" s="20">
        <v>0</v>
      </c>
      <c r="Q55" s="20">
        <v>0</v>
      </c>
      <c r="R55" s="20">
        <v>0</v>
      </c>
      <c r="S55" s="26">
        <v>2840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191</v>
      </c>
      <c r="B56" s="20">
        <v>0</v>
      </c>
      <c r="C56" s="20">
        <v>900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900</v>
      </c>
      <c r="K56" s="27">
        <v>0</v>
      </c>
      <c r="L56" s="20">
        <v>900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900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193</v>
      </c>
      <c r="B57" s="20">
        <v>20</v>
      </c>
      <c r="C57" s="20">
        <v>0</v>
      </c>
      <c r="D57" s="20">
        <v>20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20</v>
      </c>
      <c r="L57" s="20">
        <v>-20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20</v>
      </c>
      <c r="V57" s="20">
        <f t="shared" si="1"/>
        <v>20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195</v>
      </c>
      <c r="B58" s="20">
        <v>40</v>
      </c>
      <c r="C58" s="20">
        <v>0</v>
      </c>
      <c r="D58" s="20">
        <v>40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40</v>
      </c>
      <c r="L58" s="20">
        <v>-40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40</v>
      </c>
      <c r="V58" s="20">
        <f t="shared" si="8"/>
        <v>40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194</v>
      </c>
      <c r="B59" s="20">
        <v>0</v>
      </c>
      <c r="C59" s="20">
        <v>40</v>
      </c>
      <c r="D59" s="20">
        <v>0</v>
      </c>
      <c r="E59" s="20">
        <v>40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40</v>
      </c>
      <c r="M59" s="20">
        <v>0</v>
      </c>
      <c r="N59" s="20">
        <v>40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192</v>
      </c>
      <c r="B60" s="20">
        <v>0</v>
      </c>
      <c r="C60" s="20">
        <v>250</v>
      </c>
      <c r="D60" s="20">
        <v>0</v>
      </c>
      <c r="E60" s="20">
        <v>250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250</v>
      </c>
      <c r="M60" s="20">
        <v>0</v>
      </c>
      <c r="N60" s="20">
        <v>250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227</v>
      </c>
      <c r="B61" s="20">
        <v>0</v>
      </c>
      <c r="C61" s="20">
        <v>800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800</v>
      </c>
      <c r="K61" s="27">
        <v>0</v>
      </c>
      <c r="L61" s="20">
        <v>800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800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228</v>
      </c>
      <c r="B62" s="20">
        <v>0</v>
      </c>
      <c r="C62" s="20">
        <v>10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10</v>
      </c>
      <c r="K62" s="27">
        <v>0</v>
      </c>
      <c r="L62" s="20">
        <v>10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10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197</v>
      </c>
      <c r="B63" s="20">
        <v>0</v>
      </c>
      <c r="C63" s="20">
        <v>20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20</v>
      </c>
      <c r="K63" s="27">
        <v>0</v>
      </c>
      <c r="L63" s="20">
        <v>20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20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196</v>
      </c>
      <c r="B64" s="20">
        <v>0</v>
      </c>
      <c r="C64" s="20">
        <v>160</v>
      </c>
      <c r="D64" s="20">
        <v>160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0"/>
        <v>0</v>
      </c>
      <c r="U64" s="20">
        <f t="shared" si="10"/>
        <v>160</v>
      </c>
      <c r="V64" s="20">
        <f t="shared" si="10"/>
        <v>160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213</v>
      </c>
      <c r="B65" s="20">
        <v>0</v>
      </c>
      <c r="C65" s="20">
        <v>280</v>
      </c>
      <c r="D65" s="20">
        <v>0</v>
      </c>
      <c r="E65" s="20">
        <v>180</v>
      </c>
      <c r="F65" s="20">
        <v>0</v>
      </c>
      <c r="G65" s="20">
        <v>0</v>
      </c>
      <c r="H65" s="20">
        <v>0</v>
      </c>
      <c r="I65" s="20">
        <v>0</v>
      </c>
      <c r="J65" s="26">
        <v>100</v>
      </c>
      <c r="K65" s="27">
        <v>0</v>
      </c>
      <c r="L65" s="20">
        <v>280</v>
      </c>
      <c r="M65" s="20">
        <v>0</v>
      </c>
      <c r="N65" s="20">
        <v>180</v>
      </c>
      <c r="O65" s="20">
        <v>0</v>
      </c>
      <c r="P65" s="20">
        <v>0</v>
      </c>
      <c r="Q65" s="20">
        <v>0</v>
      </c>
      <c r="R65" s="20">
        <v>0</v>
      </c>
      <c r="S65" s="26">
        <v>100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154</v>
      </c>
      <c r="B66" s="20">
        <v>200</v>
      </c>
      <c r="C66" s="20">
        <v>100</v>
      </c>
      <c r="D66" s="20">
        <v>0</v>
      </c>
      <c r="E66" s="20">
        <v>50</v>
      </c>
      <c r="F66" s="20">
        <v>0</v>
      </c>
      <c r="G66" s="20">
        <v>0</v>
      </c>
      <c r="H66" s="20">
        <v>0</v>
      </c>
      <c r="I66" s="20">
        <v>0</v>
      </c>
      <c r="J66" s="26">
        <v>250</v>
      </c>
      <c r="K66" s="27">
        <v>200</v>
      </c>
      <c r="L66" s="20">
        <v>100</v>
      </c>
      <c r="M66" s="20">
        <v>0</v>
      </c>
      <c r="N66" s="20">
        <v>50</v>
      </c>
      <c r="O66" s="20">
        <v>0</v>
      </c>
      <c r="P66" s="20">
        <v>0</v>
      </c>
      <c r="Q66" s="20">
        <v>0</v>
      </c>
      <c r="R66" s="20">
        <v>0</v>
      </c>
      <c r="S66" s="26">
        <v>250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225</v>
      </c>
      <c r="B67" s="20">
        <v>0</v>
      </c>
      <c r="C67" s="20">
        <v>400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400</v>
      </c>
      <c r="K67" s="27">
        <v>0</v>
      </c>
      <c r="L67" s="20">
        <v>400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400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190</v>
      </c>
      <c r="B68" s="20">
        <v>10</v>
      </c>
      <c r="C68" s="20">
        <v>0</v>
      </c>
      <c r="D68" s="20">
        <v>0</v>
      </c>
      <c r="E68" s="20">
        <v>10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10</v>
      </c>
      <c r="L68" s="20">
        <v>0</v>
      </c>
      <c r="M68" s="20">
        <v>0</v>
      </c>
      <c r="N68" s="20">
        <v>10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152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90" si="11">IF(AND(T69=0,AB69=0),"Ok","Issue")</f>
        <v>Ok</v>
      </c>
    </row>
    <row r="70" spans="1:29" x14ac:dyDescent="0.3">
      <c r="A70" s="17" t="s">
        <v>158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159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161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168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177</v>
      </c>
      <c r="B74" s="20">
        <v>20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20</v>
      </c>
      <c r="K74" s="27">
        <v>20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20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179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180</v>
      </c>
      <c r="B76" s="20">
        <v>50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50</v>
      </c>
      <c r="K76" s="27">
        <v>50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50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187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199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203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204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205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206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208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210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215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216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217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90" si="12">E87-N87</f>
        <v>0</v>
      </c>
      <c r="X87" s="20">
        <f t="shared" ref="X87:X90" si="13">F87-O87</f>
        <v>0</v>
      </c>
      <c r="Y87" s="20">
        <f t="shared" ref="Y87:Y90" si="14">G87-P87</f>
        <v>0</v>
      </c>
      <c r="Z87" s="20">
        <f t="shared" ref="Z87:Z90" si="15">H87-Q87</f>
        <v>0</v>
      </c>
      <c r="AA87" s="20">
        <f t="shared" ref="AA87:AA90" si="16">I87-R87</f>
        <v>0</v>
      </c>
      <c r="AB87" s="20">
        <f t="shared" ref="AB87:AB90" si="17">J87-S87</f>
        <v>0</v>
      </c>
      <c r="AC87" s="17" t="str">
        <f t="shared" si="11"/>
        <v>Ok</v>
      </c>
    </row>
    <row r="88" spans="1:29" x14ac:dyDescent="0.3">
      <c r="A88" s="17" t="s">
        <v>219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ref="T88:T90" si="18">B88-K88</f>
        <v>0</v>
      </c>
      <c r="U88" s="20">
        <f t="shared" ref="U88:U90" si="19">C88-L88</f>
        <v>0</v>
      </c>
      <c r="V88" s="20">
        <f t="shared" ref="V88:V90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222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ht="15" thickBot="1" x14ac:dyDescent="0.35">
      <c r="A90" s="17" t="s">
        <v>224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s="37" customFormat="1" ht="16.2" thickBot="1" x14ac:dyDescent="0.35">
      <c r="A91" s="32" t="s">
        <v>19</v>
      </c>
      <c r="B91" s="33">
        <f t="shared" ref="B91:AB91" si="21">SUM(B4:B90)</f>
        <v>25811</v>
      </c>
      <c r="C91" s="33">
        <f t="shared" si="21"/>
        <v>100895</v>
      </c>
      <c r="D91" s="33">
        <f t="shared" si="21"/>
        <v>3898</v>
      </c>
      <c r="E91" s="33">
        <f t="shared" si="21"/>
        <v>82699</v>
      </c>
      <c r="F91" s="33">
        <f t="shared" si="21"/>
        <v>0</v>
      </c>
      <c r="G91" s="33">
        <f t="shared" si="21"/>
        <v>0</v>
      </c>
      <c r="H91" s="33">
        <f t="shared" si="21"/>
        <v>0</v>
      </c>
      <c r="I91" s="33">
        <f t="shared" si="21"/>
        <v>0</v>
      </c>
      <c r="J91" s="34">
        <f t="shared" si="21"/>
        <v>40109</v>
      </c>
      <c r="K91" s="35">
        <f t="shared" si="21"/>
        <v>25811</v>
      </c>
      <c r="L91" s="33">
        <f t="shared" si="21"/>
        <v>96997</v>
      </c>
      <c r="M91" s="33">
        <f t="shared" si="21"/>
        <v>0</v>
      </c>
      <c r="N91" s="33">
        <f t="shared" si="21"/>
        <v>82699</v>
      </c>
      <c r="O91" s="33">
        <f t="shared" si="21"/>
        <v>0</v>
      </c>
      <c r="P91" s="33">
        <f t="shared" si="21"/>
        <v>0</v>
      </c>
      <c r="Q91" s="33">
        <f t="shared" si="21"/>
        <v>0</v>
      </c>
      <c r="R91" s="33">
        <f t="shared" si="21"/>
        <v>0</v>
      </c>
      <c r="S91" s="34">
        <f t="shared" si="21"/>
        <v>40109</v>
      </c>
      <c r="T91" s="33">
        <f t="shared" si="21"/>
        <v>0</v>
      </c>
      <c r="U91" s="33">
        <f t="shared" si="21"/>
        <v>3898</v>
      </c>
      <c r="V91" s="33">
        <f t="shared" si="21"/>
        <v>3898</v>
      </c>
      <c r="W91" s="33">
        <f t="shared" si="21"/>
        <v>0</v>
      </c>
      <c r="X91" s="33">
        <f t="shared" si="21"/>
        <v>0</v>
      </c>
      <c r="Y91" s="33">
        <f t="shared" si="21"/>
        <v>0</v>
      </c>
      <c r="Z91" s="33">
        <f t="shared" si="21"/>
        <v>0</v>
      </c>
      <c r="AA91" s="33">
        <f t="shared" si="21"/>
        <v>0</v>
      </c>
      <c r="AB91" s="34">
        <f t="shared" si="21"/>
        <v>0</v>
      </c>
      <c r="AC91" s="36"/>
    </row>
  </sheetData>
  <mergeCells count="3">
    <mergeCell ref="B1:J1"/>
    <mergeCell ref="K1:S1"/>
    <mergeCell ref="T1:AB1"/>
  </mergeCells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91:A1048576 A1:A3">
    <cfRule type="duplicateValues" dxfId="2" priority="32"/>
  </conditionalFormatting>
  <conditionalFormatting sqref="A82 A16">
    <cfRule type="duplicateValues" dxfId="1" priority="35"/>
  </conditionalFormatting>
  <conditionalFormatting sqref="A83:A90">
    <cfRule type="duplicateValues" dxfId="0" priority="3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2021-01-12T06:02:10Z</dcterms:modified>
</cp:coreProperties>
</file>