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3908350-Rajesh Khad Beej Bhandar\3908350_APR 21\APR 21\"/>
    </mc:Choice>
  </mc:AlternateContent>
  <xr:revisionPtr revIDLastSave="0" documentId="13_ncr:1_{B8A879FA-092A-4543-B066-4301BA5DC9D7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working'!$A$1:$O$434</definedName>
    <definedName name="_xlnm._FilterDatabase" localSheetId="5" hidden="1">Reco!$A$3:$AC$38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9" r:id="rId10"/>
  </pivotCaches>
</workbook>
</file>

<file path=xl/calcChain.xml><?xml version="1.0" encoding="utf-8"?>
<calcChain xmlns="http://schemas.openxmlformats.org/spreadsheetml/2006/main">
  <c r="N19" i="5" l="1"/>
  <c r="O19" i="5" s="1"/>
  <c r="N3" i="5"/>
  <c r="O3" i="5" s="1"/>
  <c r="N4" i="5"/>
  <c r="O4" i="5" s="1"/>
  <c r="N5" i="5"/>
  <c r="O5" i="5" s="1"/>
  <c r="N6" i="5"/>
  <c r="O6" i="5"/>
  <c r="N7" i="5"/>
  <c r="O7" i="5" s="1"/>
  <c r="N8" i="5"/>
  <c r="O8" i="5" s="1"/>
  <c r="N9" i="5"/>
  <c r="O9" i="5" s="1"/>
  <c r="N10" i="5"/>
  <c r="O10" i="5"/>
  <c r="N11" i="5"/>
  <c r="O11" i="5" s="1"/>
  <c r="N12" i="5"/>
  <c r="O12" i="5" s="1"/>
  <c r="N13" i="5"/>
  <c r="O13" i="5" s="1"/>
  <c r="N14" i="5"/>
  <c r="O14" i="5"/>
  <c r="N15" i="5"/>
  <c r="O15" i="5" s="1"/>
  <c r="N16" i="5"/>
  <c r="O16" i="5" s="1"/>
  <c r="N17" i="5"/>
  <c r="O17" i="5" s="1"/>
  <c r="N18" i="5"/>
  <c r="O18" i="5"/>
  <c r="O2" i="5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N2" i="5"/>
  <c r="X13" i="4" l="1"/>
  <c r="V14" i="4"/>
  <c r="Z16" i="4"/>
  <c r="V18" i="4"/>
  <c r="Z20" i="4"/>
  <c r="X10" i="4"/>
  <c r="X18" i="4"/>
  <c r="Z24" i="4"/>
  <c r="V29" i="4"/>
  <c r="V33" i="4"/>
  <c r="Z34" i="4"/>
  <c r="V35" i="4"/>
  <c r="AA5" i="4"/>
  <c r="AA9" i="4"/>
  <c r="AA37" i="4"/>
  <c r="X9" i="4"/>
  <c r="Z12" i="4"/>
  <c r="AA26" i="4"/>
  <c r="Y31" i="4"/>
  <c r="Y34" i="4"/>
  <c r="Y37" i="4"/>
  <c r="Y16" i="4"/>
  <c r="Z33" i="4"/>
  <c r="V34" i="4"/>
  <c r="Z35" i="4"/>
  <c r="AA12" i="4"/>
  <c r="X21" i="4"/>
  <c r="Z23" i="4"/>
  <c r="X24" i="4"/>
  <c r="Z30" i="4"/>
  <c r="X31" i="4"/>
  <c r="Z36" i="4"/>
  <c r="X37" i="4"/>
  <c r="V12" i="4"/>
  <c r="V20" i="4"/>
  <c r="Z21" i="4"/>
  <c r="Y22" i="4"/>
  <c r="Y25" i="4"/>
  <c r="AA27" i="4"/>
  <c r="Y28" i="4"/>
  <c r="Y19" i="4"/>
  <c r="V23" i="4"/>
  <c r="Z32" i="4"/>
  <c r="X33" i="4"/>
  <c r="AA24" i="4"/>
  <c r="X7" i="4"/>
  <c r="V8" i="4"/>
  <c r="Z13" i="4"/>
  <c r="X14" i="4"/>
  <c r="V15" i="4"/>
  <c r="X17" i="4"/>
  <c r="AA19" i="4"/>
  <c r="V21" i="4"/>
  <c r="Z22" i="4"/>
  <c r="Z25" i="4"/>
  <c r="X26" i="4"/>
  <c r="Z28" i="4"/>
  <c r="X19" i="4"/>
  <c r="X23" i="4"/>
  <c r="V24" i="4"/>
  <c r="X35" i="4"/>
  <c r="V36" i="4"/>
  <c r="Z7" i="4"/>
  <c r="X8" i="4"/>
  <c r="AA10" i="4"/>
  <c r="X11" i="4"/>
  <c r="Z14" i="4"/>
  <c r="X15" i="4"/>
  <c r="AA17" i="4"/>
  <c r="Y18" i="4"/>
  <c r="Z29" i="4"/>
  <c r="X30" i="4"/>
  <c r="AA11" i="4"/>
  <c r="V13" i="4"/>
  <c r="X16" i="4"/>
  <c r="V25" i="4"/>
  <c r="X27" i="4"/>
  <c r="V28" i="4"/>
  <c r="AA33" i="4"/>
  <c r="X5" i="4"/>
  <c r="V6" i="4"/>
  <c r="Y8" i="4"/>
  <c r="Z11" i="4"/>
  <c r="Y14" i="4"/>
  <c r="Z17" i="4"/>
  <c r="Z19" i="4"/>
  <c r="Z5" i="4"/>
  <c r="Z8" i="4"/>
  <c r="Y9" i="4"/>
  <c r="Y12" i="4"/>
  <c r="AA14" i="4"/>
  <c r="Y15" i="4"/>
  <c r="Y20" i="4"/>
  <c r="V26" i="4"/>
  <c r="V7" i="4"/>
  <c r="AA15" i="4"/>
  <c r="AA18" i="4"/>
  <c r="V19" i="4"/>
  <c r="X34" i="4"/>
  <c r="Y7" i="4"/>
  <c r="Y10" i="4"/>
  <c r="Y13" i="4"/>
  <c r="X29" i="4"/>
  <c r="V30" i="4"/>
  <c r="AA31" i="4"/>
  <c r="Y32" i="4"/>
  <c r="AA36" i="4"/>
  <c r="Y21" i="4"/>
  <c r="V22" i="4"/>
  <c r="Y23" i="4"/>
  <c r="Y26" i="4"/>
  <c r="Z27" i="4"/>
  <c r="Y30" i="4"/>
  <c r="V31" i="4"/>
  <c r="AA32" i="4"/>
  <c r="AA34" i="4"/>
  <c r="X25" i="4"/>
  <c r="V27" i="4"/>
  <c r="X32" i="4"/>
  <c r="AA35" i="4"/>
  <c r="Y36" i="4"/>
  <c r="V37" i="4"/>
  <c r="Y5" i="4"/>
  <c r="X20" i="4"/>
  <c r="V9" i="4"/>
  <c r="Z10" i="4"/>
  <c r="Y6" i="4"/>
  <c r="AA8" i="4"/>
  <c r="V5" i="4"/>
  <c r="AA6" i="4"/>
  <c r="AA21" i="4"/>
  <c r="Z6" i="4"/>
  <c r="X12" i="4"/>
  <c r="AA13" i="4"/>
  <c r="Z15" i="4"/>
  <c r="V16" i="4"/>
  <c r="Y17" i="4"/>
  <c r="AA20" i="4"/>
  <c r="X22" i="4"/>
  <c r="X28" i="4"/>
  <c r="AA29" i="4"/>
  <c r="Z31" i="4"/>
  <c r="V32" i="4"/>
  <c r="AA23" i="4"/>
  <c r="AA25" i="4"/>
  <c r="V11" i="4"/>
  <c r="AA22" i="4"/>
  <c r="AA28" i="4"/>
  <c r="X6" i="4"/>
  <c r="AA7" i="4"/>
  <c r="Z9" i="4"/>
  <c r="V10" i="4"/>
  <c r="Y11" i="4"/>
  <c r="AA16" i="4"/>
  <c r="V17" i="4"/>
  <c r="Z18" i="4"/>
  <c r="Z26" i="4"/>
  <c r="Y27" i="4"/>
  <c r="AA30" i="4"/>
  <c r="X36" i="4"/>
  <c r="Z37" i="4"/>
  <c r="Y33" i="4"/>
  <c r="Y35" i="4"/>
  <c r="Y24" i="4"/>
  <c r="Y29" i="4"/>
  <c r="M19" i="2" l="1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27" i="4"/>
  <c r="W27" i="4"/>
  <c r="U27" i="4"/>
  <c r="T27" i="4"/>
  <c r="AB34" i="4"/>
  <c r="W34" i="4"/>
  <c r="U34" i="4"/>
  <c r="T34" i="4"/>
  <c r="AB29" i="4"/>
  <c r="W29" i="4"/>
  <c r="U29" i="4"/>
  <c r="T29" i="4"/>
  <c r="W28" i="4"/>
  <c r="T28" i="4"/>
  <c r="AB28" i="4" l="1"/>
  <c r="AB6" i="4"/>
  <c r="AB9" i="4"/>
  <c r="U7" i="4"/>
  <c r="U18" i="4"/>
  <c r="U24" i="4"/>
  <c r="U30" i="4"/>
  <c r="U31" i="4"/>
  <c r="U8" i="4"/>
  <c r="U26" i="4"/>
  <c r="U36" i="4"/>
  <c r="U9" i="4"/>
  <c r="U11" i="4"/>
  <c r="U13" i="4"/>
  <c r="U15" i="4"/>
  <c r="U20" i="4"/>
  <c r="U19" i="4"/>
  <c r="AB7" i="4"/>
  <c r="AB24" i="4"/>
  <c r="AB36" i="4"/>
  <c r="AB20" i="4"/>
  <c r="U28" i="4"/>
  <c r="U25" i="4"/>
  <c r="U6" i="4"/>
  <c r="W25" i="4"/>
  <c r="W7" i="4"/>
  <c r="W6" i="4"/>
  <c r="W18" i="4"/>
  <c r="W24" i="4"/>
  <c r="W30" i="4"/>
  <c r="W31" i="4"/>
  <c r="W8" i="4"/>
  <c r="W26" i="4"/>
  <c r="W36" i="4"/>
  <c r="W9" i="4"/>
  <c r="W11" i="4"/>
  <c r="W13" i="4"/>
  <c r="W15" i="4"/>
  <c r="W20" i="4"/>
  <c r="W19" i="4"/>
  <c r="AB18" i="4"/>
  <c r="AB30" i="4"/>
  <c r="AB11" i="4"/>
  <c r="AB19" i="4"/>
  <c r="T23" i="4"/>
  <c r="T21" i="4"/>
  <c r="T32" i="4"/>
  <c r="T10" i="4"/>
  <c r="T14" i="4"/>
  <c r="U23" i="4"/>
  <c r="U5" i="4"/>
  <c r="U21" i="4"/>
  <c r="U22" i="4"/>
  <c r="U33" i="4"/>
  <c r="U32" i="4"/>
  <c r="U12" i="4"/>
  <c r="U10" i="4"/>
  <c r="U14" i="4"/>
  <c r="U35" i="4"/>
  <c r="U37" i="4"/>
  <c r="U17" i="4"/>
  <c r="AB8" i="4"/>
  <c r="AB15" i="4"/>
  <c r="T5" i="4"/>
  <c r="T33" i="4"/>
  <c r="T12" i="4"/>
  <c r="T35" i="4"/>
  <c r="T17" i="4"/>
  <c r="W23" i="4"/>
  <c r="W5" i="4"/>
  <c r="W21" i="4"/>
  <c r="W22" i="4"/>
  <c r="W33" i="4"/>
  <c r="W32" i="4"/>
  <c r="W12" i="4"/>
  <c r="W10" i="4"/>
  <c r="W14" i="4"/>
  <c r="W35" i="4"/>
  <c r="W37" i="4"/>
  <c r="W17" i="4"/>
  <c r="AB31" i="4"/>
  <c r="AB13" i="4"/>
  <c r="T22" i="4"/>
  <c r="T37" i="4"/>
  <c r="AB23" i="4"/>
  <c r="AB5" i="4"/>
  <c r="AB21" i="4"/>
  <c r="AB22" i="4"/>
  <c r="AB33" i="4"/>
  <c r="AB32" i="4"/>
  <c r="AB12" i="4"/>
  <c r="AB10" i="4"/>
  <c r="AB14" i="4"/>
  <c r="AB35" i="4"/>
  <c r="AB37" i="4"/>
  <c r="AB17" i="4"/>
  <c r="AB25" i="4"/>
  <c r="AB26" i="4"/>
  <c r="T25" i="4"/>
  <c r="T7" i="4"/>
  <c r="T6" i="4"/>
  <c r="T18" i="4"/>
  <c r="T24" i="4"/>
  <c r="T30" i="4"/>
  <c r="T31" i="4"/>
  <c r="T8" i="4"/>
  <c r="T26" i="4"/>
  <c r="T36" i="4"/>
  <c r="T9" i="4"/>
  <c r="T11" i="4"/>
  <c r="T13" i="4"/>
  <c r="T15" i="4"/>
  <c r="T20" i="4"/>
  <c r="T19" i="4"/>
  <c r="M3" i="2"/>
  <c r="H3" i="2"/>
  <c r="F3" i="2"/>
  <c r="E3" i="2"/>
  <c r="AC20" i="4" l="1"/>
  <c r="AC11" i="4"/>
  <c r="AC17" i="4"/>
  <c r="AC37" i="4"/>
  <c r="T16" i="4"/>
  <c r="W16" i="4"/>
  <c r="AB16" i="4"/>
  <c r="AC12" i="4"/>
  <c r="U16" i="4"/>
  <c r="B2" i="6" l="1"/>
  <c r="B3" i="6"/>
  <c r="B1" i="6"/>
  <c r="M20" i="2" l="1"/>
  <c r="L20" i="2"/>
  <c r="K20" i="2"/>
  <c r="J20" i="2"/>
  <c r="I20" i="2"/>
  <c r="H20" i="2"/>
  <c r="G20" i="2"/>
  <c r="F20" i="2"/>
  <c r="E20" i="2"/>
  <c r="S38" i="4" l="1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B4" i="4"/>
  <c r="AA4" i="4"/>
  <c r="Z4" i="4"/>
  <c r="Y4" i="4"/>
  <c r="X4" i="4"/>
  <c r="W4" i="4"/>
  <c r="V4" i="4"/>
  <c r="U4" i="4"/>
  <c r="T4" i="4"/>
  <c r="AC4" i="4" l="1"/>
  <c r="V38" i="4"/>
  <c r="Z38" i="4"/>
  <c r="W38" i="4"/>
  <c r="AA38" i="4"/>
  <c r="T38" i="4"/>
  <c r="X38" i="4"/>
  <c r="AB38" i="4"/>
  <c r="U38" i="4"/>
  <c r="Y38" i="4"/>
</calcChain>
</file>

<file path=xl/sharedStrings.xml><?xml version="1.0" encoding="utf-8"?>
<sst xmlns="http://schemas.openxmlformats.org/spreadsheetml/2006/main" count="378" uniqueCount="171">
  <si>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</si>
  <si>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</si>
  <si>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</si>
  <si>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</si>
  <si>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</si>
  <si>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</si>
  <si>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</si>
  <si>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</si>
  <si>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</si>
  <si>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</si>
  <si>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</si>
  <si>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</si>
  <si>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</si>
  <si>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</si>
  <si>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</si>
  <si>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</si>
  <si>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</si>
  <si>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</si>
  <si>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</si>
  <si>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</si>
  <si>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</si>
  <si>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</si>
  <si>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</si>
  <si>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</si>
  <si>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</si>
  <si>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</si>
  <si>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</si>
  <si>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</si>
  <si>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</si>
  <si>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</si>
  <si>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</si>
  <si>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</si>
  <si>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</si>
  <si>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</si>
  <si>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</si>
  <si>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</si>
  <si>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</si>
  <si>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</si>
  <si>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</si>
  <si>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</si>
  <si>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</si>
  <si>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</si>
  <si>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AGENDA EC25 20X500ML BOT IN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</si>
  <si>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</si>
  <si>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</si>
  <si>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</si>
  <si>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</si>
  <si>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</si>
  <si>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</si>
  <si>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</si>
  <si>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</si>
  <si>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</si>
  <si>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</si>
  <si>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</si>
  <si>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</si>
  <si>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</si>
  <si>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</si>
  <si>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</si>
  <si>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ITEMALIAS</t>
  </si>
  <si>
    <t>AGENDA EC25 2X5L BOT IN</t>
  </si>
  <si>
    <t>AGENDA EC25 50X100ML BOT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</si>
  <si>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</si>
  <si>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</si>
  <si>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</si>
  <si>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</si>
  <si>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</si>
  <si>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</si>
  <si>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</si>
  <si>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DECIS EC 28 40X250ML BOT IN</t>
  </si>
  <si>
    <t>GAUCHO FS600 50X100ML BOT IN</t>
  </si>
  <si>
    <t>JUMP WG80 160X(10X2GR) BAG IN</t>
  </si>
  <si>
    <t>K-OTHRINE SC25 5 15X1L BOT IN</t>
  </si>
  <si>
    <t>LARVIN (T) WP75 20X250GR BAG IN</t>
  </si>
  <si>
    <t>LARVIN (T) WP75 40X100GR BAG IN</t>
  </si>
  <si>
    <t>LUNA EXPERIENCE SC400 40X250ML BOT IN</t>
  </si>
  <si>
    <t>MOVENTO ENERGY SC240 20X500ML BOT IN</t>
  </si>
  <si>
    <t>MOVENTO ENERGY SC240 50X100ML BOT IN</t>
  </si>
  <si>
    <t>OBERON (T) SC240 100X50ML BOT IN</t>
  </si>
  <si>
    <t>OBERON (T) SC240 20X500ML BOT IN</t>
  </si>
  <si>
    <t>OBERON (T) SC240 40X200ML BOT IN</t>
  </si>
  <si>
    <t>OBERON (T) SC240 50X100ML BOT IN</t>
  </si>
  <si>
    <t>PREMISE SC350 10X1L BOT IN</t>
  </si>
  <si>
    <t>PREMISE SC350 40X250ML BOT IN</t>
  </si>
  <si>
    <t>PROFILER WG71 11 10X1KG BAG IN</t>
  </si>
  <si>
    <t>QUICK BAYT GR0 5 2X(20X50GR) BAG IN</t>
  </si>
  <si>
    <t>RACUMIN SURE RB0 005 10X(20X100G) BAG IN</t>
  </si>
  <si>
    <t>REGENT (T) SC50 20X250ML BOT IN</t>
  </si>
  <si>
    <t>REGENT (T) SC50 20X500ML BOT IN</t>
  </si>
  <si>
    <t>REGENT GR0 3 1X25KG BOX WW</t>
  </si>
  <si>
    <t>REGENT GR0 3 20X1KG BAG IN</t>
  </si>
  <si>
    <t>REGENT GR0 3 4X5KG BAG IN</t>
  </si>
  <si>
    <t>REGENT ULTRA GR0 6 20X1KG BAG IN</t>
  </si>
  <si>
    <t>REGENT ULTRA GR0 6 5X4KG BAG IN</t>
  </si>
  <si>
    <t>RESPONSAR SC25 10X1L BOT IN</t>
  </si>
  <si>
    <t>SOLFAC EW50 10X1L BOT IN</t>
  </si>
  <si>
    <t>SOLFAC WP10 100X20GR BAG IN</t>
  </si>
  <si>
    <t>SOLFAC WP10 1X5KG BOT IN</t>
  </si>
  <si>
    <t>SOLOMON OD300 10X1L BOT IN</t>
  </si>
  <si>
    <t>SOLOMON OD300 20X500ML BOT IN</t>
  </si>
  <si>
    <t>SOLOMON OD300 40X250ML BOT IN</t>
  </si>
  <si>
    <t>SOLOMON OD300 50X100ML BOT IN</t>
  </si>
  <si>
    <t>TEMPRID SC365.4 100X50ML BOT IN</t>
  </si>
  <si>
    <t>TEMPRID SC365.4 20X500ML BOT IN</t>
  </si>
  <si>
    <t>VELUM PRIME SC400 20X500ML BOT IN</t>
  </si>
  <si>
    <t>DECIS EC 28 50X100ML BOT IN</t>
  </si>
  <si>
    <t>GRANDTOTAL</t>
  </si>
  <si>
    <t>ALIETTE WP80 20X500GR BAG IN</t>
  </si>
  <si>
    <t>FAME (T) SC480 10X(20X10ML) BOT IN</t>
  </si>
  <si>
    <t>FAME (T) SC480 8X250ML BOT IN</t>
  </si>
  <si>
    <t>GAUCHO FS600 2X(5X1L) BOT IN</t>
  </si>
  <si>
    <t>GAUCHO FS600 2X5L BOT IN</t>
  </si>
  <si>
    <t>LARVIN (T) WP75 10X1KG BAG IN</t>
  </si>
  <si>
    <t>LARVIN (T) WP75 20X500GR BAG IN</t>
  </si>
  <si>
    <t>MONCEREN SC250 10X1L BOT IN</t>
  </si>
  <si>
    <t>MONCEREN SC250 20X500ML BOT IN</t>
  </si>
  <si>
    <t>MOVENTO ENERGY SC240 10X1L BOT IN</t>
  </si>
  <si>
    <t>RAXIL EASY FS60 10X(20X13.4ML) BOT IN</t>
  </si>
  <si>
    <t>CONFIDOR SUPER (T) SC350 20X500ML BOT IN</t>
  </si>
  <si>
    <t>LESENTA WG80 20X250GR BAG IN</t>
  </si>
  <si>
    <t>GAUCHO FS600 5X(20X9)ML BOT IN</t>
  </si>
  <si>
    <t>PREMISE SC350 2X5L BOT IN</t>
  </si>
  <si>
    <t>SIVANTO PRIME SL200 20X500ML BOT IN</t>
  </si>
  <si>
    <t>RAJESH KHAD BEEJ BHANDER BANSUR</t>
  </si>
  <si>
    <t>BANSUR</t>
  </si>
  <si>
    <t>Contact : 7597852525</t>
  </si>
  <si>
    <t>BAYER</t>
  </si>
  <si>
    <t>1-Apr-2021 to 30-Jun-2021</t>
  </si>
  <si>
    <t>ADMIRE WG 70 2GM</t>
  </si>
  <si>
    <t>BAYER ALANTO 100 ML</t>
  </si>
  <si>
    <t>BAYER ALANTO 250 ML</t>
  </si>
  <si>
    <t>BAYER AMBITION 250 ML</t>
  </si>
  <si>
    <t>BAYER ANTRACOL 1KG</t>
  </si>
  <si>
    <t>BAYER ANTRACOL  250 GM</t>
  </si>
  <si>
    <t>BAYER ANTRACOL 500 GM</t>
  </si>
  <si>
    <t>BAYER BELT EXPERT SC 480 100 ML</t>
  </si>
  <si>
    <t>BAYER CONFIDER 100 ML</t>
  </si>
  <si>
    <t>BAYER CONFIDOR 100 ML</t>
  </si>
  <si>
    <t>BAYER CONFIDOR  250 ML</t>
  </si>
  <si>
    <t>BAYER FAME SC480 50ML</t>
  </si>
  <si>
    <t>BAYER FENOS QUICK SC 150 100ML</t>
  </si>
  <si>
    <t>BAYER JUMP 2GM</t>
  </si>
  <si>
    <t>BAYER  OBERON (T) SC240  200ML</t>
  </si>
  <si>
    <t>BAYER REGENT GR 1 KG</t>
  </si>
  <si>
    <t>BAYER SOLOMON 250 ML</t>
  </si>
  <si>
    <t>BAYER WHIPSUPAR 100 ML</t>
  </si>
  <si>
    <t>Stock and Sales FOR THE PERIOD 01-Apr-2021 TO 30-Jun-2021</t>
  </si>
  <si>
    <t>DISTRIBUTOR:Rajesh Khad Beej Bhandar,</t>
  </si>
  <si>
    <t>Rajesh Khad Beej Bhandar</t>
  </si>
  <si>
    <t>ALANTO (T) SC240 40X250ML BOT IN</t>
  </si>
  <si>
    <t>ALANTO (T) SC240 50X100ML BOT IN</t>
  </si>
  <si>
    <t>AMBITION 40X250ML BOT IN</t>
  </si>
  <si>
    <t>ANTRACOL (T) WP70 10X1KG BAG IN</t>
  </si>
  <si>
    <t>ANTRACOL (T) WP70 20X500GR BAG IN</t>
  </si>
  <si>
    <t>ANTRACOL (T) WP70 40X250GR BAG IN</t>
  </si>
  <si>
    <t>BELT EXPERT SC480 50X100ML BOT IN</t>
  </si>
  <si>
    <t>FAME (T) SC480 40X50ML BOT IN</t>
  </si>
  <si>
    <t>FENOS QUICK SC150 50X100ML BOT IN</t>
  </si>
  <si>
    <t>FOLICUR (T) EC250 40X250ML BOT IN</t>
  </si>
  <si>
    <t>FOLICUR (T) EC250 50X100ML BOT IN</t>
  </si>
  <si>
    <t>LUCIFER (T) WP15 25X160GR BAG IN</t>
  </si>
  <si>
    <t>MELODY DUO WP66 8 50X100GR BAG IN</t>
  </si>
  <si>
    <t>PLANOFIX SL4 5 50X100ML BOT IN</t>
  </si>
  <si>
    <t>REGENT (T) SC50 50X100ML BOT IN</t>
  </si>
  <si>
    <t>REGENT GOLD SC200 100X50ML BOT IN</t>
  </si>
  <si>
    <t>WHIPSUPER (T) EC90 50X100ML BOT IN</t>
  </si>
  <si>
    <t>REGENT (T) SC50 10X1L BOT IN</t>
  </si>
  <si>
    <t>NEWPRODUCT_3908350</t>
  </si>
  <si>
    <t>Generated on 7/13/2021 11:10:49 AM</t>
  </si>
  <si>
    <t xml:space="preserve">Opening stock </t>
  </si>
  <si>
    <t>Zylem Report - 01-Apr-2021 TO 30-Jun-2021</t>
  </si>
  <si>
    <t>Dealer Report - 01-Apr-2021 TO 30-Jun-2021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</si>
</sst>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PKT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7"/>
      <color rgb="FFFFFFFF"/>
      <name val="Verdana"/>
      <family val="2"/>
    </font>
    <font>
      <b/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2" fontId="15" fillId="6" borderId="11" xfId="0" applyNumberFormat="1" applyFont="1" applyFill="1" applyBorder="1" applyAlignment="1">
      <alignment horizontal="left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66" fontId="16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168" fontId="7" fillId="0" borderId="23" xfId="0" applyNumberFormat="1" applyFont="1" applyBorder="1" applyAlignment="1">
      <alignment horizontal="right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8" fontId="7" fillId="0" borderId="22" xfId="0" applyNumberFormat="1" applyFont="1" applyBorder="1" applyAlignment="1">
      <alignment horizontal="right" vertical="top"/>
    </xf>
    <xf numFmtId="166" fontId="6" fillId="0" borderId="27" xfId="0" applyNumberFormat="1" applyFont="1" applyBorder="1" applyAlignment="1">
      <alignment horizontal="right" vertical="top"/>
    </xf>
    <xf numFmtId="168" fontId="6" fillId="0" borderId="27" xfId="0" applyNumberFormat="1" applyFont="1" applyBorder="1" applyAlignment="1">
      <alignment horizontal="right"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hraddha%20Mane_ProductLink_2021Jul131058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ProductLink_2021J"/>
    </sheetNames>
    <sheetDataSet>
      <sheetData sheetId="0">
        <row r="9">
          <cell r="D9" t="str">
            <v>ADMIRE WG 70 2GM</v>
          </cell>
          <cell r="E9" t="str">
            <v>ADMIRE WG 70 2GM-PKT</v>
          </cell>
          <cell r="F9">
            <v>1</v>
          </cell>
          <cell r="G9">
            <v>16</v>
          </cell>
          <cell r="H9" t="str">
            <v>ADMIRE WG70 125X(8X2GR) BAG IN</v>
          </cell>
        </row>
        <row r="10">
          <cell r="D10" t="str">
            <v>BAYER OBERON (T) SC240 200ML</v>
          </cell>
          <cell r="E10" t="str">
            <v>BAYER OBERON (T) SC240 200ML-PKT</v>
          </cell>
          <cell r="F10">
            <v>1</v>
          </cell>
          <cell r="G10">
            <v>299</v>
          </cell>
          <cell r="H10" t="str">
            <v>OBERON (T) SC240 40X200ML BOT IN</v>
          </cell>
        </row>
        <row r="11">
          <cell r="D11" t="str">
            <v>BAYER ADMIRE WG70</v>
          </cell>
          <cell r="E11" t="str">
            <v>BAYER ADMIRE WG70</v>
          </cell>
          <cell r="F11">
            <v>1</v>
          </cell>
          <cell r="G11">
            <v>16</v>
          </cell>
          <cell r="H11" t="str">
            <v>ADMIRE WG70 125X(8X2GR) BAG IN</v>
          </cell>
        </row>
        <row r="12">
          <cell r="D12" t="str">
            <v>BAYER ALANTO 100 ML</v>
          </cell>
          <cell r="E12" t="str">
            <v>BAYER ALANTO 100 ML-PKT</v>
          </cell>
          <cell r="F12">
            <v>1</v>
          </cell>
          <cell r="G12">
            <v>30</v>
          </cell>
          <cell r="H12" t="str">
            <v>ALANTO (T) SC240 50X100ML BOT IN</v>
          </cell>
        </row>
        <row r="13">
          <cell r="D13" t="str">
            <v>BAYER ALANTO 100ML</v>
          </cell>
          <cell r="E13" t="str">
            <v>BAYER ALANTO 100ML</v>
          </cell>
          <cell r="F13">
            <v>1</v>
          </cell>
          <cell r="G13">
            <v>30</v>
          </cell>
          <cell r="H13" t="str">
            <v>ALANTO (T) SC240 50X100ML BOT IN</v>
          </cell>
        </row>
        <row r="14">
          <cell r="D14" t="str">
            <v>BAYER ALANTO 250 ML</v>
          </cell>
          <cell r="E14" t="str">
            <v>BAYER ALANTO 250 ML-PKT</v>
          </cell>
          <cell r="F14">
            <v>1</v>
          </cell>
          <cell r="G14">
            <v>29</v>
          </cell>
          <cell r="H14" t="str">
            <v>ALANTO (T) SC240 40X250ML BOT IN</v>
          </cell>
        </row>
        <row r="15">
          <cell r="D15" t="str">
            <v>BAYER AMBITION 250 ML</v>
          </cell>
          <cell r="E15" t="str">
            <v>BAYER AMBITION 250 ML-PKT</v>
          </cell>
          <cell r="F15">
            <v>1</v>
          </cell>
          <cell r="G15">
            <v>41</v>
          </cell>
          <cell r="H15" t="str">
            <v>AMBITION 40X250ML BOT IN</v>
          </cell>
        </row>
        <row r="16">
          <cell r="D16" t="str">
            <v>BAYER AMBITION 250ML</v>
          </cell>
          <cell r="E16" t="str">
            <v>BAYER AMBITION 250ML</v>
          </cell>
          <cell r="F16">
            <v>1</v>
          </cell>
          <cell r="G16">
            <v>41</v>
          </cell>
          <cell r="H16" t="str">
            <v>AMBITION 40X250ML BOT IN</v>
          </cell>
        </row>
        <row r="17">
          <cell r="D17" t="str">
            <v>BAYER ANTRACOL 250 GM</v>
          </cell>
          <cell r="E17" t="str">
            <v>BAYER ANTRACOL 250 GM-PKT</v>
          </cell>
          <cell r="F17">
            <v>1</v>
          </cell>
          <cell r="G17">
            <v>44</v>
          </cell>
          <cell r="H17" t="str">
            <v>ANTRACOL (T) WP70 40X250GR BAG IN</v>
          </cell>
        </row>
        <row r="18">
          <cell r="D18" t="str">
            <v>BAYER ANTRACOL 1KG</v>
          </cell>
          <cell r="E18" t="str">
            <v>BAYER ANTRACOL 1KG-PKT</v>
          </cell>
          <cell r="F18">
            <v>1</v>
          </cell>
          <cell r="G18">
            <v>42</v>
          </cell>
          <cell r="H18" t="str">
            <v>ANTRACOL (T) WP70 10X1KG BAG IN</v>
          </cell>
        </row>
        <row r="19">
          <cell r="D19" t="str">
            <v>BAYER ANTRACOL 250GM</v>
          </cell>
          <cell r="E19" t="str">
            <v>BAYER ANTRACOL 250GM</v>
          </cell>
          <cell r="F19">
            <v>1</v>
          </cell>
          <cell r="G19">
            <v>44</v>
          </cell>
          <cell r="H19" t="str">
            <v>ANTRACOL (T) WP70 40X250GR BAG IN</v>
          </cell>
        </row>
        <row r="20">
          <cell r="D20" t="str">
            <v>BAYER ANTRACOL 500 GM</v>
          </cell>
          <cell r="E20" t="str">
            <v>BAYER ANTRACOL 500 GM-PKT</v>
          </cell>
          <cell r="F20">
            <v>1</v>
          </cell>
          <cell r="G20">
            <v>43</v>
          </cell>
          <cell r="H20" t="str">
            <v>ANTRACOL (T) WP70 20X500GR BAG IN</v>
          </cell>
        </row>
        <row r="21">
          <cell r="D21" t="str">
            <v>BAYER ANTRACOL 500GM</v>
          </cell>
          <cell r="E21" t="str">
            <v>BAYER ANTRACOL 500GM</v>
          </cell>
          <cell r="F21">
            <v>1</v>
          </cell>
          <cell r="G21">
            <v>43</v>
          </cell>
          <cell r="H21" t="str">
            <v>ANTRACOL (T) WP70 20X500GR BAG IN</v>
          </cell>
        </row>
        <row r="22">
          <cell r="D22" t="str">
            <v>BAYER BELT EXPERT SC 480 100 ML</v>
          </cell>
          <cell r="E22" t="str">
            <v>BAYER BELT EXPERT SC 480 100 ML-PKT</v>
          </cell>
          <cell r="F22">
            <v>1</v>
          </cell>
          <cell r="G22">
            <v>111</v>
          </cell>
          <cell r="H22" t="str">
            <v>BELT EXPERT SC480 50X100ML BOT IN</v>
          </cell>
        </row>
        <row r="23">
          <cell r="D23" t="str">
            <v>BAYER CONFIDER 100 ML</v>
          </cell>
          <cell r="E23" t="str">
            <v>BAYER CONFIDER 100 ML-PKT</v>
          </cell>
          <cell r="F23">
            <v>1</v>
          </cell>
          <cell r="G23">
            <v>116</v>
          </cell>
          <cell r="H23" t="str">
            <v>CONFIDOR (T) SL200 50X100ML BOT IN</v>
          </cell>
        </row>
        <row r="24">
          <cell r="D24" t="str">
            <v>BAYER CONFIDOR 250 ML</v>
          </cell>
          <cell r="E24" t="str">
            <v>BAYER CONFIDOR 250 ML-PKT</v>
          </cell>
          <cell r="F24">
            <v>1</v>
          </cell>
          <cell r="G24">
            <v>114</v>
          </cell>
          <cell r="H24" t="str">
            <v>CONFIDOR (T) SL200 20X250ML BOT IN</v>
          </cell>
        </row>
        <row r="25">
          <cell r="D25" t="str">
            <v>BAYER CONFIDOR 100 ML</v>
          </cell>
          <cell r="E25" t="str">
            <v>BAYER CONFIDOR 100 ML-PKT</v>
          </cell>
          <cell r="F25">
            <v>1</v>
          </cell>
          <cell r="G25">
            <v>116</v>
          </cell>
          <cell r="H25" t="str">
            <v>CONFIDOR (T) SL200 50X100ML BOT IN</v>
          </cell>
        </row>
        <row r="26">
          <cell r="D26" t="str">
            <v>BAYER FAME 50 ML</v>
          </cell>
          <cell r="E26" t="str">
            <v>BAYER FAME 50 ML</v>
          </cell>
          <cell r="F26">
            <v>1</v>
          </cell>
          <cell r="G26">
            <v>146</v>
          </cell>
          <cell r="H26" t="str">
            <v>FAME (T) SC480 40X50ML BOT IN</v>
          </cell>
        </row>
        <row r="27">
          <cell r="D27" t="str">
            <v>BAYER FAME SC480 50ML</v>
          </cell>
          <cell r="E27" t="str">
            <v>BAYER FAME SC480 50ML-PKT</v>
          </cell>
          <cell r="F27">
            <v>1</v>
          </cell>
          <cell r="G27">
            <v>146</v>
          </cell>
          <cell r="H27" t="str">
            <v>FAME (T) SC480 40X50ML BOT IN</v>
          </cell>
        </row>
        <row r="28">
          <cell r="D28" t="str">
            <v>BAYER FENOS QUICK</v>
          </cell>
          <cell r="E28" t="str">
            <v>BAYER FENOS QUICK</v>
          </cell>
          <cell r="F28">
            <v>1</v>
          </cell>
          <cell r="G28">
            <v>152</v>
          </cell>
          <cell r="H28" t="str">
            <v>FENOS QUICK SC150 50X100ML BOT IN</v>
          </cell>
        </row>
        <row r="29">
          <cell r="D29" t="str">
            <v>BAYER FENOS QUICK SC 150 100ML</v>
          </cell>
          <cell r="E29" t="str">
            <v>BAYER FENOS QUICK SC 150 100ML-PKT</v>
          </cell>
          <cell r="F29">
            <v>1</v>
          </cell>
          <cell r="G29">
            <v>152</v>
          </cell>
          <cell r="H29" t="str">
            <v>FENOS QUICK SC150 50X100ML BOT IN</v>
          </cell>
        </row>
        <row r="30">
          <cell r="D30" t="str">
            <v>BAYER FOLICULAR 100 ML</v>
          </cell>
          <cell r="E30" t="str">
            <v>BAYER FOLICULAR 100 ML</v>
          </cell>
          <cell r="F30">
            <v>1</v>
          </cell>
          <cell r="G30">
            <v>165</v>
          </cell>
          <cell r="H30" t="str">
            <v>FOLICUR (T) EC250 50X100ML BOT IN</v>
          </cell>
        </row>
        <row r="31">
          <cell r="D31" t="str">
            <v>BAYER FOLICUR 250 ML</v>
          </cell>
          <cell r="E31" t="str">
            <v>BAYER FOLICUR 250 ML</v>
          </cell>
          <cell r="F31">
            <v>1</v>
          </cell>
          <cell r="G31">
            <v>164</v>
          </cell>
          <cell r="H31" t="str">
            <v>FOLICUR (T) EC250 40X250ML BOT IN</v>
          </cell>
        </row>
        <row r="32">
          <cell r="D32" t="str">
            <v>BAYER JUMP 2 GM</v>
          </cell>
          <cell r="E32" t="str">
            <v>BAYER JUMP 2 GM</v>
          </cell>
          <cell r="F32">
            <v>1</v>
          </cell>
          <cell r="G32">
            <v>199</v>
          </cell>
          <cell r="H32" t="str">
            <v>JUMP WG80 160X(10X2GR) BAG IN</v>
          </cell>
        </row>
        <row r="33">
          <cell r="D33" t="str">
            <v>BAYER JUMP 2GM</v>
          </cell>
          <cell r="E33" t="str">
            <v>BAYER JUMP 2GM-PKT</v>
          </cell>
          <cell r="F33">
            <v>1</v>
          </cell>
          <cell r="G33">
            <v>199</v>
          </cell>
          <cell r="H33" t="str">
            <v>JUMP WG80 160X(10X2GR) BAG IN</v>
          </cell>
        </row>
        <row r="34">
          <cell r="D34" t="str">
            <v>BAYER LARVIN 250GM</v>
          </cell>
          <cell r="E34" t="str">
            <v>BAYER LARVIN 250GM</v>
          </cell>
          <cell r="F34">
            <v>1</v>
          </cell>
          <cell r="G34">
            <v>205</v>
          </cell>
          <cell r="H34" t="str">
            <v>LARVIN (T) WP75 20X250GR BAG IN</v>
          </cell>
        </row>
        <row r="35">
          <cell r="D35" t="str">
            <v>BAYER LUCIFER 160GM</v>
          </cell>
          <cell r="E35" t="str">
            <v>BAYER LUCIFER 160GM</v>
          </cell>
          <cell r="F35">
            <v>1</v>
          </cell>
          <cell r="G35">
            <v>221</v>
          </cell>
          <cell r="H35" t="str">
            <v>LUCIFER (T) WP15 25X160GR BAG IN</v>
          </cell>
        </row>
        <row r="36">
          <cell r="D36" t="str">
            <v>BAYER MELODY DUO</v>
          </cell>
          <cell r="E36" t="str">
            <v>BAYER MELODY DUO</v>
          </cell>
          <cell r="F36">
            <v>1</v>
          </cell>
          <cell r="G36">
            <v>233</v>
          </cell>
          <cell r="H36" t="str">
            <v>MELODY DUO WP66 8 50X100GR BAG IN</v>
          </cell>
        </row>
        <row r="37">
          <cell r="D37" t="str">
            <v>BAYER MOVENTO ENERGY 100 ML</v>
          </cell>
          <cell r="E37" t="str">
            <v>BAYER MOVENTO ENERGY 100 ML</v>
          </cell>
          <cell r="F37">
            <v>1</v>
          </cell>
          <cell r="G37">
            <v>274</v>
          </cell>
          <cell r="H37" t="str">
            <v>MOVENTO ENERGY SC240 50X100ML BOT IN</v>
          </cell>
        </row>
        <row r="38">
          <cell r="D38" t="str">
            <v>BAYER OBERON 100 ML</v>
          </cell>
          <cell r="E38" t="str">
            <v>BAYER OBERON 100 ML</v>
          </cell>
          <cell r="F38">
            <v>1</v>
          </cell>
          <cell r="G38">
            <v>300</v>
          </cell>
          <cell r="H38" t="str">
            <v>OBERON (T) SC240 50X100ML BOT IN</v>
          </cell>
        </row>
        <row r="39">
          <cell r="D39" t="str">
            <v>BAYER OBERON 200ML</v>
          </cell>
          <cell r="E39" t="str">
            <v>BAYER OBERON 200ML</v>
          </cell>
          <cell r="F39">
            <v>1</v>
          </cell>
          <cell r="G39">
            <v>299</v>
          </cell>
          <cell r="H39" t="str">
            <v>OBERON (T) SC240 40X200ML BOT IN</v>
          </cell>
        </row>
        <row r="40">
          <cell r="D40" t="str">
            <v>BAYER PLANOFIX 100ML</v>
          </cell>
          <cell r="E40" t="str">
            <v>BAYER PLANOFIX 100ML</v>
          </cell>
          <cell r="F40">
            <v>1</v>
          </cell>
          <cell r="G40">
            <v>307</v>
          </cell>
          <cell r="H40" t="str">
            <v>PLANOFIX SL4 5 50X100ML BOT IN</v>
          </cell>
        </row>
        <row r="41">
          <cell r="D41" t="str">
            <v>BAYER REGENT</v>
          </cell>
          <cell r="E41" t="str">
            <v>BAYER REGENT</v>
          </cell>
          <cell r="F41">
            <v>1</v>
          </cell>
          <cell r="G41">
            <v>328</v>
          </cell>
          <cell r="H41" t="str">
            <v>REGENT GOLD SC200 100X50ML BOT IN</v>
          </cell>
        </row>
        <row r="42">
          <cell r="D42" t="str">
            <v>BAYER REGENT GR 1 KG</v>
          </cell>
          <cell r="E42" t="str">
            <v>BAYER REGENT GR 1 KG-KG</v>
          </cell>
          <cell r="F42">
            <v>1</v>
          </cell>
          <cell r="G42">
            <v>335</v>
          </cell>
          <cell r="H42" t="str">
            <v>REGENT GR0 3 20X1KG BAG IN</v>
          </cell>
        </row>
        <row r="43">
          <cell r="D43" t="str">
            <v>BAYER REGENT SC50 250 ML</v>
          </cell>
          <cell r="E43" t="str">
            <v>BAYER REGENT SC50 250 ML</v>
          </cell>
          <cell r="F43">
            <v>1</v>
          </cell>
          <cell r="G43">
            <v>325</v>
          </cell>
          <cell r="H43" t="str">
            <v>REGENT (T) SC50 20X250ML BOT IN</v>
          </cell>
        </row>
        <row r="44">
          <cell r="D44" t="str">
            <v>BAYER REGENT SC50 1 LTR</v>
          </cell>
          <cell r="E44" t="str">
            <v>BAYER REGENT SC50 1 LTR</v>
          </cell>
          <cell r="F44">
            <v>1</v>
          </cell>
          <cell r="G44">
            <v>324</v>
          </cell>
          <cell r="H44" t="str">
            <v>REGENT (T) SC50 10X1L BOT IN</v>
          </cell>
        </row>
        <row r="45">
          <cell r="D45" t="str">
            <v>BAYER REGENT SC50 100 ML</v>
          </cell>
          <cell r="E45" t="str">
            <v>BAYER REGENT SC50 100 ML</v>
          </cell>
          <cell r="F45">
            <v>1</v>
          </cell>
          <cell r="G45">
            <v>327</v>
          </cell>
          <cell r="H45" t="str">
            <v>REGENT (T) SC50 50X100ML BOT IN</v>
          </cell>
        </row>
        <row r="46">
          <cell r="D46" t="str">
            <v>BAYER REGENT SC50 500 ML</v>
          </cell>
          <cell r="E46" t="str">
            <v>BAYER REGENT SC50 500 ML</v>
          </cell>
          <cell r="F46">
            <v>1</v>
          </cell>
          <cell r="G46">
            <v>326</v>
          </cell>
          <cell r="H46" t="str">
            <v>REGENT (T) SC50 20X500ML BOT IN</v>
          </cell>
        </row>
        <row r="47">
          <cell r="D47" t="str">
            <v>BAYER REXIL 13.4 ML</v>
          </cell>
          <cell r="E47" t="str">
            <v>BAYER REXIL 13.4 ML</v>
          </cell>
          <cell r="F47">
            <v>1</v>
          </cell>
          <cell r="G47">
            <v>320</v>
          </cell>
          <cell r="H47" t="str">
            <v>RAXIL EASY FS60 10X(20X13.4ML) BOT IN</v>
          </cell>
        </row>
        <row r="48">
          <cell r="D48" t="str">
            <v>BAYER SOLOMON 100ML</v>
          </cell>
          <cell r="E48" t="str">
            <v>BAYER SOLOMON 100ML</v>
          </cell>
          <cell r="F48">
            <v>1</v>
          </cell>
          <cell r="G48">
            <v>370</v>
          </cell>
          <cell r="H48" t="str">
            <v>SOLOMON OD300 50X100ML BOT IN</v>
          </cell>
        </row>
        <row r="49">
          <cell r="D49" t="str">
            <v>BAYER SOLOMON 250 ML</v>
          </cell>
          <cell r="E49" t="str">
            <v>BAYER SOLOMON 250 ML-PKT</v>
          </cell>
          <cell r="F49">
            <v>1</v>
          </cell>
          <cell r="G49">
            <v>368</v>
          </cell>
          <cell r="H49" t="str">
            <v>SOLOMON OD300 40X250ML BOT IN</v>
          </cell>
        </row>
        <row r="50">
          <cell r="D50" t="str">
            <v>BAYER SOLOMON 250ML</v>
          </cell>
          <cell r="E50" t="str">
            <v>BAYER SOLOMON 250ML</v>
          </cell>
          <cell r="F50">
            <v>1</v>
          </cell>
          <cell r="G50">
            <v>368</v>
          </cell>
          <cell r="H50" t="str">
            <v>SOLOMON OD300 40X250ML BOT IN</v>
          </cell>
        </row>
        <row r="51">
          <cell r="D51" t="str">
            <v>BAYER SOLOMON 500GM</v>
          </cell>
          <cell r="E51" t="str">
            <v>BAYER SOLOMON 500GM</v>
          </cell>
          <cell r="F51">
            <v>1</v>
          </cell>
          <cell r="G51">
            <v>366</v>
          </cell>
          <cell r="H51" t="str">
            <v>SOLOMON OD300 20X500ML BOT IN</v>
          </cell>
        </row>
        <row r="52">
          <cell r="D52" t="str">
            <v>BAYER WHIPSUPAR 100 ML</v>
          </cell>
          <cell r="E52" t="str">
            <v>BAYER WHIPSUPAR 100 ML-PKT</v>
          </cell>
          <cell r="F52">
            <v>1</v>
          </cell>
          <cell r="G52">
            <v>406</v>
          </cell>
          <cell r="H52" t="str">
            <v>WHIPSUPER (T) EC90 50X100ML BOT IN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90.692405671296" createdVersion="6" refreshedVersion="7" minRefreshableVersion="3" recordCount="18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166">
      <sharedItems containsNonDate="0" containsString="0" containsBlank="1"/>
    </cacheField>
    <cacheField name="Opening Balance Rate" numFmtId="166">
      <sharedItems containsNonDate="0" containsString="0" containsBlank="1"/>
    </cacheField>
    <cacheField name="Opening Balance Value" numFmtId="166">
      <sharedItems containsNonDate="0" containsString="0" containsBlank="1"/>
    </cacheField>
    <cacheField name="Inwards Quantity" numFmtId="0">
      <sharedItems containsString="0" containsBlank="1" containsNumber="1" containsInteger="1" minValue="20" maxValue="4800"/>
    </cacheField>
    <cacheField name="Inwards Rate" numFmtId="0">
      <sharedItems containsString="0" containsBlank="1" containsNumber="1" minValue="32.76" maxValue="807.58"/>
    </cacheField>
    <cacheField name="Inwards Value" numFmtId="0">
      <sharedItems containsString="0" containsBlank="1" containsNumber="1" minValue="10840" maxValue="157248"/>
    </cacheField>
    <cacheField name="Outwards Quantity" numFmtId="0">
      <sharedItems containsString="0" containsBlank="1" containsNumber="1" containsInteger="1" minValue="3" maxValue="32"/>
    </cacheField>
    <cacheField name="Outwards Rate" numFmtId="0">
      <sharedItems containsString="0" containsBlank="1" containsNumber="1" minValue="177.45" maxValue="578.54999999999995"/>
    </cacheField>
    <cacheField name="Outwards Value" numFmtId="0">
      <sharedItems containsString="0" containsBlank="1" containsNumber="1" minValue="772.5" maxValue="10016"/>
    </cacheField>
    <cacheField name="Closing Balance Quantity" numFmtId="0">
      <sharedItems containsString="0" containsBlank="1" containsNumber="1" containsInteger="1" minValue="-10" maxValue="4768"/>
    </cacheField>
    <cacheField name="Closing Balance Rate" numFmtId="0">
      <sharedItems containsString="0" containsBlank="1" containsNumber="1" minValue="32.76" maxValue="807.58"/>
    </cacheField>
    <cacheField name="Closing Balance Value" numFmtId="0">
      <sharedItems containsString="0" containsBlank="1" containsNumber="1" minValue="9214" maxValue="156199.67999999999"/>
    </cacheField>
    <cacheField name="Combi Name" numFmtId="165">
      <sharedItems/>
    </cacheField>
    <cacheField name="Master Name" numFmtId="164">
      <sharedItems containsBlank="1" count="200">
        <s v="ADMIRE WG70 125X(8X2GR) BAG IN"/>
        <s v="ALANTO (T) SC240 50X100ML BOT IN"/>
        <s v="ALANTO (T) SC240 40X250ML BOT IN"/>
        <s v="AMBITION 40X250ML BOT IN"/>
        <s v="ANTRACOL (T) WP70 10X1KG BAG IN"/>
        <s v="ANTRACOL (T) WP70 40X250GR BAG IN"/>
        <s v="ANTRACOL (T) WP70 20X500GR BAG IN"/>
        <s v="BELT EXPERT SC480 50X100ML BOT IN"/>
        <s v="CONFIDOR (T) SL200 50X100ML BOT IN"/>
        <s v="CONFIDOR (T) SL200 20X250ML BOT IN"/>
        <s v="FAME (T) SC480 40X50ML BOT IN"/>
        <s v="FENOS QUICK SC150 50X100ML BOT IN"/>
        <s v="JUMP WG80 160X(10X2GR) BAG IN"/>
        <s v="OBERON (T) SC240 40X200ML BOT IN"/>
        <s v="REGENT GR0 3 20X1KG BAG IN"/>
        <s v="SOLOMON OD300 40X250ML BOT IN"/>
        <s v="WHIPSUPER (T) EC90 50X100ML BOT IN"/>
        <m u="1"/>
        <s v="ALIETTE WP80 10X1KG BAG IN" u="1"/>
        <s v="MOVENTO OD150 10X1L BOT IN" u="1"/>
        <s v="ALIETTE WP80 20X250GR BAG IN" u="1"/>
        <s v="ALIETTE WP80 20X500GR BAG IN" u="1"/>
        <s v="ALIETTE WP80 40X100GR BAG IN" u="1"/>
        <s v="FAME (T) SC480 10X(20X10ML) BOT IN" u="1"/>
        <s v="CONFIDOR SUPER (T) SC350 50X50ML BOT IN" u="1"/>
        <s v="RACUMIN SURE RB0 005 10X(20X100G) BAG IN" u="1"/>
        <s v="DISCOUNTINUE PRODUCT" u="1"/>
        <s v="SECTIN WG60 10X1KG BAG IN" u="1"/>
        <s v="OBERON (T) SC240 10X1L BOT IN" u="1"/>
        <s v="ATLANTIS KL3 6 15X160GR BOT IN" u="1"/>
        <s v="SIMBOLA (T) SG20 10X1KG BOT IN" u="1"/>
        <s v="GLAMORE WG80 8X250GR BAG IN" u="1"/>
        <s v="RAXIL (T) DS2 5X(10X100GR) BAG IN" u="1"/>
        <s v="ADMIRE WG70 20X300GR BAG IN" u="1"/>
        <s v="SIMBOLA (T) SG20 10X500G BOT IN" u="1"/>
        <s v="SIMBOLA (T) SG20 50X100G BOT IN" u="1"/>
        <s v="CONFIDOR (T) SL200 100X50ML BOT IN" u="1"/>
        <s v="CONFIDOR (T) SL200 20X500ML BOT IN" u="1"/>
        <s v="GAUCHO FS600 100X50ML BOT IN" u="1"/>
        <s v="GAUCHO FS600 50X100ML BOT IN" u="1"/>
        <s v="LUCIFER (T) WP15 25X160GR BAG IN" u="1"/>
        <s v="CONFIDOR SUPER (T) SC350 10X1L BOT IN" u="1"/>
        <s v="MONCEREN SC250 20X500ML BOT IN" u="1"/>
        <s v="MONCEREN SC250 40X250ML BOT IN" u="1"/>
        <s v="MONCEREN SC250 50X100ML BOT IN" u="1"/>
        <s v="SIVANTO PRIME SL200 20X500ML BOT IN" u="1"/>
        <s v="SIVANTO PRIME SL200 40X250ML BOT IN" u="1"/>
        <s v="SIVANTO PRIME SL200 50X100ML BOT IN" u="1"/>
        <s v="MOVENTO ENERGY SC240 20X500ML BOT IN" u="1"/>
        <s v="MOVENTO ENERGY SC240 40X250ML BOT IN" u="1"/>
        <s v="MOVENTO ENERGY SC240 50X100ML BOT IN" u="1"/>
        <s v="MOMIJI WG85 50X60G BOT IN" u="1"/>
        <s v="REGENT GR0 3 4X5KG BAG IN" u="1"/>
        <s v="PLANOFIX SL45 10X1L BOT IN" u="1"/>
        <s v="NATIVO WG75 100X50GR BAG IN" u="1"/>
        <s v="NATIVO WG75 20X500GR BAG IN" u="1"/>
        <s v="NATIVO WG75 40X250GR BAG IN" u="1"/>
        <s v="NATIVO WG75 50X100GR BAG IN" u="1"/>
        <s v="ADMIRE (T) WG70 150X30GR BOT IN" u="1"/>
        <s v="ADMIRE (T) WG70 30X150GR BOT IN" u="1"/>
        <s v="CONFIDOR (T) SL200 10X1L BOT IN" u="1"/>
        <s v="OBERON (T) SC240 100X50ML BOT IN" u="1"/>
        <s v="OBERON (T) SC240 20X500ML BOT IN" u="1"/>
        <s v="OBERON (T) SC240 50X100ML BOT IN" u="1"/>
        <s v="GLAMORE WG80 50X(10X5GR) BAG IN" u="1"/>
        <s v="REGENT ULTRA GR0 6 5X4KG BAG IN" u="1"/>
        <s v="BASTA SL150 10X1L BOT IN" u="1"/>
        <s v="SOLOMON OD300 10X1L BOT IN" u="1"/>
        <s v="PREMISE SC350 2X5L BOT IN" u="1"/>
        <s v="LESENTA WG80 100X40GR BAG IN" u="1"/>
        <s v="LESENTA WG80 20X250GR BAG IN" u="1"/>
        <s v="LESENTA WG80 50X100GR BAG IN" u="1"/>
        <s v="COUNCIL ACTIV WG30 12X(5X90GR) BOX IN" u="1"/>
        <s v="COUNCIL ACTIV WG30 8X(10X45GR) BOX IN" u="1"/>
        <s v="REGENT GR0 3 1X25KG BOX WW" u="1"/>
        <s v="FLOTIS (T) SC262 5 2X5L BOT IN" u="1"/>
        <s v="ETHREL SL39 10X1L BOT IN" u="1"/>
        <s v="LARVIN (T) WP75 10X1KG BAG IN" u="1"/>
        <s v="MOVENTO OD150 20X500ML BOT IN" u="1"/>
        <s v="MOVENTO OD150 40X250ML BOT IN" u="1"/>
        <s v="AMBITION 10X1L BOT IN" u="1"/>
        <s v="PROFILER WG71 11 5X2KG BAG IN" u="1"/>
        <s v="DECIS EC 28 20X500ML BOT IN" u="1"/>
        <s v="DECIS EC 28 40X250ML BOT IN" u="1"/>
        <s v="DECIS EC 28 50X100ML BOT IN" u="1"/>
        <s v="FOLICUR (T) EC250 20X500ML BOT IN" u="1"/>
        <s v="FOLICUR (T) EC250 40X250ML BOT IN" u="1"/>
        <s v="FOLICUR (T) EC250 50X100ML BOT IN" u="1"/>
        <s v="EMESTO PRIME FS240 40X250ML BOT IN" u="1"/>
        <s v="EMESTO PRIME FS240 50X100ML BOT IN" u="1"/>
        <s v="NATIVO WG75 10X1KG BAG IN" u="1"/>
        <s v="DECIS EC101-2 100X50ML BOT IN" u="1"/>
        <s v="PLANOFIX SL4 5 20X500ML BOT IN" u="1"/>
        <s v="PLANOFIX SL4 5 40X250ML BOT IN" u="1"/>
        <s v="PLANOFIX SL4 5 50X100ML BOT IN" u="1"/>
        <s v="RAXIL (T) DS2 5X(25X40GR) BAG IN" u="1"/>
        <s v="BELT EXPERT SC480 100X50ML BOT IN" u="1"/>
        <s v="BELT EXPERT SC480 40X250ML BOT IN" u="1"/>
        <s v="NATIVO WG75 20X(10X10GR) BAG IN" u="1"/>
        <s v="SPINTOR SC495 10X(20X7ML) BOT IN" u="1"/>
        <s v="TEMPRID SC365.4 100X50ML BOT IN" u="1"/>
        <s v="TEMPRID SC365.4 20X500ML BOT IN" u="1"/>
        <s v="QUICK BAYT GR0 5 2X(20X50GR) BAG IN" u="1"/>
        <s v="AGENDA EC25 2X5L BOT IN" u="1"/>
        <s v="RESPONSAR SC25 10X1L BOT IN" u="1"/>
        <s v="RAXIL EASY FS60 10X1L BOT IN" u="1"/>
        <s v="REGENT (T) SC50 10X1L BOT IN" u="1"/>
        <s v="RICESTAR EC69 10X1L BOT IN" u="1"/>
        <s v="GAUCHO FS600 2X(5X1L) BOT IN" u="1"/>
        <s v="FLOTIS (T) SC262 5 20X500ML BOT IN" u="1"/>
        <s v="FLOTIS (T) SC262 5 40X250ML BOT IN" u="1"/>
        <s v="JUMP WG80 2X(15X100GR) BOT IN" u="1"/>
        <s v="RAXIL EASY FS60 100X50ML BOT IN" u="1"/>
        <s v="RAXIL EASY FS60 50X100ML BOT IN" u="1"/>
        <s v="REGENT (T) SC50 20X250ML BOT IN" u="1"/>
        <s v="REGENT (T) SC50 20X500ML BOT IN" u="1"/>
        <s v="REGENT (T) SC50 50X100ML BOT IN" u="1"/>
        <s v="REGENT GOLD SC200 20X500ML BOT IN" u="1"/>
        <s v="REGENT GOLD SC200 40X250ML BOT IN" u="1"/>
        <s v="REGENT GOLD SC200 50X100ML BOT IN" u="1"/>
        <s v="RAXIL EASY FS60 10X(20X13.4ML) BOT IN" u="1"/>
        <s v="K-OTHRINE SC25 5 15X1L BOT IN" u="1"/>
        <s v="GAUCHO FS600 5X(20X9)ML BOT IN" u="1"/>
        <s v="ANTRACOL (T) WP70 50X100GR BAG IN" u="1"/>
        <s v="SUNRICE WG15 100X50GR BOT IN" u="1"/>
        <s v="PREMISE SC350 10X1L BOT IN" u="1"/>
        <s v="FLOTIS (T) SC262 5 10X1L BOT IN" u="1"/>
        <e v="#N/A" u="1"/>
        <s v="FITREST SG5 80X50GR BOT IN" u="1"/>
        <s v="SPINTOR SC495 20X75ML BOT IN" u="1"/>
        <s v="SOLOMON OD300 20X500ML BOT IN" u="1"/>
        <s v="SOLOMON OD300 50X100ML BOT IN" u="1"/>
        <s v="AMBITION 20X500ML BOT IN" u="1"/>
        <s v="AMBITION 50X100ML BOT IN" u="1"/>
        <s v="SOLFAC WP10 1X5KG BOT IN" u="1"/>
        <s v="ALANTO (T) SC240 10X1L BOT IN" u="1"/>
        <s v="FENOS QUICK SC150 40X250ML BOT IN" u="1"/>
        <s v="FOOST WP50 20X250G BAG IN" u="1"/>
        <s v="FOOST WP50 24X500G BAG IN" u="1"/>
        <s v="GLAMORE WG80 2X(10X100)G BAG IN" u="1"/>
        <s v="ALION PLUS SC560 4X5L BOT IN" u="1"/>
        <s v="FAME (T) SC480 20X100ML BOT IN" u="1"/>
        <s v="GLAMORE WG80 40X50GR BOT IN" u="1"/>
        <s v="LAUDIS SC630 3X230ML BOT IN" u="1"/>
        <s v="LAUDIS SC630 8X115ML BOT IN" u="1"/>
        <s v="MONCEREN SC250 10X1L BOT IN" u="1"/>
        <s v="INFINITO SC687 5 10X1L BOT IN" u="1"/>
        <s v="LAUDIS SC630 10X57.5ML BOT IN" u="1"/>
        <s v="SOLFAC WP10 100X20GR BAG IN" u="1"/>
        <s v="AGENDA EC25 20X500ML BOT IN" u="1"/>
        <s v="AGENDA EC25 50X100ML BOT IN" u="1"/>
        <s v="FITREST SG5 16X250GR BOT IN" u="1"/>
        <s v="FITREST SG5 40X100GR BOT IN" u="1"/>
        <s v="TOPSTAR (T) WP80 10X(10X35GR) BOX IN" u="1"/>
        <s v="TOPSTAR (T) WP80 4X(10X100GR) BOX IN" u="1"/>
        <s v="FOLICUR (T) EC250 10X1L BOT IN" u="1"/>
        <s v="REGENT ULTRA GR0 6 20X1KG BAG IN" u="1"/>
        <s v="VELUM PRIME SC400 20X500ML BOT IN" u="1"/>
        <s v="VELUM PRIME SC400 40X250ML BOT IN" u="1"/>
        <s v="VELUM PRIME SC400 50X100ML BOT IN" u="1"/>
        <s v="RICESTAR EC69 20X500ML BOT IN" u="1"/>
        <s v="WHIPSUPER (T) EC90 20X500ML BOT IN" u="1"/>
        <s v="WHIPSUPER (T) EC90 40X250ML BOT IN" u="1"/>
        <s v="CONFIDOR SUPER (T) SC350 20X250ML BOT IN" u="1"/>
        <s v="CONFIDOR SUPER (T) SC350 20X500ML BOT IN" u="1"/>
        <s v="CONFIDOR SUPER (T) SC350 50X100ML BOT IN" u="1"/>
        <s v="NEWPRODUCT_9060327" u="1"/>
        <s v="JUMP WG80 80X40GR BAG IN" u="1"/>
        <s v="ALANTO (T) SC240 20X500ML BOT IN" u="1"/>
        <s v="DECIS EC 28 10X1L BOT IN" u="1"/>
        <s v="SENCOR WP70 20X500GR BOX IN" u="1"/>
        <s v="FAME (T) SC480 4X500ML BOT IN" u="1"/>
        <s v="FAME (T) SC480 8X250ML BOT IN" u="1"/>
        <s v="MOVENTO ENERGY SC240 10X1L BOT IN" u="1"/>
        <s v="TOPSTAR (T) WP80 8X(20X22.5GR) BOX IN" u="1"/>
        <s v="SENCOR WP70 60X100GR BAG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PREMISE SC350 40X250ML BOT IN" u="1"/>
        <s v="WHIPSUPER (T) EC90 10X1L BOT IN" u="1"/>
        <s v="PROFILER WG71 11 10X1KG BAG IN" u="1"/>
        <s v="LUNA EXPERIENCE SC400 40X250ML BOT IN" u="1"/>
        <s v="LUNA EXPERIENCE SC400 50X100ML BOT IN" u="1"/>
        <s v="SOLFAC EW50 10X1L BOT IN" u="1"/>
        <s v="GAUCHO FS600 2X5L BOT IN" u="1"/>
        <s v="ADMIRE (T) WG70 60X75GR BOT IN" u="1"/>
        <s v="LARVIN (T) WP75 20X250GR BAG IN" u="1"/>
        <s v="LARVIN (T) WP75 20X500GR BAG IN" u="1"/>
        <s v="LARVIN (T) WP75 40X100GR BAG IN" u="1"/>
        <s v="LUNA EXPERIENCE SC400 10X1L BOT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s v="ADMIRE WG 70 2GM"/>
    <m/>
    <m/>
    <m/>
    <n v="125"/>
    <n v="149.01"/>
    <n v="18626.25"/>
    <m/>
    <m/>
    <m/>
    <n v="125"/>
    <n v="149.01"/>
    <n v="18626.25"/>
    <s v="ADMIRE WG 70 2GM"/>
    <x v="0"/>
  </r>
  <r>
    <s v="BAYER ALANTO 100 ML"/>
    <m/>
    <m/>
    <m/>
    <m/>
    <m/>
    <m/>
    <n v="10"/>
    <n v="247.8"/>
    <n v="2478"/>
    <n v="-10"/>
    <m/>
    <m/>
    <s v="BAYER ALANTO 100 ML"/>
    <x v="1"/>
  </r>
  <r>
    <s v="BAYER ALANTO 250 ML"/>
    <m/>
    <m/>
    <m/>
    <m/>
    <m/>
    <m/>
    <n v="10"/>
    <n v="578.54999999999995"/>
    <n v="5785.5"/>
    <n v="-10"/>
    <m/>
    <m/>
    <s v="BAYER ALANTO 250 ML"/>
    <x v="2"/>
  </r>
  <r>
    <s v="BAYER AMBITION 250 ML"/>
    <m/>
    <m/>
    <m/>
    <n v="120"/>
    <n v="223.51"/>
    <n v="26821.200000000001"/>
    <m/>
    <m/>
    <m/>
    <n v="120"/>
    <n v="223.51"/>
    <n v="26821.200000000001"/>
    <s v="BAYER AMBITION 250 ML"/>
    <x v="3"/>
  </r>
  <r>
    <s v="BAYER ANTRACOL 1KG"/>
    <m/>
    <m/>
    <m/>
    <n v="20"/>
    <n v="542"/>
    <n v="10840"/>
    <n v="3"/>
    <n v="552.5"/>
    <n v="1657.5"/>
    <n v="17"/>
    <n v="542"/>
    <n v="9214"/>
    <s v="BAYER ANTRACOL 1KG"/>
    <x v="4"/>
  </r>
  <r>
    <s v="BAYER ANTRACOL  250 GM"/>
    <m/>
    <m/>
    <m/>
    <n v="120"/>
    <n v="149.80000000000001"/>
    <n v="17976"/>
    <m/>
    <m/>
    <m/>
    <n v="120"/>
    <n v="149.80000000000001"/>
    <n v="17976"/>
    <s v="BAYER ANTRACOL 250 GM"/>
    <x v="5"/>
  </r>
  <r>
    <s v="BAYER ANTRACOL 500 GM"/>
    <m/>
    <m/>
    <m/>
    <n v="100"/>
    <n v="285.04000000000002"/>
    <n v="28504"/>
    <n v="14"/>
    <n v="290.58"/>
    <n v="4068.12"/>
    <n v="86"/>
    <n v="285.04000000000002"/>
    <n v="24513.439999999999"/>
    <s v="BAYER ANTRACOL 500 GM"/>
    <x v="6"/>
  </r>
  <r>
    <s v="BAYER BELT EXPERT SC 480 100 ML"/>
    <m/>
    <m/>
    <m/>
    <n v="50"/>
    <n v="605.45000000000005"/>
    <n v="30272.5"/>
    <m/>
    <m/>
    <m/>
    <n v="50"/>
    <n v="605.45000000000005"/>
    <n v="30272.5"/>
    <s v="BAYER BELT EXPERT SC 480 100 ML"/>
    <x v="7"/>
  </r>
  <r>
    <s v="BAYER CONFIDER 100 ML"/>
    <m/>
    <m/>
    <m/>
    <n v="50"/>
    <n v="257.5"/>
    <n v="12875"/>
    <m/>
    <m/>
    <m/>
    <n v="50"/>
    <n v="257.5"/>
    <n v="12875"/>
    <s v="BAYER CONFIDER 100 ML"/>
    <x v="8"/>
  </r>
  <r>
    <s v="BAYER CONFIDOR 100 ML"/>
    <m/>
    <m/>
    <m/>
    <m/>
    <m/>
    <m/>
    <n v="3"/>
    <n v="257.5"/>
    <n v="772.5"/>
    <n v="-3"/>
    <m/>
    <m/>
    <s v="BAYER CONFIDOR 100 ML"/>
    <x v="8"/>
  </r>
  <r>
    <s v="BAYER CONFIDOR  250 ML"/>
    <m/>
    <m/>
    <m/>
    <n v="20"/>
    <n v="635.51"/>
    <n v="12710.2"/>
    <m/>
    <m/>
    <m/>
    <n v="20"/>
    <n v="635.51"/>
    <n v="12710.2"/>
    <s v="BAYER CONFIDOR 250 ML"/>
    <x v="9"/>
  </r>
  <r>
    <s v="BAYER FAME SC480 50ML"/>
    <m/>
    <m/>
    <m/>
    <n v="40"/>
    <n v="757.34"/>
    <n v="30293.599999999999"/>
    <m/>
    <m/>
    <m/>
    <n v="40"/>
    <n v="757.34"/>
    <n v="30293.599999999999"/>
    <s v="BAYER FAME SC480 50ML"/>
    <x v="10"/>
  </r>
  <r>
    <s v="BAYER FENOS QUICK SC 150 100ML"/>
    <m/>
    <m/>
    <m/>
    <n v="100"/>
    <n v="265.74"/>
    <n v="26574"/>
    <m/>
    <m/>
    <m/>
    <n v="100"/>
    <n v="265.74"/>
    <n v="26574"/>
    <s v="BAYER FENOS QUICK SC 150 100ML"/>
    <x v="11"/>
  </r>
  <r>
    <s v="BAYER JUMP 2GM"/>
    <m/>
    <m/>
    <m/>
    <n v="4800"/>
    <n v="32.76"/>
    <n v="157248"/>
    <n v="32"/>
    <n v="313"/>
    <n v="10016"/>
    <n v="4768"/>
    <n v="32.76"/>
    <n v="156199.67999999999"/>
    <s v="BAYER JUMP 2GM"/>
    <x v="12"/>
  </r>
  <r>
    <s v="BAYER  OBERON (T) SC240  200ML"/>
    <m/>
    <m/>
    <m/>
    <n v="120"/>
    <n v="807.58"/>
    <n v="96909.2"/>
    <m/>
    <m/>
    <m/>
    <n v="120"/>
    <n v="807.58"/>
    <n v="96909.2"/>
    <s v="BAYER OBERON (T) SC240 200ML"/>
    <x v="13"/>
  </r>
  <r>
    <s v="BAYER REGENT GR 1 KG"/>
    <m/>
    <m/>
    <m/>
    <m/>
    <m/>
    <m/>
    <m/>
    <m/>
    <m/>
    <m/>
    <m/>
    <m/>
    <s v="BAYER REGENT GR 1 KG"/>
    <x v="14"/>
  </r>
  <r>
    <s v="BAYER SOLOMON 250 ML"/>
    <m/>
    <m/>
    <m/>
    <n v="80"/>
    <n v="561.73"/>
    <n v="44938.400000000001"/>
    <m/>
    <m/>
    <m/>
    <n v="80"/>
    <n v="561.73"/>
    <n v="44938.400000000001"/>
    <s v="BAYER SOLOMON 250 ML"/>
    <x v="15"/>
  </r>
  <r>
    <s v="BAYER WHIPSUPAR 100 ML"/>
    <m/>
    <m/>
    <m/>
    <m/>
    <m/>
    <m/>
    <n v="10"/>
    <n v="177.45"/>
    <n v="1774.5"/>
    <n v="-10"/>
    <m/>
    <m/>
    <s v="BAYER WHIPSUPAR 100 ML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8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Q1:U19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201">
        <item m="1" x="127"/>
        <item x="7"/>
        <item m="1" x="138"/>
        <item m="1" x="39"/>
        <item m="1" x="65"/>
        <item m="1" x="59"/>
        <item x="0"/>
        <item x="1"/>
        <item m="1" x="135"/>
        <item x="2"/>
        <item m="1" x="168"/>
        <item m="1" x="22"/>
        <item m="1" x="18"/>
        <item m="1" x="20"/>
        <item m="1" x="21"/>
        <item m="1" x="123"/>
        <item x="4"/>
        <item x="5"/>
        <item x="6"/>
        <item m="1" x="29"/>
        <item x="8"/>
        <item m="1" x="60"/>
        <item x="9"/>
        <item m="1" x="37"/>
        <item m="1" x="165"/>
        <item m="1" x="163"/>
        <item m="1" x="73"/>
        <item m="1" x="72"/>
        <item m="1" x="169"/>
        <item m="1" x="84"/>
        <item m="1" x="83"/>
        <item m="1" x="82"/>
        <item m="1" x="88"/>
        <item m="1" x="23"/>
        <item m="1" x="141"/>
        <item m="1" x="172"/>
        <item m="1" x="171"/>
        <item x="10"/>
        <item m="1" x="85"/>
        <item m="1" x="155"/>
        <item m="1" x="108"/>
        <item m="1" x="191"/>
        <item m="1" x="38"/>
        <item m="1" x="139"/>
        <item m="1" x="182"/>
        <item m="1" x="146"/>
        <item m="1" x="181"/>
        <item x="12"/>
        <item m="1" x="167"/>
        <item m="1" x="195"/>
        <item m="1" x="77"/>
        <item m="1" x="193"/>
        <item m="1" x="194"/>
        <item m="1" x="144"/>
        <item m="1" x="143"/>
        <item m="1" x="147"/>
        <item m="1" x="40"/>
        <item m="1" x="188"/>
        <item m="1" x="198"/>
        <item m="1" x="51"/>
        <item m="1" x="145"/>
        <item m="1" x="43"/>
        <item m="1" x="42"/>
        <item m="1" x="173"/>
        <item m="1" x="56"/>
        <item m="1" x="57"/>
        <item m="1" x="109"/>
        <item m="1" x="63"/>
        <item x="13"/>
        <item m="1" x="62"/>
        <item m="1" x="94"/>
        <item m="1" x="187"/>
        <item m="1" x="183"/>
        <item m="1" x="32"/>
        <item m="1" x="95"/>
        <item m="1" x="120"/>
        <item m="1" x="116"/>
        <item m="1" x="114"/>
        <item m="1" x="74"/>
        <item m="1" x="115"/>
        <item m="1" x="52"/>
        <item m="1" x="106"/>
        <item m="1" x="107"/>
        <item m="1" x="160"/>
        <item m="1" x="178"/>
        <item m="1" x="27"/>
        <item m="1" x="177"/>
        <item m="1" x="175"/>
        <item m="1" x="170"/>
        <item m="1" x="30"/>
        <item m="1" x="34"/>
        <item m="1" x="47"/>
        <item m="1" x="46"/>
        <item m="1" x="131"/>
        <item m="1" x="67"/>
        <item x="15"/>
        <item m="1" x="130"/>
        <item m="1" x="129"/>
        <item m="1" x="124"/>
        <item m="1" x="174"/>
        <item x="16"/>
        <item m="1" x="162"/>
        <item m="1" x="31"/>
        <item m="1" x="197"/>
        <item m="1" x="166"/>
        <item m="1" x="105"/>
        <item m="1" x="58"/>
        <item m="1" x="33"/>
        <item m="1" x="192"/>
        <item m="1" x="140"/>
        <item m="1" x="80"/>
        <item m="1" x="132"/>
        <item x="3"/>
        <item m="1" x="133"/>
        <item m="1" x="66"/>
        <item m="1" x="26"/>
        <item m="1" x="96"/>
        <item m="1" x="97"/>
        <item m="1" x="36"/>
        <item m="1" x="41"/>
        <item m="1" x="164"/>
        <item m="1" x="24"/>
        <item m="1" x="91"/>
        <item m="1" x="89"/>
        <item m="1" x="76"/>
        <item m="1" x="179"/>
        <item m="1" x="180"/>
        <item m="1" x="176"/>
        <item m="1" x="136"/>
        <item x="11"/>
        <item m="1" x="151"/>
        <item m="1" x="152"/>
        <item m="1" x="128"/>
        <item m="1" x="126"/>
        <item m="1" x="75"/>
        <item m="1" x="110"/>
        <item m="1" x="86"/>
        <item m="1" x="87"/>
        <item m="1" x="137"/>
        <item m="1" x="184"/>
        <item m="1" x="142"/>
        <item m="1" x="64"/>
        <item m="1" x="111"/>
        <item m="1" x="69"/>
        <item m="1" x="70"/>
        <item m="1" x="71"/>
        <item m="1" x="196"/>
        <item m="1" x="189"/>
        <item m="1" x="199"/>
        <item m="1" x="44"/>
        <item m="1" x="49"/>
        <item m="1" x="50"/>
        <item m="1" x="79"/>
        <item m="1" x="19"/>
        <item m="1" x="78"/>
        <item m="1" x="54"/>
        <item m="1" x="90"/>
        <item m="1" x="98"/>
        <item m="1" x="55"/>
        <item m="1" x="61"/>
        <item m="1" x="28"/>
        <item m="1" x="53"/>
        <item m="1" x="92"/>
        <item m="1" x="93"/>
        <item m="1" x="81"/>
        <item m="1" x="112"/>
        <item m="1" x="113"/>
        <item m="1" x="117"/>
        <item m="1" x="118"/>
        <item m="1" x="119"/>
        <item x="14"/>
        <item m="1" x="156"/>
        <item m="1" x="35"/>
        <item m="1" x="99"/>
        <item m="1" x="153"/>
        <item m="1" x="154"/>
        <item m="1" x="157"/>
        <item m="1" x="158"/>
        <item m="1" x="159"/>
        <item m="1" x="186"/>
        <item m="1" x="161"/>
        <item m="1" x="150"/>
        <item m="1" x="149"/>
        <item m="1" x="103"/>
        <item m="1" x="122"/>
        <item m="1" x="121"/>
        <item m="1" x="48"/>
        <item m="1" x="125"/>
        <item m="1" x="68"/>
        <item m="1" x="185"/>
        <item m="1" x="102"/>
        <item m="1" x="25"/>
        <item m="1" x="104"/>
        <item m="1" x="45"/>
        <item m="1" x="190"/>
        <item m="1" x="148"/>
        <item m="1" x="134"/>
        <item m="1" x="101"/>
        <item m="1" x="100"/>
        <item m="1" x="17"/>
        <item t="default"/>
      </items>
    </pivotField>
  </pivotFields>
  <rowFields count="1">
    <field x="14"/>
  </rowFields>
  <rowItems count="18">
    <i>
      <x v="1"/>
    </i>
    <i>
      <x v="6"/>
    </i>
    <i>
      <x v="7"/>
    </i>
    <i>
      <x v="9"/>
    </i>
    <i>
      <x v="16"/>
    </i>
    <i>
      <x v="17"/>
    </i>
    <i>
      <x v="18"/>
    </i>
    <i>
      <x v="20"/>
    </i>
    <i>
      <x v="22"/>
    </i>
    <i>
      <x v="37"/>
    </i>
    <i>
      <x v="47"/>
    </i>
    <i>
      <x v="68"/>
    </i>
    <i>
      <x v="95"/>
    </i>
    <i>
      <x v="100"/>
    </i>
    <i>
      <x v="112"/>
    </i>
    <i>
      <x v="129"/>
    </i>
    <i>
      <x v="17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64">
      <pivotArea type="all" dataOnly="0" outline="0" fieldPosition="0"/>
    </format>
    <format dxfId="63">
      <pivotArea outline="0" collapsedLevelsAreSubtotals="1" fieldPosition="0"/>
    </format>
    <format dxfId="62">
      <pivotArea field="14" type="button" dataOnly="0" labelOnly="1" outline="0" axis="axisRow" fieldPosition="0"/>
    </format>
    <format dxfId="61">
      <pivotArea dataOnly="0" labelOnly="1" grandRow="1" outline="0" fieldPosition="0"/>
    </format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14" type="button" dataOnly="0" labelOnly="1" outline="0" axis="axisRow" fieldPosition="0"/>
    </format>
    <format dxfId="5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0"/>
  <sheetViews>
    <sheetView topLeftCell="A2" workbookViewId="0">
      <selection activeCell="A12" sqref="A12:M29"/>
    </sheetView>
  </sheetViews>
  <sheetFormatPr defaultRowHeight="14.4" x14ac:dyDescent="0.3"/>
  <cols>
    <col min="1" max="1" width="31.5546875" bestFit="1" customWidth="1"/>
    <col min="2" max="2" width="7.33203125" bestFit="1" customWidth="1"/>
    <col min="3" max="3" width="5.33203125" bestFit="1" customWidth="1"/>
    <col min="4" max="4" width="5.44140625" bestFit="1" customWidth="1"/>
    <col min="5" max="5" width="8.6640625" bestFit="1" customWidth="1"/>
    <col min="6" max="6" width="7" bestFit="1" customWidth="1"/>
    <col min="7" max="7" width="9.44140625" bestFit="1" customWidth="1"/>
    <col min="8" max="8" width="7.33203125" bestFit="1" customWidth="1"/>
    <col min="9" max="9" width="7" bestFit="1" customWidth="1"/>
    <col min="10" max="10" width="8.44140625" bestFit="1" customWidth="1"/>
    <col min="11" max="11" width="8.6640625" bestFit="1" customWidth="1"/>
    <col min="12" max="12" width="7" bestFit="1" customWidth="1"/>
    <col min="13" max="13" width="9.44140625" bestFit="1" customWidth="1"/>
  </cols>
  <sheetData>
    <row r="1" spans="1:13" ht="15.6" x14ac:dyDescent="0.3">
      <c r="A1" s="87" t="s">
        <v>122</v>
      </c>
      <c r="B1" s="87"/>
      <c r="C1" s="87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">
      <c r="A2" s="88" t="s">
        <v>123</v>
      </c>
      <c r="B2" s="88"/>
      <c r="C2" s="88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">
      <c r="A3" s="89" t="s">
        <v>124</v>
      </c>
      <c r="B3" s="89"/>
      <c r="C3" s="89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5.6" x14ac:dyDescent="0.3">
      <c r="A4" s="90" t="s">
        <v>125</v>
      </c>
      <c r="B4" s="90"/>
      <c r="C4" s="90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x14ac:dyDescent="0.3">
      <c r="A5" s="88" t="s">
        <v>46</v>
      </c>
      <c r="B5" s="88"/>
      <c r="C5" s="88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x14ac:dyDescent="0.3">
      <c r="A6" s="88" t="s">
        <v>126</v>
      </c>
      <c r="B6" s="88"/>
      <c r="C6" s="88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3">
      <c r="A7" s="65" t="s">
        <v>47</v>
      </c>
      <c r="B7" s="91" t="s">
        <v>125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</row>
    <row r="8" spans="1:13" x14ac:dyDescent="0.3">
      <c r="A8" s="66" t="s">
        <v>47</v>
      </c>
      <c r="B8" s="83" t="s">
        <v>122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</row>
    <row r="9" spans="1:13" x14ac:dyDescent="0.3">
      <c r="A9" s="67" t="s">
        <v>48</v>
      </c>
      <c r="B9" s="85" t="s">
        <v>126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x14ac:dyDescent="0.3">
      <c r="A10" s="67" t="s">
        <v>47</v>
      </c>
      <c r="B10" s="81" t="s">
        <v>49</v>
      </c>
      <c r="C10" s="82"/>
      <c r="D10" s="82"/>
      <c r="E10" s="81" t="s">
        <v>50</v>
      </c>
      <c r="F10" s="82"/>
      <c r="G10" s="82"/>
      <c r="H10" s="81" t="s">
        <v>51</v>
      </c>
      <c r="I10" s="82"/>
      <c r="J10" s="82"/>
      <c r="K10" s="81" t="s">
        <v>52</v>
      </c>
      <c r="L10" s="82"/>
      <c r="M10" s="82"/>
    </row>
    <row r="11" spans="1:13" x14ac:dyDescent="0.3">
      <c r="A11" s="68" t="s">
        <v>47</v>
      </c>
      <c r="B11" s="62" t="s">
        <v>53</v>
      </c>
      <c r="C11" s="63" t="s">
        <v>54</v>
      </c>
      <c r="D11" s="62" t="s">
        <v>55</v>
      </c>
      <c r="E11" s="62" t="s">
        <v>53</v>
      </c>
      <c r="F11" s="63" t="s">
        <v>54</v>
      </c>
      <c r="G11" s="62" t="s">
        <v>55</v>
      </c>
      <c r="H11" s="62" t="s">
        <v>53</v>
      </c>
      <c r="I11" s="63" t="s">
        <v>54</v>
      </c>
      <c r="J11" s="62" t="s">
        <v>55</v>
      </c>
      <c r="K11" s="62" t="s">
        <v>53</v>
      </c>
      <c r="L11" s="63" t="s">
        <v>54</v>
      </c>
      <c r="M11" s="62" t="s">
        <v>55</v>
      </c>
    </row>
    <row r="12" spans="1:13" x14ac:dyDescent="0.3">
      <c r="A12" s="69" t="s">
        <v>127</v>
      </c>
      <c r="B12" s="70"/>
      <c r="C12" s="59"/>
      <c r="D12" s="60"/>
      <c r="E12" s="75">
        <v>125</v>
      </c>
      <c r="F12" s="76">
        <v>149.01</v>
      </c>
      <c r="G12" s="77">
        <v>18626.25</v>
      </c>
      <c r="H12" s="70"/>
      <c r="I12" s="59"/>
      <c r="J12" s="60"/>
      <c r="K12" s="75">
        <v>125</v>
      </c>
      <c r="L12" s="76">
        <v>149.01</v>
      </c>
      <c r="M12" s="77">
        <v>18626.25</v>
      </c>
    </row>
    <row r="13" spans="1:13" x14ac:dyDescent="0.3">
      <c r="A13" s="69" t="s">
        <v>128</v>
      </c>
      <c r="B13" s="71"/>
      <c r="C13" s="57"/>
      <c r="D13" s="58"/>
      <c r="E13" s="71"/>
      <c r="F13" s="57"/>
      <c r="G13" s="58"/>
      <c r="H13" s="78">
        <v>10</v>
      </c>
      <c r="I13" s="55">
        <v>247.8</v>
      </c>
      <c r="J13" s="56">
        <v>2478</v>
      </c>
      <c r="K13" s="78">
        <v>-10</v>
      </c>
      <c r="L13" s="57"/>
      <c r="M13" s="58"/>
    </row>
    <row r="14" spans="1:13" x14ac:dyDescent="0.3">
      <c r="A14" s="69" t="s">
        <v>129</v>
      </c>
      <c r="B14" s="71"/>
      <c r="C14" s="57"/>
      <c r="D14" s="58"/>
      <c r="E14" s="71"/>
      <c r="F14" s="57"/>
      <c r="G14" s="58"/>
      <c r="H14" s="78">
        <v>10</v>
      </c>
      <c r="I14" s="55">
        <v>578.54999999999995</v>
      </c>
      <c r="J14" s="56">
        <v>5785.5</v>
      </c>
      <c r="K14" s="78">
        <v>-10</v>
      </c>
      <c r="L14" s="57"/>
      <c r="M14" s="58"/>
    </row>
    <row r="15" spans="1:13" x14ac:dyDescent="0.3">
      <c r="A15" s="69" t="s">
        <v>130</v>
      </c>
      <c r="B15" s="71"/>
      <c r="C15" s="57"/>
      <c r="D15" s="58"/>
      <c r="E15" s="78">
        <v>120</v>
      </c>
      <c r="F15" s="55">
        <v>223.51</v>
      </c>
      <c r="G15" s="56">
        <v>26821.200000000001</v>
      </c>
      <c r="H15" s="71"/>
      <c r="I15" s="57"/>
      <c r="J15" s="58"/>
      <c r="K15" s="78">
        <v>120</v>
      </c>
      <c r="L15" s="55">
        <v>223.51</v>
      </c>
      <c r="M15" s="56">
        <v>26821.200000000001</v>
      </c>
    </row>
    <row r="16" spans="1:13" x14ac:dyDescent="0.3">
      <c r="A16" s="69" t="s">
        <v>131</v>
      </c>
      <c r="B16" s="71"/>
      <c r="C16" s="57"/>
      <c r="D16" s="58"/>
      <c r="E16" s="78">
        <v>20</v>
      </c>
      <c r="F16" s="55">
        <v>542</v>
      </c>
      <c r="G16" s="56">
        <v>10840</v>
      </c>
      <c r="H16" s="78">
        <v>3</v>
      </c>
      <c r="I16" s="55">
        <v>552.5</v>
      </c>
      <c r="J16" s="56">
        <v>1657.5</v>
      </c>
      <c r="K16" s="78">
        <v>17</v>
      </c>
      <c r="L16" s="55">
        <v>542</v>
      </c>
      <c r="M16" s="56">
        <v>9214</v>
      </c>
    </row>
    <row r="17" spans="1:13" x14ac:dyDescent="0.3">
      <c r="A17" s="69" t="s">
        <v>132</v>
      </c>
      <c r="B17" s="71"/>
      <c r="C17" s="57"/>
      <c r="D17" s="58"/>
      <c r="E17" s="78">
        <v>120</v>
      </c>
      <c r="F17" s="55">
        <v>149.80000000000001</v>
      </c>
      <c r="G17" s="56">
        <v>17976</v>
      </c>
      <c r="H17" s="71"/>
      <c r="I17" s="57"/>
      <c r="J17" s="58"/>
      <c r="K17" s="78">
        <v>120</v>
      </c>
      <c r="L17" s="55">
        <v>149.80000000000001</v>
      </c>
      <c r="M17" s="56">
        <v>17976</v>
      </c>
    </row>
    <row r="18" spans="1:13" x14ac:dyDescent="0.3">
      <c r="A18" s="69" t="s">
        <v>133</v>
      </c>
      <c r="B18" s="71"/>
      <c r="C18" s="57"/>
      <c r="D18" s="58"/>
      <c r="E18" s="78">
        <v>100</v>
      </c>
      <c r="F18" s="55">
        <v>285.04000000000002</v>
      </c>
      <c r="G18" s="56">
        <v>28504</v>
      </c>
      <c r="H18" s="78">
        <v>14</v>
      </c>
      <c r="I18" s="55">
        <v>290.58</v>
      </c>
      <c r="J18" s="56">
        <v>4068.12</v>
      </c>
      <c r="K18" s="78">
        <v>86</v>
      </c>
      <c r="L18" s="55">
        <v>285.04000000000002</v>
      </c>
      <c r="M18" s="56">
        <v>24513.439999999999</v>
      </c>
    </row>
    <row r="19" spans="1:13" x14ac:dyDescent="0.3">
      <c r="A19" s="69" t="s">
        <v>134</v>
      </c>
      <c r="B19" s="71"/>
      <c r="C19" s="57"/>
      <c r="D19" s="58"/>
      <c r="E19" s="78">
        <v>50</v>
      </c>
      <c r="F19" s="55">
        <v>605.45000000000005</v>
      </c>
      <c r="G19" s="56">
        <v>30272.5</v>
      </c>
      <c r="H19" s="71"/>
      <c r="I19" s="57"/>
      <c r="J19" s="58"/>
      <c r="K19" s="78">
        <v>50</v>
      </c>
      <c r="L19" s="55">
        <v>605.45000000000005</v>
      </c>
      <c r="M19" s="56">
        <v>30272.5</v>
      </c>
    </row>
    <row r="20" spans="1:13" x14ac:dyDescent="0.3">
      <c r="A20" s="69" t="s">
        <v>135</v>
      </c>
      <c r="B20" s="71"/>
      <c r="C20" s="57"/>
      <c r="D20" s="58"/>
      <c r="E20" s="78">
        <v>50</v>
      </c>
      <c r="F20" s="55">
        <v>257.5</v>
      </c>
      <c r="G20" s="56">
        <v>12875</v>
      </c>
      <c r="H20" s="71"/>
      <c r="I20" s="57"/>
      <c r="J20" s="58"/>
      <c r="K20" s="78">
        <v>50</v>
      </c>
      <c r="L20" s="55">
        <v>257.5</v>
      </c>
      <c r="M20" s="56">
        <v>12875</v>
      </c>
    </row>
    <row r="21" spans="1:13" x14ac:dyDescent="0.3">
      <c r="A21" s="69" t="s">
        <v>136</v>
      </c>
      <c r="B21" s="71"/>
      <c r="C21" s="57"/>
      <c r="D21" s="58"/>
      <c r="E21" s="71"/>
      <c r="F21" s="57"/>
      <c r="G21" s="58"/>
      <c r="H21" s="78">
        <v>3</v>
      </c>
      <c r="I21" s="55">
        <v>257.5</v>
      </c>
      <c r="J21" s="56">
        <v>772.5</v>
      </c>
      <c r="K21" s="78">
        <v>-3</v>
      </c>
      <c r="L21" s="57"/>
      <c r="M21" s="58"/>
    </row>
    <row r="22" spans="1:13" x14ac:dyDescent="0.3">
      <c r="A22" s="69" t="s">
        <v>137</v>
      </c>
      <c r="B22" s="71"/>
      <c r="C22" s="57"/>
      <c r="D22" s="58"/>
      <c r="E22" s="78">
        <v>20</v>
      </c>
      <c r="F22" s="55">
        <v>635.51</v>
      </c>
      <c r="G22" s="56">
        <v>12710.2</v>
      </c>
      <c r="H22" s="71"/>
      <c r="I22" s="57"/>
      <c r="J22" s="58"/>
      <c r="K22" s="78">
        <v>20</v>
      </c>
      <c r="L22" s="55">
        <v>635.51</v>
      </c>
      <c r="M22" s="56">
        <v>12710.2</v>
      </c>
    </row>
    <row r="23" spans="1:13" x14ac:dyDescent="0.3">
      <c r="A23" s="69" t="s">
        <v>138</v>
      </c>
      <c r="B23" s="71"/>
      <c r="C23" s="57"/>
      <c r="D23" s="58"/>
      <c r="E23" s="78">
        <v>40</v>
      </c>
      <c r="F23" s="55">
        <v>757.34</v>
      </c>
      <c r="G23" s="56">
        <v>30293.599999999999</v>
      </c>
      <c r="H23" s="71"/>
      <c r="I23" s="57"/>
      <c r="J23" s="58"/>
      <c r="K23" s="78">
        <v>40</v>
      </c>
      <c r="L23" s="55">
        <v>757.34</v>
      </c>
      <c r="M23" s="56">
        <v>30293.599999999999</v>
      </c>
    </row>
    <row r="24" spans="1:13" x14ac:dyDescent="0.3">
      <c r="A24" s="69" t="s">
        <v>139</v>
      </c>
      <c r="B24" s="71"/>
      <c r="C24" s="57"/>
      <c r="D24" s="58"/>
      <c r="E24" s="78">
        <v>100</v>
      </c>
      <c r="F24" s="55">
        <v>265.74</v>
      </c>
      <c r="G24" s="56">
        <v>26574</v>
      </c>
      <c r="H24" s="71"/>
      <c r="I24" s="57"/>
      <c r="J24" s="58"/>
      <c r="K24" s="78">
        <v>100</v>
      </c>
      <c r="L24" s="55">
        <v>265.74</v>
      </c>
      <c r="M24" s="56">
        <v>26574</v>
      </c>
    </row>
    <row r="25" spans="1:13" x14ac:dyDescent="0.3">
      <c r="A25" s="69" t="s">
        <v>140</v>
      </c>
      <c r="B25" s="71"/>
      <c r="C25" s="57"/>
      <c r="D25" s="58"/>
      <c r="E25" s="78">
        <v>4800</v>
      </c>
      <c r="F25" s="55">
        <v>32.76</v>
      </c>
      <c r="G25" s="56">
        <v>157248</v>
      </c>
      <c r="H25" s="78">
        <v>32</v>
      </c>
      <c r="I25" s="55">
        <v>313</v>
      </c>
      <c r="J25" s="56">
        <v>10016</v>
      </c>
      <c r="K25" s="78">
        <v>4768</v>
      </c>
      <c r="L25" s="55">
        <v>32.76</v>
      </c>
      <c r="M25" s="56">
        <v>156199.67999999999</v>
      </c>
    </row>
    <row r="26" spans="1:13" x14ac:dyDescent="0.3">
      <c r="A26" s="69" t="s">
        <v>141</v>
      </c>
      <c r="B26" s="71"/>
      <c r="C26" s="57"/>
      <c r="D26" s="58"/>
      <c r="E26" s="78">
        <v>120</v>
      </c>
      <c r="F26" s="55">
        <v>807.58</v>
      </c>
      <c r="G26" s="56">
        <v>96909.2</v>
      </c>
      <c r="H26" s="71"/>
      <c r="I26" s="57"/>
      <c r="J26" s="58"/>
      <c r="K26" s="78">
        <v>120</v>
      </c>
      <c r="L26" s="55">
        <v>807.58</v>
      </c>
      <c r="M26" s="56">
        <v>96909.2</v>
      </c>
    </row>
    <row r="27" spans="1:13" x14ac:dyDescent="0.3">
      <c r="A27" s="69" t="s">
        <v>142</v>
      </c>
      <c r="B27" s="71"/>
      <c r="C27" s="57"/>
      <c r="D27" s="58"/>
      <c r="E27" s="71"/>
      <c r="F27" s="57"/>
      <c r="G27" s="58"/>
      <c r="H27" s="71"/>
      <c r="I27" s="57"/>
      <c r="J27" s="58"/>
      <c r="K27" s="71"/>
      <c r="L27" s="57"/>
      <c r="M27" s="58"/>
    </row>
    <row r="28" spans="1:13" x14ac:dyDescent="0.3">
      <c r="A28" s="69" t="s">
        <v>143</v>
      </c>
      <c r="B28" s="71"/>
      <c r="C28" s="57"/>
      <c r="D28" s="58"/>
      <c r="E28" s="78">
        <v>80</v>
      </c>
      <c r="F28" s="55">
        <v>561.73</v>
      </c>
      <c r="G28" s="56">
        <v>44938.400000000001</v>
      </c>
      <c r="H28" s="71"/>
      <c r="I28" s="57"/>
      <c r="J28" s="58"/>
      <c r="K28" s="78">
        <v>80</v>
      </c>
      <c r="L28" s="55">
        <v>561.73</v>
      </c>
      <c r="M28" s="56">
        <v>44938.400000000001</v>
      </c>
    </row>
    <row r="29" spans="1:13" x14ac:dyDescent="0.3">
      <c r="A29" s="69" t="s">
        <v>144</v>
      </c>
      <c r="B29" s="71"/>
      <c r="C29" s="57"/>
      <c r="D29" s="58"/>
      <c r="E29" s="71"/>
      <c r="F29" s="57"/>
      <c r="G29" s="58"/>
      <c r="H29" s="78">
        <v>10</v>
      </c>
      <c r="I29" s="55">
        <v>177.45</v>
      </c>
      <c r="J29" s="56">
        <v>1774.5</v>
      </c>
      <c r="K29" s="78">
        <v>-10</v>
      </c>
      <c r="L29" s="57"/>
      <c r="M29" s="58"/>
    </row>
    <row r="30" spans="1:13" x14ac:dyDescent="0.3">
      <c r="A30" s="72" t="s">
        <v>20</v>
      </c>
      <c r="B30" s="79"/>
      <c r="C30" s="73"/>
      <c r="D30" s="79"/>
      <c r="E30" s="80">
        <v>5745</v>
      </c>
      <c r="F30" s="73"/>
      <c r="G30" s="74">
        <v>514588.35</v>
      </c>
      <c r="H30" s="80">
        <v>82</v>
      </c>
      <c r="I30" s="73"/>
      <c r="J30" s="74">
        <v>26552.12</v>
      </c>
      <c r="K30" s="80">
        <v>5663</v>
      </c>
      <c r="L30" s="73"/>
      <c r="M30" s="74">
        <v>507923.47</v>
      </c>
    </row>
  </sheetData>
  <mergeCells count="13">
    <mergeCell ref="A6:C6"/>
    <mergeCell ref="B7:M7"/>
    <mergeCell ref="A1:C1"/>
    <mergeCell ref="A2:C2"/>
    <mergeCell ref="A3:C3"/>
    <mergeCell ref="A4:C4"/>
    <mergeCell ref="A5:C5"/>
    <mergeCell ref="B10:D10"/>
    <mergeCell ref="E10:G10"/>
    <mergeCell ref="H10:J10"/>
    <mergeCell ref="K10:M10"/>
    <mergeCell ref="B8:M8"/>
    <mergeCell ref="B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434"/>
  <sheetViews>
    <sheetView topLeftCell="M1" workbookViewId="0">
      <selection activeCell="Q2" sqref="Q2:Q18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3.8867187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69" t="s">
        <v>127</v>
      </c>
      <c r="B2" s="70"/>
      <c r="C2" s="59"/>
      <c r="D2" s="60"/>
      <c r="E2" s="75">
        <v>125</v>
      </c>
      <c r="F2" s="76">
        <v>149.01</v>
      </c>
      <c r="G2" s="77">
        <v>18626.25</v>
      </c>
      <c r="H2" s="70"/>
      <c r="I2" s="59"/>
      <c r="J2" s="60"/>
      <c r="K2" s="75">
        <v>125</v>
      </c>
      <c r="L2" s="76">
        <v>149.01</v>
      </c>
      <c r="M2" s="77">
        <v>18626.25</v>
      </c>
      <c r="N2" s="44" t="str">
        <f>TRIM(A2)</f>
        <v>ADMIRE WG 70 2GM</v>
      </c>
      <c r="O2" s="30" t="str">
        <f>VLOOKUP(N2,'[3]Shraddha Mane_ProductLink_2021J'!$D$9:$H$52,5,0)</f>
        <v>ADMIRE WG70 125X(8X2GR) BAG IN</v>
      </c>
      <c r="Q2" s="45" t="s">
        <v>154</v>
      </c>
      <c r="R2" s="54"/>
      <c r="S2" s="54">
        <v>50</v>
      </c>
      <c r="T2" s="54"/>
      <c r="U2" s="54">
        <v>50</v>
      </c>
    </row>
    <row r="3" spans="1:21" x14ac:dyDescent="0.3">
      <c r="A3" s="69" t="s">
        <v>128</v>
      </c>
      <c r="B3" s="71"/>
      <c r="C3" s="57"/>
      <c r="D3" s="58"/>
      <c r="E3" s="71"/>
      <c r="F3" s="57"/>
      <c r="G3" s="58"/>
      <c r="H3" s="78">
        <v>10</v>
      </c>
      <c r="I3" s="55">
        <v>247.8</v>
      </c>
      <c r="J3" s="56">
        <v>2478</v>
      </c>
      <c r="K3" s="78">
        <v>-10</v>
      </c>
      <c r="L3" s="57"/>
      <c r="M3" s="58"/>
      <c r="N3" s="44" t="str">
        <f t="shared" ref="N3:N18" si="0">TRIM(A3)</f>
        <v>BAYER ALANTO 100 ML</v>
      </c>
      <c r="O3" s="30" t="str">
        <f>VLOOKUP(N3,'[3]Shraddha Mane_ProductLink_2021J'!$D$9:$H$52,5,0)</f>
        <v>ALANTO (T) SC240 50X100ML BOT IN</v>
      </c>
      <c r="Q3" s="45" t="s">
        <v>45</v>
      </c>
      <c r="R3" s="54"/>
      <c r="S3" s="54">
        <v>125</v>
      </c>
      <c r="T3" s="54"/>
      <c r="U3" s="54">
        <v>125</v>
      </c>
    </row>
    <row r="4" spans="1:21" x14ac:dyDescent="0.3">
      <c r="A4" s="69" t="s">
        <v>129</v>
      </c>
      <c r="B4" s="71"/>
      <c r="C4" s="57"/>
      <c r="D4" s="58"/>
      <c r="E4" s="71"/>
      <c r="F4" s="57"/>
      <c r="G4" s="58"/>
      <c r="H4" s="78">
        <v>10</v>
      </c>
      <c r="I4" s="55">
        <v>578.54999999999995</v>
      </c>
      <c r="J4" s="56">
        <v>5785.5</v>
      </c>
      <c r="K4" s="78">
        <v>-10</v>
      </c>
      <c r="L4" s="57"/>
      <c r="M4" s="58"/>
      <c r="N4" s="44" t="str">
        <f t="shared" si="0"/>
        <v>BAYER ALANTO 250 ML</v>
      </c>
      <c r="O4" s="30" t="str">
        <f>VLOOKUP(N4,'[3]Shraddha Mane_ProductLink_2021J'!$D$9:$H$52,5,0)</f>
        <v>ALANTO (T) SC240 40X250ML BOT IN</v>
      </c>
      <c r="Q4" s="45" t="s">
        <v>149</v>
      </c>
      <c r="R4" s="54"/>
      <c r="S4" s="54"/>
      <c r="T4" s="54">
        <v>10</v>
      </c>
      <c r="U4" s="54">
        <v>-10</v>
      </c>
    </row>
    <row r="5" spans="1:21" x14ac:dyDescent="0.3">
      <c r="A5" s="69" t="s">
        <v>130</v>
      </c>
      <c r="B5" s="71"/>
      <c r="C5" s="57"/>
      <c r="D5" s="58"/>
      <c r="E5" s="78">
        <v>120</v>
      </c>
      <c r="F5" s="55">
        <v>223.51</v>
      </c>
      <c r="G5" s="56">
        <v>26821.200000000001</v>
      </c>
      <c r="H5" s="71"/>
      <c r="I5" s="57"/>
      <c r="J5" s="58"/>
      <c r="K5" s="78">
        <v>120</v>
      </c>
      <c r="L5" s="55">
        <v>223.51</v>
      </c>
      <c r="M5" s="56">
        <v>26821.200000000001</v>
      </c>
      <c r="N5" s="44" t="str">
        <f t="shared" si="0"/>
        <v>BAYER AMBITION 250 ML</v>
      </c>
      <c r="O5" s="30" t="str">
        <f>VLOOKUP(N5,'[3]Shraddha Mane_ProductLink_2021J'!$D$9:$H$52,5,0)</f>
        <v>AMBITION 40X250ML BOT IN</v>
      </c>
      <c r="Q5" s="45" t="s">
        <v>148</v>
      </c>
      <c r="R5" s="54"/>
      <c r="S5" s="54"/>
      <c r="T5" s="54">
        <v>10</v>
      </c>
      <c r="U5" s="54">
        <v>-10</v>
      </c>
    </row>
    <row r="6" spans="1:21" x14ac:dyDescent="0.3">
      <c r="A6" s="69" t="s">
        <v>131</v>
      </c>
      <c r="B6" s="71"/>
      <c r="C6" s="57"/>
      <c r="D6" s="58"/>
      <c r="E6" s="78">
        <v>20</v>
      </c>
      <c r="F6" s="55">
        <v>542</v>
      </c>
      <c r="G6" s="56">
        <v>10840</v>
      </c>
      <c r="H6" s="78">
        <v>3</v>
      </c>
      <c r="I6" s="55">
        <v>552.5</v>
      </c>
      <c r="J6" s="56">
        <v>1657.5</v>
      </c>
      <c r="K6" s="78">
        <v>17</v>
      </c>
      <c r="L6" s="55">
        <v>542</v>
      </c>
      <c r="M6" s="56">
        <v>9214</v>
      </c>
      <c r="N6" s="44" t="str">
        <f t="shared" si="0"/>
        <v>BAYER ANTRACOL 1KG</v>
      </c>
      <c r="O6" s="30" t="str">
        <f>VLOOKUP(N6,'[3]Shraddha Mane_ProductLink_2021J'!$D$9:$H$52,5,0)</f>
        <v>ANTRACOL (T) WP70 10X1KG BAG IN</v>
      </c>
      <c r="Q6" s="45" t="s">
        <v>151</v>
      </c>
      <c r="R6" s="54"/>
      <c r="S6" s="54">
        <v>20</v>
      </c>
      <c r="T6" s="54">
        <v>3</v>
      </c>
      <c r="U6" s="54">
        <v>17</v>
      </c>
    </row>
    <row r="7" spans="1:21" x14ac:dyDescent="0.3">
      <c r="A7" s="69" t="s">
        <v>132</v>
      </c>
      <c r="B7" s="71"/>
      <c r="C7" s="57"/>
      <c r="D7" s="58"/>
      <c r="E7" s="78">
        <v>120</v>
      </c>
      <c r="F7" s="55">
        <v>149.80000000000001</v>
      </c>
      <c r="G7" s="56">
        <v>17976</v>
      </c>
      <c r="H7" s="71"/>
      <c r="I7" s="57"/>
      <c r="J7" s="58"/>
      <c r="K7" s="78">
        <v>120</v>
      </c>
      <c r="L7" s="55">
        <v>149.80000000000001</v>
      </c>
      <c r="M7" s="56">
        <v>17976</v>
      </c>
      <c r="N7" s="44" t="str">
        <f t="shared" si="0"/>
        <v>BAYER ANTRACOL 250 GM</v>
      </c>
      <c r="O7" s="30" t="str">
        <f>VLOOKUP(N7,'[3]Shraddha Mane_ProductLink_2021J'!$D$9:$H$52,5,0)</f>
        <v>ANTRACOL (T) WP70 40X250GR BAG IN</v>
      </c>
      <c r="Q7" s="45" t="s">
        <v>153</v>
      </c>
      <c r="R7" s="54"/>
      <c r="S7" s="54">
        <v>120</v>
      </c>
      <c r="T7" s="54"/>
      <c r="U7" s="54">
        <v>120</v>
      </c>
    </row>
    <row r="8" spans="1:21" x14ac:dyDescent="0.3">
      <c r="A8" s="69" t="s">
        <v>133</v>
      </c>
      <c r="B8" s="71"/>
      <c r="C8" s="57"/>
      <c r="D8" s="58"/>
      <c r="E8" s="78">
        <v>100</v>
      </c>
      <c r="F8" s="55">
        <v>285.04000000000002</v>
      </c>
      <c r="G8" s="56">
        <v>28504</v>
      </c>
      <c r="H8" s="78">
        <v>14</v>
      </c>
      <c r="I8" s="55">
        <v>290.58</v>
      </c>
      <c r="J8" s="56">
        <v>4068.12</v>
      </c>
      <c r="K8" s="78">
        <v>86</v>
      </c>
      <c r="L8" s="55">
        <v>285.04000000000002</v>
      </c>
      <c r="M8" s="56">
        <v>24513.439999999999</v>
      </c>
      <c r="N8" s="44" t="str">
        <f t="shared" si="0"/>
        <v>BAYER ANTRACOL 500 GM</v>
      </c>
      <c r="O8" s="30" t="str">
        <f>VLOOKUP(N8,'[3]Shraddha Mane_ProductLink_2021J'!$D$9:$H$52,5,0)</f>
        <v>ANTRACOL (T) WP70 20X500GR BAG IN</v>
      </c>
      <c r="Q8" s="45" t="s">
        <v>152</v>
      </c>
      <c r="R8" s="54"/>
      <c r="S8" s="54">
        <v>100</v>
      </c>
      <c r="T8" s="54">
        <v>14</v>
      </c>
      <c r="U8" s="54">
        <v>86</v>
      </c>
    </row>
    <row r="9" spans="1:21" x14ac:dyDescent="0.3">
      <c r="A9" s="69" t="s">
        <v>134</v>
      </c>
      <c r="B9" s="71"/>
      <c r="C9" s="57"/>
      <c r="D9" s="58"/>
      <c r="E9" s="78">
        <v>50</v>
      </c>
      <c r="F9" s="55">
        <v>605.45000000000005</v>
      </c>
      <c r="G9" s="56">
        <v>30272.5</v>
      </c>
      <c r="H9" s="71"/>
      <c r="I9" s="57"/>
      <c r="J9" s="58"/>
      <c r="K9" s="78">
        <v>50</v>
      </c>
      <c r="L9" s="55">
        <v>605.45000000000005</v>
      </c>
      <c r="M9" s="56">
        <v>30272.5</v>
      </c>
      <c r="N9" s="44" t="str">
        <f t="shared" si="0"/>
        <v>BAYER BELT EXPERT SC 480 100 ML</v>
      </c>
      <c r="O9" s="30" t="str">
        <f>VLOOKUP(N9,'[3]Shraddha Mane_ProductLink_2021J'!$D$9:$H$52,5,0)</f>
        <v>BELT EXPERT SC480 50X100ML BOT IN</v>
      </c>
      <c r="Q9" s="45" t="s">
        <v>65</v>
      </c>
      <c r="R9" s="54"/>
      <c r="S9" s="54">
        <v>50</v>
      </c>
      <c r="T9" s="54">
        <v>3</v>
      </c>
      <c r="U9" s="54">
        <v>47</v>
      </c>
    </row>
    <row r="10" spans="1:21" x14ac:dyDescent="0.3">
      <c r="A10" s="69" t="s">
        <v>135</v>
      </c>
      <c r="B10" s="71"/>
      <c r="C10" s="57"/>
      <c r="D10" s="58"/>
      <c r="E10" s="78">
        <v>50</v>
      </c>
      <c r="F10" s="55">
        <v>257.5</v>
      </c>
      <c r="G10" s="56">
        <v>12875</v>
      </c>
      <c r="H10" s="71"/>
      <c r="I10" s="57"/>
      <c r="J10" s="58"/>
      <c r="K10" s="78">
        <v>50</v>
      </c>
      <c r="L10" s="55">
        <v>257.5</v>
      </c>
      <c r="M10" s="56">
        <v>12875</v>
      </c>
      <c r="N10" s="44" t="str">
        <f t="shared" si="0"/>
        <v>BAYER CONFIDER 100 ML</v>
      </c>
      <c r="O10" s="30" t="str">
        <f>VLOOKUP(N10,'[3]Shraddha Mane_ProductLink_2021J'!$D$9:$H$52,5,0)</f>
        <v>CONFIDOR (T) SL200 50X100ML BOT IN</v>
      </c>
      <c r="Q10" s="45" t="s">
        <v>63</v>
      </c>
      <c r="R10" s="54"/>
      <c r="S10" s="54">
        <v>20</v>
      </c>
      <c r="T10" s="54"/>
      <c r="U10" s="54">
        <v>20</v>
      </c>
    </row>
    <row r="11" spans="1:21" x14ac:dyDescent="0.3">
      <c r="A11" s="69" t="s">
        <v>136</v>
      </c>
      <c r="B11" s="71"/>
      <c r="C11" s="57"/>
      <c r="D11" s="58"/>
      <c r="E11" s="71"/>
      <c r="F11" s="57"/>
      <c r="G11" s="58"/>
      <c r="H11" s="78">
        <v>3</v>
      </c>
      <c r="I11" s="55">
        <v>257.5</v>
      </c>
      <c r="J11" s="56">
        <v>772.5</v>
      </c>
      <c r="K11" s="78">
        <v>-3</v>
      </c>
      <c r="L11" s="57"/>
      <c r="M11" s="58"/>
      <c r="N11" s="44" t="str">
        <f t="shared" si="0"/>
        <v>BAYER CONFIDOR 100 ML</v>
      </c>
      <c r="O11" s="30" t="str">
        <f>VLOOKUP(N11,'[3]Shraddha Mane_ProductLink_2021J'!$D$9:$H$52,5,0)</f>
        <v>CONFIDOR (T) SL200 50X100ML BOT IN</v>
      </c>
      <c r="Q11" s="45" t="s">
        <v>155</v>
      </c>
      <c r="R11" s="54"/>
      <c r="S11" s="54">
        <v>40</v>
      </c>
      <c r="T11" s="54"/>
      <c r="U11" s="54">
        <v>40</v>
      </c>
    </row>
    <row r="12" spans="1:21" x14ac:dyDescent="0.3">
      <c r="A12" s="69" t="s">
        <v>137</v>
      </c>
      <c r="B12" s="71"/>
      <c r="C12" s="57"/>
      <c r="D12" s="58"/>
      <c r="E12" s="78">
        <v>20</v>
      </c>
      <c r="F12" s="55">
        <v>635.51</v>
      </c>
      <c r="G12" s="56">
        <v>12710.2</v>
      </c>
      <c r="H12" s="71"/>
      <c r="I12" s="57"/>
      <c r="J12" s="58"/>
      <c r="K12" s="78">
        <v>20</v>
      </c>
      <c r="L12" s="55">
        <v>635.51</v>
      </c>
      <c r="M12" s="56">
        <v>12710.2</v>
      </c>
      <c r="N12" s="44" t="str">
        <f t="shared" si="0"/>
        <v>BAYER CONFIDOR 250 ML</v>
      </c>
      <c r="O12" s="30" t="str">
        <f>VLOOKUP(N12,'[3]Shraddha Mane_ProductLink_2021J'!$D$9:$H$52,5,0)</f>
        <v>CONFIDOR (T) SL200 20X250ML BOT IN</v>
      </c>
      <c r="Q12" s="45" t="s">
        <v>70</v>
      </c>
      <c r="R12" s="54"/>
      <c r="S12" s="54">
        <v>4800</v>
      </c>
      <c r="T12" s="54">
        <v>32</v>
      </c>
      <c r="U12" s="54">
        <v>4768</v>
      </c>
    </row>
    <row r="13" spans="1:21" x14ac:dyDescent="0.3">
      <c r="A13" s="69" t="s">
        <v>138</v>
      </c>
      <c r="B13" s="71"/>
      <c r="C13" s="57"/>
      <c r="D13" s="58"/>
      <c r="E13" s="78">
        <v>40</v>
      </c>
      <c r="F13" s="55">
        <v>757.34</v>
      </c>
      <c r="G13" s="56">
        <v>30293.599999999999</v>
      </c>
      <c r="H13" s="71"/>
      <c r="I13" s="57"/>
      <c r="J13" s="58"/>
      <c r="K13" s="78">
        <v>40</v>
      </c>
      <c r="L13" s="55">
        <v>757.34</v>
      </c>
      <c r="M13" s="56">
        <v>30293.599999999999</v>
      </c>
      <c r="N13" s="44" t="str">
        <f t="shared" si="0"/>
        <v>BAYER FAME SC480 50ML</v>
      </c>
      <c r="O13" s="30" t="str">
        <f>VLOOKUP(N13,'[3]Shraddha Mane_ProductLink_2021J'!$D$9:$H$52,5,0)</f>
        <v>FAME (T) SC480 40X50ML BOT IN</v>
      </c>
      <c r="Q13" s="45" t="s">
        <v>79</v>
      </c>
      <c r="R13" s="54"/>
      <c r="S13" s="54">
        <v>120</v>
      </c>
      <c r="T13" s="54"/>
      <c r="U13" s="54">
        <v>120</v>
      </c>
    </row>
    <row r="14" spans="1:21" x14ac:dyDescent="0.3">
      <c r="A14" s="69" t="s">
        <v>139</v>
      </c>
      <c r="B14" s="71"/>
      <c r="C14" s="57"/>
      <c r="D14" s="58"/>
      <c r="E14" s="78">
        <v>100</v>
      </c>
      <c r="F14" s="55">
        <v>265.74</v>
      </c>
      <c r="G14" s="56">
        <v>26574</v>
      </c>
      <c r="H14" s="71"/>
      <c r="I14" s="57"/>
      <c r="J14" s="58"/>
      <c r="K14" s="78">
        <v>100</v>
      </c>
      <c r="L14" s="55">
        <v>265.74</v>
      </c>
      <c r="M14" s="56">
        <v>26574</v>
      </c>
      <c r="N14" s="44" t="str">
        <f t="shared" si="0"/>
        <v>BAYER FENOS QUICK SC 150 100ML</v>
      </c>
      <c r="O14" s="30" t="str">
        <f>VLOOKUP(N14,'[3]Shraddha Mane_ProductLink_2021J'!$D$9:$H$52,5,0)</f>
        <v>FENOS QUICK SC150 50X100ML BOT IN</v>
      </c>
      <c r="Q14" s="45" t="s">
        <v>99</v>
      </c>
      <c r="R14" s="54"/>
      <c r="S14" s="54">
        <v>80</v>
      </c>
      <c r="T14" s="54"/>
      <c r="U14" s="54">
        <v>80</v>
      </c>
    </row>
    <row r="15" spans="1:21" x14ac:dyDescent="0.3">
      <c r="A15" s="69" t="s">
        <v>140</v>
      </c>
      <c r="B15" s="71"/>
      <c r="C15" s="57"/>
      <c r="D15" s="58"/>
      <c r="E15" s="78">
        <v>4800</v>
      </c>
      <c r="F15" s="55">
        <v>32.76</v>
      </c>
      <c r="G15" s="56">
        <v>157248</v>
      </c>
      <c r="H15" s="78">
        <v>32</v>
      </c>
      <c r="I15" s="55">
        <v>313</v>
      </c>
      <c r="J15" s="56">
        <v>10016</v>
      </c>
      <c r="K15" s="78">
        <v>4768</v>
      </c>
      <c r="L15" s="55">
        <v>32.76</v>
      </c>
      <c r="M15" s="56">
        <v>156199.67999999999</v>
      </c>
      <c r="N15" s="44" t="str">
        <f t="shared" si="0"/>
        <v>BAYER JUMP 2GM</v>
      </c>
      <c r="O15" s="30" t="str">
        <f>VLOOKUP(N15,'[3]Shraddha Mane_ProductLink_2021J'!$D$9:$H$52,5,0)</f>
        <v>JUMP WG80 160X(10X2GR) BAG IN</v>
      </c>
      <c r="Q15" s="45" t="s">
        <v>164</v>
      </c>
      <c r="R15" s="54"/>
      <c r="S15" s="54"/>
      <c r="T15" s="54">
        <v>10</v>
      </c>
      <c r="U15" s="54">
        <v>-10</v>
      </c>
    </row>
    <row r="16" spans="1:21" x14ac:dyDescent="0.3">
      <c r="A16" s="69" t="s">
        <v>141</v>
      </c>
      <c r="B16" s="71"/>
      <c r="C16" s="57"/>
      <c r="D16" s="58"/>
      <c r="E16" s="78">
        <v>120</v>
      </c>
      <c r="F16" s="55">
        <v>807.58</v>
      </c>
      <c r="G16" s="56">
        <v>96909.2</v>
      </c>
      <c r="H16" s="71"/>
      <c r="I16" s="57"/>
      <c r="J16" s="58"/>
      <c r="K16" s="78">
        <v>120</v>
      </c>
      <c r="L16" s="55">
        <v>807.58</v>
      </c>
      <c r="M16" s="56">
        <v>96909.2</v>
      </c>
      <c r="N16" s="44" t="str">
        <f t="shared" si="0"/>
        <v>BAYER OBERON (T) SC240 200ML</v>
      </c>
      <c r="O16" s="30" t="str">
        <f>VLOOKUP(N16,'[3]Shraddha Mane_ProductLink_2021J'!$D$9:$H$52,5,0)</f>
        <v>OBERON (T) SC240 40X200ML BOT IN</v>
      </c>
      <c r="Q16" s="45" t="s">
        <v>150</v>
      </c>
      <c r="R16" s="54"/>
      <c r="S16" s="54">
        <v>120</v>
      </c>
      <c r="T16" s="54"/>
      <c r="U16" s="54">
        <v>120</v>
      </c>
    </row>
    <row r="17" spans="1:21" x14ac:dyDescent="0.3">
      <c r="A17" s="69" t="s">
        <v>142</v>
      </c>
      <c r="B17" s="71"/>
      <c r="C17" s="57"/>
      <c r="D17" s="58"/>
      <c r="E17" s="71"/>
      <c r="F17" s="57"/>
      <c r="G17" s="58"/>
      <c r="H17" s="71"/>
      <c r="I17" s="57"/>
      <c r="J17" s="58"/>
      <c r="K17" s="71"/>
      <c r="L17" s="57"/>
      <c r="M17" s="58"/>
      <c r="N17" s="44" t="str">
        <f t="shared" si="0"/>
        <v>BAYER REGENT GR 1 KG</v>
      </c>
      <c r="O17" s="30" t="str">
        <f>VLOOKUP(N17,'[3]Shraddha Mane_ProductLink_2021J'!$D$9:$H$52,5,0)</f>
        <v>REGENT GR0 3 20X1KG BAG IN</v>
      </c>
      <c r="Q17" s="45" t="s">
        <v>156</v>
      </c>
      <c r="R17" s="54"/>
      <c r="S17" s="54">
        <v>100</v>
      </c>
      <c r="T17" s="54"/>
      <c r="U17" s="54">
        <v>100</v>
      </c>
    </row>
    <row r="18" spans="1:21" x14ac:dyDescent="0.3">
      <c r="A18" s="69" t="s">
        <v>143</v>
      </c>
      <c r="B18" s="71"/>
      <c r="C18" s="57"/>
      <c r="D18" s="58"/>
      <c r="E18" s="78">
        <v>80</v>
      </c>
      <c r="F18" s="55">
        <v>561.73</v>
      </c>
      <c r="G18" s="56">
        <v>44938.400000000001</v>
      </c>
      <c r="H18" s="71"/>
      <c r="I18" s="57"/>
      <c r="J18" s="58"/>
      <c r="K18" s="78">
        <v>80</v>
      </c>
      <c r="L18" s="55">
        <v>561.73</v>
      </c>
      <c r="M18" s="56">
        <v>44938.400000000001</v>
      </c>
      <c r="N18" s="44" t="str">
        <f t="shared" si="0"/>
        <v>BAYER SOLOMON 250 ML</v>
      </c>
      <c r="O18" s="30" t="str">
        <f>VLOOKUP(N18,'[3]Shraddha Mane_ProductLink_2021J'!$D$9:$H$52,5,0)</f>
        <v>SOLOMON OD300 40X250ML BOT IN</v>
      </c>
      <c r="Q18" s="45" t="s">
        <v>89</v>
      </c>
      <c r="R18" s="54"/>
      <c r="S18" s="54"/>
      <c r="T18" s="54"/>
      <c r="U18" s="54"/>
    </row>
    <row r="19" spans="1:21" x14ac:dyDescent="0.3">
      <c r="A19" s="69" t="s">
        <v>144</v>
      </c>
      <c r="B19" s="71"/>
      <c r="C19" s="57"/>
      <c r="D19" s="58"/>
      <c r="E19" s="71"/>
      <c r="F19" s="57"/>
      <c r="G19" s="58"/>
      <c r="H19" s="78">
        <v>10</v>
      </c>
      <c r="I19" s="55">
        <v>177.45</v>
      </c>
      <c r="J19" s="56">
        <v>1774.5</v>
      </c>
      <c r="K19" s="78">
        <v>-10</v>
      </c>
      <c r="L19" s="57"/>
      <c r="M19" s="58"/>
      <c r="N19" s="44" t="str">
        <f t="shared" ref="N19" si="1">TRIM(A19)</f>
        <v>BAYER WHIPSUPAR 100 ML</v>
      </c>
      <c r="O19" s="30" t="str">
        <f>VLOOKUP(N19,'[3]Shraddha Mane_ProductLink_2021J'!$D$9:$H$52,5,0)</f>
        <v>WHIPSUPER (T) EC90 50X100ML BOT IN</v>
      </c>
      <c r="Q19" s="45" t="s">
        <v>20</v>
      </c>
      <c r="R19" s="54"/>
      <c r="S19" s="54">
        <v>5745</v>
      </c>
      <c r="T19" s="54">
        <v>82</v>
      </c>
      <c r="U19" s="54">
        <v>5663</v>
      </c>
    </row>
    <row r="20" spans="1:2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 s="44"/>
      <c r="Q20"/>
      <c r="R20"/>
      <c r="S20"/>
      <c r="T20"/>
      <c r="U20"/>
    </row>
    <row r="21" spans="1:2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 s="44"/>
      <c r="Q21"/>
      <c r="R21"/>
      <c r="S21"/>
      <c r="T21"/>
      <c r="U21"/>
    </row>
    <row r="22" spans="1:2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 s="44"/>
      <c r="Q22"/>
      <c r="R22"/>
      <c r="S22"/>
      <c r="T22"/>
      <c r="U22"/>
    </row>
    <row r="23" spans="1:2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 s="44"/>
      <c r="Q23"/>
      <c r="R23"/>
      <c r="S23"/>
      <c r="T23"/>
      <c r="U23"/>
    </row>
    <row r="24" spans="1:2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 s="44"/>
      <c r="Q24"/>
      <c r="R24"/>
      <c r="S24"/>
      <c r="T24"/>
      <c r="U24"/>
    </row>
    <row r="25" spans="1:2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 s="44"/>
      <c r="Q25"/>
      <c r="R25"/>
      <c r="S25"/>
      <c r="T25"/>
      <c r="U25"/>
    </row>
    <row r="26" spans="1:2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 s="44"/>
      <c r="Q26"/>
      <c r="R26"/>
      <c r="S26"/>
      <c r="T26"/>
      <c r="U26"/>
    </row>
    <row r="27" spans="1:2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 s="44"/>
      <c r="Q27"/>
      <c r="R27"/>
      <c r="S27"/>
      <c r="T27"/>
      <c r="U27"/>
    </row>
    <row r="28" spans="1:2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 s="44"/>
      <c r="Q28"/>
      <c r="R28"/>
      <c r="S28"/>
      <c r="T28"/>
      <c r="U28"/>
    </row>
    <row r="29" spans="1:2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 s="44"/>
      <c r="Q29"/>
      <c r="R29"/>
      <c r="S29"/>
      <c r="T29"/>
      <c r="U29"/>
    </row>
    <row r="30" spans="1:2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 s="44"/>
      <c r="Q30"/>
      <c r="R30"/>
      <c r="S30"/>
      <c r="T30"/>
      <c r="U30"/>
    </row>
    <row r="31" spans="1:2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 s="44"/>
      <c r="Q31"/>
      <c r="R31"/>
      <c r="S31"/>
      <c r="T31"/>
      <c r="U31"/>
    </row>
    <row r="32" spans="1:2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 s="44"/>
      <c r="Q32"/>
      <c r="R32"/>
      <c r="S32"/>
      <c r="T32"/>
      <c r="U32"/>
    </row>
    <row r="33" spans="1:2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 s="44"/>
      <c r="Q33"/>
      <c r="R33"/>
      <c r="S33"/>
      <c r="T33"/>
      <c r="U33"/>
    </row>
    <row r="34" spans="1:2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 s="44"/>
      <c r="Q34"/>
      <c r="R34"/>
      <c r="S34"/>
      <c r="T34"/>
      <c r="U34"/>
    </row>
    <row r="35" spans="1:2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 s="44"/>
      <c r="Q35"/>
      <c r="R35"/>
      <c r="S35"/>
      <c r="T35"/>
      <c r="U35"/>
    </row>
    <row r="36" spans="1:2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 s="44"/>
      <c r="Q36"/>
      <c r="R36"/>
      <c r="S36"/>
      <c r="T36"/>
      <c r="U36"/>
    </row>
    <row r="37" spans="1:2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 s="44"/>
      <c r="Q37"/>
      <c r="R37"/>
      <c r="S37"/>
      <c r="T37"/>
      <c r="U37"/>
    </row>
    <row r="38" spans="1:2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 s="44"/>
      <c r="Q38"/>
      <c r="R38"/>
      <c r="S38"/>
      <c r="T38"/>
      <c r="U38"/>
    </row>
    <row r="39" spans="1:2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 s="44"/>
      <c r="Q39"/>
      <c r="R39"/>
      <c r="S39"/>
      <c r="T39"/>
      <c r="U39"/>
    </row>
    <row r="40" spans="1:2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 s="44"/>
      <c r="Q40"/>
      <c r="R40"/>
      <c r="S40"/>
      <c r="T40"/>
      <c r="U40"/>
    </row>
    <row r="41" spans="1:2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 s="44"/>
      <c r="Q41"/>
      <c r="R41"/>
      <c r="S41"/>
      <c r="T41"/>
      <c r="U41"/>
    </row>
    <row r="42" spans="1:2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 s="44"/>
      <c r="Q42"/>
      <c r="R42"/>
      <c r="S42"/>
      <c r="T42"/>
      <c r="U42"/>
    </row>
    <row r="43" spans="1:2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 s="44"/>
      <c r="Q43"/>
      <c r="R43"/>
      <c r="S43"/>
      <c r="T43"/>
      <c r="U43"/>
    </row>
    <row r="44" spans="1:2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 s="44"/>
      <c r="Q44"/>
      <c r="R44"/>
      <c r="S44"/>
      <c r="T44"/>
      <c r="U44"/>
    </row>
    <row r="45" spans="1:2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 s="44"/>
      <c r="Q45"/>
      <c r="R45"/>
      <c r="S45"/>
      <c r="T45"/>
      <c r="U45"/>
    </row>
    <row r="46" spans="1:2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 s="44"/>
      <c r="Q46"/>
      <c r="R46"/>
      <c r="S46"/>
      <c r="T46"/>
      <c r="U46"/>
    </row>
    <row r="47" spans="1:2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 s="44"/>
      <c r="Q47"/>
      <c r="R47"/>
      <c r="S47"/>
      <c r="T47"/>
      <c r="U47"/>
    </row>
    <row r="48" spans="1:2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 s="44"/>
      <c r="Q48"/>
      <c r="R48"/>
      <c r="S48"/>
      <c r="T48"/>
      <c r="U48"/>
    </row>
    <row r="49" spans="1:2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 s="44"/>
      <c r="Q49"/>
      <c r="R49"/>
      <c r="S49"/>
      <c r="T49"/>
      <c r="U49"/>
    </row>
    <row r="50" spans="1:2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 s="44"/>
      <c r="Q50"/>
      <c r="R50"/>
      <c r="S50"/>
      <c r="T50"/>
      <c r="U50"/>
    </row>
    <row r="51" spans="1:2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 s="44"/>
      <c r="Q51"/>
      <c r="R51"/>
      <c r="S51"/>
      <c r="T51"/>
      <c r="U51"/>
    </row>
    <row r="52" spans="1:2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 s="44"/>
      <c r="Q52"/>
      <c r="R52"/>
      <c r="S52"/>
      <c r="T52"/>
      <c r="U52"/>
    </row>
    <row r="53" spans="1:2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 s="44"/>
      <c r="Q53"/>
      <c r="R53"/>
      <c r="S53"/>
      <c r="T53"/>
      <c r="U53"/>
    </row>
    <row r="54" spans="1:2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 s="44"/>
      <c r="Q54"/>
      <c r="R54"/>
      <c r="S54"/>
      <c r="T54"/>
      <c r="U54"/>
    </row>
    <row r="55" spans="1:2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 s="44"/>
      <c r="Q55"/>
      <c r="R55"/>
      <c r="S55"/>
      <c r="T55"/>
      <c r="U55"/>
    </row>
    <row r="56" spans="1:2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 s="44"/>
      <c r="Q56"/>
      <c r="R56"/>
      <c r="S56"/>
      <c r="T56"/>
      <c r="U56"/>
    </row>
    <row r="57" spans="1:2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 s="44"/>
      <c r="Q57"/>
      <c r="R57"/>
      <c r="S57"/>
      <c r="T57"/>
      <c r="U57"/>
    </row>
    <row r="58" spans="1:2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 s="44"/>
      <c r="Q58"/>
      <c r="R58"/>
      <c r="S58"/>
      <c r="T58"/>
      <c r="U58"/>
    </row>
    <row r="59" spans="1:2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 s="44"/>
      <c r="Q59"/>
      <c r="R59"/>
      <c r="S59"/>
      <c r="T59"/>
      <c r="U59"/>
    </row>
    <row r="60" spans="1:2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 s="44"/>
      <c r="Q60"/>
      <c r="R60"/>
      <c r="S60"/>
      <c r="T60"/>
      <c r="U60"/>
    </row>
    <row r="61" spans="1:2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 s="44"/>
      <c r="Q61"/>
      <c r="R61"/>
      <c r="S61"/>
      <c r="T61"/>
      <c r="U61"/>
    </row>
    <row r="62" spans="1:2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 s="44"/>
      <c r="Q62"/>
      <c r="R62"/>
      <c r="S62"/>
      <c r="T62"/>
      <c r="U62"/>
    </row>
    <row r="63" spans="1:2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 s="44"/>
      <c r="Q63"/>
      <c r="R63"/>
      <c r="S63"/>
      <c r="T63"/>
      <c r="U63"/>
    </row>
    <row r="64" spans="1:2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 s="44"/>
      <c r="Q64"/>
      <c r="R64"/>
      <c r="S64"/>
      <c r="T64"/>
      <c r="U64"/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Q65"/>
      <c r="R65"/>
      <c r="S65"/>
      <c r="T65"/>
      <c r="U65"/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44"/>
      <c r="Q158"/>
      <c r="R158"/>
      <c r="S158"/>
      <c r="T158"/>
      <c r="U158"/>
    </row>
    <row r="159" spans="1:21" x14ac:dyDescent="0.3">
      <c r="N159" s="44"/>
      <c r="Q159"/>
      <c r="R159"/>
      <c r="S159"/>
      <c r="T159"/>
      <c r="U159"/>
    </row>
    <row r="160" spans="1:21" x14ac:dyDescent="0.3">
      <c r="N160" s="44"/>
      <c r="Q160"/>
      <c r="R160"/>
      <c r="S160"/>
      <c r="T160"/>
      <c r="U160"/>
    </row>
    <row r="161" spans="14:21" x14ac:dyDescent="0.3">
      <c r="N161" s="44"/>
      <c r="Q161"/>
      <c r="R161"/>
      <c r="S161"/>
      <c r="T161"/>
      <c r="U161"/>
    </row>
    <row r="162" spans="14:21" x14ac:dyDescent="0.3">
      <c r="N162" s="44"/>
      <c r="Q162"/>
      <c r="R162"/>
      <c r="S162"/>
      <c r="T162"/>
      <c r="U162"/>
    </row>
    <row r="163" spans="14:21" x14ac:dyDescent="0.3">
      <c r="N163" s="44"/>
      <c r="Q163"/>
      <c r="R163"/>
      <c r="S163"/>
      <c r="T163"/>
      <c r="U163"/>
    </row>
    <row r="164" spans="14:21" x14ac:dyDescent="0.3">
      <c r="N164" s="44"/>
      <c r="Q164"/>
      <c r="R164"/>
      <c r="S164"/>
      <c r="T164"/>
      <c r="U164"/>
    </row>
    <row r="165" spans="14:21" x14ac:dyDescent="0.3">
      <c r="N165" s="44"/>
      <c r="Q165"/>
      <c r="R165"/>
      <c r="S165"/>
      <c r="T165"/>
      <c r="U165"/>
    </row>
    <row r="166" spans="14:21" x14ac:dyDescent="0.3">
      <c r="N166" s="44"/>
      <c r="Q166"/>
      <c r="R166"/>
      <c r="S166"/>
      <c r="T166"/>
      <c r="U166"/>
    </row>
    <row r="167" spans="14:21" x14ac:dyDescent="0.3">
      <c r="N167" s="44"/>
      <c r="Q167"/>
      <c r="R167"/>
      <c r="S167"/>
      <c r="T167"/>
      <c r="U167"/>
    </row>
    <row r="168" spans="14:21" x14ac:dyDescent="0.3">
      <c r="N168" s="44"/>
    </row>
    <row r="169" spans="14:21" x14ac:dyDescent="0.3">
      <c r="N169" s="44"/>
    </row>
    <row r="170" spans="14:21" x14ac:dyDescent="0.3">
      <c r="N170" s="44"/>
    </row>
    <row r="171" spans="14:21" x14ac:dyDescent="0.3">
      <c r="N171" s="44"/>
    </row>
    <row r="172" spans="14:21" x14ac:dyDescent="0.3">
      <c r="N172" s="44"/>
    </row>
    <row r="173" spans="14:21" x14ac:dyDescent="0.3">
      <c r="N173" s="44"/>
    </row>
    <row r="174" spans="14:21" x14ac:dyDescent="0.3">
      <c r="N174" s="44"/>
    </row>
    <row r="175" spans="14:21" x14ac:dyDescent="0.3">
      <c r="N175" s="44"/>
    </row>
    <row r="176" spans="14:21" x14ac:dyDescent="0.3">
      <c r="N176" s="44"/>
    </row>
    <row r="177" spans="14:14" x14ac:dyDescent="0.3">
      <c r="N177" s="44"/>
    </row>
    <row r="178" spans="14:14" x14ac:dyDescent="0.3">
      <c r="N178" s="44"/>
    </row>
    <row r="179" spans="14:14" x14ac:dyDescent="0.3">
      <c r="N179" s="44"/>
    </row>
    <row r="180" spans="14:14" x14ac:dyDescent="0.3">
      <c r="N180" s="44"/>
    </row>
    <row r="181" spans="14:14" x14ac:dyDescent="0.3">
      <c r="N181" s="44"/>
    </row>
    <row r="182" spans="14:14" x14ac:dyDescent="0.3">
      <c r="N182" s="44"/>
    </row>
    <row r="183" spans="14:14" x14ac:dyDescent="0.3">
      <c r="N183" s="44"/>
    </row>
    <row r="184" spans="14:14" x14ac:dyDescent="0.3">
      <c r="N184" s="44"/>
    </row>
    <row r="185" spans="14:14" x14ac:dyDescent="0.3">
      <c r="N185" s="44"/>
    </row>
    <row r="186" spans="14:14" x14ac:dyDescent="0.3">
      <c r="N186" s="44"/>
    </row>
    <row r="187" spans="14:14" x14ac:dyDescent="0.3">
      <c r="N187" s="44"/>
    </row>
    <row r="188" spans="14:14" x14ac:dyDescent="0.3">
      <c r="N188" s="44"/>
    </row>
    <row r="189" spans="14:14" x14ac:dyDescent="0.3">
      <c r="N189" s="44"/>
    </row>
    <row r="190" spans="14:14" x14ac:dyDescent="0.3">
      <c r="N190" s="44"/>
    </row>
    <row r="191" spans="14:14" x14ac:dyDescent="0.3">
      <c r="N191" s="44"/>
    </row>
    <row r="192" spans="14:14" x14ac:dyDescent="0.3">
      <c r="N192" s="44"/>
    </row>
    <row r="193" spans="14:14" x14ac:dyDescent="0.3">
      <c r="N193" s="44"/>
    </row>
    <row r="194" spans="14:14" x14ac:dyDescent="0.3">
      <c r="N194" s="44"/>
    </row>
    <row r="195" spans="14:14" x14ac:dyDescent="0.3">
      <c r="N195" s="44"/>
    </row>
    <row r="196" spans="14:14" x14ac:dyDescent="0.3">
      <c r="N196" s="44"/>
    </row>
    <row r="197" spans="14:14" x14ac:dyDescent="0.3">
      <c r="N197" s="44"/>
    </row>
    <row r="198" spans="14:14" x14ac:dyDescent="0.3">
      <c r="N198" s="44"/>
    </row>
    <row r="199" spans="14:14" x14ac:dyDescent="0.3">
      <c r="N199" s="44"/>
    </row>
    <row r="200" spans="14:14" x14ac:dyDescent="0.3">
      <c r="N200" s="44"/>
    </row>
    <row r="201" spans="14:14" x14ac:dyDescent="0.3">
      <c r="N201" s="44"/>
    </row>
    <row r="202" spans="14:14" x14ac:dyDescent="0.3">
      <c r="N202" s="44"/>
    </row>
    <row r="203" spans="14:14" x14ac:dyDescent="0.3">
      <c r="N203" s="44"/>
    </row>
    <row r="204" spans="14:14" x14ac:dyDescent="0.3">
      <c r="N204" s="44"/>
    </row>
    <row r="205" spans="14:14" x14ac:dyDescent="0.3">
      <c r="N205" s="44"/>
    </row>
    <row r="206" spans="14:14" x14ac:dyDescent="0.3">
      <c r="N206" s="44"/>
    </row>
    <row r="207" spans="14:14" x14ac:dyDescent="0.3">
      <c r="N207" s="44"/>
    </row>
    <row r="208" spans="14:14" x14ac:dyDescent="0.3">
      <c r="N208" s="44"/>
    </row>
    <row r="209" spans="14:14" x14ac:dyDescent="0.3">
      <c r="N209" s="44"/>
    </row>
    <row r="210" spans="14:14" x14ac:dyDescent="0.3">
      <c r="N210" s="44"/>
    </row>
    <row r="211" spans="14:14" x14ac:dyDescent="0.3">
      <c r="N211" s="44"/>
    </row>
    <row r="212" spans="14:14" x14ac:dyDescent="0.3">
      <c r="N212" s="44"/>
    </row>
    <row r="213" spans="14:14" x14ac:dyDescent="0.3">
      <c r="N213" s="44"/>
    </row>
    <row r="214" spans="14:14" x14ac:dyDescent="0.3">
      <c r="N214" s="44"/>
    </row>
    <row r="215" spans="14:14" x14ac:dyDescent="0.3">
      <c r="N215" s="44"/>
    </row>
    <row r="216" spans="14:14" x14ac:dyDescent="0.3">
      <c r="N216" s="44"/>
    </row>
    <row r="217" spans="14:14" x14ac:dyDescent="0.3">
      <c r="N217" s="44"/>
    </row>
    <row r="218" spans="14:14" x14ac:dyDescent="0.3">
      <c r="N218" s="44"/>
    </row>
    <row r="219" spans="14:14" x14ac:dyDescent="0.3">
      <c r="N219" s="44"/>
    </row>
    <row r="220" spans="14:14" x14ac:dyDescent="0.3">
      <c r="N220" s="44"/>
    </row>
    <row r="221" spans="14:14" x14ac:dyDescent="0.3">
      <c r="N221" s="44"/>
    </row>
    <row r="222" spans="14:14" x14ac:dyDescent="0.3">
      <c r="N222" s="44"/>
    </row>
    <row r="223" spans="14:14" x14ac:dyDescent="0.3">
      <c r="N223" s="44"/>
    </row>
    <row r="224" spans="14:14" x14ac:dyDescent="0.3">
      <c r="N224" s="44"/>
    </row>
    <row r="225" spans="14:14" x14ac:dyDescent="0.3">
      <c r="N225" s="44"/>
    </row>
    <row r="226" spans="14:14" x14ac:dyDescent="0.3">
      <c r="N226" s="44"/>
    </row>
    <row r="227" spans="14:14" x14ac:dyDescent="0.3">
      <c r="N227" s="44"/>
    </row>
    <row r="228" spans="14:14" x14ac:dyDescent="0.3">
      <c r="N228" s="44"/>
    </row>
    <row r="229" spans="14:14" x14ac:dyDescent="0.3">
      <c r="N229" s="44"/>
    </row>
    <row r="230" spans="14:14" x14ac:dyDescent="0.3">
      <c r="N230" s="44"/>
    </row>
    <row r="231" spans="14:14" x14ac:dyDescent="0.3">
      <c r="N231" s="44"/>
    </row>
    <row r="232" spans="14:14" x14ac:dyDescent="0.3">
      <c r="N232" s="44"/>
    </row>
    <row r="233" spans="14:14" x14ac:dyDescent="0.3">
      <c r="N233" s="44"/>
    </row>
    <row r="234" spans="14:14" x14ac:dyDescent="0.3">
      <c r="N234" s="44"/>
    </row>
    <row r="235" spans="14:14" x14ac:dyDescent="0.3">
      <c r="N235" s="44"/>
    </row>
    <row r="236" spans="14:14" x14ac:dyDescent="0.3">
      <c r="N236" s="44"/>
    </row>
    <row r="237" spans="14:14" x14ac:dyDescent="0.3">
      <c r="N237" s="44"/>
    </row>
    <row r="238" spans="14:14" x14ac:dyDescent="0.3">
      <c r="N238" s="44"/>
    </row>
    <row r="239" spans="14:14" x14ac:dyDescent="0.3">
      <c r="N239" s="44"/>
    </row>
    <row r="240" spans="14:14" x14ac:dyDescent="0.3">
      <c r="N240" s="44"/>
    </row>
    <row r="241" spans="14:14" x14ac:dyDescent="0.3">
      <c r="N241" s="44"/>
    </row>
    <row r="242" spans="14:14" x14ac:dyDescent="0.3">
      <c r="N242" s="44"/>
    </row>
    <row r="243" spans="14:14" x14ac:dyDescent="0.3">
      <c r="N243" s="44"/>
    </row>
    <row r="244" spans="14:14" x14ac:dyDescent="0.3">
      <c r="N244" s="44"/>
    </row>
    <row r="245" spans="14:14" x14ac:dyDescent="0.3">
      <c r="N245" s="44"/>
    </row>
    <row r="246" spans="14:14" x14ac:dyDescent="0.3">
      <c r="N246" s="44"/>
    </row>
    <row r="247" spans="14:14" x14ac:dyDescent="0.3">
      <c r="N247" s="44"/>
    </row>
    <row r="248" spans="14:14" x14ac:dyDescent="0.3">
      <c r="N248" s="44"/>
    </row>
    <row r="249" spans="14:14" x14ac:dyDescent="0.3">
      <c r="N249" s="44"/>
    </row>
    <row r="250" spans="14:14" x14ac:dyDescent="0.3">
      <c r="N250" s="44"/>
    </row>
    <row r="251" spans="14:14" x14ac:dyDescent="0.3">
      <c r="N251" s="44"/>
    </row>
    <row r="252" spans="14:14" x14ac:dyDescent="0.3">
      <c r="N252" s="44"/>
    </row>
    <row r="253" spans="14:14" x14ac:dyDescent="0.3">
      <c r="N253" s="44"/>
    </row>
    <row r="254" spans="14:14" x14ac:dyDescent="0.3">
      <c r="N254" s="44"/>
    </row>
    <row r="255" spans="14:14" x14ac:dyDescent="0.3">
      <c r="N255" s="44"/>
    </row>
    <row r="256" spans="14:14" x14ac:dyDescent="0.3">
      <c r="N256" s="44"/>
    </row>
    <row r="257" spans="14:14" x14ac:dyDescent="0.3">
      <c r="N257" s="44"/>
    </row>
    <row r="258" spans="14:14" x14ac:dyDescent="0.3">
      <c r="N258" s="44"/>
    </row>
    <row r="259" spans="14:14" x14ac:dyDescent="0.3">
      <c r="N259" s="44"/>
    </row>
    <row r="260" spans="14:14" x14ac:dyDescent="0.3">
      <c r="N260" s="44"/>
    </row>
    <row r="261" spans="14:14" x14ac:dyDescent="0.3">
      <c r="N261" s="44"/>
    </row>
    <row r="262" spans="14:14" x14ac:dyDescent="0.3">
      <c r="N262" s="44"/>
    </row>
    <row r="263" spans="14:14" x14ac:dyDescent="0.3">
      <c r="N263" s="44"/>
    </row>
    <row r="264" spans="14:14" x14ac:dyDescent="0.3">
      <c r="N264" s="44"/>
    </row>
    <row r="265" spans="14:14" x14ac:dyDescent="0.3">
      <c r="N265" s="44"/>
    </row>
    <row r="266" spans="14:14" x14ac:dyDescent="0.3">
      <c r="N266" s="44"/>
    </row>
    <row r="267" spans="14:14" x14ac:dyDescent="0.3">
      <c r="N267" s="44"/>
    </row>
    <row r="268" spans="14:14" x14ac:dyDescent="0.3">
      <c r="N268" s="44"/>
    </row>
    <row r="269" spans="14:14" x14ac:dyDescent="0.3">
      <c r="N269" s="44"/>
    </row>
    <row r="270" spans="14:14" x14ac:dyDescent="0.3">
      <c r="N270" s="44"/>
    </row>
    <row r="271" spans="14:14" x14ac:dyDescent="0.3">
      <c r="N271" s="44"/>
    </row>
    <row r="272" spans="14:14" x14ac:dyDescent="0.3">
      <c r="N272" s="44"/>
    </row>
    <row r="273" spans="14:14" x14ac:dyDescent="0.3">
      <c r="N273" s="44"/>
    </row>
    <row r="274" spans="14:14" x14ac:dyDescent="0.3">
      <c r="N274" s="44"/>
    </row>
    <row r="275" spans="14:14" x14ac:dyDescent="0.3">
      <c r="N275" s="44"/>
    </row>
    <row r="276" spans="14:14" x14ac:dyDescent="0.3">
      <c r="N276" s="44"/>
    </row>
    <row r="277" spans="14:14" x14ac:dyDescent="0.3">
      <c r="N277" s="44"/>
    </row>
    <row r="278" spans="14:14" x14ac:dyDescent="0.3">
      <c r="N278" s="44"/>
    </row>
    <row r="279" spans="14:14" x14ac:dyDescent="0.3">
      <c r="N279" s="44"/>
    </row>
    <row r="280" spans="14:14" x14ac:dyDescent="0.3">
      <c r="N280" s="44"/>
    </row>
    <row r="281" spans="14:14" x14ac:dyDescent="0.3">
      <c r="N281" s="44"/>
    </row>
    <row r="282" spans="14:14" x14ac:dyDescent="0.3">
      <c r="N282" s="44"/>
    </row>
    <row r="283" spans="14:14" x14ac:dyDescent="0.3">
      <c r="N283" s="44"/>
    </row>
    <row r="284" spans="14:14" x14ac:dyDescent="0.3">
      <c r="N284" s="44"/>
    </row>
    <row r="285" spans="14:14" x14ac:dyDescent="0.3">
      <c r="N285" s="44"/>
    </row>
    <row r="286" spans="14:14" x14ac:dyDescent="0.3">
      <c r="N286" s="44"/>
    </row>
    <row r="287" spans="14:14" x14ac:dyDescent="0.3">
      <c r="N287" s="44"/>
    </row>
    <row r="288" spans="14:14" x14ac:dyDescent="0.3">
      <c r="N288" s="44"/>
    </row>
    <row r="289" spans="14:14" x14ac:dyDescent="0.3">
      <c r="N289" s="44"/>
    </row>
    <row r="290" spans="14:14" x14ac:dyDescent="0.3">
      <c r="N290" s="44"/>
    </row>
    <row r="291" spans="14:14" x14ac:dyDescent="0.3">
      <c r="N291" s="44"/>
    </row>
    <row r="292" spans="14:14" x14ac:dyDescent="0.3">
      <c r="N292" s="44"/>
    </row>
    <row r="293" spans="14:14" x14ac:dyDescent="0.3">
      <c r="N293" s="44"/>
    </row>
    <row r="294" spans="14:14" x14ac:dyDescent="0.3">
      <c r="N294" s="44"/>
    </row>
    <row r="295" spans="14:14" x14ac:dyDescent="0.3">
      <c r="N295" s="44"/>
    </row>
    <row r="296" spans="14:14" x14ac:dyDescent="0.3">
      <c r="N296" s="44"/>
    </row>
    <row r="297" spans="14:14" x14ac:dyDescent="0.3">
      <c r="N297" s="44"/>
    </row>
    <row r="298" spans="14:14" x14ac:dyDescent="0.3">
      <c r="N298" s="44"/>
    </row>
    <row r="299" spans="14:14" x14ac:dyDescent="0.3">
      <c r="N299" s="44"/>
    </row>
    <row r="300" spans="14:14" x14ac:dyDescent="0.3">
      <c r="N300" s="44"/>
    </row>
    <row r="301" spans="14:14" x14ac:dyDescent="0.3">
      <c r="N301" s="44"/>
    </row>
    <row r="302" spans="14:14" x14ac:dyDescent="0.3">
      <c r="N302" s="44"/>
    </row>
    <row r="303" spans="14:14" x14ac:dyDescent="0.3">
      <c r="N303" s="44"/>
    </row>
    <row r="304" spans="14:14" x14ac:dyDescent="0.3">
      <c r="N304" s="44"/>
    </row>
    <row r="305" spans="14:14" x14ac:dyDescent="0.3">
      <c r="N305" s="44"/>
    </row>
    <row r="306" spans="14:14" x14ac:dyDescent="0.3">
      <c r="N306" s="44"/>
    </row>
    <row r="307" spans="14:14" x14ac:dyDescent="0.3">
      <c r="N307" s="44"/>
    </row>
    <row r="308" spans="14:14" x14ac:dyDescent="0.3">
      <c r="N308" s="44"/>
    </row>
    <row r="309" spans="14:14" x14ac:dyDescent="0.3">
      <c r="N309" s="44"/>
    </row>
    <row r="310" spans="14:14" x14ac:dyDescent="0.3">
      <c r="N310" s="44"/>
    </row>
    <row r="311" spans="14:14" x14ac:dyDescent="0.3">
      <c r="N311" s="44"/>
    </row>
    <row r="312" spans="14:14" x14ac:dyDescent="0.3">
      <c r="N312" s="44"/>
    </row>
    <row r="313" spans="14:14" x14ac:dyDescent="0.3">
      <c r="N313" s="44"/>
    </row>
    <row r="314" spans="14:14" x14ac:dyDescent="0.3">
      <c r="N314" s="44"/>
    </row>
    <row r="315" spans="14:14" x14ac:dyDescent="0.3">
      <c r="N315" s="44"/>
    </row>
    <row r="316" spans="14:14" x14ac:dyDescent="0.3">
      <c r="N316" s="44"/>
    </row>
    <row r="317" spans="14:14" x14ac:dyDescent="0.3">
      <c r="N317" s="44"/>
    </row>
    <row r="318" spans="14:14" x14ac:dyDescent="0.3">
      <c r="N318" s="44"/>
    </row>
    <row r="319" spans="14:14" x14ac:dyDescent="0.3">
      <c r="N319" s="44"/>
    </row>
    <row r="320" spans="14:14" x14ac:dyDescent="0.3">
      <c r="N320" s="44"/>
    </row>
    <row r="321" spans="14:14" x14ac:dyDescent="0.3">
      <c r="N321" s="44"/>
    </row>
    <row r="322" spans="14:14" x14ac:dyDescent="0.3">
      <c r="N322" s="44"/>
    </row>
    <row r="323" spans="14:14" x14ac:dyDescent="0.3">
      <c r="N323" s="44"/>
    </row>
    <row r="324" spans="14:14" x14ac:dyDescent="0.3">
      <c r="N324" s="44"/>
    </row>
    <row r="325" spans="14:14" x14ac:dyDescent="0.3">
      <c r="N325" s="44"/>
    </row>
    <row r="326" spans="14:14" x14ac:dyDescent="0.3">
      <c r="N326" s="44"/>
    </row>
    <row r="327" spans="14:14" x14ac:dyDescent="0.3">
      <c r="N327" s="44"/>
    </row>
    <row r="328" spans="14:14" x14ac:dyDescent="0.3">
      <c r="N328" s="44"/>
    </row>
    <row r="329" spans="14:14" x14ac:dyDescent="0.3">
      <c r="N329" s="44"/>
    </row>
    <row r="330" spans="14:14" x14ac:dyDescent="0.3">
      <c r="N330" s="44"/>
    </row>
    <row r="331" spans="14:14" x14ac:dyDescent="0.3">
      <c r="N331" s="44"/>
    </row>
    <row r="332" spans="14:14" x14ac:dyDescent="0.3">
      <c r="N332" s="44"/>
    </row>
    <row r="333" spans="14:14" x14ac:dyDescent="0.3">
      <c r="N333" s="44"/>
    </row>
    <row r="334" spans="14:14" x14ac:dyDescent="0.3">
      <c r="N334" s="44"/>
    </row>
    <row r="335" spans="14:14" x14ac:dyDescent="0.3">
      <c r="N335" s="44"/>
    </row>
    <row r="336" spans="14:14" x14ac:dyDescent="0.3">
      <c r="N336" s="44"/>
    </row>
    <row r="337" spans="14:14" x14ac:dyDescent="0.3">
      <c r="N337" s="44"/>
    </row>
    <row r="338" spans="14:14" x14ac:dyDescent="0.3">
      <c r="N338" s="44"/>
    </row>
    <row r="339" spans="14:14" x14ac:dyDescent="0.3">
      <c r="N339" s="44"/>
    </row>
    <row r="340" spans="14:14" x14ac:dyDescent="0.3">
      <c r="N340" s="44"/>
    </row>
    <row r="341" spans="14:14" x14ac:dyDescent="0.3">
      <c r="N341" s="44"/>
    </row>
    <row r="342" spans="14:14" x14ac:dyDescent="0.3">
      <c r="N342" s="44"/>
    </row>
    <row r="343" spans="14:14" x14ac:dyDescent="0.3">
      <c r="N343" s="44"/>
    </row>
    <row r="344" spans="14:14" x14ac:dyDescent="0.3">
      <c r="N344" s="44"/>
    </row>
    <row r="345" spans="14:14" x14ac:dyDescent="0.3">
      <c r="N345" s="44"/>
    </row>
    <row r="346" spans="14:14" x14ac:dyDescent="0.3">
      <c r="N346" s="44"/>
    </row>
    <row r="347" spans="14:14" x14ac:dyDescent="0.3">
      <c r="N347" s="44"/>
    </row>
    <row r="348" spans="14:14" x14ac:dyDescent="0.3">
      <c r="N348" s="44"/>
    </row>
    <row r="349" spans="14:14" x14ac:dyDescent="0.3">
      <c r="N349" s="44"/>
    </row>
    <row r="350" spans="14:14" x14ac:dyDescent="0.3">
      <c r="N350" s="44"/>
    </row>
    <row r="351" spans="14:14" x14ac:dyDescent="0.3">
      <c r="N351" s="44"/>
    </row>
    <row r="352" spans="14:14" x14ac:dyDescent="0.3">
      <c r="N352" s="44"/>
    </row>
    <row r="353" spans="14:14" x14ac:dyDescent="0.3">
      <c r="N353" s="44"/>
    </row>
    <row r="354" spans="14:14" x14ac:dyDescent="0.3">
      <c r="N354" s="44"/>
    </row>
    <row r="355" spans="14:14" x14ac:dyDescent="0.3">
      <c r="N355" s="44"/>
    </row>
    <row r="356" spans="14:14" x14ac:dyDescent="0.3">
      <c r="N356" s="44"/>
    </row>
    <row r="357" spans="14:14" x14ac:dyDescent="0.3">
      <c r="N357" s="44"/>
    </row>
    <row r="358" spans="14:14" x14ac:dyDescent="0.3">
      <c r="N358" s="44"/>
    </row>
    <row r="359" spans="14:14" x14ac:dyDescent="0.3">
      <c r="N359" s="44"/>
    </row>
    <row r="360" spans="14:14" x14ac:dyDescent="0.3">
      <c r="N360" s="44"/>
    </row>
    <row r="361" spans="14:14" x14ac:dyDescent="0.3">
      <c r="N361" s="44"/>
    </row>
    <row r="362" spans="14:14" x14ac:dyDescent="0.3">
      <c r="N362" s="44"/>
    </row>
    <row r="363" spans="14:14" x14ac:dyDescent="0.3">
      <c r="N363" s="44"/>
    </row>
    <row r="364" spans="14:14" x14ac:dyDescent="0.3">
      <c r="N364" s="44"/>
    </row>
    <row r="365" spans="14:14" x14ac:dyDescent="0.3">
      <c r="N365" s="44"/>
    </row>
    <row r="366" spans="14:14" x14ac:dyDescent="0.3">
      <c r="N366" s="44"/>
    </row>
    <row r="367" spans="14:14" x14ac:dyDescent="0.3">
      <c r="N367" s="44"/>
    </row>
    <row r="368" spans="14:14" x14ac:dyDescent="0.3">
      <c r="N368" s="44"/>
    </row>
    <row r="369" spans="14:14" x14ac:dyDescent="0.3">
      <c r="N369" s="44"/>
    </row>
    <row r="370" spans="14:14" x14ac:dyDescent="0.3">
      <c r="N370" s="44"/>
    </row>
    <row r="371" spans="14:14" x14ac:dyDescent="0.3">
      <c r="N371" s="44"/>
    </row>
    <row r="372" spans="14:14" x14ac:dyDescent="0.3">
      <c r="N372" s="44"/>
    </row>
    <row r="373" spans="14:14" x14ac:dyDescent="0.3">
      <c r="N373" s="44"/>
    </row>
    <row r="374" spans="14:14" x14ac:dyDescent="0.3">
      <c r="N374" s="44"/>
    </row>
    <row r="375" spans="14:14" x14ac:dyDescent="0.3">
      <c r="N375" s="44"/>
    </row>
    <row r="376" spans="14:14" x14ac:dyDescent="0.3">
      <c r="N376" s="44"/>
    </row>
    <row r="377" spans="14:14" x14ac:dyDescent="0.3">
      <c r="N377" s="44"/>
    </row>
    <row r="378" spans="14:14" x14ac:dyDescent="0.3">
      <c r="N378" s="44"/>
    </row>
    <row r="379" spans="14:14" x14ac:dyDescent="0.3">
      <c r="N379" s="44"/>
    </row>
    <row r="380" spans="14:14" x14ac:dyDescent="0.3">
      <c r="N380" s="44"/>
    </row>
    <row r="381" spans="14:14" x14ac:dyDescent="0.3">
      <c r="N381" s="44"/>
    </row>
    <row r="382" spans="14:14" x14ac:dyDescent="0.3">
      <c r="N382" s="44"/>
    </row>
    <row r="383" spans="14:14" x14ac:dyDescent="0.3">
      <c r="N383" s="44"/>
    </row>
    <row r="384" spans="14:14" x14ac:dyDescent="0.3">
      <c r="N384" s="44"/>
    </row>
    <row r="385" spans="14:14" x14ac:dyDescent="0.3">
      <c r="N385" s="44"/>
    </row>
    <row r="386" spans="14:14" x14ac:dyDescent="0.3">
      <c r="N386" s="44"/>
    </row>
    <row r="387" spans="14:14" x14ac:dyDescent="0.3">
      <c r="N387" s="44"/>
    </row>
    <row r="388" spans="14:14" x14ac:dyDescent="0.3">
      <c r="N388" s="44"/>
    </row>
    <row r="389" spans="14:14" x14ac:dyDescent="0.3">
      <c r="N389" s="44"/>
    </row>
    <row r="390" spans="14:14" x14ac:dyDescent="0.3">
      <c r="N390" s="44"/>
    </row>
    <row r="391" spans="14:14" x14ac:dyDescent="0.3">
      <c r="N391" s="44"/>
    </row>
    <row r="392" spans="14:14" x14ac:dyDescent="0.3">
      <c r="N392" s="44"/>
    </row>
    <row r="393" spans="14:14" x14ac:dyDescent="0.3">
      <c r="N393" s="44"/>
    </row>
    <row r="394" spans="14:14" x14ac:dyDescent="0.3">
      <c r="N394" s="44"/>
    </row>
    <row r="395" spans="14:14" x14ac:dyDescent="0.3">
      <c r="N395" s="44"/>
    </row>
    <row r="396" spans="14:14" x14ac:dyDescent="0.3">
      <c r="N396" s="44"/>
    </row>
    <row r="397" spans="14:14" x14ac:dyDescent="0.3">
      <c r="N397" s="44"/>
    </row>
    <row r="398" spans="14:14" x14ac:dyDescent="0.3">
      <c r="N398" s="44"/>
    </row>
    <row r="399" spans="14:14" x14ac:dyDescent="0.3">
      <c r="N399" s="44"/>
    </row>
    <row r="400" spans="14:14" x14ac:dyDescent="0.3">
      <c r="N400" s="44"/>
    </row>
    <row r="401" spans="14:14" x14ac:dyDescent="0.3">
      <c r="N401" s="44"/>
    </row>
    <row r="402" spans="14:14" x14ac:dyDescent="0.3">
      <c r="N402" s="44"/>
    </row>
    <row r="403" spans="14:14" x14ac:dyDescent="0.3">
      <c r="N403" s="44"/>
    </row>
    <row r="404" spans="14:14" x14ac:dyDescent="0.3">
      <c r="N404" s="44"/>
    </row>
    <row r="405" spans="14:14" x14ac:dyDescent="0.3">
      <c r="N405" s="44"/>
    </row>
    <row r="406" spans="14:14" x14ac:dyDescent="0.3">
      <c r="N406" s="44"/>
    </row>
    <row r="407" spans="14:14" x14ac:dyDescent="0.3">
      <c r="N407" s="44"/>
    </row>
    <row r="408" spans="14:14" x14ac:dyDescent="0.3">
      <c r="N408" s="44"/>
    </row>
    <row r="409" spans="14:14" x14ac:dyDescent="0.3">
      <c r="N409" s="44"/>
    </row>
    <row r="410" spans="14:14" x14ac:dyDescent="0.3">
      <c r="N410" s="44"/>
    </row>
    <row r="411" spans="14:14" x14ac:dyDescent="0.3">
      <c r="N411" s="44"/>
    </row>
    <row r="412" spans="14:14" x14ac:dyDescent="0.3">
      <c r="N412" s="44"/>
    </row>
    <row r="413" spans="14:14" x14ac:dyDescent="0.3">
      <c r="N413" s="44"/>
    </row>
    <row r="414" spans="14:14" x14ac:dyDescent="0.3">
      <c r="N414" s="44"/>
    </row>
    <row r="415" spans="14:14" x14ac:dyDescent="0.3">
      <c r="N415" s="44"/>
    </row>
    <row r="416" spans="14:14" x14ac:dyDescent="0.3">
      <c r="N416" s="44"/>
    </row>
    <row r="417" spans="14:14" x14ac:dyDescent="0.3">
      <c r="N417" s="44"/>
    </row>
    <row r="418" spans="14:14" x14ac:dyDescent="0.3">
      <c r="N418" s="44"/>
    </row>
    <row r="419" spans="14:14" x14ac:dyDescent="0.3">
      <c r="N419" s="44"/>
    </row>
    <row r="420" spans="14:14" x14ac:dyDescent="0.3">
      <c r="N420" s="44"/>
    </row>
    <row r="421" spans="14:14" x14ac:dyDescent="0.3">
      <c r="N421" s="44"/>
    </row>
    <row r="422" spans="14:14" x14ac:dyDescent="0.3">
      <c r="N422" s="44"/>
    </row>
    <row r="423" spans="14:14" x14ac:dyDescent="0.3">
      <c r="N423" s="44"/>
    </row>
    <row r="424" spans="14:14" x14ac:dyDescent="0.3">
      <c r="N424" s="44"/>
    </row>
    <row r="425" spans="14:14" x14ac:dyDescent="0.3">
      <c r="N425" s="44"/>
    </row>
    <row r="426" spans="14:14" x14ac:dyDescent="0.3">
      <c r="N426" s="44"/>
    </row>
    <row r="427" spans="14:14" x14ac:dyDescent="0.3">
      <c r="N427" s="44"/>
    </row>
    <row r="428" spans="14:14" x14ac:dyDescent="0.3">
      <c r="N428" s="44"/>
    </row>
    <row r="429" spans="14:14" x14ac:dyDescent="0.3">
      <c r="N429" s="44"/>
    </row>
    <row r="430" spans="14:14" x14ac:dyDescent="0.3">
      <c r="N430" s="44"/>
    </row>
    <row r="431" spans="14:14" x14ac:dyDescent="0.3">
      <c r="N431" s="44"/>
    </row>
    <row r="432" spans="14:14" x14ac:dyDescent="0.3">
      <c r="N432" s="44"/>
    </row>
    <row r="433" spans="14:14" x14ac:dyDescent="0.3">
      <c r="N433" s="44"/>
    </row>
    <row r="434" spans="14:14" x14ac:dyDescent="0.3">
      <c r="N434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0"/>
  <sheetViews>
    <sheetView showGridLines="0" topLeftCell="A2" workbookViewId="0">
      <selection activeCell="B3" sqref="B3:B19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154</v>
      </c>
      <c r="C3" s="3"/>
      <c r="D3" s="4"/>
      <c r="E3" s="38">
        <f t="shared" ref="E3:E19" ca="1" si="0">VLOOKUP($B3,FinalDealer_vlookup,2,0)</f>
        <v>0</v>
      </c>
      <c r="F3" s="39">
        <f t="shared" ref="F3:F19" ca="1" si="1">VLOOKUP($B3,FinalDealer_vlookup,3,0)</f>
        <v>50</v>
      </c>
      <c r="G3" s="40">
        <v>0</v>
      </c>
      <c r="H3" s="40">
        <f t="shared" ref="H3:H19" ca="1" si="2">VLOOKUP($B3,FinalDealer_vlookup,4,0)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9" ca="1" si="3">VLOOKUP($B3,FinalDealer_vlookup,5,0)</f>
        <v>50</v>
      </c>
    </row>
    <row r="4" spans="1:13" x14ac:dyDescent="0.3">
      <c r="A4" s="16"/>
      <c r="B4" s="4" t="s">
        <v>45</v>
      </c>
      <c r="C4" s="3"/>
      <c r="D4" s="4"/>
      <c r="E4" s="42">
        <f t="shared" ca="1" si="0"/>
        <v>0</v>
      </c>
      <c r="F4" s="39">
        <f t="shared" ca="1" si="1"/>
        <v>125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125</v>
      </c>
    </row>
    <row r="5" spans="1:13" x14ac:dyDescent="0.3">
      <c r="A5" s="16"/>
      <c r="B5" s="4" t="s">
        <v>149</v>
      </c>
      <c r="C5" s="3"/>
      <c r="D5" s="4"/>
      <c r="E5" s="42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10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-10</v>
      </c>
    </row>
    <row r="6" spans="1:13" x14ac:dyDescent="0.3">
      <c r="A6" s="16"/>
      <c r="B6" s="4" t="s">
        <v>148</v>
      </c>
      <c r="C6" s="3"/>
      <c r="D6" s="4"/>
      <c r="E6" s="42">
        <f t="shared" ca="1" si="0"/>
        <v>0</v>
      </c>
      <c r="F6" s="39">
        <f t="shared" ca="1" si="1"/>
        <v>0</v>
      </c>
      <c r="G6" s="39">
        <v>0</v>
      </c>
      <c r="H6" s="39">
        <f t="shared" ca="1" si="2"/>
        <v>10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-10</v>
      </c>
    </row>
    <row r="7" spans="1:13" x14ac:dyDescent="0.3">
      <c r="A7" s="16"/>
      <c r="B7" s="4" t="s">
        <v>151</v>
      </c>
      <c r="C7" s="3"/>
      <c r="D7" s="4"/>
      <c r="E7" s="42">
        <f t="shared" ca="1" si="0"/>
        <v>0</v>
      </c>
      <c r="F7" s="39">
        <f t="shared" ca="1" si="1"/>
        <v>20</v>
      </c>
      <c r="G7" s="39">
        <v>0</v>
      </c>
      <c r="H7" s="39">
        <f t="shared" ca="1" si="2"/>
        <v>3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17</v>
      </c>
    </row>
    <row r="8" spans="1:13" x14ac:dyDescent="0.3">
      <c r="A8" s="16"/>
      <c r="B8" s="4" t="s">
        <v>153</v>
      </c>
      <c r="C8" s="3"/>
      <c r="D8" s="4"/>
      <c r="E8" s="42">
        <f t="shared" ca="1" si="0"/>
        <v>0</v>
      </c>
      <c r="F8" s="39">
        <f t="shared" ca="1" si="1"/>
        <v>120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120</v>
      </c>
    </row>
    <row r="9" spans="1:13" x14ac:dyDescent="0.3">
      <c r="A9" s="16"/>
      <c r="B9" s="4" t="s">
        <v>152</v>
      </c>
      <c r="C9" s="3"/>
      <c r="D9" s="4"/>
      <c r="E9" s="42">
        <f t="shared" ca="1" si="0"/>
        <v>0</v>
      </c>
      <c r="F9" s="39">
        <f t="shared" ca="1" si="1"/>
        <v>100</v>
      </c>
      <c r="G9" s="39">
        <v>0</v>
      </c>
      <c r="H9" s="39">
        <f t="shared" ca="1" si="2"/>
        <v>14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86</v>
      </c>
    </row>
    <row r="10" spans="1:13" x14ac:dyDescent="0.3">
      <c r="A10" s="16"/>
      <c r="B10" s="4" t="s">
        <v>65</v>
      </c>
      <c r="C10" s="3"/>
      <c r="D10" s="4"/>
      <c r="E10" s="42">
        <f t="shared" ca="1" si="0"/>
        <v>0</v>
      </c>
      <c r="F10" s="39">
        <f t="shared" ca="1" si="1"/>
        <v>50</v>
      </c>
      <c r="G10" s="39">
        <v>0</v>
      </c>
      <c r="H10" s="39">
        <f t="shared" ca="1" si="2"/>
        <v>3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47</v>
      </c>
    </row>
    <row r="11" spans="1:13" x14ac:dyDescent="0.3">
      <c r="A11" s="16"/>
      <c r="B11" s="4" t="s">
        <v>63</v>
      </c>
      <c r="C11" s="3"/>
      <c r="D11" s="4"/>
      <c r="E11" s="42">
        <f t="shared" ca="1" si="0"/>
        <v>0</v>
      </c>
      <c r="F11" s="39">
        <f t="shared" ca="1" si="1"/>
        <v>20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20</v>
      </c>
    </row>
    <row r="12" spans="1:13" x14ac:dyDescent="0.3">
      <c r="A12" s="16"/>
      <c r="B12" s="4" t="s">
        <v>155</v>
      </c>
      <c r="C12" s="3"/>
      <c r="D12" s="4"/>
      <c r="E12" s="42">
        <f t="shared" ca="1" si="0"/>
        <v>0</v>
      </c>
      <c r="F12" s="39">
        <f t="shared" ca="1" si="1"/>
        <v>40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40</v>
      </c>
    </row>
    <row r="13" spans="1:13" x14ac:dyDescent="0.3">
      <c r="A13" s="16"/>
      <c r="B13" s="4" t="s">
        <v>70</v>
      </c>
      <c r="C13" s="3"/>
      <c r="D13" s="4"/>
      <c r="E13" s="42">
        <f t="shared" ca="1" si="0"/>
        <v>0</v>
      </c>
      <c r="F13" s="39">
        <f t="shared" ca="1" si="1"/>
        <v>4800</v>
      </c>
      <c r="G13" s="39">
        <v>0</v>
      </c>
      <c r="H13" s="39">
        <f t="shared" ca="1" si="2"/>
        <v>32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4768</v>
      </c>
    </row>
    <row r="14" spans="1:13" x14ac:dyDescent="0.3">
      <c r="A14" s="16"/>
      <c r="B14" s="4" t="s">
        <v>79</v>
      </c>
      <c r="C14" s="3"/>
      <c r="D14" s="4"/>
      <c r="E14" s="42">
        <f t="shared" ca="1" si="0"/>
        <v>0</v>
      </c>
      <c r="F14" s="39">
        <f t="shared" ca="1" si="1"/>
        <v>120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120</v>
      </c>
    </row>
    <row r="15" spans="1:13" x14ac:dyDescent="0.3">
      <c r="A15" s="16"/>
      <c r="B15" s="4" t="s">
        <v>99</v>
      </c>
      <c r="C15" s="3"/>
      <c r="D15" s="4"/>
      <c r="E15" s="42">
        <f t="shared" ca="1" si="0"/>
        <v>0</v>
      </c>
      <c r="F15" s="39">
        <f t="shared" ca="1" si="1"/>
        <v>80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80</v>
      </c>
    </row>
    <row r="16" spans="1:13" x14ac:dyDescent="0.3">
      <c r="A16" s="16"/>
      <c r="B16" s="4" t="s">
        <v>164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v>0</v>
      </c>
      <c r="H16" s="39">
        <f t="shared" ca="1" si="2"/>
        <v>10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-10</v>
      </c>
    </row>
    <row r="17" spans="1:13" x14ac:dyDescent="0.3">
      <c r="A17" s="16"/>
      <c r="B17" s="4" t="s">
        <v>150</v>
      </c>
      <c r="C17" s="3"/>
      <c r="D17" s="4"/>
      <c r="E17" s="42">
        <f t="shared" ca="1" si="0"/>
        <v>0</v>
      </c>
      <c r="F17" s="39">
        <f t="shared" ca="1" si="1"/>
        <v>120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120</v>
      </c>
    </row>
    <row r="18" spans="1:13" x14ac:dyDescent="0.3">
      <c r="A18" s="16"/>
      <c r="B18" s="4" t="s">
        <v>156</v>
      </c>
      <c r="C18" s="3"/>
      <c r="D18" s="4"/>
      <c r="E18" s="42">
        <f t="shared" ca="1" si="0"/>
        <v>0</v>
      </c>
      <c r="F18" s="39">
        <f t="shared" ca="1" si="1"/>
        <v>100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100</v>
      </c>
    </row>
    <row r="19" spans="1:13" ht="15" thickBot="1" x14ac:dyDescent="0.35">
      <c r="A19" s="16"/>
      <c r="B19" s="4" t="s">
        <v>89</v>
      </c>
      <c r="C19" s="3"/>
      <c r="D19" s="4"/>
      <c r="E19" s="42">
        <f t="shared" ca="1" si="0"/>
        <v>0</v>
      </c>
      <c r="F19" s="39">
        <f t="shared" ca="1" si="1"/>
        <v>0</v>
      </c>
      <c r="G19" s="39">
        <v>0</v>
      </c>
      <c r="H19" s="39">
        <f t="shared" ca="1" si="2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0</v>
      </c>
    </row>
    <row r="20" spans="1:13" ht="15" thickBot="1" x14ac:dyDescent="0.35">
      <c r="A20" s="16"/>
      <c r="B20" s="19"/>
      <c r="C20" s="18"/>
      <c r="D20" s="19" t="s">
        <v>18</v>
      </c>
      <c r="E20" s="24">
        <f ca="1">SUM(E3:E19)</f>
        <v>0</v>
      </c>
      <c r="F20" s="24">
        <f ca="1">SUM(F3:F19)</f>
        <v>5745</v>
      </c>
      <c r="G20" s="24">
        <f>SUM(G3:G19)</f>
        <v>0</v>
      </c>
      <c r="H20" s="24">
        <f ca="1">SUM(H3:H19)</f>
        <v>82</v>
      </c>
      <c r="I20" s="24">
        <f>SUM(I3:I19)</f>
        <v>0</v>
      </c>
      <c r="J20" s="24">
        <f>SUM(J3:J19)</f>
        <v>0</v>
      </c>
      <c r="K20" s="24">
        <f>SUM(K3:K19)</f>
        <v>0</v>
      </c>
      <c r="L20" s="24">
        <f>SUM(L3:L19)</f>
        <v>0</v>
      </c>
      <c r="M20" s="25">
        <f ca="1">SUM(M3:M19)</f>
        <v>5663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41"/>
  <sheetViews>
    <sheetView workbookViewId="0">
      <selection activeCell="A6" sqref="A6:M6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14.4" customHeight="1" x14ac:dyDescent="0.3">
      <c r="A3" s="93" t="s">
        <v>145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4.4" customHeight="1" x14ac:dyDescent="0.3">
      <c r="A4" s="93" t="s">
        <v>167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</row>
    <row r="5" spans="1:13" ht="14.4" customHeight="1" x14ac:dyDescent="0.3">
      <c r="A5" s="93" t="s">
        <v>43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14.4" customHeight="1" x14ac:dyDescent="0.3">
      <c r="A6" s="92" t="s">
        <v>56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7" spans="1:13" ht="14.4" customHeight="1" x14ac:dyDescent="0.3">
      <c r="A7" s="92" t="s">
        <v>146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</row>
    <row r="8" spans="1:13" ht="19.8" x14ac:dyDescent="0.3">
      <c r="A8" s="46" t="s">
        <v>12</v>
      </c>
      <c r="B8" s="46" t="s">
        <v>57</v>
      </c>
      <c r="C8" s="46" t="s">
        <v>44</v>
      </c>
      <c r="D8" s="46" t="s">
        <v>58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ht="19.8" x14ac:dyDescent="0.3">
      <c r="A9" s="47" t="s">
        <v>147</v>
      </c>
      <c r="B9" s="48">
        <v>3908350</v>
      </c>
      <c r="C9" s="47" t="s">
        <v>45</v>
      </c>
      <c r="D9" s="48">
        <v>6101665</v>
      </c>
      <c r="E9" s="48">
        <v>-10</v>
      </c>
      <c r="F9" s="48">
        <v>125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  <c r="M9" s="48">
        <v>115</v>
      </c>
    </row>
    <row r="10" spans="1:13" ht="19.8" x14ac:dyDescent="0.3">
      <c r="A10" s="47" t="s">
        <v>147</v>
      </c>
      <c r="B10" s="48">
        <v>3908350</v>
      </c>
      <c r="C10" s="47" t="s">
        <v>148</v>
      </c>
      <c r="D10" s="48">
        <v>79915713</v>
      </c>
      <c r="E10" s="48">
        <v>30</v>
      </c>
      <c r="F10" s="48">
        <v>0</v>
      </c>
      <c r="G10" s="48">
        <v>0</v>
      </c>
      <c r="H10" s="48">
        <v>10</v>
      </c>
      <c r="I10" s="48">
        <v>0</v>
      </c>
      <c r="J10" s="48">
        <v>0</v>
      </c>
      <c r="K10" s="48">
        <v>0</v>
      </c>
      <c r="L10" s="48">
        <v>0</v>
      </c>
      <c r="M10" s="48">
        <v>20</v>
      </c>
    </row>
    <row r="11" spans="1:13" ht="19.8" x14ac:dyDescent="0.3">
      <c r="A11" s="47" t="s">
        <v>147</v>
      </c>
      <c r="B11" s="48">
        <v>3908350</v>
      </c>
      <c r="C11" s="47" t="s">
        <v>149</v>
      </c>
      <c r="D11" s="48">
        <v>79901062</v>
      </c>
      <c r="E11" s="48">
        <v>40</v>
      </c>
      <c r="F11" s="48">
        <v>0</v>
      </c>
      <c r="G11" s="48">
        <v>0</v>
      </c>
      <c r="H11" s="48">
        <v>10</v>
      </c>
      <c r="I11" s="48">
        <v>0</v>
      </c>
      <c r="J11" s="48">
        <v>0</v>
      </c>
      <c r="K11" s="48">
        <v>0</v>
      </c>
      <c r="L11" s="48">
        <v>0</v>
      </c>
      <c r="M11" s="48">
        <v>30</v>
      </c>
    </row>
    <row r="12" spans="1:13" ht="19.8" x14ac:dyDescent="0.3">
      <c r="A12" s="47" t="s">
        <v>147</v>
      </c>
      <c r="B12" s="48">
        <v>3908350</v>
      </c>
      <c r="C12" s="47" t="s">
        <v>150</v>
      </c>
      <c r="D12" s="48">
        <v>86232308</v>
      </c>
      <c r="E12" s="48">
        <v>120</v>
      </c>
      <c r="F12" s="48">
        <v>120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240</v>
      </c>
    </row>
    <row r="13" spans="1:13" ht="19.8" x14ac:dyDescent="0.3">
      <c r="A13" s="47" t="s">
        <v>147</v>
      </c>
      <c r="B13" s="48">
        <v>3908350</v>
      </c>
      <c r="C13" s="47" t="s">
        <v>151</v>
      </c>
      <c r="D13" s="48">
        <v>6077322</v>
      </c>
      <c r="E13" s="48">
        <v>20</v>
      </c>
      <c r="F13" s="48">
        <v>20</v>
      </c>
      <c r="G13" s="48">
        <v>0</v>
      </c>
      <c r="H13" s="48">
        <v>3</v>
      </c>
      <c r="I13" s="48">
        <v>0</v>
      </c>
      <c r="J13" s="48">
        <v>0</v>
      </c>
      <c r="K13" s="48">
        <v>0</v>
      </c>
      <c r="L13" s="48">
        <v>0</v>
      </c>
      <c r="M13" s="48">
        <v>37</v>
      </c>
    </row>
    <row r="14" spans="1:13" ht="19.8" x14ac:dyDescent="0.3">
      <c r="A14" s="47" t="s">
        <v>147</v>
      </c>
      <c r="B14" s="48">
        <v>3908350</v>
      </c>
      <c r="C14" s="47" t="s">
        <v>152</v>
      </c>
      <c r="D14" s="48">
        <v>5999978</v>
      </c>
      <c r="E14" s="48">
        <v>100</v>
      </c>
      <c r="F14" s="48">
        <v>100</v>
      </c>
      <c r="G14" s="48">
        <v>0</v>
      </c>
      <c r="H14" s="48">
        <v>14</v>
      </c>
      <c r="I14" s="48">
        <v>0</v>
      </c>
      <c r="J14" s="48">
        <v>0</v>
      </c>
      <c r="K14" s="48">
        <v>0</v>
      </c>
      <c r="L14" s="48">
        <v>0</v>
      </c>
      <c r="M14" s="48">
        <v>186</v>
      </c>
    </row>
    <row r="15" spans="1:13" ht="19.8" x14ac:dyDescent="0.3">
      <c r="A15" s="47" t="s">
        <v>147</v>
      </c>
      <c r="B15" s="48">
        <v>3908350</v>
      </c>
      <c r="C15" s="47" t="s">
        <v>153</v>
      </c>
      <c r="D15" s="48">
        <v>6112179</v>
      </c>
      <c r="E15" s="48">
        <v>200</v>
      </c>
      <c r="F15" s="48">
        <v>120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320</v>
      </c>
    </row>
    <row r="16" spans="1:13" ht="19.8" x14ac:dyDescent="0.3">
      <c r="A16" s="47" t="s">
        <v>147</v>
      </c>
      <c r="B16" s="48">
        <v>3908350</v>
      </c>
      <c r="C16" s="47" t="s">
        <v>154</v>
      </c>
      <c r="D16" s="48">
        <v>79722869</v>
      </c>
      <c r="E16" s="48">
        <v>0</v>
      </c>
      <c r="F16" s="48">
        <v>50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50</v>
      </c>
    </row>
    <row r="17" spans="1:13" ht="19.8" x14ac:dyDescent="0.3">
      <c r="A17" s="47" t="s">
        <v>147</v>
      </c>
      <c r="B17" s="48">
        <v>3908350</v>
      </c>
      <c r="C17" s="47" t="s">
        <v>63</v>
      </c>
      <c r="D17" s="48">
        <v>5699494</v>
      </c>
      <c r="E17" s="48">
        <v>0</v>
      </c>
      <c r="F17" s="48">
        <v>20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20</v>
      </c>
    </row>
    <row r="18" spans="1:13" ht="19.8" x14ac:dyDescent="0.3">
      <c r="A18" s="47" t="s">
        <v>147</v>
      </c>
      <c r="B18" s="48">
        <v>3908350</v>
      </c>
      <c r="C18" s="47" t="s">
        <v>65</v>
      </c>
      <c r="D18" s="48">
        <v>5703475</v>
      </c>
      <c r="E18" s="48">
        <v>0</v>
      </c>
      <c r="F18" s="48">
        <v>50</v>
      </c>
      <c r="G18" s="48">
        <v>0</v>
      </c>
      <c r="H18" s="48">
        <v>3</v>
      </c>
      <c r="I18" s="48">
        <v>0</v>
      </c>
      <c r="J18" s="48">
        <v>0</v>
      </c>
      <c r="K18" s="48">
        <v>0</v>
      </c>
      <c r="L18" s="48">
        <v>0</v>
      </c>
      <c r="M18" s="48">
        <v>47</v>
      </c>
    </row>
    <row r="19" spans="1:13" ht="19.8" x14ac:dyDescent="0.3">
      <c r="A19" s="47" t="s">
        <v>147</v>
      </c>
      <c r="B19" s="48">
        <v>3908350</v>
      </c>
      <c r="C19" s="47" t="s">
        <v>155</v>
      </c>
      <c r="D19" s="48">
        <v>79224699</v>
      </c>
      <c r="E19" s="48">
        <v>-5</v>
      </c>
      <c r="F19" s="48">
        <v>40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35</v>
      </c>
    </row>
    <row r="20" spans="1:13" ht="19.8" x14ac:dyDescent="0.3">
      <c r="A20" s="47" t="s">
        <v>147</v>
      </c>
      <c r="B20" s="48">
        <v>3908350</v>
      </c>
      <c r="C20" s="47" t="s">
        <v>156</v>
      </c>
      <c r="D20" s="48">
        <v>80942990</v>
      </c>
      <c r="E20" s="48">
        <v>-9</v>
      </c>
      <c r="F20" s="48">
        <v>100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91</v>
      </c>
    </row>
    <row r="21" spans="1:13" ht="19.8" x14ac:dyDescent="0.3">
      <c r="A21" s="47" t="s">
        <v>147</v>
      </c>
      <c r="B21" s="48">
        <v>3908350</v>
      </c>
      <c r="C21" s="47" t="s">
        <v>157</v>
      </c>
      <c r="D21" s="48">
        <v>79682271</v>
      </c>
      <c r="E21" s="48">
        <v>-10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-10</v>
      </c>
    </row>
    <row r="22" spans="1:13" ht="19.8" x14ac:dyDescent="0.3">
      <c r="A22" s="47" t="s">
        <v>147</v>
      </c>
      <c r="B22" s="48">
        <v>3908350</v>
      </c>
      <c r="C22" s="47" t="s">
        <v>158</v>
      </c>
      <c r="D22" s="48">
        <v>79629125</v>
      </c>
      <c r="E22" s="48">
        <v>-5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-5</v>
      </c>
    </row>
    <row r="23" spans="1:13" ht="19.8" x14ac:dyDescent="0.3">
      <c r="A23" s="47" t="s">
        <v>147</v>
      </c>
      <c r="B23" s="48">
        <v>3908350</v>
      </c>
      <c r="C23" s="47" t="s">
        <v>70</v>
      </c>
      <c r="D23" s="48">
        <v>79215304</v>
      </c>
      <c r="E23" s="48">
        <v>-5</v>
      </c>
      <c r="F23" s="48">
        <v>4800</v>
      </c>
      <c r="G23" s="48">
        <v>0</v>
      </c>
      <c r="H23" s="48">
        <v>32</v>
      </c>
      <c r="I23" s="48">
        <v>0</v>
      </c>
      <c r="J23" s="48">
        <v>0</v>
      </c>
      <c r="K23" s="48">
        <v>0</v>
      </c>
      <c r="L23" s="48">
        <v>0</v>
      </c>
      <c r="M23" s="48">
        <v>4763</v>
      </c>
    </row>
    <row r="24" spans="1:13" ht="19.8" x14ac:dyDescent="0.3">
      <c r="A24" s="47" t="s">
        <v>147</v>
      </c>
      <c r="B24" s="48">
        <v>3908350</v>
      </c>
      <c r="C24" s="47" t="s">
        <v>72</v>
      </c>
      <c r="D24" s="48">
        <v>6003167</v>
      </c>
      <c r="E24" s="48">
        <v>20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20</v>
      </c>
    </row>
    <row r="25" spans="1:13" ht="19.8" x14ac:dyDescent="0.3">
      <c r="A25" s="47" t="s">
        <v>147</v>
      </c>
      <c r="B25" s="48">
        <v>3908350</v>
      </c>
      <c r="C25" s="47" t="s">
        <v>159</v>
      </c>
      <c r="D25" s="48">
        <v>79383789</v>
      </c>
      <c r="E25" s="48">
        <v>-25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-25</v>
      </c>
    </row>
    <row r="26" spans="1:13" ht="19.8" x14ac:dyDescent="0.3">
      <c r="A26" s="47" t="s">
        <v>147</v>
      </c>
      <c r="B26" s="48">
        <v>3908350</v>
      </c>
      <c r="C26" s="47" t="s">
        <v>160</v>
      </c>
      <c r="D26" s="48">
        <v>5997541</v>
      </c>
      <c r="E26" s="48">
        <v>10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10</v>
      </c>
    </row>
    <row r="27" spans="1:13" ht="19.8" x14ac:dyDescent="0.3">
      <c r="A27" s="47" t="s">
        <v>147</v>
      </c>
      <c r="B27" s="48">
        <v>3908350</v>
      </c>
      <c r="C27" s="47" t="s">
        <v>76</v>
      </c>
      <c r="D27" s="48">
        <v>79722605</v>
      </c>
      <c r="E27" s="48">
        <v>-10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-10</v>
      </c>
    </row>
    <row r="28" spans="1:13" ht="19.8" x14ac:dyDescent="0.3">
      <c r="A28" s="47" t="s">
        <v>147</v>
      </c>
      <c r="B28" s="48">
        <v>3908350</v>
      </c>
      <c r="C28" s="47" t="s">
        <v>79</v>
      </c>
      <c r="D28" s="48">
        <v>79971362</v>
      </c>
      <c r="E28" s="48">
        <v>-10</v>
      </c>
      <c r="F28" s="48">
        <v>120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110</v>
      </c>
    </row>
    <row r="29" spans="1:13" ht="19.8" x14ac:dyDescent="0.3">
      <c r="A29" s="47" t="s">
        <v>147</v>
      </c>
      <c r="B29" s="48">
        <v>3908350</v>
      </c>
      <c r="C29" s="47" t="s">
        <v>80</v>
      </c>
      <c r="D29" s="48">
        <v>79998538</v>
      </c>
      <c r="E29" s="48">
        <v>-20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-20</v>
      </c>
    </row>
    <row r="30" spans="1:13" ht="19.8" x14ac:dyDescent="0.3">
      <c r="A30" s="47" t="s">
        <v>147</v>
      </c>
      <c r="B30" s="48">
        <v>3908350</v>
      </c>
      <c r="C30" s="47" t="s">
        <v>161</v>
      </c>
      <c r="D30" s="48">
        <v>3825098</v>
      </c>
      <c r="E30" s="48">
        <v>-5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-5</v>
      </c>
    </row>
    <row r="31" spans="1:13" ht="19.8" x14ac:dyDescent="0.3">
      <c r="A31" s="47" t="s">
        <v>147</v>
      </c>
      <c r="B31" s="48">
        <v>3908350</v>
      </c>
      <c r="C31" s="47" t="s">
        <v>86</v>
      </c>
      <c r="D31" s="48">
        <v>5976951</v>
      </c>
      <c r="E31" s="48">
        <v>-215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-215</v>
      </c>
    </row>
    <row r="32" spans="1:13" ht="19.8" x14ac:dyDescent="0.3">
      <c r="A32" s="47" t="s">
        <v>147</v>
      </c>
      <c r="B32" s="48">
        <v>3908350</v>
      </c>
      <c r="C32" s="47" t="s">
        <v>87</v>
      </c>
      <c r="D32" s="48">
        <v>5987678</v>
      </c>
      <c r="E32" s="48">
        <v>-235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-235</v>
      </c>
    </row>
    <row r="33" spans="1:13" ht="19.8" x14ac:dyDescent="0.3">
      <c r="A33" s="47" t="s">
        <v>147</v>
      </c>
      <c r="B33" s="48">
        <v>3908350</v>
      </c>
      <c r="C33" s="47" t="s">
        <v>162</v>
      </c>
      <c r="D33" s="48">
        <v>5975343</v>
      </c>
      <c r="E33" s="48">
        <v>-88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-88</v>
      </c>
    </row>
    <row r="34" spans="1:13" ht="19.8" x14ac:dyDescent="0.3">
      <c r="A34" s="47" t="s">
        <v>147</v>
      </c>
      <c r="B34" s="48">
        <v>3908350</v>
      </c>
      <c r="C34" s="47" t="s">
        <v>163</v>
      </c>
      <c r="D34" s="48">
        <v>84107808</v>
      </c>
      <c r="E34" s="48">
        <v>1400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1400</v>
      </c>
    </row>
    <row r="35" spans="1:13" ht="19.8" x14ac:dyDescent="0.3">
      <c r="A35" s="47" t="s">
        <v>147</v>
      </c>
      <c r="B35" s="48">
        <v>3908350</v>
      </c>
      <c r="C35" s="47" t="s">
        <v>98</v>
      </c>
      <c r="D35" s="48">
        <v>79987870</v>
      </c>
      <c r="E35" s="48">
        <v>60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60</v>
      </c>
    </row>
    <row r="36" spans="1:13" ht="19.8" x14ac:dyDescent="0.3">
      <c r="A36" s="47" t="s">
        <v>147</v>
      </c>
      <c r="B36" s="48">
        <v>3908350</v>
      </c>
      <c r="C36" s="47" t="s">
        <v>99</v>
      </c>
      <c r="D36" s="48">
        <v>79706723</v>
      </c>
      <c r="E36" s="48">
        <v>110</v>
      </c>
      <c r="F36" s="48">
        <v>80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190</v>
      </c>
    </row>
    <row r="37" spans="1:13" ht="19.8" x14ac:dyDescent="0.3">
      <c r="A37" s="47" t="s">
        <v>147</v>
      </c>
      <c r="B37" s="48">
        <v>3908350</v>
      </c>
      <c r="C37" s="47" t="s">
        <v>100</v>
      </c>
      <c r="D37" s="48">
        <v>79641931</v>
      </c>
      <c r="E37" s="48">
        <v>-10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-10</v>
      </c>
    </row>
    <row r="38" spans="1:13" ht="19.8" x14ac:dyDescent="0.3">
      <c r="A38" s="47" t="s">
        <v>147</v>
      </c>
      <c r="B38" s="48">
        <v>3908350</v>
      </c>
      <c r="C38" s="47" t="s">
        <v>164</v>
      </c>
      <c r="D38" s="48">
        <v>5994151</v>
      </c>
      <c r="E38" s="48">
        <v>0</v>
      </c>
      <c r="F38" s="48">
        <v>0</v>
      </c>
      <c r="G38" s="48">
        <v>0</v>
      </c>
      <c r="H38" s="48">
        <v>10</v>
      </c>
      <c r="I38" s="48">
        <v>0</v>
      </c>
      <c r="J38" s="48">
        <v>0</v>
      </c>
      <c r="K38" s="48">
        <v>0</v>
      </c>
      <c r="L38" s="48">
        <v>0</v>
      </c>
      <c r="M38" s="48">
        <v>-10</v>
      </c>
    </row>
    <row r="39" spans="1:13" ht="19.8" x14ac:dyDescent="0.3">
      <c r="A39" s="47" t="s">
        <v>147</v>
      </c>
      <c r="B39" s="48">
        <v>3908350</v>
      </c>
      <c r="C39" s="47" t="s">
        <v>116</v>
      </c>
      <c r="D39" s="48">
        <v>84911186</v>
      </c>
      <c r="E39" s="48">
        <v>-20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-20</v>
      </c>
    </row>
    <row r="40" spans="1:13" ht="19.8" x14ac:dyDescent="0.3">
      <c r="A40" s="47" t="s">
        <v>147</v>
      </c>
      <c r="B40" s="48">
        <v>3908350</v>
      </c>
      <c r="C40" s="47" t="s">
        <v>165</v>
      </c>
      <c r="D40" s="48">
        <v>5962667</v>
      </c>
      <c r="E40" s="48">
        <v>-111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-111</v>
      </c>
    </row>
    <row r="41" spans="1:13" x14ac:dyDescent="0.3">
      <c r="A41" s="64" t="s">
        <v>105</v>
      </c>
      <c r="B41" s="47"/>
      <c r="C41" s="47"/>
      <c r="D41" s="47"/>
      <c r="E41" s="48">
        <v>1317</v>
      </c>
      <c r="F41" s="48">
        <v>5745</v>
      </c>
      <c r="G41" s="48">
        <v>0</v>
      </c>
      <c r="H41" s="48">
        <v>82</v>
      </c>
      <c r="I41" s="48">
        <v>0</v>
      </c>
      <c r="J41" s="48">
        <v>0</v>
      </c>
      <c r="K41" s="48">
        <v>0</v>
      </c>
      <c r="L41" s="48">
        <v>0</v>
      </c>
      <c r="M41" s="48">
        <v>6980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4"/>
  <sheetViews>
    <sheetView topLeftCell="A43" workbookViewId="0">
      <selection activeCell="J46" sqref="J46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45</v>
      </c>
      <c r="B1">
        <f>VLOOKUP(A1,'[2]Opration TeamMember_ItemMaster_'!$B$9:$E$991,4,0)</f>
        <v>16</v>
      </c>
      <c r="C1">
        <v>899</v>
      </c>
    </row>
    <row r="2" spans="1:3" x14ac:dyDescent="0.3">
      <c r="A2" t="s">
        <v>42</v>
      </c>
      <c r="B2">
        <f>VLOOKUP(A2,'[2]Opration TeamMember_ItemMaster_'!$B$9:$E$991,4,0)</f>
        <v>408</v>
      </c>
      <c r="C2">
        <v>249</v>
      </c>
    </row>
    <row r="3" spans="1:3" x14ac:dyDescent="0.3">
      <c r="A3" t="s">
        <v>59</v>
      </c>
      <c r="B3">
        <f>VLOOKUP(A3,'[2]Opration TeamMember_ItemMaster_'!$B$9:$E$991,4,0)</f>
        <v>409</v>
      </c>
      <c r="C3">
        <v>5</v>
      </c>
    </row>
    <row r="4" spans="1:3" x14ac:dyDescent="0.3">
      <c r="A4" t="s">
        <v>60</v>
      </c>
      <c r="B4">
        <f>VLOOKUP(A4,'[2]Opration TeamMember_ItemMaster_'!$B$9:$E$991,4,0)</f>
        <v>410</v>
      </c>
      <c r="C4">
        <v>170</v>
      </c>
    </row>
    <row r="5" spans="1:3" x14ac:dyDescent="0.3">
      <c r="A5" t="s">
        <v>61</v>
      </c>
      <c r="B5">
        <f>VLOOKUP(A5,'[2]Opration TeamMember_ItemMaster_'!$B$9:$E$991,4,0)</f>
        <v>112</v>
      </c>
      <c r="C5">
        <v>82</v>
      </c>
    </row>
    <row r="6" spans="1:3" x14ac:dyDescent="0.3">
      <c r="A6" t="s">
        <v>62</v>
      </c>
      <c r="B6">
        <f>VLOOKUP(A6,'[2]Opration TeamMember_ItemMaster_'!$B$9:$E$991,4,0)</f>
        <v>113</v>
      </c>
      <c r="C6">
        <v>0</v>
      </c>
    </row>
    <row r="7" spans="1:3" x14ac:dyDescent="0.3">
      <c r="A7" t="s">
        <v>63</v>
      </c>
      <c r="B7">
        <f>VLOOKUP(A7,'[2]Opration TeamMember_ItemMaster_'!$B$9:$E$991,4,0)</f>
        <v>114</v>
      </c>
      <c r="C7">
        <v>8</v>
      </c>
    </row>
    <row r="8" spans="1:3" x14ac:dyDescent="0.3">
      <c r="A8" t="s">
        <v>64</v>
      </c>
      <c r="B8">
        <f>VLOOKUP(A8,'[2]Opration TeamMember_ItemMaster_'!$B$9:$E$991,4,0)</f>
        <v>115</v>
      </c>
      <c r="C8">
        <v>19</v>
      </c>
    </row>
    <row r="9" spans="1:3" x14ac:dyDescent="0.3">
      <c r="A9" t="s">
        <v>65</v>
      </c>
      <c r="B9">
        <f>VLOOKUP(A9,'[2]Opration TeamMember_ItemMaster_'!$B$9:$E$991,4,0)</f>
        <v>116</v>
      </c>
      <c r="C9">
        <v>37</v>
      </c>
    </row>
    <row r="10" spans="1:3" x14ac:dyDescent="0.3">
      <c r="A10" t="s">
        <v>66</v>
      </c>
      <c r="B10">
        <f>VLOOKUP(A10,'[2]Opration TeamMember_ItemMaster_'!$B$9:$E$991,4,0)</f>
        <v>118</v>
      </c>
      <c r="C10">
        <v>2</v>
      </c>
    </row>
    <row r="11" spans="1:3" x14ac:dyDescent="0.3">
      <c r="A11" t="s">
        <v>67</v>
      </c>
      <c r="B11">
        <f>VLOOKUP(A11,'[2]Opration TeamMember_ItemMaster_'!$B$9:$E$991,4,0)</f>
        <v>120</v>
      </c>
      <c r="C11">
        <v>26</v>
      </c>
    </row>
    <row r="12" spans="1:3" x14ac:dyDescent="0.3">
      <c r="A12" t="s">
        <v>68</v>
      </c>
      <c r="B12">
        <f>VLOOKUP(A12,'[2]Opration TeamMember_ItemMaster_'!$B$9:$E$991,4,0)</f>
        <v>126</v>
      </c>
      <c r="C12">
        <v>19</v>
      </c>
    </row>
    <row r="13" spans="1:3" x14ac:dyDescent="0.3">
      <c r="A13" t="s">
        <v>69</v>
      </c>
      <c r="B13">
        <f>VLOOKUP(A13,'[2]Opration TeamMember_ItemMaster_'!$B$9:$E$991,4,0)</f>
        <v>182</v>
      </c>
      <c r="C13">
        <v>40</v>
      </c>
    </row>
    <row r="14" spans="1:3" x14ac:dyDescent="0.3">
      <c r="A14" t="s">
        <v>70</v>
      </c>
      <c r="B14">
        <f>VLOOKUP(A14,'[2]Opration TeamMember_ItemMaster_'!$B$9:$E$991,4,0)</f>
        <v>199</v>
      </c>
      <c r="C14">
        <v>2284</v>
      </c>
    </row>
    <row r="15" spans="1:3" x14ac:dyDescent="0.3">
      <c r="A15" t="s">
        <v>71</v>
      </c>
      <c r="B15">
        <f>VLOOKUP(A15,'[2]Opration TeamMember_ItemMaster_'!$B$9:$E$991,4,0)</f>
        <v>417</v>
      </c>
      <c r="C15">
        <v>15</v>
      </c>
    </row>
    <row r="16" spans="1:3" x14ac:dyDescent="0.3">
      <c r="A16" t="s">
        <v>72</v>
      </c>
      <c r="B16">
        <f>VLOOKUP(A16,'[2]Opration TeamMember_ItemMaster_'!$B$9:$E$991,4,0)</f>
        <v>205</v>
      </c>
      <c r="C16">
        <v>0</v>
      </c>
    </row>
    <row r="17" spans="1:3" x14ac:dyDescent="0.3">
      <c r="A17" t="s">
        <v>73</v>
      </c>
      <c r="B17">
        <f>VLOOKUP(A17,'[2]Opration TeamMember_ItemMaster_'!$B$9:$E$991,4,0)</f>
        <v>207</v>
      </c>
      <c r="C17">
        <v>11</v>
      </c>
    </row>
    <row r="18" spans="1:3" x14ac:dyDescent="0.3">
      <c r="A18" t="s">
        <v>74</v>
      </c>
      <c r="B18">
        <f>VLOOKUP(A18,'[2]Opration TeamMember_ItemMaster_'!$B$9:$E$991,4,0)</f>
        <v>225</v>
      </c>
      <c r="C18">
        <v>17</v>
      </c>
    </row>
    <row r="19" spans="1:3" x14ac:dyDescent="0.3">
      <c r="A19" t="s">
        <v>75</v>
      </c>
      <c r="B19">
        <f>VLOOKUP(A19,'[2]Opration TeamMember_ItemMaster_'!$B$9:$E$991,4,0)</f>
        <v>272</v>
      </c>
      <c r="C19">
        <v>82</v>
      </c>
    </row>
    <row r="20" spans="1:3" x14ac:dyDescent="0.3">
      <c r="A20" t="s">
        <v>76</v>
      </c>
      <c r="B20">
        <f>VLOOKUP(A20,'[2]Opration TeamMember_ItemMaster_'!$B$9:$E$991,4,0)</f>
        <v>274</v>
      </c>
      <c r="C20">
        <v>27</v>
      </c>
    </row>
    <row r="21" spans="1:3" x14ac:dyDescent="0.3">
      <c r="A21" t="s">
        <v>77</v>
      </c>
      <c r="B21">
        <f>VLOOKUP(A21,'[2]Opration TeamMember_ItemMaster_'!$B$9:$E$991,4,0)</f>
        <v>295</v>
      </c>
      <c r="C21">
        <v>79</v>
      </c>
    </row>
    <row r="22" spans="1:3" x14ac:dyDescent="0.3">
      <c r="A22" t="s">
        <v>78</v>
      </c>
      <c r="B22">
        <f>VLOOKUP(A22,'[2]Opration TeamMember_ItemMaster_'!$B$9:$E$991,4,0)</f>
        <v>297</v>
      </c>
      <c r="C22">
        <v>39</v>
      </c>
    </row>
    <row r="23" spans="1:3" x14ac:dyDescent="0.3">
      <c r="A23" t="s">
        <v>79</v>
      </c>
      <c r="B23">
        <f>VLOOKUP(A23,'[2]Opration TeamMember_ItemMaster_'!$B$9:$E$991,4,0)</f>
        <v>299</v>
      </c>
      <c r="C23">
        <v>5</v>
      </c>
    </row>
    <row r="24" spans="1:3" x14ac:dyDescent="0.3">
      <c r="A24" t="s">
        <v>80</v>
      </c>
      <c r="B24">
        <f>VLOOKUP(A24,'[2]Opration TeamMember_ItemMaster_'!$B$9:$E$991,4,0)</f>
        <v>300</v>
      </c>
      <c r="C24">
        <v>81</v>
      </c>
    </row>
    <row r="25" spans="1:3" x14ac:dyDescent="0.3">
      <c r="A25" t="s">
        <v>81</v>
      </c>
      <c r="B25">
        <f>VLOOKUP(A25,'[2]Opration TeamMember_ItemMaster_'!$B$9:$E$991,4,0)</f>
        <v>421</v>
      </c>
      <c r="C25">
        <v>39</v>
      </c>
    </row>
    <row r="26" spans="1:3" x14ac:dyDescent="0.3">
      <c r="A26" t="s">
        <v>82</v>
      </c>
      <c r="B26">
        <f>VLOOKUP(A26,'[2]Opration TeamMember_ItemMaster_'!$B$9:$E$991,4,0)</f>
        <v>423</v>
      </c>
      <c r="C26">
        <v>206</v>
      </c>
    </row>
    <row r="27" spans="1:3" x14ac:dyDescent="0.3">
      <c r="A27" t="s">
        <v>83</v>
      </c>
      <c r="B27">
        <f>VLOOKUP(A27,'[2]Opration TeamMember_ItemMaster_'!$B$9:$E$991,4,0)</f>
        <v>310</v>
      </c>
      <c r="C27">
        <v>20</v>
      </c>
    </row>
    <row r="28" spans="1:3" x14ac:dyDescent="0.3">
      <c r="A28" t="s">
        <v>84</v>
      </c>
      <c r="B28">
        <f>VLOOKUP(A28,'[2]Opration TeamMember_ItemMaster_'!$B$9:$E$991,4,0)</f>
        <v>424</v>
      </c>
      <c r="C28">
        <v>87</v>
      </c>
    </row>
    <row r="29" spans="1:3" x14ac:dyDescent="0.3">
      <c r="A29" t="s">
        <v>85</v>
      </c>
      <c r="B29">
        <f>VLOOKUP(A29,'[2]Opration TeamMember_ItemMaster_'!$B$9:$E$991,4,0)</f>
        <v>426</v>
      </c>
      <c r="C29">
        <v>124</v>
      </c>
    </row>
    <row r="30" spans="1:3" x14ac:dyDescent="0.3">
      <c r="A30" t="s">
        <v>86</v>
      </c>
      <c r="B30">
        <f>VLOOKUP(A30,'[2]Opration TeamMember_ItemMaster_'!$B$9:$E$991,4,0)</f>
        <v>325</v>
      </c>
      <c r="C30">
        <v>73</v>
      </c>
    </row>
    <row r="31" spans="1:3" x14ac:dyDescent="0.3">
      <c r="A31" t="s">
        <v>87</v>
      </c>
      <c r="B31">
        <f>VLOOKUP(A31,'[2]Opration TeamMember_ItemMaster_'!$B$9:$E$991,4,0)</f>
        <v>326</v>
      </c>
      <c r="C31">
        <v>76</v>
      </c>
    </row>
    <row r="32" spans="1:3" x14ac:dyDescent="0.3">
      <c r="A32" t="s">
        <v>88</v>
      </c>
      <c r="B32">
        <f>VLOOKUP(A32,'[2]Opration TeamMember_ItemMaster_'!$B$9:$E$991,4,0)</f>
        <v>333</v>
      </c>
      <c r="C32">
        <v>0</v>
      </c>
    </row>
    <row r="33" spans="1:3" x14ac:dyDescent="0.3">
      <c r="A33" t="s">
        <v>89</v>
      </c>
      <c r="B33">
        <f>VLOOKUP(A33,'[2]Opration TeamMember_ItemMaster_'!$B$9:$E$991,4,0)</f>
        <v>335</v>
      </c>
      <c r="C33">
        <v>489</v>
      </c>
    </row>
    <row r="34" spans="1:3" x14ac:dyDescent="0.3">
      <c r="A34" t="s">
        <v>90</v>
      </c>
      <c r="B34">
        <f>VLOOKUP(A34,'[2]Opration TeamMember_ItemMaster_'!$B$9:$E$991,4,0)</f>
        <v>336</v>
      </c>
      <c r="C34">
        <v>26</v>
      </c>
    </row>
    <row r="35" spans="1:3" x14ac:dyDescent="0.3">
      <c r="A35" t="s">
        <v>91</v>
      </c>
      <c r="B35">
        <f>VLOOKUP(A35,'[2]Opration TeamMember_ItemMaster_'!$B$9:$E$991,4,0)</f>
        <v>338</v>
      </c>
      <c r="C35">
        <v>-29</v>
      </c>
    </row>
    <row r="36" spans="1:3" x14ac:dyDescent="0.3">
      <c r="A36" t="s">
        <v>92</v>
      </c>
      <c r="B36">
        <f>VLOOKUP(A36,'[2]Opration TeamMember_ItemMaster_'!$B$9:$E$991,4,0)</f>
        <v>339</v>
      </c>
      <c r="C36">
        <v>11</v>
      </c>
    </row>
    <row r="37" spans="1:3" x14ac:dyDescent="0.3">
      <c r="A37" t="s">
        <v>93</v>
      </c>
      <c r="B37">
        <f>VLOOKUP(A37,'[2]Opration TeamMember_ItemMaster_'!$B$9:$E$991,4,0)</f>
        <v>427</v>
      </c>
      <c r="C37">
        <v>-2</v>
      </c>
    </row>
    <row r="38" spans="1:3" x14ac:dyDescent="0.3">
      <c r="A38" t="s">
        <v>94</v>
      </c>
      <c r="B38">
        <f>VLOOKUP(A38,'[2]Opration TeamMember_ItemMaster_'!$B$9:$E$991,4,0)</f>
        <v>428</v>
      </c>
      <c r="C38">
        <v>0</v>
      </c>
    </row>
    <row r="39" spans="1:3" x14ac:dyDescent="0.3">
      <c r="A39" t="s">
        <v>95</v>
      </c>
      <c r="B39">
        <f>VLOOKUP(A39,'[2]Opration TeamMember_ItemMaster_'!$B$9:$E$991,4,0)</f>
        <v>431</v>
      </c>
      <c r="C39">
        <v>17</v>
      </c>
    </row>
    <row r="40" spans="1:3" x14ac:dyDescent="0.3">
      <c r="A40" t="s">
        <v>96</v>
      </c>
      <c r="B40">
        <f>VLOOKUP(A40,'[2]Opration TeamMember_ItemMaster_'!$B$9:$E$991,4,0)</f>
        <v>432</v>
      </c>
      <c r="C40">
        <v>0</v>
      </c>
    </row>
    <row r="41" spans="1:3" x14ac:dyDescent="0.3">
      <c r="A41" t="s">
        <v>97</v>
      </c>
      <c r="B41">
        <f>VLOOKUP(A41,'[2]Opration TeamMember_ItemMaster_'!$B$9:$E$991,4,0)</f>
        <v>365</v>
      </c>
      <c r="C41">
        <v>5</v>
      </c>
    </row>
    <row r="42" spans="1:3" x14ac:dyDescent="0.3">
      <c r="A42" t="s">
        <v>98</v>
      </c>
      <c r="B42">
        <f>VLOOKUP(A42,'[2]Opration TeamMember_ItemMaster_'!$B$9:$E$991,4,0)</f>
        <v>366</v>
      </c>
      <c r="C42">
        <v>37</v>
      </c>
    </row>
    <row r="43" spans="1:3" x14ac:dyDescent="0.3">
      <c r="A43" t="s">
        <v>99</v>
      </c>
      <c r="B43">
        <f>VLOOKUP(A43,'[2]Opration TeamMember_ItemMaster_'!$B$9:$E$991,4,0)</f>
        <v>368</v>
      </c>
      <c r="C43">
        <v>150</v>
      </c>
    </row>
    <row r="44" spans="1:3" x14ac:dyDescent="0.3">
      <c r="A44" t="s">
        <v>100</v>
      </c>
      <c r="B44">
        <f>VLOOKUP(A44,'[2]Opration TeamMember_ItemMaster_'!$B$9:$E$991,4,0)</f>
        <v>370</v>
      </c>
      <c r="C44">
        <v>134</v>
      </c>
    </row>
    <row r="45" spans="1:3" x14ac:dyDescent="0.3">
      <c r="A45" t="s">
        <v>101</v>
      </c>
      <c r="B45">
        <f>VLOOKUP(A45,'[2]Opration TeamMember_ItemMaster_'!$B$9:$E$991,4,0)</f>
        <v>433</v>
      </c>
      <c r="C45">
        <v>-168</v>
      </c>
    </row>
    <row r="46" spans="1:3" x14ac:dyDescent="0.3">
      <c r="A46" t="s">
        <v>102</v>
      </c>
      <c r="B46">
        <f>VLOOKUP(A46,'[2]Opration TeamMember_ItemMaster_'!$B$9:$E$991,4,0)</f>
        <v>434</v>
      </c>
      <c r="C46">
        <v>8</v>
      </c>
    </row>
    <row r="47" spans="1:3" x14ac:dyDescent="0.3">
      <c r="A47" t="s">
        <v>103</v>
      </c>
      <c r="B47">
        <f>VLOOKUP(A47,'[2]Opration TeamMember_ItemMaster_'!$B$9:$E$991,4,0)</f>
        <v>400</v>
      </c>
      <c r="C47">
        <v>0</v>
      </c>
    </row>
    <row r="48" spans="1:3" x14ac:dyDescent="0.3">
      <c r="A48" t="s">
        <v>104</v>
      </c>
      <c r="B48">
        <f>VLOOKUP(A48,'[2]Opration TeamMember_ItemMaster_'!$B$9:$E$991,4,0)</f>
        <v>928</v>
      </c>
      <c r="C48">
        <v>0</v>
      </c>
    </row>
    <row r="49" spans="1:3" x14ac:dyDescent="0.3">
      <c r="A49" t="s">
        <v>106</v>
      </c>
      <c r="B49">
        <f>VLOOKUP(A49,'[2]Opration TeamMember_ItemMaster_'!$B$9:$E$991,4,0)</f>
        <v>34</v>
      </c>
      <c r="C49">
        <v>0</v>
      </c>
    </row>
    <row r="50" spans="1:3" x14ac:dyDescent="0.3">
      <c r="A50" t="s">
        <v>107</v>
      </c>
      <c r="B50">
        <f>VLOOKUP(A50,'[2]Opration TeamMember_ItemMaster_'!$B$9:$E$991,4,0)</f>
        <v>144</v>
      </c>
      <c r="C50">
        <v>0</v>
      </c>
    </row>
    <row r="51" spans="1:3" x14ac:dyDescent="0.3">
      <c r="A51" t="s">
        <v>108</v>
      </c>
      <c r="B51">
        <f>VLOOKUP(A51,'[2]Opration TeamMember_ItemMaster_'!$B$9:$E$991,4,0)</f>
        <v>148</v>
      </c>
      <c r="C51">
        <v>0</v>
      </c>
    </row>
    <row r="52" spans="1:3" x14ac:dyDescent="0.3">
      <c r="A52" t="s">
        <v>109</v>
      </c>
      <c r="B52">
        <f>VLOOKUP(A52,'[2]Opration TeamMember_ItemMaster_'!$B$9:$E$991,4,0)</f>
        <v>178</v>
      </c>
      <c r="C52">
        <v>0</v>
      </c>
    </row>
    <row r="53" spans="1:3" x14ac:dyDescent="0.3">
      <c r="A53" t="s">
        <v>110</v>
      </c>
      <c r="B53">
        <f>VLOOKUP(A53,'[2]Opration TeamMember_ItemMaster_'!$B$9:$E$991,4,0)</f>
        <v>180</v>
      </c>
      <c r="C53">
        <v>2</v>
      </c>
    </row>
    <row r="54" spans="1:3" x14ac:dyDescent="0.3">
      <c r="A54" t="s">
        <v>111</v>
      </c>
      <c r="B54">
        <f>VLOOKUP(A54,'[2]Opration TeamMember_ItemMaster_'!$B$9:$E$991,4,0)</f>
        <v>204</v>
      </c>
      <c r="C54">
        <v>7</v>
      </c>
    </row>
    <row r="55" spans="1:3" x14ac:dyDescent="0.3">
      <c r="A55" t="s">
        <v>112</v>
      </c>
      <c r="B55">
        <f>VLOOKUP(A55,'[2]Opration TeamMember_ItemMaster_'!$B$9:$E$991,4,0)</f>
        <v>206</v>
      </c>
      <c r="C55">
        <v>2</v>
      </c>
    </row>
    <row r="56" spans="1:3" x14ac:dyDescent="0.3">
      <c r="A56" t="s">
        <v>113</v>
      </c>
      <c r="B56">
        <f>VLOOKUP(A56,'[2]Opration TeamMember_ItemMaster_'!$B$9:$E$991,4,0)</f>
        <v>266</v>
      </c>
      <c r="C56">
        <v>0</v>
      </c>
    </row>
    <row r="57" spans="1:3" x14ac:dyDescent="0.3">
      <c r="A57" t="s">
        <v>114</v>
      </c>
      <c r="B57">
        <f>VLOOKUP(A57,'[2]Opration TeamMember_ItemMaster_'!$B$9:$E$991,4,0)</f>
        <v>267</v>
      </c>
      <c r="C57">
        <v>-12</v>
      </c>
    </row>
    <row r="58" spans="1:3" x14ac:dyDescent="0.3">
      <c r="A58" t="s">
        <v>115</v>
      </c>
      <c r="B58">
        <f>VLOOKUP(A58,'[2]Opration TeamMember_ItemMaster_'!$B$9:$E$991,4,0)</f>
        <v>271</v>
      </c>
      <c r="C58">
        <v>0</v>
      </c>
    </row>
    <row r="59" spans="1:3" x14ac:dyDescent="0.3">
      <c r="A59" t="s">
        <v>116</v>
      </c>
      <c r="B59">
        <f>VLOOKUP(A59,'[2]Opration TeamMember_ItemMaster_'!$B$9:$E$991,4,0)</f>
        <v>320</v>
      </c>
      <c r="C59">
        <v>0</v>
      </c>
    </row>
    <row r="60" spans="1:3" x14ac:dyDescent="0.3">
      <c r="A60" t="s">
        <v>117</v>
      </c>
      <c r="B60">
        <f>VLOOKUP(A60,'[2]Opration TeamMember_ItemMaster_'!$B$9:$E$991,4,0)</f>
        <v>119</v>
      </c>
      <c r="C60">
        <v>0</v>
      </c>
    </row>
    <row r="61" spans="1:3" x14ac:dyDescent="0.3">
      <c r="A61" t="s">
        <v>118</v>
      </c>
      <c r="B61">
        <f>VLOOKUP(A61,'[2]Opration TeamMember_ItemMaster_'!$B$9:$E$991,4,0)</f>
        <v>217</v>
      </c>
      <c r="C61">
        <v>12</v>
      </c>
    </row>
    <row r="62" spans="1:3" x14ac:dyDescent="0.3">
      <c r="A62" t="s">
        <v>119</v>
      </c>
      <c r="B62">
        <f>VLOOKUP(A62,'[2]Opration TeamMember_ItemMaster_'!$B$9:$E$991,4,0)</f>
        <v>183</v>
      </c>
      <c r="C62">
        <v>1080</v>
      </c>
    </row>
    <row r="63" spans="1:3" x14ac:dyDescent="0.3">
      <c r="A63" t="s">
        <v>120</v>
      </c>
      <c r="B63">
        <f>VLOOKUP(A63,'[2]Opration TeamMember_ItemMaster_'!$B$9:$E$991,4,0)</f>
        <v>422</v>
      </c>
      <c r="C63">
        <v>2</v>
      </c>
    </row>
    <row r="64" spans="1:3" x14ac:dyDescent="0.3">
      <c r="A64" t="s">
        <v>121</v>
      </c>
      <c r="B64">
        <f>VLOOKUP(A64,'[2]Opration TeamMember_ItemMaster_'!$B$9:$E$991,4,0)</f>
        <v>360</v>
      </c>
      <c r="C64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3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12.88671875" bestFit="1" customWidth="1"/>
  </cols>
  <sheetData>
    <row r="1" spans="1:29" ht="15" thickBot="1" x14ac:dyDescent="0.35">
      <c r="A1" s="5"/>
      <c r="B1" s="94" t="s">
        <v>169</v>
      </c>
      <c r="C1" s="95"/>
      <c r="D1" s="95"/>
      <c r="E1" s="95"/>
      <c r="F1" s="95"/>
      <c r="G1" s="95"/>
      <c r="H1" s="95"/>
      <c r="I1" s="95"/>
      <c r="J1" s="96"/>
      <c r="K1" s="94" t="s">
        <v>170</v>
      </c>
      <c r="L1" s="95"/>
      <c r="M1" s="95"/>
      <c r="N1" s="95"/>
      <c r="O1" s="95"/>
      <c r="P1" s="95"/>
      <c r="Q1" s="95"/>
      <c r="R1" s="95"/>
      <c r="S1" s="96"/>
      <c r="T1" s="94" t="s">
        <v>13</v>
      </c>
      <c r="U1" s="95"/>
      <c r="V1" s="95"/>
      <c r="W1" s="95"/>
      <c r="X1" s="95"/>
      <c r="Y1" s="95"/>
      <c r="Z1" s="95"/>
      <c r="AA1" s="95"/>
      <c r="AB1" s="9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154</v>
      </c>
      <c r="B4" s="20">
        <v>0</v>
      </c>
      <c r="C4" s="20">
        <v>50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50</v>
      </c>
      <c r="K4" s="27">
        <v>0</v>
      </c>
      <c r="L4" s="28">
        <v>50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50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45</v>
      </c>
      <c r="B5" s="20">
        <v>-10</v>
      </c>
      <c r="C5" s="20">
        <v>125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115</v>
      </c>
      <c r="K5" s="27">
        <v>0</v>
      </c>
      <c r="L5" s="20">
        <v>125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125</v>
      </c>
      <c r="T5" s="20">
        <f t="shared" ref="T5:T37" si="1">B5-K5</f>
        <v>-10</v>
      </c>
      <c r="U5" s="20">
        <f t="shared" ref="U5:U37" si="2">C5-L5</f>
        <v>0</v>
      </c>
      <c r="V5" s="20">
        <f t="shared" ref="V5:V37" si="3">D5-M5</f>
        <v>0</v>
      </c>
      <c r="W5" s="20">
        <f t="shared" ref="W5:W37" si="4">E5-N5</f>
        <v>0</v>
      </c>
      <c r="X5" s="20">
        <f t="shared" ref="X5:X37" si="5">F5-O5</f>
        <v>0</v>
      </c>
      <c r="Y5" s="20">
        <f t="shared" ref="Y5:Y37" si="6">G5-P5</f>
        <v>0</v>
      </c>
      <c r="Z5" s="20">
        <f t="shared" ref="Z5:Z37" si="7">H5-Q5</f>
        <v>0</v>
      </c>
      <c r="AA5" s="20">
        <f t="shared" ref="AA5:AA37" si="8">I5-R5</f>
        <v>0</v>
      </c>
      <c r="AB5" s="20">
        <f t="shared" ref="AB5:AB37" si="9">J5-S5</f>
        <v>-10</v>
      </c>
      <c r="AC5" s="17" t="s">
        <v>168</v>
      </c>
    </row>
    <row r="6" spans="1:29" x14ac:dyDescent="0.3">
      <c r="A6" s="17" t="s">
        <v>149</v>
      </c>
      <c r="B6" s="20">
        <v>40</v>
      </c>
      <c r="C6" s="20">
        <v>0</v>
      </c>
      <c r="D6" s="20">
        <v>0</v>
      </c>
      <c r="E6" s="20">
        <v>10</v>
      </c>
      <c r="F6" s="20">
        <v>0</v>
      </c>
      <c r="G6" s="20">
        <v>0</v>
      </c>
      <c r="H6" s="20">
        <v>0</v>
      </c>
      <c r="I6" s="20">
        <v>0</v>
      </c>
      <c r="J6" s="26">
        <v>30</v>
      </c>
      <c r="K6" s="27">
        <v>0</v>
      </c>
      <c r="L6" s="20">
        <v>0</v>
      </c>
      <c r="M6" s="20">
        <v>0</v>
      </c>
      <c r="N6" s="20">
        <v>10</v>
      </c>
      <c r="O6" s="20">
        <v>0</v>
      </c>
      <c r="P6" s="20">
        <v>0</v>
      </c>
      <c r="Q6" s="20">
        <v>0</v>
      </c>
      <c r="R6" s="20">
        <v>0</v>
      </c>
      <c r="S6" s="26">
        <v>-10</v>
      </c>
      <c r="T6" s="20">
        <f t="shared" si="1"/>
        <v>40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40</v>
      </c>
      <c r="AC6" s="17" t="s">
        <v>168</v>
      </c>
    </row>
    <row r="7" spans="1:29" x14ac:dyDescent="0.3">
      <c r="A7" s="17" t="s">
        <v>148</v>
      </c>
      <c r="B7" s="20">
        <v>30</v>
      </c>
      <c r="C7" s="20">
        <v>0</v>
      </c>
      <c r="D7" s="20">
        <v>0</v>
      </c>
      <c r="E7" s="20">
        <v>10</v>
      </c>
      <c r="F7" s="20">
        <v>0</v>
      </c>
      <c r="G7" s="20">
        <v>0</v>
      </c>
      <c r="H7" s="20">
        <v>0</v>
      </c>
      <c r="I7" s="20">
        <v>0</v>
      </c>
      <c r="J7" s="26">
        <v>20</v>
      </c>
      <c r="K7" s="27">
        <v>0</v>
      </c>
      <c r="L7" s="20">
        <v>0</v>
      </c>
      <c r="M7" s="20">
        <v>0</v>
      </c>
      <c r="N7" s="20">
        <v>10</v>
      </c>
      <c r="O7" s="20">
        <v>0</v>
      </c>
      <c r="P7" s="20">
        <v>0</v>
      </c>
      <c r="Q7" s="20">
        <v>0</v>
      </c>
      <c r="R7" s="20">
        <v>0</v>
      </c>
      <c r="S7" s="26">
        <v>-10</v>
      </c>
      <c r="T7" s="20">
        <f t="shared" si="1"/>
        <v>30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30</v>
      </c>
      <c r="AC7" s="17" t="s">
        <v>168</v>
      </c>
    </row>
    <row r="8" spans="1:29" x14ac:dyDescent="0.3">
      <c r="A8" s="17" t="s">
        <v>151</v>
      </c>
      <c r="B8" s="20">
        <v>20</v>
      </c>
      <c r="C8" s="20">
        <v>20</v>
      </c>
      <c r="D8" s="20">
        <v>0</v>
      </c>
      <c r="E8" s="20">
        <v>3</v>
      </c>
      <c r="F8" s="20">
        <v>0</v>
      </c>
      <c r="G8" s="20">
        <v>0</v>
      </c>
      <c r="H8" s="20">
        <v>0</v>
      </c>
      <c r="I8" s="20">
        <v>0</v>
      </c>
      <c r="J8" s="26">
        <v>37</v>
      </c>
      <c r="K8" s="27">
        <v>0</v>
      </c>
      <c r="L8" s="20">
        <v>20</v>
      </c>
      <c r="M8" s="20">
        <v>0</v>
      </c>
      <c r="N8" s="20">
        <v>3</v>
      </c>
      <c r="O8" s="20">
        <v>0</v>
      </c>
      <c r="P8" s="20">
        <v>0</v>
      </c>
      <c r="Q8" s="20">
        <v>0</v>
      </c>
      <c r="R8" s="20">
        <v>0</v>
      </c>
      <c r="S8" s="26">
        <v>17</v>
      </c>
      <c r="T8" s="20">
        <f t="shared" si="1"/>
        <v>20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20</v>
      </c>
      <c r="AC8" s="17" t="s">
        <v>168</v>
      </c>
    </row>
    <row r="9" spans="1:29" x14ac:dyDescent="0.3">
      <c r="A9" s="17" t="s">
        <v>153</v>
      </c>
      <c r="B9" s="20">
        <v>200</v>
      </c>
      <c r="C9" s="20">
        <v>120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320</v>
      </c>
      <c r="K9" s="27">
        <v>0</v>
      </c>
      <c r="L9" s="20">
        <v>120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120</v>
      </c>
      <c r="T9" s="20">
        <f t="shared" si="1"/>
        <v>200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200</v>
      </c>
      <c r="AC9" s="17" t="s">
        <v>168</v>
      </c>
    </row>
    <row r="10" spans="1:29" x14ac:dyDescent="0.3">
      <c r="A10" s="17" t="s">
        <v>152</v>
      </c>
      <c r="B10" s="20">
        <v>100</v>
      </c>
      <c r="C10" s="20">
        <v>100</v>
      </c>
      <c r="D10" s="20">
        <v>0</v>
      </c>
      <c r="E10" s="20">
        <v>14</v>
      </c>
      <c r="F10" s="20">
        <v>0</v>
      </c>
      <c r="G10" s="20">
        <v>0</v>
      </c>
      <c r="H10" s="20">
        <v>0</v>
      </c>
      <c r="I10" s="20">
        <v>0</v>
      </c>
      <c r="J10" s="26">
        <v>186</v>
      </c>
      <c r="K10" s="27">
        <v>0</v>
      </c>
      <c r="L10" s="20">
        <v>100</v>
      </c>
      <c r="M10" s="20">
        <v>0</v>
      </c>
      <c r="N10" s="20">
        <v>14</v>
      </c>
      <c r="O10" s="20">
        <v>0</v>
      </c>
      <c r="P10" s="20">
        <v>0</v>
      </c>
      <c r="Q10" s="20">
        <v>0</v>
      </c>
      <c r="R10" s="20">
        <v>0</v>
      </c>
      <c r="S10" s="26">
        <v>86</v>
      </c>
      <c r="T10" s="20">
        <f t="shared" si="1"/>
        <v>100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100</v>
      </c>
      <c r="AC10" s="17" t="s">
        <v>168</v>
      </c>
    </row>
    <row r="11" spans="1:29" x14ac:dyDescent="0.3">
      <c r="A11" s="17" t="s">
        <v>65</v>
      </c>
      <c r="B11" s="20">
        <v>0</v>
      </c>
      <c r="C11" s="20">
        <v>50</v>
      </c>
      <c r="D11" s="20">
        <v>0</v>
      </c>
      <c r="E11" s="20">
        <v>3</v>
      </c>
      <c r="F11" s="20">
        <v>0</v>
      </c>
      <c r="G11" s="20">
        <v>0</v>
      </c>
      <c r="H11" s="20">
        <v>0</v>
      </c>
      <c r="I11" s="20">
        <v>0</v>
      </c>
      <c r="J11" s="26">
        <v>47</v>
      </c>
      <c r="K11" s="27">
        <v>0</v>
      </c>
      <c r="L11" s="20">
        <v>50</v>
      </c>
      <c r="M11" s="20">
        <v>0</v>
      </c>
      <c r="N11" s="20">
        <v>3</v>
      </c>
      <c r="O11" s="20">
        <v>0</v>
      </c>
      <c r="P11" s="20">
        <v>0</v>
      </c>
      <c r="Q11" s="20">
        <v>0</v>
      </c>
      <c r="R11" s="20">
        <v>0</v>
      </c>
      <c r="S11" s="26">
        <v>47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ref="AC5:AC37" si="10">IF(AND(T11=0,AB11=0),"Ok","Issue")</f>
        <v>Ok</v>
      </c>
    </row>
    <row r="12" spans="1:29" x14ac:dyDescent="0.3">
      <c r="A12" s="17" t="s">
        <v>63</v>
      </c>
      <c r="B12" s="20">
        <v>0</v>
      </c>
      <c r="C12" s="20">
        <v>20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20</v>
      </c>
      <c r="K12" s="27">
        <v>0</v>
      </c>
      <c r="L12" s="20">
        <v>20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20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155</v>
      </c>
      <c r="B13" s="20">
        <v>-5</v>
      </c>
      <c r="C13" s="20">
        <v>40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35</v>
      </c>
      <c r="K13" s="27">
        <v>0</v>
      </c>
      <c r="L13" s="20">
        <v>40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40</v>
      </c>
      <c r="T13" s="20">
        <f t="shared" si="1"/>
        <v>-5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-5</v>
      </c>
      <c r="AC13" s="17" t="s">
        <v>168</v>
      </c>
    </row>
    <row r="14" spans="1:29" x14ac:dyDescent="0.3">
      <c r="A14" s="17" t="s">
        <v>70</v>
      </c>
      <c r="B14" s="20">
        <v>-5</v>
      </c>
      <c r="C14" s="20">
        <v>4800</v>
      </c>
      <c r="D14" s="20">
        <v>0</v>
      </c>
      <c r="E14" s="20">
        <v>32</v>
      </c>
      <c r="F14" s="20">
        <v>0</v>
      </c>
      <c r="G14" s="20">
        <v>0</v>
      </c>
      <c r="H14" s="20">
        <v>0</v>
      </c>
      <c r="I14" s="20">
        <v>0</v>
      </c>
      <c r="J14" s="26">
        <v>4763</v>
      </c>
      <c r="K14" s="27">
        <v>0</v>
      </c>
      <c r="L14" s="20">
        <v>4800</v>
      </c>
      <c r="M14" s="20">
        <v>0</v>
      </c>
      <c r="N14" s="20">
        <v>32</v>
      </c>
      <c r="O14" s="20">
        <v>0</v>
      </c>
      <c r="P14" s="20">
        <v>0</v>
      </c>
      <c r="Q14" s="20">
        <v>0</v>
      </c>
      <c r="R14" s="20">
        <v>0</v>
      </c>
      <c r="S14" s="26">
        <v>4768</v>
      </c>
      <c r="T14" s="20">
        <f t="shared" si="1"/>
        <v>-5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-5</v>
      </c>
      <c r="AC14" s="17" t="s">
        <v>168</v>
      </c>
    </row>
    <row r="15" spans="1:29" x14ac:dyDescent="0.3">
      <c r="A15" s="17" t="s">
        <v>79</v>
      </c>
      <c r="B15" s="20">
        <v>-10</v>
      </c>
      <c r="C15" s="20">
        <v>120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110</v>
      </c>
      <c r="K15" s="27">
        <v>0</v>
      </c>
      <c r="L15" s="20">
        <v>120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120</v>
      </c>
      <c r="T15" s="20">
        <f t="shared" si="1"/>
        <v>-10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-10</v>
      </c>
      <c r="AC15" s="17" t="s">
        <v>168</v>
      </c>
    </row>
    <row r="16" spans="1:29" x14ac:dyDescent="0.3">
      <c r="A16" s="17" t="s">
        <v>99</v>
      </c>
      <c r="B16" s="20">
        <v>110</v>
      </c>
      <c r="C16" s="20">
        <v>80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190</v>
      </c>
      <c r="K16" s="27">
        <v>0</v>
      </c>
      <c r="L16" s="20">
        <v>80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80</v>
      </c>
      <c r="T16" s="20">
        <f t="shared" si="1"/>
        <v>110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110</v>
      </c>
      <c r="AC16" s="17" t="s">
        <v>168</v>
      </c>
    </row>
    <row r="17" spans="1:29" x14ac:dyDescent="0.3">
      <c r="A17" s="17" t="s">
        <v>164</v>
      </c>
      <c r="B17" s="20">
        <v>0</v>
      </c>
      <c r="C17" s="20">
        <v>0</v>
      </c>
      <c r="D17" s="20">
        <v>0</v>
      </c>
      <c r="E17" s="20">
        <v>10</v>
      </c>
      <c r="F17" s="20">
        <v>0</v>
      </c>
      <c r="G17" s="20">
        <v>0</v>
      </c>
      <c r="H17" s="20">
        <v>0</v>
      </c>
      <c r="I17" s="20">
        <v>0</v>
      </c>
      <c r="J17" s="26">
        <v>-10</v>
      </c>
      <c r="K17" s="27">
        <v>0</v>
      </c>
      <c r="L17" s="20">
        <v>0</v>
      </c>
      <c r="M17" s="20">
        <v>0</v>
      </c>
      <c r="N17" s="20">
        <v>10</v>
      </c>
      <c r="O17" s="20">
        <v>0</v>
      </c>
      <c r="P17" s="20">
        <v>0</v>
      </c>
      <c r="Q17" s="20">
        <v>0</v>
      </c>
      <c r="R17" s="20">
        <v>0</v>
      </c>
      <c r="S17" s="26">
        <v>-10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150</v>
      </c>
      <c r="B18" s="20">
        <v>120</v>
      </c>
      <c r="C18" s="20">
        <v>120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240</v>
      </c>
      <c r="K18" s="27">
        <v>0</v>
      </c>
      <c r="L18" s="20">
        <v>120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120</v>
      </c>
      <c r="T18" s="20">
        <f t="shared" si="1"/>
        <v>120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120</v>
      </c>
      <c r="AC18" s="17" t="s">
        <v>168</v>
      </c>
    </row>
    <row r="19" spans="1:29" x14ac:dyDescent="0.3">
      <c r="A19" s="17" t="s">
        <v>156</v>
      </c>
      <c r="B19" s="20">
        <v>-9</v>
      </c>
      <c r="C19" s="20">
        <v>100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91</v>
      </c>
      <c r="K19" s="27">
        <v>0</v>
      </c>
      <c r="L19" s="20">
        <v>100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100</v>
      </c>
      <c r="T19" s="20">
        <f t="shared" si="1"/>
        <v>-9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-9</v>
      </c>
      <c r="AC19" s="17" t="s">
        <v>168</v>
      </c>
    </row>
    <row r="20" spans="1:29" x14ac:dyDescent="0.3">
      <c r="A20" s="17" t="s">
        <v>89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157</v>
      </c>
      <c r="B21" s="20">
        <v>-10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-10</v>
      </c>
      <c r="K21" s="27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"/>
        <v>-10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-10</v>
      </c>
      <c r="AC21" s="17" t="s">
        <v>168</v>
      </c>
    </row>
    <row r="22" spans="1:29" x14ac:dyDescent="0.3">
      <c r="A22" s="17" t="s">
        <v>158</v>
      </c>
      <c r="B22" s="20">
        <v>-5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-5</v>
      </c>
      <c r="K22" s="27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1"/>
        <v>-5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-5</v>
      </c>
      <c r="AC22" s="17" t="s">
        <v>168</v>
      </c>
    </row>
    <row r="23" spans="1:29" x14ac:dyDescent="0.3">
      <c r="A23" s="17" t="s">
        <v>72</v>
      </c>
      <c r="B23" s="20">
        <v>20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20</v>
      </c>
      <c r="K23" s="27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20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20</v>
      </c>
      <c r="AC23" s="17" t="s">
        <v>168</v>
      </c>
    </row>
    <row r="24" spans="1:29" x14ac:dyDescent="0.3">
      <c r="A24" s="17" t="s">
        <v>159</v>
      </c>
      <c r="B24" s="20">
        <v>-25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-25</v>
      </c>
      <c r="K24" s="27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-25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-25</v>
      </c>
      <c r="AC24" s="17" t="s">
        <v>168</v>
      </c>
    </row>
    <row r="25" spans="1:29" x14ac:dyDescent="0.3">
      <c r="A25" s="17" t="s">
        <v>160</v>
      </c>
      <c r="B25" s="20">
        <v>10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10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10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10</v>
      </c>
      <c r="AC25" s="17" t="s">
        <v>168</v>
      </c>
    </row>
    <row r="26" spans="1:29" x14ac:dyDescent="0.3">
      <c r="A26" s="17" t="s">
        <v>76</v>
      </c>
      <c r="B26" s="20">
        <v>-10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-10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"/>
        <v>-10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-10</v>
      </c>
      <c r="AC26" s="17" t="s">
        <v>168</v>
      </c>
    </row>
    <row r="27" spans="1:29" x14ac:dyDescent="0.3">
      <c r="A27" s="17" t="s">
        <v>80</v>
      </c>
      <c r="B27" s="20">
        <v>-20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-20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-20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-20</v>
      </c>
      <c r="AC27" s="17" t="s">
        <v>168</v>
      </c>
    </row>
    <row r="28" spans="1:29" x14ac:dyDescent="0.3">
      <c r="A28" s="17" t="s">
        <v>161</v>
      </c>
      <c r="B28" s="20">
        <v>-5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-5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"/>
        <v>-5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-5</v>
      </c>
      <c r="AC28" s="17" t="s">
        <v>168</v>
      </c>
    </row>
    <row r="29" spans="1:29" x14ac:dyDescent="0.3">
      <c r="A29" s="17" t="s">
        <v>86</v>
      </c>
      <c r="B29" s="20">
        <v>-215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-215</v>
      </c>
      <c r="K29" s="27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"/>
        <v>-215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-215</v>
      </c>
      <c r="AC29" s="17" t="s">
        <v>168</v>
      </c>
    </row>
    <row r="30" spans="1:29" x14ac:dyDescent="0.3">
      <c r="A30" s="17" t="s">
        <v>87</v>
      </c>
      <c r="B30" s="20">
        <v>-235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-235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-235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-235</v>
      </c>
      <c r="AC30" s="17" t="s">
        <v>168</v>
      </c>
    </row>
    <row r="31" spans="1:29" x14ac:dyDescent="0.3">
      <c r="A31" s="17" t="s">
        <v>162</v>
      </c>
      <c r="B31" s="20">
        <v>-88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-88</v>
      </c>
      <c r="K31" s="27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"/>
        <v>-88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-88</v>
      </c>
      <c r="AC31" s="17" t="s">
        <v>168</v>
      </c>
    </row>
    <row r="32" spans="1:29" x14ac:dyDescent="0.3">
      <c r="A32" s="17" t="s">
        <v>163</v>
      </c>
      <c r="B32" s="20">
        <v>1400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1400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1400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1400</v>
      </c>
      <c r="AC32" s="17" t="s">
        <v>168</v>
      </c>
    </row>
    <row r="33" spans="1:29" x14ac:dyDescent="0.3">
      <c r="A33" s="17" t="s">
        <v>98</v>
      </c>
      <c r="B33" s="20">
        <v>60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60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60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60</v>
      </c>
      <c r="AC33" s="17" t="s">
        <v>168</v>
      </c>
    </row>
    <row r="34" spans="1:29" x14ac:dyDescent="0.3">
      <c r="A34" s="17" t="s">
        <v>100</v>
      </c>
      <c r="B34" s="20">
        <v>-10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-10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"/>
        <v>-10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-10</v>
      </c>
      <c r="AC34" s="17" t="s">
        <v>168</v>
      </c>
    </row>
    <row r="35" spans="1:29" x14ac:dyDescent="0.3">
      <c r="A35" s="17" t="s">
        <v>116</v>
      </c>
      <c r="B35" s="20">
        <v>-20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-20</v>
      </c>
      <c r="K35" s="27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1"/>
        <v>-20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-20</v>
      </c>
      <c r="AC35" s="17" t="s">
        <v>168</v>
      </c>
    </row>
    <row r="36" spans="1:29" x14ac:dyDescent="0.3">
      <c r="A36" s="17" t="s">
        <v>165</v>
      </c>
      <c r="B36" s="20">
        <v>-111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-111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1"/>
        <v>-111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-111</v>
      </c>
      <c r="AC36" s="17" t="s">
        <v>168</v>
      </c>
    </row>
    <row r="37" spans="1:29" ht="15" thickBot="1" x14ac:dyDescent="0.35">
      <c r="A37" s="17" t="s">
        <v>166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s="37" customFormat="1" ht="16.2" thickBot="1" x14ac:dyDescent="0.35">
      <c r="A38" s="32" t="s">
        <v>19</v>
      </c>
      <c r="B38" s="33">
        <f>SUM(B4:B37)</f>
        <v>1317</v>
      </c>
      <c r="C38" s="33">
        <f>SUM(C4:C37)</f>
        <v>5745</v>
      </c>
      <c r="D38" s="33">
        <f>SUM(D4:D37)</f>
        <v>0</v>
      </c>
      <c r="E38" s="33">
        <f>SUM(E4:E37)</f>
        <v>82</v>
      </c>
      <c r="F38" s="33">
        <f>SUM(F4:F37)</f>
        <v>0</v>
      </c>
      <c r="G38" s="33">
        <f>SUM(G4:G37)</f>
        <v>0</v>
      </c>
      <c r="H38" s="33">
        <f>SUM(H4:H37)</f>
        <v>0</v>
      </c>
      <c r="I38" s="33">
        <f>SUM(I4:I37)</f>
        <v>0</v>
      </c>
      <c r="J38" s="34">
        <f>SUM(J4:J37)</f>
        <v>6980</v>
      </c>
      <c r="K38" s="35">
        <f>SUM(K4:K37)</f>
        <v>0</v>
      </c>
      <c r="L38" s="33">
        <f>SUM(L4:L37)</f>
        <v>5745</v>
      </c>
      <c r="M38" s="33">
        <f>SUM(M4:M37)</f>
        <v>0</v>
      </c>
      <c r="N38" s="33">
        <f>SUM(N4:N37)</f>
        <v>82</v>
      </c>
      <c r="O38" s="33">
        <f>SUM(O4:O37)</f>
        <v>0</v>
      </c>
      <c r="P38" s="33">
        <f>SUM(P4:P37)</f>
        <v>0</v>
      </c>
      <c r="Q38" s="33">
        <f>SUM(Q4:Q37)</f>
        <v>0</v>
      </c>
      <c r="R38" s="33">
        <f>SUM(R4:R37)</f>
        <v>0</v>
      </c>
      <c r="S38" s="34">
        <f>SUM(S4:S37)</f>
        <v>5663</v>
      </c>
      <c r="T38" s="33">
        <f>SUM(T4:T37)</f>
        <v>1317</v>
      </c>
      <c r="U38" s="33">
        <f>SUM(U4:U37)</f>
        <v>0</v>
      </c>
      <c r="V38" s="33">
        <f>SUM(V4:V37)</f>
        <v>0</v>
      </c>
      <c r="W38" s="33">
        <f>SUM(W4:W37)</f>
        <v>0</v>
      </c>
      <c r="X38" s="33">
        <f>SUM(X4:X37)</f>
        <v>0</v>
      </c>
      <c r="Y38" s="33">
        <f>SUM(Y4:Y37)</f>
        <v>0</v>
      </c>
      <c r="Z38" s="33">
        <f>SUM(Z4:Z37)</f>
        <v>0</v>
      </c>
      <c r="AA38" s="33">
        <f>SUM(AA4:AA37)</f>
        <v>0</v>
      </c>
      <c r="AB38" s="34">
        <f>SUM(AB4:AB37)</f>
        <v>1317</v>
      </c>
      <c r="AC38" s="36"/>
    </row>
  </sheetData>
  <mergeCells count="3">
    <mergeCell ref="B1:J1"/>
    <mergeCell ref="K1:S1"/>
    <mergeCell ref="T1:AB1"/>
  </mergeCells>
  <conditionalFormatting sqref="A38:A1048576 A1:A4">
    <cfRule type="duplicateValues" dxfId="12" priority="156"/>
  </conditionalFormatting>
  <conditionalFormatting sqref="A29">
    <cfRule type="duplicateValues" dxfId="11" priority="13"/>
  </conditionalFormatting>
  <conditionalFormatting sqref="A30">
    <cfRule type="duplicateValues" dxfId="10" priority="14"/>
  </conditionalFormatting>
  <conditionalFormatting sqref="A5">
    <cfRule type="duplicateValues" dxfId="9" priority="3"/>
  </conditionalFormatting>
  <conditionalFormatting sqref="A6">
    <cfRule type="duplicateValues" dxfId="8" priority="4"/>
  </conditionalFormatting>
  <conditionalFormatting sqref="A11:A18">
    <cfRule type="duplicateValues" dxfId="7" priority="2"/>
  </conditionalFormatting>
  <conditionalFormatting sqref="A7:A10">
    <cfRule type="duplicateValues" dxfId="6" priority="5"/>
  </conditionalFormatting>
  <conditionalFormatting sqref="A1:A1048576">
    <cfRule type="duplicateValues" dxfId="5" priority="1"/>
  </conditionalFormatting>
  <conditionalFormatting sqref="A31:A33">
    <cfRule type="duplicateValues" dxfId="4" priority="160"/>
  </conditionalFormatting>
  <conditionalFormatting sqref="A25:A28">
    <cfRule type="duplicateValues" dxfId="3" priority="162"/>
  </conditionalFormatting>
  <conditionalFormatting sqref="A21:A24">
    <cfRule type="duplicateValues" dxfId="2" priority="170"/>
  </conditionalFormatting>
  <conditionalFormatting sqref="A34:A37">
    <cfRule type="duplicateValues" dxfId="1" priority="180"/>
  </conditionalFormatting>
  <conditionalFormatting sqref="A19:A37">
    <cfRule type="duplicateValues" dxfId="0" priority="18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2021-07-13T11:19:44Z</dcterms:modified>
</cp:coreProperties>
</file>