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3993798-Shri Bihari Ji Traders\"/>
    </mc:Choice>
  </mc:AlternateContent>
  <xr:revisionPtr revIDLastSave="0" documentId="13_ncr:1_{AB6B06E8-ED7C-454D-A380-BDCA80758E89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working'!$A$1:$G$69</definedName>
    <definedName name="_xlnm._FilterDatabase" localSheetId="5" hidden="1">Reco!$A$3:$AC$100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2" r:id="rId10"/>
  </pivotCaches>
</workbook>
</file>

<file path=xl/calcChain.xml><?xml version="1.0" encoding="utf-8"?>
<calcChain xmlns="http://schemas.openxmlformats.org/spreadsheetml/2006/main">
  <c r="B69" i="6" l="1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V70" i="4"/>
  <c r="Z28" i="4"/>
  <c r="X27" i="4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V45" i="4" l="1"/>
  <c r="V57" i="4"/>
  <c r="V41" i="4"/>
  <c r="V61" i="4"/>
  <c r="V33" i="4"/>
  <c r="V37" i="4"/>
  <c r="V65" i="4"/>
  <c r="AA19" i="4"/>
  <c r="V49" i="4"/>
  <c r="V53" i="4"/>
  <c r="V69" i="4"/>
  <c r="Y10" i="4"/>
  <c r="Y22" i="4"/>
  <c r="V10" i="4"/>
  <c r="V44" i="4"/>
  <c r="V48" i="4"/>
  <c r="V52" i="4"/>
  <c r="V56" i="4"/>
  <c r="V60" i="4"/>
  <c r="V64" i="4"/>
  <c r="V68" i="4"/>
  <c r="Z23" i="4"/>
  <c r="X26" i="4"/>
  <c r="Z27" i="4"/>
  <c r="Z31" i="4"/>
  <c r="X38" i="4"/>
  <c r="Z39" i="4"/>
  <c r="X42" i="4"/>
  <c r="Z43" i="4"/>
  <c r="X46" i="4"/>
  <c r="Z47" i="4"/>
  <c r="Z51" i="4"/>
  <c r="Z55" i="4"/>
  <c r="Z59" i="4"/>
  <c r="Z63" i="4"/>
  <c r="Z67" i="4"/>
  <c r="X70" i="4"/>
  <c r="V32" i="4"/>
  <c r="V36" i="4"/>
  <c r="V40" i="4"/>
  <c r="Y9" i="4"/>
  <c r="AA14" i="4"/>
  <c r="AA30" i="4"/>
  <c r="Z34" i="4"/>
  <c r="X37" i="4"/>
  <c r="Z38" i="4"/>
  <c r="X41" i="4"/>
  <c r="Z42" i="4"/>
  <c r="X45" i="4"/>
  <c r="Z46" i="4"/>
  <c r="Z50" i="4"/>
  <c r="Z54" i="4"/>
  <c r="Z58" i="4"/>
  <c r="Z62" i="4"/>
  <c r="Z66" i="4"/>
  <c r="X69" i="4"/>
  <c r="AA13" i="4"/>
  <c r="AA36" i="4"/>
  <c r="AA69" i="4"/>
  <c r="X8" i="4"/>
  <c r="AA22" i="4"/>
  <c r="Y24" i="4"/>
  <c r="AA70" i="4"/>
  <c r="Y12" i="4"/>
  <c r="X20" i="4"/>
  <c r="AA40" i="4"/>
  <c r="AA44" i="4"/>
  <c r="AA7" i="4"/>
  <c r="Z19" i="4"/>
  <c r="X31" i="4"/>
  <c r="Z32" i="4"/>
  <c r="X35" i="4"/>
  <c r="Z11" i="4"/>
  <c r="Y15" i="4"/>
  <c r="AA16" i="4"/>
  <c r="V8" i="4"/>
  <c r="V12" i="4"/>
  <c r="Y14" i="4"/>
  <c r="Y7" i="4"/>
  <c r="V14" i="4"/>
  <c r="AA17" i="4"/>
  <c r="Y20" i="4"/>
  <c r="AA21" i="4"/>
  <c r="Z33" i="4"/>
  <c r="V35" i="4"/>
  <c r="X36" i="4"/>
  <c r="Z37" i="4"/>
  <c r="V39" i="4"/>
  <c r="X40" i="4"/>
  <c r="Z41" i="4"/>
  <c r="V43" i="4"/>
  <c r="X44" i="4"/>
  <c r="Z45" i="4"/>
  <c r="V47" i="4"/>
  <c r="Z49" i="4"/>
  <c r="V51" i="4"/>
  <c r="Z53" i="4"/>
  <c r="V55" i="4"/>
  <c r="Z57" i="4"/>
  <c r="V59" i="4"/>
  <c r="Z61" i="4"/>
  <c r="V63" i="4"/>
  <c r="Z65" i="4"/>
  <c r="V67" i="4"/>
  <c r="X68" i="4"/>
  <c r="Z69" i="4"/>
  <c r="X19" i="4"/>
  <c r="AA33" i="4"/>
  <c r="AA48" i="4"/>
  <c r="Y68" i="4"/>
  <c r="Y19" i="4"/>
  <c r="V26" i="4"/>
  <c r="V30" i="4"/>
  <c r="V34" i="4"/>
  <c r="V54" i="4"/>
  <c r="V58" i="4"/>
  <c r="V62" i="4"/>
  <c r="V66" i="4"/>
  <c r="X9" i="4"/>
  <c r="AA11" i="4"/>
  <c r="X14" i="4"/>
  <c r="X22" i="4"/>
  <c r="Y23" i="4"/>
  <c r="AA24" i="4"/>
  <c r="Y27" i="4"/>
  <c r="AA28" i="4"/>
  <c r="Y31" i="4"/>
  <c r="Z17" i="4"/>
  <c r="X21" i="4"/>
  <c r="AA23" i="4"/>
  <c r="Y26" i="4"/>
  <c r="AA35" i="4"/>
  <c r="AA67" i="4"/>
  <c r="Y70" i="4"/>
  <c r="Z30" i="4"/>
  <c r="X10" i="4"/>
  <c r="Y11" i="4"/>
  <c r="AA12" i="4"/>
  <c r="Y21" i="4"/>
  <c r="V13" i="4"/>
  <c r="Z21" i="4"/>
  <c r="V28" i="4"/>
  <c r="AA37" i="4"/>
  <c r="AA41" i="4"/>
  <c r="AA45" i="4"/>
  <c r="AA49" i="4"/>
  <c r="AA53" i="4"/>
  <c r="AA57" i="4"/>
  <c r="AA61" i="4"/>
  <c r="Y69" i="4"/>
  <c r="AA52" i="4"/>
  <c r="AA56" i="4"/>
  <c r="AA60" i="4"/>
  <c r="AA64" i="4"/>
  <c r="Y8" i="4"/>
  <c r="Z9" i="4"/>
  <c r="V11" i="4"/>
  <c r="X13" i="4"/>
  <c r="X18" i="4"/>
  <c r="Z18" i="4"/>
  <c r="V21" i="4"/>
  <c r="AA25" i="4"/>
  <c r="Z29" i="4"/>
  <c r="X32" i="4"/>
  <c r="X33" i="4"/>
  <c r="X34" i="4"/>
  <c r="Y35" i="4"/>
  <c r="Z36" i="4"/>
  <c r="V38" i="4"/>
  <c r="X39" i="4"/>
  <c r="Z40" i="4"/>
  <c r="V42" i="4"/>
  <c r="X43" i="4"/>
  <c r="Z44" i="4"/>
  <c r="V46" i="4"/>
  <c r="Z48" i="4"/>
  <c r="V50" i="4"/>
  <c r="Z52" i="4"/>
  <c r="Z56" i="4"/>
  <c r="Z60" i="4"/>
  <c r="Z64" i="4"/>
  <c r="X67" i="4"/>
  <c r="X7" i="4"/>
  <c r="AA9" i="4"/>
  <c r="X12" i="4"/>
  <c r="Y13" i="4"/>
  <c r="AA15" i="4"/>
  <c r="V16" i="4"/>
  <c r="Y18" i="4"/>
  <c r="Y28" i="4"/>
  <c r="AA29" i="4"/>
  <c r="Y32" i="4"/>
  <c r="Y33" i="4"/>
  <c r="Y34" i="4"/>
  <c r="AA34" i="4"/>
  <c r="Z35" i="4"/>
  <c r="AA39" i="4"/>
  <c r="AA43" i="4"/>
  <c r="AA47" i="4"/>
  <c r="AA51" i="4"/>
  <c r="AA55" i="4"/>
  <c r="AA59" i="4"/>
  <c r="AA63" i="4"/>
  <c r="Z7" i="4"/>
  <c r="V9" i="4"/>
  <c r="X11" i="4"/>
  <c r="Y16" i="4"/>
  <c r="Z26" i="4"/>
  <c r="V29" i="4"/>
  <c r="AA31" i="4"/>
  <c r="AA38" i="4"/>
  <c r="AA42" i="4"/>
  <c r="AA46" i="4"/>
  <c r="AA50" i="4"/>
  <c r="AA54" i="4"/>
  <c r="AA58" i="4"/>
  <c r="AA62" i="4"/>
  <c r="AA8" i="4"/>
  <c r="AA10" i="4"/>
  <c r="V15" i="4"/>
  <c r="V23" i="4"/>
  <c r="V24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Y67" i="4"/>
  <c r="Z68" i="4"/>
  <c r="Y41" i="4"/>
  <c r="Y42" i="4"/>
  <c r="Y45" i="4"/>
  <c r="Y46" i="4"/>
  <c r="Y47" i="4"/>
  <c r="Y48" i="4"/>
  <c r="Y49" i="4"/>
  <c r="Y50" i="4"/>
  <c r="Y51" i="4"/>
  <c r="Y52" i="4"/>
  <c r="Y53" i="4"/>
  <c r="Y54" i="4"/>
  <c r="Y55" i="4"/>
  <c r="Y56" i="4"/>
  <c r="Y59" i="4"/>
  <c r="Y61" i="4"/>
  <c r="Y62" i="4"/>
  <c r="Y64" i="4"/>
  <c r="AA68" i="4"/>
  <c r="X16" i="4"/>
  <c r="Z16" i="4"/>
  <c r="Y17" i="4"/>
  <c r="V22" i="4"/>
  <c r="X24" i="4"/>
  <c r="Z24" i="4"/>
  <c r="Y25" i="4"/>
  <c r="AA26" i="4"/>
  <c r="X29" i="4"/>
  <c r="Y30" i="4"/>
  <c r="X25" i="4"/>
  <c r="X30" i="4"/>
  <c r="AA32" i="4"/>
  <c r="Y36" i="4"/>
  <c r="Y37" i="4"/>
  <c r="Y39" i="4"/>
  <c r="Y44" i="4"/>
  <c r="Y57" i="4"/>
  <c r="Y58" i="4"/>
  <c r="Y60" i="4"/>
  <c r="Y63" i="4"/>
  <c r="Y65" i="4"/>
  <c r="Y66" i="4"/>
  <c r="V7" i="4"/>
  <c r="X15" i="4"/>
  <c r="Z15" i="4"/>
  <c r="AA18" i="4"/>
  <c r="V20" i="4"/>
  <c r="X23" i="4"/>
  <c r="Z25" i="4"/>
  <c r="V27" i="4"/>
  <c r="Y29" i="4"/>
  <c r="AA65" i="4"/>
  <c r="AA66" i="4"/>
  <c r="AA27" i="4"/>
  <c r="Y40" i="4"/>
  <c r="Y43" i="4"/>
  <c r="Z14" i="4"/>
  <c r="V19" i="4"/>
  <c r="Z22" i="4"/>
  <c r="V31" i="4"/>
  <c r="X17" i="4"/>
  <c r="AA20" i="4"/>
  <c r="Y38" i="4"/>
  <c r="Z8" i="4"/>
  <c r="Z10" i="4"/>
  <c r="Z12" i="4"/>
  <c r="Z13" i="4"/>
  <c r="V18" i="4"/>
  <c r="V17" i="4"/>
  <c r="Z20" i="4"/>
  <c r="V25" i="4"/>
  <c r="Z70" i="4"/>
  <c r="X28" i="4"/>
  <c r="F59" i="5"/>
  <c r="F58" i="5"/>
  <c r="F57" i="5"/>
  <c r="F56" i="5"/>
  <c r="F52" i="5"/>
  <c r="F49" i="5"/>
  <c r="F47" i="5"/>
  <c r="F46" i="5"/>
  <c r="F45" i="5"/>
  <c r="F44" i="5"/>
  <c r="F38" i="5"/>
  <c r="F37" i="5"/>
  <c r="F27" i="5"/>
  <c r="F26" i="5"/>
  <c r="F25" i="5"/>
  <c r="F24" i="5"/>
  <c r="F20" i="5"/>
  <c r="F19" i="5"/>
  <c r="F18" i="5"/>
  <c r="F17" i="5"/>
  <c r="F14" i="5"/>
  <c r="F9" i="5"/>
  <c r="F8" i="5"/>
  <c r="F7" i="5"/>
  <c r="F6" i="5"/>
  <c r="F3" i="5"/>
  <c r="F60" i="5"/>
  <c r="F48" i="5"/>
  <c r="F43" i="5"/>
  <c r="F36" i="5"/>
  <c r="F35" i="5"/>
  <c r="F34" i="5"/>
  <c r="F33" i="5"/>
  <c r="F32" i="5"/>
  <c r="F31" i="5"/>
  <c r="F30" i="5"/>
  <c r="F28" i="5"/>
  <c r="F23" i="5"/>
  <c r="F22" i="5"/>
  <c r="F21" i="5"/>
  <c r="F16" i="5"/>
  <c r="F15" i="5"/>
  <c r="F2" i="5"/>
  <c r="F4" i="5"/>
  <c r="F5" i="5"/>
  <c r="F10" i="5"/>
  <c r="F11" i="5"/>
  <c r="F12" i="5"/>
  <c r="F13" i="5"/>
  <c r="F29" i="5"/>
  <c r="F39" i="5"/>
  <c r="F40" i="5"/>
  <c r="F41" i="5"/>
  <c r="F42" i="5"/>
  <c r="F50" i="5"/>
  <c r="F51" i="5"/>
  <c r="F53" i="5"/>
  <c r="F54" i="5"/>
  <c r="F55" i="5"/>
  <c r="F61" i="5"/>
  <c r="F62" i="5"/>
  <c r="F63" i="5"/>
  <c r="F64" i="5"/>
  <c r="F65" i="5"/>
  <c r="F66" i="5"/>
  <c r="F67" i="5"/>
  <c r="F68" i="5"/>
  <c r="F69" i="5"/>
  <c r="M79" i="1"/>
  <c r="L79" i="1"/>
  <c r="K79" i="1"/>
  <c r="N79" i="1" s="1"/>
  <c r="H79" i="1"/>
  <c r="F79" i="1"/>
  <c r="I79" i="1" s="1"/>
  <c r="J79" i="1" s="1"/>
  <c r="N78" i="1"/>
  <c r="O78" i="1" s="1"/>
  <c r="M78" i="1"/>
  <c r="K78" i="1"/>
  <c r="L78" i="1" s="1"/>
  <c r="H78" i="1"/>
  <c r="I78" i="1" s="1"/>
  <c r="F78" i="1"/>
  <c r="G78" i="1" s="1"/>
  <c r="M77" i="1"/>
  <c r="L77" i="1"/>
  <c r="K77" i="1"/>
  <c r="N77" i="1" s="1"/>
  <c r="H77" i="1"/>
  <c r="F77" i="1"/>
  <c r="I77" i="1" s="1"/>
  <c r="J77" i="1" s="1"/>
  <c r="N76" i="1"/>
  <c r="O76" i="1" s="1"/>
  <c r="M76" i="1"/>
  <c r="K76" i="1"/>
  <c r="L76" i="1" s="1"/>
  <c r="H76" i="1"/>
  <c r="I76" i="1" s="1"/>
  <c r="F76" i="1"/>
  <c r="G76" i="1" s="1"/>
  <c r="M75" i="1"/>
  <c r="L75" i="1"/>
  <c r="K75" i="1"/>
  <c r="N75" i="1" s="1"/>
  <c r="H75" i="1"/>
  <c r="F75" i="1"/>
  <c r="I75" i="1" s="1"/>
  <c r="J75" i="1" s="1"/>
  <c r="N74" i="1"/>
  <c r="O74" i="1" s="1"/>
  <c r="M74" i="1"/>
  <c r="K74" i="1"/>
  <c r="L74" i="1" s="1"/>
  <c r="H74" i="1"/>
  <c r="I74" i="1" s="1"/>
  <c r="F74" i="1"/>
  <c r="G74" i="1" s="1"/>
  <c r="M73" i="1"/>
  <c r="L73" i="1"/>
  <c r="K73" i="1"/>
  <c r="N73" i="1" s="1"/>
  <c r="H73" i="1"/>
  <c r="F73" i="1"/>
  <c r="I73" i="1" s="1"/>
  <c r="J73" i="1" s="1"/>
  <c r="N72" i="1"/>
  <c r="O72" i="1" s="1"/>
  <c r="M72" i="1"/>
  <c r="K72" i="1"/>
  <c r="L72" i="1" s="1"/>
  <c r="H72" i="1"/>
  <c r="I72" i="1" s="1"/>
  <c r="F72" i="1"/>
  <c r="G72" i="1" s="1"/>
  <c r="M71" i="1"/>
  <c r="L71" i="1"/>
  <c r="K71" i="1"/>
  <c r="N71" i="1" s="1"/>
  <c r="H71" i="1"/>
  <c r="F71" i="1"/>
  <c r="I71" i="1" s="1"/>
  <c r="J71" i="1" s="1"/>
  <c r="N70" i="1"/>
  <c r="O70" i="1" s="1"/>
  <c r="M70" i="1"/>
  <c r="K70" i="1"/>
  <c r="L70" i="1" s="1"/>
  <c r="H70" i="1"/>
  <c r="I70" i="1" s="1"/>
  <c r="F70" i="1"/>
  <c r="G70" i="1" s="1"/>
  <c r="M69" i="1"/>
  <c r="L69" i="1"/>
  <c r="K69" i="1"/>
  <c r="N69" i="1" s="1"/>
  <c r="H69" i="1"/>
  <c r="F69" i="1"/>
  <c r="I69" i="1" s="1"/>
  <c r="J69" i="1" s="1"/>
  <c r="N68" i="1"/>
  <c r="O68" i="1" s="1"/>
  <c r="M68" i="1"/>
  <c r="K68" i="1"/>
  <c r="L68" i="1" s="1"/>
  <c r="H68" i="1"/>
  <c r="I68" i="1" s="1"/>
  <c r="F68" i="1"/>
  <c r="G68" i="1" s="1"/>
  <c r="M67" i="1"/>
  <c r="L67" i="1"/>
  <c r="K67" i="1"/>
  <c r="N67" i="1" s="1"/>
  <c r="H67" i="1"/>
  <c r="F67" i="1"/>
  <c r="I67" i="1" s="1"/>
  <c r="J67" i="1" s="1"/>
  <c r="N66" i="1"/>
  <c r="O66" i="1" s="1"/>
  <c r="M66" i="1"/>
  <c r="K66" i="1"/>
  <c r="L66" i="1" s="1"/>
  <c r="H66" i="1"/>
  <c r="I66" i="1" s="1"/>
  <c r="F66" i="1"/>
  <c r="G66" i="1" s="1"/>
  <c r="M65" i="1"/>
  <c r="L65" i="1"/>
  <c r="K65" i="1"/>
  <c r="N65" i="1" s="1"/>
  <c r="H65" i="1"/>
  <c r="F65" i="1"/>
  <c r="I65" i="1" s="1"/>
  <c r="J65" i="1" s="1"/>
  <c r="N64" i="1"/>
  <c r="O64" i="1" s="1"/>
  <c r="M64" i="1"/>
  <c r="K64" i="1"/>
  <c r="L64" i="1" s="1"/>
  <c r="H64" i="1"/>
  <c r="I64" i="1" s="1"/>
  <c r="F64" i="1"/>
  <c r="G64" i="1" s="1"/>
  <c r="M63" i="1"/>
  <c r="L63" i="1"/>
  <c r="K63" i="1"/>
  <c r="N63" i="1" s="1"/>
  <c r="H63" i="1"/>
  <c r="F63" i="1"/>
  <c r="I63" i="1" s="1"/>
  <c r="J63" i="1" s="1"/>
  <c r="N62" i="1"/>
  <c r="O62" i="1" s="1"/>
  <c r="M62" i="1"/>
  <c r="K62" i="1"/>
  <c r="L62" i="1" s="1"/>
  <c r="H62" i="1"/>
  <c r="I62" i="1" s="1"/>
  <c r="F62" i="1"/>
  <c r="G62" i="1" s="1"/>
  <c r="M61" i="1"/>
  <c r="L61" i="1"/>
  <c r="K61" i="1"/>
  <c r="N61" i="1" s="1"/>
  <c r="H61" i="1"/>
  <c r="F61" i="1"/>
  <c r="I61" i="1" s="1"/>
  <c r="J61" i="1" s="1"/>
  <c r="N60" i="1"/>
  <c r="O60" i="1" s="1"/>
  <c r="M60" i="1"/>
  <c r="K60" i="1"/>
  <c r="L60" i="1" s="1"/>
  <c r="H60" i="1"/>
  <c r="I60" i="1" s="1"/>
  <c r="F60" i="1"/>
  <c r="G60" i="1" s="1"/>
  <c r="M59" i="1"/>
  <c r="L59" i="1"/>
  <c r="K59" i="1"/>
  <c r="N59" i="1" s="1"/>
  <c r="H59" i="1"/>
  <c r="F59" i="1"/>
  <c r="I59" i="1" s="1"/>
  <c r="J59" i="1" s="1"/>
  <c r="N58" i="1"/>
  <c r="O58" i="1" s="1"/>
  <c r="M58" i="1"/>
  <c r="K58" i="1"/>
  <c r="L58" i="1" s="1"/>
  <c r="H58" i="1"/>
  <c r="I58" i="1" s="1"/>
  <c r="F58" i="1"/>
  <c r="G58" i="1" s="1"/>
  <c r="M57" i="1"/>
  <c r="L57" i="1"/>
  <c r="K57" i="1"/>
  <c r="N57" i="1" s="1"/>
  <c r="H57" i="1"/>
  <c r="F57" i="1"/>
  <c r="I57" i="1" s="1"/>
  <c r="J57" i="1" s="1"/>
  <c r="N56" i="1"/>
  <c r="O56" i="1" s="1"/>
  <c r="M56" i="1"/>
  <c r="K56" i="1"/>
  <c r="L56" i="1" s="1"/>
  <c r="H56" i="1"/>
  <c r="I56" i="1" s="1"/>
  <c r="F56" i="1"/>
  <c r="G56" i="1" s="1"/>
  <c r="M55" i="1"/>
  <c r="L55" i="1"/>
  <c r="K55" i="1"/>
  <c r="N55" i="1" s="1"/>
  <c r="H55" i="1"/>
  <c r="F55" i="1"/>
  <c r="I55" i="1" s="1"/>
  <c r="J55" i="1" s="1"/>
  <c r="N54" i="1"/>
  <c r="O54" i="1" s="1"/>
  <c r="M54" i="1"/>
  <c r="K54" i="1"/>
  <c r="L54" i="1" s="1"/>
  <c r="H54" i="1"/>
  <c r="I54" i="1" s="1"/>
  <c r="F54" i="1"/>
  <c r="G54" i="1" s="1"/>
  <c r="M53" i="1"/>
  <c r="L53" i="1"/>
  <c r="K53" i="1"/>
  <c r="N53" i="1" s="1"/>
  <c r="H53" i="1"/>
  <c r="F53" i="1"/>
  <c r="I53" i="1" s="1"/>
  <c r="J53" i="1" s="1"/>
  <c r="N52" i="1"/>
  <c r="O52" i="1" s="1"/>
  <c r="M52" i="1"/>
  <c r="K52" i="1"/>
  <c r="L52" i="1" s="1"/>
  <c r="H52" i="1"/>
  <c r="I52" i="1" s="1"/>
  <c r="F52" i="1"/>
  <c r="G52" i="1" s="1"/>
  <c r="M51" i="1"/>
  <c r="L51" i="1"/>
  <c r="K51" i="1"/>
  <c r="N51" i="1" s="1"/>
  <c r="H51" i="1"/>
  <c r="F51" i="1"/>
  <c r="I51" i="1" s="1"/>
  <c r="J51" i="1" s="1"/>
  <c r="N50" i="1"/>
  <c r="O50" i="1" s="1"/>
  <c r="M50" i="1"/>
  <c r="K50" i="1"/>
  <c r="L50" i="1" s="1"/>
  <c r="H50" i="1"/>
  <c r="I50" i="1" s="1"/>
  <c r="F50" i="1"/>
  <c r="G50" i="1" s="1"/>
  <c r="M49" i="1"/>
  <c r="L49" i="1"/>
  <c r="K49" i="1"/>
  <c r="N49" i="1" s="1"/>
  <c r="H49" i="1"/>
  <c r="F49" i="1"/>
  <c r="I49" i="1" s="1"/>
  <c r="J49" i="1" s="1"/>
  <c r="N48" i="1"/>
  <c r="O48" i="1" s="1"/>
  <c r="M48" i="1"/>
  <c r="K48" i="1"/>
  <c r="L48" i="1" s="1"/>
  <c r="H48" i="1"/>
  <c r="I48" i="1" s="1"/>
  <c r="F48" i="1"/>
  <c r="G48" i="1" s="1"/>
  <c r="M47" i="1"/>
  <c r="L47" i="1"/>
  <c r="K47" i="1"/>
  <c r="N47" i="1" s="1"/>
  <c r="H47" i="1"/>
  <c r="F47" i="1"/>
  <c r="I47" i="1" s="1"/>
  <c r="J47" i="1" s="1"/>
  <c r="N46" i="1"/>
  <c r="O46" i="1" s="1"/>
  <c r="M46" i="1"/>
  <c r="K46" i="1"/>
  <c r="L46" i="1" s="1"/>
  <c r="H46" i="1"/>
  <c r="I46" i="1" s="1"/>
  <c r="F46" i="1"/>
  <c r="G46" i="1" s="1"/>
  <c r="M45" i="1"/>
  <c r="L45" i="1"/>
  <c r="K45" i="1"/>
  <c r="N45" i="1" s="1"/>
  <c r="H45" i="1"/>
  <c r="F45" i="1"/>
  <c r="I45" i="1" s="1"/>
  <c r="J45" i="1" s="1"/>
  <c r="N44" i="1"/>
  <c r="O44" i="1" s="1"/>
  <c r="M44" i="1"/>
  <c r="K44" i="1"/>
  <c r="L44" i="1" s="1"/>
  <c r="H44" i="1"/>
  <c r="I44" i="1" s="1"/>
  <c r="F44" i="1"/>
  <c r="G44" i="1" s="1"/>
  <c r="M43" i="1"/>
  <c r="L43" i="1"/>
  <c r="K43" i="1"/>
  <c r="N43" i="1" s="1"/>
  <c r="H43" i="1"/>
  <c r="F43" i="1"/>
  <c r="I43" i="1" s="1"/>
  <c r="J43" i="1" s="1"/>
  <c r="N42" i="1"/>
  <c r="O42" i="1" s="1"/>
  <c r="M42" i="1"/>
  <c r="K42" i="1"/>
  <c r="L42" i="1" s="1"/>
  <c r="H42" i="1"/>
  <c r="I42" i="1" s="1"/>
  <c r="F42" i="1"/>
  <c r="G42" i="1" s="1"/>
  <c r="M41" i="1"/>
  <c r="L41" i="1"/>
  <c r="K41" i="1"/>
  <c r="N41" i="1" s="1"/>
  <c r="H41" i="1"/>
  <c r="F41" i="1"/>
  <c r="I41" i="1" s="1"/>
  <c r="J41" i="1" s="1"/>
  <c r="N40" i="1"/>
  <c r="O40" i="1" s="1"/>
  <c r="M40" i="1"/>
  <c r="K40" i="1"/>
  <c r="L40" i="1" s="1"/>
  <c r="H40" i="1"/>
  <c r="I40" i="1" s="1"/>
  <c r="F40" i="1"/>
  <c r="G40" i="1" s="1"/>
  <c r="M39" i="1"/>
  <c r="L39" i="1"/>
  <c r="K39" i="1"/>
  <c r="N39" i="1" s="1"/>
  <c r="H39" i="1"/>
  <c r="G39" i="1"/>
  <c r="F39" i="1"/>
  <c r="I39" i="1" s="1"/>
  <c r="J39" i="1" s="1"/>
  <c r="N38" i="1"/>
  <c r="O38" i="1" s="1"/>
  <c r="M38" i="1"/>
  <c r="K38" i="1"/>
  <c r="L38" i="1" s="1"/>
  <c r="H38" i="1"/>
  <c r="I38" i="1" s="1"/>
  <c r="F38" i="1"/>
  <c r="G38" i="1" s="1"/>
  <c r="M37" i="1"/>
  <c r="L37" i="1"/>
  <c r="K37" i="1"/>
  <c r="N37" i="1" s="1"/>
  <c r="H37" i="1"/>
  <c r="G37" i="1"/>
  <c r="F37" i="1"/>
  <c r="I37" i="1" s="1"/>
  <c r="J37" i="1" s="1"/>
  <c r="N36" i="1"/>
  <c r="O36" i="1" s="1"/>
  <c r="M36" i="1"/>
  <c r="K36" i="1"/>
  <c r="L36" i="1" s="1"/>
  <c r="H36" i="1"/>
  <c r="I36" i="1" s="1"/>
  <c r="F36" i="1"/>
  <c r="G36" i="1" s="1"/>
  <c r="M35" i="1"/>
  <c r="L35" i="1"/>
  <c r="K35" i="1"/>
  <c r="N35" i="1" s="1"/>
  <c r="H35" i="1"/>
  <c r="G35" i="1"/>
  <c r="F35" i="1"/>
  <c r="I35" i="1" s="1"/>
  <c r="J35" i="1" s="1"/>
  <c r="N34" i="1"/>
  <c r="O34" i="1" s="1"/>
  <c r="M34" i="1"/>
  <c r="K34" i="1"/>
  <c r="L34" i="1" s="1"/>
  <c r="H34" i="1"/>
  <c r="I34" i="1" s="1"/>
  <c r="F34" i="1"/>
  <c r="G34" i="1" s="1"/>
  <c r="M33" i="1"/>
  <c r="L33" i="1"/>
  <c r="K33" i="1"/>
  <c r="N33" i="1" s="1"/>
  <c r="H33" i="1"/>
  <c r="G33" i="1"/>
  <c r="F33" i="1"/>
  <c r="I33" i="1" s="1"/>
  <c r="J33" i="1" s="1"/>
  <c r="N32" i="1"/>
  <c r="O32" i="1" s="1"/>
  <c r="M32" i="1"/>
  <c r="K32" i="1"/>
  <c r="L32" i="1" s="1"/>
  <c r="H32" i="1"/>
  <c r="I32" i="1" s="1"/>
  <c r="F32" i="1"/>
  <c r="G32" i="1" s="1"/>
  <c r="M31" i="1"/>
  <c r="L31" i="1"/>
  <c r="K31" i="1"/>
  <c r="N31" i="1" s="1"/>
  <c r="H31" i="1"/>
  <c r="G31" i="1"/>
  <c r="F31" i="1"/>
  <c r="I31" i="1" s="1"/>
  <c r="J31" i="1" s="1"/>
  <c r="N30" i="1"/>
  <c r="O30" i="1" s="1"/>
  <c r="M30" i="1"/>
  <c r="K30" i="1"/>
  <c r="L30" i="1" s="1"/>
  <c r="H30" i="1"/>
  <c r="I30" i="1" s="1"/>
  <c r="F30" i="1"/>
  <c r="G30" i="1" s="1"/>
  <c r="M29" i="1"/>
  <c r="L29" i="1"/>
  <c r="K29" i="1"/>
  <c r="N29" i="1" s="1"/>
  <c r="H29" i="1"/>
  <c r="G29" i="1"/>
  <c r="F29" i="1"/>
  <c r="I29" i="1" s="1"/>
  <c r="J29" i="1" s="1"/>
  <c r="N28" i="1"/>
  <c r="O28" i="1" s="1"/>
  <c r="M28" i="1"/>
  <c r="K28" i="1"/>
  <c r="L28" i="1" s="1"/>
  <c r="H28" i="1"/>
  <c r="I28" i="1" s="1"/>
  <c r="F28" i="1"/>
  <c r="G28" i="1" s="1"/>
  <c r="M27" i="1"/>
  <c r="L27" i="1"/>
  <c r="K27" i="1"/>
  <c r="N27" i="1" s="1"/>
  <c r="H27" i="1"/>
  <c r="G27" i="1"/>
  <c r="F27" i="1"/>
  <c r="I27" i="1" s="1"/>
  <c r="J27" i="1" s="1"/>
  <c r="N26" i="1"/>
  <c r="O26" i="1" s="1"/>
  <c r="M26" i="1"/>
  <c r="K26" i="1"/>
  <c r="L26" i="1" s="1"/>
  <c r="H26" i="1"/>
  <c r="I26" i="1" s="1"/>
  <c r="F26" i="1"/>
  <c r="G26" i="1" s="1"/>
  <c r="M25" i="1"/>
  <c r="L25" i="1"/>
  <c r="K25" i="1"/>
  <c r="N25" i="1" s="1"/>
  <c r="H25" i="1"/>
  <c r="G25" i="1"/>
  <c r="F25" i="1"/>
  <c r="I25" i="1" s="1"/>
  <c r="J25" i="1" s="1"/>
  <c r="N24" i="1"/>
  <c r="O24" i="1" s="1"/>
  <c r="M24" i="1"/>
  <c r="K24" i="1"/>
  <c r="L24" i="1" s="1"/>
  <c r="H24" i="1"/>
  <c r="I24" i="1" s="1"/>
  <c r="F24" i="1"/>
  <c r="G24" i="1" s="1"/>
  <c r="M23" i="1"/>
  <c r="L23" i="1"/>
  <c r="K23" i="1"/>
  <c r="N23" i="1" s="1"/>
  <c r="H23" i="1"/>
  <c r="G23" i="1"/>
  <c r="F23" i="1"/>
  <c r="I23" i="1" s="1"/>
  <c r="J23" i="1" s="1"/>
  <c r="N22" i="1"/>
  <c r="O22" i="1" s="1"/>
  <c r="M22" i="1"/>
  <c r="K22" i="1"/>
  <c r="L22" i="1" s="1"/>
  <c r="H22" i="1"/>
  <c r="I22" i="1" s="1"/>
  <c r="F22" i="1"/>
  <c r="G22" i="1" s="1"/>
  <c r="M21" i="1"/>
  <c r="L21" i="1"/>
  <c r="K21" i="1"/>
  <c r="N21" i="1" s="1"/>
  <c r="H21" i="1"/>
  <c r="G21" i="1"/>
  <c r="F21" i="1"/>
  <c r="I21" i="1" s="1"/>
  <c r="J21" i="1" s="1"/>
  <c r="N20" i="1"/>
  <c r="O20" i="1" s="1"/>
  <c r="M20" i="1"/>
  <c r="K20" i="1"/>
  <c r="L20" i="1" s="1"/>
  <c r="H20" i="1"/>
  <c r="I20" i="1" s="1"/>
  <c r="F20" i="1"/>
  <c r="G20" i="1" s="1"/>
  <c r="M19" i="1"/>
  <c r="L19" i="1"/>
  <c r="K19" i="1"/>
  <c r="N19" i="1" s="1"/>
  <c r="H19" i="1"/>
  <c r="G19" i="1"/>
  <c r="F19" i="1"/>
  <c r="I19" i="1" s="1"/>
  <c r="J19" i="1" s="1"/>
  <c r="N18" i="1"/>
  <c r="O18" i="1" s="1"/>
  <c r="M18" i="1"/>
  <c r="K18" i="1"/>
  <c r="L18" i="1" s="1"/>
  <c r="H18" i="1"/>
  <c r="I18" i="1" s="1"/>
  <c r="F18" i="1"/>
  <c r="G18" i="1" s="1"/>
  <c r="M17" i="1"/>
  <c r="L17" i="1"/>
  <c r="K17" i="1"/>
  <c r="N17" i="1" s="1"/>
  <c r="H17" i="1"/>
  <c r="G17" i="1"/>
  <c r="F17" i="1"/>
  <c r="I17" i="1" s="1"/>
  <c r="J17" i="1" s="1"/>
  <c r="N16" i="1"/>
  <c r="O16" i="1" s="1"/>
  <c r="M16" i="1"/>
  <c r="K16" i="1"/>
  <c r="L16" i="1" s="1"/>
  <c r="H16" i="1"/>
  <c r="I16" i="1" s="1"/>
  <c r="F16" i="1"/>
  <c r="G16" i="1" s="1"/>
  <c r="M15" i="1"/>
  <c r="L15" i="1"/>
  <c r="K15" i="1"/>
  <c r="N15" i="1" s="1"/>
  <c r="H15" i="1"/>
  <c r="G15" i="1"/>
  <c r="F15" i="1"/>
  <c r="I15" i="1" s="1"/>
  <c r="J15" i="1" s="1"/>
  <c r="N14" i="1"/>
  <c r="O14" i="1" s="1"/>
  <c r="M14" i="1"/>
  <c r="K14" i="1"/>
  <c r="L14" i="1" s="1"/>
  <c r="H14" i="1"/>
  <c r="I14" i="1" s="1"/>
  <c r="F14" i="1"/>
  <c r="G14" i="1" s="1"/>
  <c r="M13" i="1"/>
  <c r="L13" i="1"/>
  <c r="K13" i="1"/>
  <c r="N13" i="1" s="1"/>
  <c r="H13" i="1"/>
  <c r="G13" i="1"/>
  <c r="F13" i="1"/>
  <c r="I13" i="1" s="1"/>
  <c r="J13" i="1" s="1"/>
  <c r="N12" i="1"/>
  <c r="O12" i="1" s="1"/>
  <c r="M12" i="1"/>
  <c r="K12" i="1"/>
  <c r="L12" i="1" s="1"/>
  <c r="H12" i="1"/>
  <c r="I12" i="1" s="1"/>
  <c r="F12" i="1"/>
  <c r="G12" i="1" s="1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T6" i="4" l="1"/>
  <c r="U74" i="4"/>
  <c r="U10" i="4"/>
  <c r="U82" i="4"/>
  <c r="U18" i="4"/>
  <c r="U26" i="4"/>
  <c r="U34" i="4"/>
  <c r="U38" i="4"/>
  <c r="U42" i="4"/>
  <c r="U46" i="4"/>
  <c r="U48" i="4"/>
  <c r="U50" i="4"/>
  <c r="U52" i="4"/>
  <c r="U54" i="4"/>
  <c r="U56" i="4"/>
  <c r="U58" i="4"/>
  <c r="U60" i="4"/>
  <c r="U62" i="4"/>
  <c r="U64" i="4"/>
  <c r="U66" i="4"/>
  <c r="U68" i="4"/>
  <c r="U70" i="4"/>
  <c r="U8" i="4"/>
  <c r="U80" i="4"/>
  <c r="U16" i="4"/>
  <c r="U86" i="4"/>
  <c r="U22" i="4"/>
  <c r="U32" i="4"/>
  <c r="W8" i="4"/>
  <c r="W74" i="4"/>
  <c r="W10" i="4"/>
  <c r="W76" i="4"/>
  <c r="W12" i="4"/>
  <c r="W14" i="4"/>
  <c r="W16" i="4"/>
  <c r="W82" i="4"/>
  <c r="W18" i="4"/>
  <c r="W84" i="4"/>
  <c r="W20" i="4"/>
  <c r="W22" i="4"/>
  <c r="W24" i="4"/>
  <c r="W90" i="4"/>
  <c r="W26" i="4"/>
  <c r="W92" i="4"/>
  <c r="W28" i="4"/>
  <c r="W30" i="4"/>
  <c r="W32" i="4"/>
  <c r="W98" i="4"/>
  <c r="W34" i="4"/>
  <c r="W36" i="4"/>
  <c r="W38" i="4"/>
  <c r="W40" i="4"/>
  <c r="W42" i="4"/>
  <c r="W44" i="4"/>
  <c r="W46" i="4"/>
  <c r="W48" i="4"/>
  <c r="W50" i="4"/>
  <c r="W52" i="4"/>
  <c r="W54" i="4"/>
  <c r="W56" i="4"/>
  <c r="W58" i="4"/>
  <c r="W60" i="4"/>
  <c r="W62" i="4"/>
  <c r="W64" i="4"/>
  <c r="W66" i="4"/>
  <c r="W68" i="4"/>
  <c r="W70" i="4"/>
  <c r="U76" i="4"/>
  <c r="U12" i="4"/>
  <c r="U24" i="4"/>
  <c r="U94" i="4"/>
  <c r="U30" i="4"/>
  <c r="U36" i="4"/>
  <c r="U40" i="4"/>
  <c r="U44" i="4"/>
  <c r="AB8" i="4"/>
  <c r="AB74" i="4"/>
  <c r="AB10" i="4"/>
  <c r="AB76" i="4"/>
  <c r="AB12" i="4"/>
  <c r="AB14" i="4"/>
  <c r="AB16" i="4"/>
  <c r="AB82" i="4"/>
  <c r="AB18" i="4"/>
  <c r="AB84" i="4"/>
  <c r="AB20" i="4"/>
  <c r="AB22" i="4"/>
  <c r="AB24" i="4"/>
  <c r="AB26" i="4"/>
  <c r="AB92" i="4"/>
  <c r="AB28" i="4"/>
  <c r="AB30" i="4"/>
  <c r="AB32" i="4"/>
  <c r="AB98" i="4"/>
  <c r="AB34" i="4"/>
  <c r="AB36" i="4"/>
  <c r="AB38" i="4"/>
  <c r="AB40" i="4"/>
  <c r="AB42" i="4"/>
  <c r="AB44" i="4"/>
  <c r="AB46" i="4"/>
  <c r="AB48" i="4"/>
  <c r="AB50" i="4"/>
  <c r="AB52" i="4"/>
  <c r="AB54" i="4"/>
  <c r="AB56" i="4"/>
  <c r="AB58" i="4"/>
  <c r="AB60" i="4"/>
  <c r="AB62" i="4"/>
  <c r="AB64" i="4"/>
  <c r="AB66" i="4"/>
  <c r="AB68" i="4"/>
  <c r="AB70" i="4"/>
  <c r="U14" i="4"/>
  <c r="U20" i="4"/>
  <c r="U92" i="4"/>
  <c r="U28" i="4"/>
  <c r="T71" i="4"/>
  <c r="T7" i="4"/>
  <c r="T9" i="4"/>
  <c r="T11" i="4"/>
  <c r="T77" i="4"/>
  <c r="T13" i="4"/>
  <c r="T79" i="4"/>
  <c r="T15" i="4"/>
  <c r="T17" i="4"/>
  <c r="T19" i="4"/>
  <c r="T85" i="4"/>
  <c r="T21" i="4"/>
  <c r="T23" i="4"/>
  <c r="T25" i="4"/>
  <c r="T27" i="4"/>
  <c r="T93" i="4"/>
  <c r="T29" i="4"/>
  <c r="T95" i="4"/>
  <c r="T31" i="4"/>
  <c r="T33" i="4"/>
  <c r="T35" i="4"/>
  <c r="T37" i="4"/>
  <c r="T39" i="4"/>
  <c r="T41" i="4"/>
  <c r="T43" i="4"/>
  <c r="T45" i="4"/>
  <c r="T47" i="4"/>
  <c r="T49" i="4"/>
  <c r="T51" i="4"/>
  <c r="T53" i="4"/>
  <c r="T55" i="4"/>
  <c r="T57" i="4"/>
  <c r="T59" i="4"/>
  <c r="T61" i="4"/>
  <c r="T63" i="4"/>
  <c r="T65" i="4"/>
  <c r="T67" i="4"/>
  <c r="T69" i="4"/>
  <c r="U73" i="4"/>
  <c r="U9" i="4"/>
  <c r="U77" i="4"/>
  <c r="U13" i="4"/>
  <c r="U83" i="4"/>
  <c r="U19" i="4"/>
  <c r="U23" i="4"/>
  <c r="U91" i="4"/>
  <c r="U27" i="4"/>
  <c r="U95" i="4"/>
  <c r="U31" i="4"/>
  <c r="U97" i="4"/>
  <c r="U33" i="4"/>
  <c r="U37" i="4"/>
  <c r="U39" i="4"/>
  <c r="U41" i="4"/>
  <c r="U43" i="4"/>
  <c r="U45" i="4"/>
  <c r="U47" i="4"/>
  <c r="U49" i="4"/>
  <c r="U51" i="4"/>
  <c r="U53" i="4"/>
  <c r="U55" i="4"/>
  <c r="U57" i="4"/>
  <c r="U59" i="4"/>
  <c r="U61" i="4"/>
  <c r="U63" i="4"/>
  <c r="U65" i="4"/>
  <c r="U67" i="4"/>
  <c r="U69" i="4"/>
  <c r="U71" i="4"/>
  <c r="U7" i="4"/>
  <c r="U75" i="4"/>
  <c r="U11" i="4"/>
  <c r="U79" i="4"/>
  <c r="U15" i="4"/>
  <c r="U17" i="4"/>
  <c r="U85" i="4"/>
  <c r="U21" i="4"/>
  <c r="U89" i="4"/>
  <c r="U25" i="4"/>
  <c r="U93" i="4"/>
  <c r="U29" i="4"/>
  <c r="U35" i="4"/>
  <c r="W71" i="4"/>
  <c r="W7" i="4"/>
  <c r="W9" i="4"/>
  <c r="W11" i="4"/>
  <c r="W13" i="4"/>
  <c r="W79" i="4"/>
  <c r="W15" i="4"/>
  <c r="W81" i="4"/>
  <c r="W17" i="4"/>
  <c r="W83" i="4"/>
  <c r="W19" i="4"/>
  <c r="W21" i="4"/>
  <c r="W87" i="4"/>
  <c r="W23" i="4"/>
  <c r="W89" i="4"/>
  <c r="W25" i="4"/>
  <c r="W27" i="4"/>
  <c r="W29" i="4"/>
  <c r="W95" i="4"/>
  <c r="W31" i="4"/>
  <c r="W97" i="4"/>
  <c r="W33" i="4"/>
  <c r="W99" i="4"/>
  <c r="W35" i="4"/>
  <c r="W37" i="4"/>
  <c r="W39" i="4"/>
  <c r="W41" i="4"/>
  <c r="W43" i="4"/>
  <c r="W45" i="4"/>
  <c r="W47" i="4"/>
  <c r="W49" i="4"/>
  <c r="W51" i="4"/>
  <c r="W53" i="4"/>
  <c r="W55" i="4"/>
  <c r="W57" i="4"/>
  <c r="W59" i="4"/>
  <c r="W61" i="4"/>
  <c r="W63" i="4"/>
  <c r="W65" i="4"/>
  <c r="W67" i="4"/>
  <c r="W69" i="4"/>
  <c r="AB73" i="4"/>
  <c r="AB9" i="4"/>
  <c r="AB75" i="4"/>
  <c r="AB11" i="4"/>
  <c r="AB79" i="4"/>
  <c r="AB15" i="4"/>
  <c r="AB83" i="4"/>
  <c r="AB19" i="4"/>
  <c r="AB87" i="4"/>
  <c r="AB23" i="4"/>
  <c r="AB91" i="4"/>
  <c r="AB27" i="4"/>
  <c r="AB95" i="4"/>
  <c r="AB31" i="4"/>
  <c r="AB99" i="4"/>
  <c r="AB35" i="4"/>
  <c r="AB39" i="4"/>
  <c r="AB41" i="4"/>
  <c r="AB43" i="4"/>
  <c r="AB45" i="4"/>
  <c r="AB47" i="4"/>
  <c r="AB49" i="4"/>
  <c r="AB51" i="4"/>
  <c r="AB53" i="4"/>
  <c r="AB55" i="4"/>
  <c r="AB57" i="4"/>
  <c r="AB59" i="4"/>
  <c r="AB61" i="4"/>
  <c r="AB63" i="4"/>
  <c r="AB65" i="4"/>
  <c r="AB67" i="4"/>
  <c r="AB69" i="4"/>
  <c r="AB7" i="4"/>
  <c r="AB77" i="4"/>
  <c r="AB13" i="4"/>
  <c r="AB81" i="4"/>
  <c r="AB17" i="4"/>
  <c r="AB85" i="4"/>
  <c r="AB21" i="4"/>
  <c r="AB89" i="4"/>
  <c r="AB25" i="4"/>
  <c r="AB93" i="4"/>
  <c r="AB29" i="4"/>
  <c r="AB97" i="4"/>
  <c r="AB33" i="4"/>
  <c r="AB37" i="4"/>
  <c r="T8" i="4"/>
  <c r="AC8" i="4" s="1"/>
  <c r="T74" i="4"/>
  <c r="T10" i="4"/>
  <c r="T76" i="4"/>
  <c r="T12" i="4"/>
  <c r="T78" i="4"/>
  <c r="T14" i="4"/>
  <c r="AC14" i="4" s="1"/>
  <c r="T16" i="4"/>
  <c r="AC16" i="4" s="1"/>
  <c r="T82" i="4"/>
  <c r="T18" i="4"/>
  <c r="T84" i="4"/>
  <c r="T20" i="4"/>
  <c r="AC20" i="4" s="1"/>
  <c r="T86" i="4"/>
  <c r="T22" i="4"/>
  <c r="AC22" i="4" s="1"/>
  <c r="T88" i="4"/>
  <c r="T24" i="4"/>
  <c r="T90" i="4"/>
  <c r="T26" i="4"/>
  <c r="T92" i="4"/>
  <c r="T28" i="4"/>
  <c r="AC28" i="4" s="1"/>
  <c r="T94" i="4"/>
  <c r="T30" i="4"/>
  <c r="AC30" i="4" s="1"/>
  <c r="T96" i="4"/>
  <c r="T32" i="4"/>
  <c r="AC32" i="4" s="1"/>
  <c r="T98" i="4"/>
  <c r="T34" i="4"/>
  <c r="T36" i="4"/>
  <c r="T38" i="4"/>
  <c r="AC38" i="4" s="1"/>
  <c r="T40" i="4"/>
  <c r="AC40" i="4" s="1"/>
  <c r="T42" i="4"/>
  <c r="T44" i="4"/>
  <c r="AC44" i="4" s="1"/>
  <c r="T46" i="4"/>
  <c r="AC46" i="4" s="1"/>
  <c r="T48" i="4"/>
  <c r="AC48" i="4" s="1"/>
  <c r="T50" i="4"/>
  <c r="T52" i="4"/>
  <c r="T54" i="4"/>
  <c r="AC54" i="4" s="1"/>
  <c r="T56" i="4"/>
  <c r="AC56" i="4" s="1"/>
  <c r="T58" i="4"/>
  <c r="T60" i="4"/>
  <c r="AC60" i="4" s="1"/>
  <c r="T62" i="4"/>
  <c r="AC62" i="4" s="1"/>
  <c r="T64" i="4"/>
  <c r="AC64" i="4" s="1"/>
  <c r="T66" i="4"/>
  <c r="T68" i="4"/>
  <c r="T70" i="4"/>
  <c r="AC70" i="4" s="1"/>
  <c r="P21" i="1"/>
  <c r="Q21" i="1" s="1"/>
  <c r="O21" i="1"/>
  <c r="P30" i="1"/>
  <c r="Q30" i="1" s="1"/>
  <c r="J30" i="1"/>
  <c r="P18" i="1"/>
  <c r="Q18" i="1" s="1"/>
  <c r="J18" i="1"/>
  <c r="P25" i="1"/>
  <c r="Q25" i="1" s="1"/>
  <c r="O25" i="1"/>
  <c r="P34" i="1"/>
  <c r="Q34" i="1" s="1"/>
  <c r="J34" i="1"/>
  <c r="P15" i="1"/>
  <c r="Q15" i="1" s="1"/>
  <c r="O15" i="1"/>
  <c r="J24" i="1"/>
  <c r="P24" i="1"/>
  <c r="Q24" i="1" s="1"/>
  <c r="P31" i="1"/>
  <c r="Q31" i="1" s="1"/>
  <c r="O31" i="1"/>
  <c r="J40" i="1"/>
  <c r="P40" i="1"/>
  <c r="Q40" i="1" s="1"/>
  <c r="P43" i="1"/>
  <c r="Q43" i="1" s="1"/>
  <c r="O43" i="1"/>
  <c r="P48" i="1"/>
  <c r="Q48" i="1" s="1"/>
  <c r="J48" i="1"/>
  <c r="P51" i="1"/>
  <c r="Q51" i="1" s="1"/>
  <c r="O51" i="1"/>
  <c r="P56" i="1"/>
  <c r="Q56" i="1" s="1"/>
  <c r="J56" i="1"/>
  <c r="P59" i="1"/>
  <c r="Q59" i="1" s="1"/>
  <c r="O59" i="1"/>
  <c r="J64" i="1"/>
  <c r="P64" i="1"/>
  <c r="Q64" i="1" s="1"/>
  <c r="P67" i="1"/>
  <c r="Q67" i="1" s="1"/>
  <c r="O67" i="1"/>
  <c r="J72" i="1"/>
  <c r="P72" i="1"/>
  <c r="Q72" i="1" s="1"/>
  <c r="P75" i="1"/>
  <c r="Q75" i="1" s="1"/>
  <c r="O75" i="1"/>
  <c r="P37" i="1"/>
  <c r="Q37" i="1" s="1"/>
  <c r="O37" i="1"/>
  <c r="P45" i="1"/>
  <c r="Q45" i="1" s="1"/>
  <c r="O45" i="1"/>
  <c r="P58" i="1"/>
  <c r="Q58" i="1" s="1"/>
  <c r="J58" i="1"/>
  <c r="P66" i="1"/>
  <c r="Q66" i="1" s="1"/>
  <c r="J66" i="1"/>
  <c r="P69" i="1"/>
  <c r="Q69" i="1" s="1"/>
  <c r="O69" i="1"/>
  <c r="P17" i="1"/>
  <c r="Q17" i="1" s="1"/>
  <c r="O17" i="1"/>
  <c r="J26" i="1"/>
  <c r="P26" i="1"/>
  <c r="Q26" i="1" s="1"/>
  <c r="P33" i="1"/>
  <c r="Q33" i="1" s="1"/>
  <c r="O33" i="1"/>
  <c r="P14" i="1"/>
  <c r="Q14" i="1" s="1"/>
  <c r="J14" i="1"/>
  <c r="P20" i="1"/>
  <c r="Q20" i="1" s="1"/>
  <c r="J20" i="1"/>
  <c r="J36" i="1"/>
  <c r="P36" i="1"/>
  <c r="Q36" i="1" s="1"/>
  <c r="J42" i="1"/>
  <c r="P42" i="1"/>
  <c r="Q42" i="1" s="1"/>
  <c r="P53" i="1"/>
  <c r="Q53" i="1" s="1"/>
  <c r="O53" i="1"/>
  <c r="P77" i="1"/>
  <c r="Q77" i="1" s="1"/>
  <c r="O77" i="1"/>
  <c r="J16" i="1"/>
  <c r="P16" i="1"/>
  <c r="Q16" i="1" s="1"/>
  <c r="P23" i="1"/>
  <c r="Q23" i="1" s="1"/>
  <c r="O23" i="1"/>
  <c r="P32" i="1"/>
  <c r="Q32" i="1" s="1"/>
  <c r="J32" i="1"/>
  <c r="P39" i="1"/>
  <c r="Q39" i="1" s="1"/>
  <c r="O39" i="1"/>
  <c r="P44" i="1"/>
  <c r="Q44" i="1" s="1"/>
  <c r="J44" i="1"/>
  <c r="P47" i="1"/>
  <c r="Q47" i="1" s="1"/>
  <c r="O47" i="1"/>
  <c r="J52" i="1"/>
  <c r="P52" i="1"/>
  <c r="Q52" i="1" s="1"/>
  <c r="P55" i="1"/>
  <c r="Q55" i="1" s="1"/>
  <c r="O55" i="1"/>
  <c r="P60" i="1"/>
  <c r="Q60" i="1" s="1"/>
  <c r="J60" i="1"/>
  <c r="P63" i="1"/>
  <c r="Q63" i="1" s="1"/>
  <c r="O63" i="1"/>
  <c r="P68" i="1"/>
  <c r="Q68" i="1" s="1"/>
  <c r="J68" i="1"/>
  <c r="P71" i="1"/>
  <c r="Q71" i="1" s="1"/>
  <c r="O71" i="1"/>
  <c r="J76" i="1"/>
  <c r="P76" i="1"/>
  <c r="Q76" i="1" s="1"/>
  <c r="P79" i="1"/>
  <c r="Q79" i="1" s="1"/>
  <c r="O79" i="1"/>
  <c r="P27" i="1"/>
  <c r="Q27" i="1" s="1"/>
  <c r="O27" i="1"/>
  <c r="J50" i="1"/>
  <c r="P50" i="1"/>
  <c r="Q50" i="1" s="1"/>
  <c r="P61" i="1"/>
  <c r="Q61" i="1" s="1"/>
  <c r="O61" i="1"/>
  <c r="P13" i="1"/>
  <c r="Q13" i="1" s="1"/>
  <c r="O13" i="1"/>
  <c r="J22" i="1"/>
  <c r="P22" i="1"/>
  <c r="Q22" i="1" s="1"/>
  <c r="P29" i="1"/>
  <c r="Q29" i="1" s="1"/>
  <c r="O29" i="1"/>
  <c r="J38" i="1"/>
  <c r="P38" i="1"/>
  <c r="Q38" i="1" s="1"/>
  <c r="J74" i="1"/>
  <c r="P74" i="1"/>
  <c r="Q74" i="1" s="1"/>
  <c r="J12" i="1"/>
  <c r="P12" i="1"/>
  <c r="Q12" i="1" s="1"/>
  <c r="P19" i="1"/>
  <c r="Q19" i="1" s="1"/>
  <c r="O19" i="1"/>
  <c r="J28" i="1"/>
  <c r="P28" i="1"/>
  <c r="Q28" i="1" s="1"/>
  <c r="P35" i="1"/>
  <c r="Q35" i="1" s="1"/>
  <c r="O35" i="1"/>
  <c r="P41" i="1"/>
  <c r="Q41" i="1" s="1"/>
  <c r="O41" i="1"/>
  <c r="P46" i="1"/>
  <c r="Q46" i="1" s="1"/>
  <c r="J46" i="1"/>
  <c r="P49" i="1"/>
  <c r="Q49" i="1" s="1"/>
  <c r="O49" i="1"/>
  <c r="J54" i="1"/>
  <c r="P54" i="1"/>
  <c r="Q54" i="1" s="1"/>
  <c r="P57" i="1"/>
  <c r="Q57" i="1" s="1"/>
  <c r="O57" i="1"/>
  <c r="J62" i="1"/>
  <c r="P62" i="1"/>
  <c r="Q62" i="1" s="1"/>
  <c r="P65" i="1"/>
  <c r="Q65" i="1" s="1"/>
  <c r="O65" i="1"/>
  <c r="P70" i="1"/>
  <c r="Q70" i="1" s="1"/>
  <c r="J70" i="1"/>
  <c r="P73" i="1"/>
  <c r="Q73" i="1" s="1"/>
  <c r="O73" i="1"/>
  <c r="J78" i="1"/>
  <c r="P78" i="1"/>
  <c r="Q78" i="1" s="1"/>
  <c r="G41" i="1"/>
  <c r="G43" i="1"/>
  <c r="G45" i="1"/>
  <c r="G47" i="1"/>
  <c r="G49" i="1"/>
  <c r="G51" i="1"/>
  <c r="G53" i="1"/>
  <c r="G55" i="1"/>
  <c r="G57" i="1"/>
  <c r="G59" i="1"/>
  <c r="G61" i="1"/>
  <c r="G63" i="1"/>
  <c r="G65" i="1"/>
  <c r="G67" i="1"/>
  <c r="G69" i="1"/>
  <c r="G71" i="1"/>
  <c r="G73" i="1"/>
  <c r="G75" i="1"/>
  <c r="G77" i="1"/>
  <c r="G79" i="1"/>
  <c r="AA99" i="4"/>
  <c r="X5" i="4"/>
  <c r="V6" i="4"/>
  <c r="Z72" i="4"/>
  <c r="AA75" i="4"/>
  <c r="U78" i="4"/>
  <c r="AA83" i="4"/>
  <c r="W85" i="4"/>
  <c r="AA87" i="4"/>
  <c r="W93" i="4"/>
  <c r="Y6" i="4"/>
  <c r="U72" i="4"/>
  <c r="W75" i="4"/>
  <c r="AA77" i="4"/>
  <c r="AA81" i="4"/>
  <c r="Y82" i="4"/>
  <c r="Y86" i="4"/>
  <c r="U88" i="4"/>
  <c r="Y90" i="4"/>
  <c r="W91" i="4"/>
  <c r="Y94" i="4"/>
  <c r="U96" i="4"/>
  <c r="AA74" i="4"/>
  <c r="Y75" i="4"/>
  <c r="AA78" i="4"/>
  <c r="W80" i="4"/>
  <c r="W88" i="4"/>
  <c r="Y91" i="4"/>
  <c r="X74" i="4"/>
  <c r="V75" i="4"/>
  <c r="X78" i="4"/>
  <c r="Z85" i="4"/>
  <c r="V87" i="4"/>
  <c r="V91" i="4"/>
  <c r="Z93" i="4"/>
  <c r="V99" i="4"/>
  <c r="AA6" i="4"/>
  <c r="W72" i="4"/>
  <c r="T83" i="4"/>
  <c r="T87" i="4"/>
  <c r="X93" i="4"/>
  <c r="T99" i="4"/>
  <c r="Z5" i="4"/>
  <c r="V4" i="4"/>
  <c r="T5" i="4"/>
  <c r="AB5" i="4"/>
  <c r="X71" i="4"/>
  <c r="T73" i="4"/>
  <c r="V76" i="4"/>
  <c r="Z78" i="4"/>
  <c r="T81" i="4"/>
  <c r="V84" i="4"/>
  <c r="Z86" i="4"/>
  <c r="X87" i="4"/>
  <c r="T89" i="4"/>
  <c r="Z90" i="4"/>
  <c r="T97" i="4"/>
  <c r="Z98" i="4"/>
  <c r="X4" i="4"/>
  <c r="V5" i="4"/>
  <c r="Z71" i="4"/>
  <c r="X72" i="4"/>
  <c r="AA4" i="4"/>
  <c r="Y5" i="4"/>
  <c r="AA72" i="4"/>
  <c r="V74" i="4"/>
  <c r="T75" i="4"/>
  <c r="Z76" i="4"/>
  <c r="X81" i="4"/>
  <c r="V86" i="4"/>
  <c r="Z88" i="4"/>
  <c r="X89" i="4"/>
  <c r="T91" i="4"/>
  <c r="AA91" i="4"/>
  <c r="V94" i="4"/>
  <c r="X98" i="4"/>
  <c r="X6" i="4"/>
  <c r="Z73" i="4"/>
  <c r="AA76" i="4"/>
  <c r="Y77" i="4"/>
  <c r="W78" i="4"/>
  <c r="AA84" i="4"/>
  <c r="Y85" i="4"/>
  <c r="W86" i="4"/>
  <c r="AA88" i="4"/>
  <c r="Y93" i="4"/>
  <c r="AA96" i="4"/>
  <c r="Y97" i="4"/>
  <c r="Z77" i="4"/>
  <c r="X91" i="4"/>
  <c r="X86" i="4"/>
  <c r="AA85" i="4"/>
  <c r="AA71" i="4"/>
  <c r="W73" i="4"/>
  <c r="Z75" i="4"/>
  <c r="X76" i="4"/>
  <c r="X80" i="4"/>
  <c r="Z83" i="4"/>
  <c r="AA86" i="4"/>
  <c r="Z87" i="4"/>
  <c r="X92" i="4"/>
  <c r="Z95" i="4"/>
  <c r="X96" i="4"/>
  <c r="AA98" i="4"/>
  <c r="W6" i="4"/>
  <c r="AB71" i="4"/>
  <c r="Y72" i="4"/>
  <c r="V73" i="4"/>
  <c r="V78" i="4"/>
  <c r="AA79" i="4"/>
  <c r="Z79" i="4"/>
  <c r="Y80" i="4"/>
  <c r="AA82" i="4"/>
  <c r="Y88" i="4"/>
  <c r="AA90" i="4"/>
  <c r="V92" i="4"/>
  <c r="AA93" i="4"/>
  <c r="X94" i="4"/>
  <c r="AA5" i="4"/>
  <c r="AB90" i="4"/>
  <c r="U5" i="4"/>
  <c r="Z6" i="4"/>
  <c r="T72" i="4"/>
  <c r="AB72" i="4"/>
  <c r="AA80" i="4"/>
  <c r="Z81" i="4"/>
  <c r="V82" i="4"/>
  <c r="X84" i="4"/>
  <c r="V85" i="4"/>
  <c r="AB88" i="4"/>
  <c r="Y89" i="4"/>
  <c r="V90" i="4"/>
  <c r="V93" i="4"/>
  <c r="AA94" i="4"/>
  <c r="Y95" i="4"/>
  <c r="W5" i="4"/>
  <c r="Y71" i="4"/>
  <c r="V72" i="4"/>
  <c r="AA73" i="4"/>
  <c r="W77" i="4"/>
  <c r="X79" i="4"/>
  <c r="V80" i="4"/>
  <c r="X82" i="4"/>
  <c r="V83" i="4"/>
  <c r="X85" i="4"/>
  <c r="V88" i="4"/>
  <c r="AA89" i="4"/>
  <c r="X90" i="4"/>
  <c r="AA92" i="4"/>
  <c r="X75" i="4"/>
  <c r="Y76" i="4"/>
  <c r="AB78" i="4"/>
  <c r="V79" i="4"/>
  <c r="Y81" i="4"/>
  <c r="Z82" i="4"/>
  <c r="U84" i="4"/>
  <c r="X88" i="4"/>
  <c r="X73" i="4"/>
  <c r="Y74" i="4"/>
  <c r="V77" i="4"/>
  <c r="Y79" i="4"/>
  <c r="Z80" i="4"/>
  <c r="Y4" i="4"/>
  <c r="AB6" i="4"/>
  <c r="V71" i="4"/>
  <c r="Y73" i="4"/>
  <c r="Z74" i="4"/>
  <c r="U81" i="4"/>
  <c r="X83" i="4"/>
  <c r="Y84" i="4"/>
  <c r="AB86" i="4"/>
  <c r="Z4" i="4"/>
  <c r="U6" i="4"/>
  <c r="X77" i="4"/>
  <c r="Y78" i="4"/>
  <c r="T80" i="4"/>
  <c r="AB80" i="4"/>
  <c r="V81" i="4"/>
  <c r="Y83" i="4"/>
  <c r="Z84" i="4"/>
  <c r="U87" i="4"/>
  <c r="Z89" i="4"/>
  <c r="Y92" i="4"/>
  <c r="W94" i="4"/>
  <c r="AA95" i="4"/>
  <c r="V96" i="4"/>
  <c r="Z97" i="4"/>
  <c r="U98" i="4"/>
  <c r="Y99" i="4"/>
  <c r="X99" i="4"/>
  <c r="U90" i="4"/>
  <c r="Z92" i="4"/>
  <c r="W96" i="4"/>
  <c r="AA97" i="4"/>
  <c r="V98" i="4"/>
  <c r="Z99" i="4"/>
  <c r="Z91" i="4"/>
  <c r="Z94" i="4"/>
  <c r="V95" i="4"/>
  <c r="Y96" i="4"/>
  <c r="Y87" i="4"/>
  <c r="V89" i="4"/>
  <c r="Z96" i="4"/>
  <c r="V97" i="4"/>
  <c r="Y98" i="4"/>
  <c r="U99" i="4"/>
  <c r="AB94" i="4"/>
  <c r="X95" i="4"/>
  <c r="AB96" i="4"/>
  <c r="X97" i="4"/>
  <c r="B2" i="6"/>
  <c r="AC24" i="4" l="1"/>
  <c r="AC12" i="4"/>
  <c r="AC68" i="4"/>
  <c r="AC52" i="4"/>
  <c r="AC36" i="4"/>
  <c r="AC66" i="4"/>
  <c r="AC58" i="4"/>
  <c r="AC50" i="4"/>
  <c r="AC42" i="4"/>
  <c r="AC34" i="4"/>
  <c r="AC26" i="4"/>
  <c r="AC18" i="4"/>
  <c r="AC10" i="4"/>
  <c r="AC69" i="4"/>
  <c r="AC61" i="4"/>
  <c r="AC53" i="4"/>
  <c r="AC45" i="4"/>
  <c r="AC37" i="4"/>
  <c r="AC29" i="4"/>
  <c r="AC21" i="4"/>
  <c r="AC13" i="4"/>
  <c r="AC67" i="4"/>
  <c r="AC59" i="4"/>
  <c r="AC51" i="4"/>
  <c r="AC43" i="4"/>
  <c r="AC35" i="4"/>
  <c r="AC27" i="4"/>
  <c r="AC19" i="4"/>
  <c r="AC11" i="4"/>
  <c r="AC65" i="4"/>
  <c r="AC57" i="4"/>
  <c r="AC49" i="4"/>
  <c r="AC41" i="4"/>
  <c r="AC33" i="4"/>
  <c r="AC25" i="4"/>
  <c r="AC17" i="4"/>
  <c r="AC9" i="4"/>
  <c r="AC63" i="4"/>
  <c r="AC55" i="4"/>
  <c r="AC47" i="4"/>
  <c r="AC39" i="4"/>
  <c r="AC31" i="4"/>
  <c r="AC23" i="4"/>
  <c r="AC15" i="4"/>
  <c r="AC7" i="4"/>
  <c r="AC81" i="4"/>
  <c r="AC73" i="4"/>
  <c r="AC5" i="4"/>
  <c r="AC95" i="4"/>
  <c r="AC99" i="4"/>
  <c r="AC75" i="4"/>
  <c r="AC77" i="4"/>
  <c r="AC83" i="4"/>
  <c r="AC84" i="4"/>
  <c r="AC91" i="4"/>
  <c r="AC87" i="4"/>
  <c r="AC92" i="4"/>
  <c r="AC85" i="4"/>
  <c r="AC93" i="4"/>
  <c r="AC96" i="4"/>
  <c r="AC90" i="4"/>
  <c r="AC89" i="4"/>
  <c r="AC79" i="4"/>
  <c r="AC97" i="4"/>
  <c r="AC94" i="4"/>
  <c r="AC74" i="4"/>
  <c r="AC86" i="4"/>
  <c r="AC88" i="4"/>
  <c r="AC71" i="4"/>
  <c r="AC82" i="4"/>
  <c r="AC6" i="4"/>
  <c r="AC78" i="4"/>
  <c r="AC72" i="4"/>
  <c r="AC80" i="4"/>
  <c r="AC76" i="4"/>
  <c r="AC98" i="4"/>
  <c r="F3" i="2"/>
  <c r="U4" i="4" s="1"/>
  <c r="M3" i="2" l="1"/>
  <c r="AB4" i="4" s="1"/>
  <c r="H3" i="2"/>
  <c r="W4" i="4" s="1"/>
  <c r="E3" i="2"/>
  <c r="T4" i="4" s="1"/>
  <c r="Q11" i="5"/>
  <c r="AC4" i="4" l="1"/>
  <c r="B1" i="6"/>
  <c r="E100" i="4" l="1"/>
  <c r="M100" i="4" l="1"/>
  <c r="I100" i="4"/>
  <c r="H100" i="4"/>
  <c r="P100" i="4"/>
  <c r="J100" i="4"/>
  <c r="R100" i="4"/>
  <c r="Q100" i="4"/>
  <c r="D100" i="4"/>
  <c r="L100" i="4"/>
  <c r="F100" i="4"/>
  <c r="N100" i="4"/>
  <c r="G100" i="4"/>
  <c r="C100" i="4"/>
  <c r="S100" i="4"/>
  <c r="O100" i="4"/>
  <c r="B100" i="4"/>
  <c r="M71" i="2" l="1"/>
  <c r="L71" i="2"/>
  <c r="K71" i="2"/>
  <c r="J71" i="2"/>
  <c r="I71" i="2"/>
  <c r="H71" i="2"/>
  <c r="G71" i="2"/>
  <c r="F71" i="2"/>
  <c r="E71" i="2"/>
  <c r="K100" i="4" l="1"/>
  <c r="X100" i="4" l="1"/>
  <c r="W100" i="4"/>
  <c r="T100" i="4"/>
  <c r="AA100" i="4" l="1"/>
  <c r="V100" i="4"/>
  <c r="Z100" i="4"/>
  <c r="AB100" i="4"/>
  <c r="U100" i="4"/>
  <c r="Y100" i="4"/>
</calcChain>
</file>

<file path=xl/sharedStrings.xml><?xml version="1.0" encoding="utf-8"?>
<sst xmlns="http://schemas.openxmlformats.org/spreadsheetml/2006/main" count="758" uniqueCount="228">
  <si>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</si>
  <si>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</si>
  <si>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</si>
  <si>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</si>
  <si>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</si>
  <si>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</si>
  <si>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</si>
  <si>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</si>
  <si>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</si>
  <si>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</si>
  <si>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</si>
  <si>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</si>
  <si>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</si>
  <si>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</si>
  <si>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</si>
  <si>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</si>
  <si>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</si>
  <si>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</si>
  <si>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</si>
  <si>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</si>
  <si>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</si>
  <si>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</si>
  <si>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</si>
  <si>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</si>
  <si>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</si>
  <si>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</si>
  <si>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</si>
  <si>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</si>
  <si>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</si>
  <si>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</si>
  <si>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</si>
  <si>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ADMIRE WG70 125X(8X2GR) BAG IN</t>
  </si>
  <si>
    <t>ALIETTE WP80 20X500GR BAG IN</t>
  </si>
  <si>
    <t>ALIETTE WP80 40X100GR BAG IN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</si>
  <si>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</si>
  <si>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</si>
  <si>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</si>
  <si>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</si>
  <si>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</si>
  <si>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</si>
  <si>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</si>
  <si>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</si>
  <si>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</si>
  <si>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</si>
  <si>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-01-Apr-2020 TO 31-Jan-2021</t>
  </si>
  <si>
    <t>Dealer Report -01-Apr-2020 TO 31-Jan-2021</t>
  </si>
  <si>
    <t>SHREE BIHARIJI TRADERS</t>
  </si>
  <si>
    <t>90-A,VIJAY LAXMI NAGAR</t>
  </si>
  <si>
    <t>SITAPUR</t>
  </si>
  <si>
    <t>BAYER</t>
  </si>
  <si>
    <t>Stock Category Summary</t>
  </si>
  <si>
    <t>1-Apr-20 to 31-Jan-21</t>
  </si>
  <si>
    <t/>
  </si>
  <si>
    <t>SHREE BIHARIJITRADERS - (from 1-Apr-20)</t>
  </si>
  <si>
    <t>SAPL SALE</t>
  </si>
  <si>
    <t>DIFF</t>
  </si>
  <si>
    <t xml:space="preserve">ADJ </t>
  </si>
  <si>
    <t>TOTAL SAPL SALE</t>
  </si>
  <si>
    <t>diff</t>
  </si>
  <si>
    <t>SAPL PUR</t>
  </si>
  <si>
    <t>ADJ PUR</t>
  </si>
  <si>
    <t>T PUR</t>
  </si>
  <si>
    <t>SAPL CLOSING</t>
  </si>
  <si>
    <t>BAYER ADMIRE 2GM UNIT</t>
  </si>
  <si>
    <t>BAYER ALANTO (T) SC240 100ML</t>
  </si>
  <si>
    <t>BAYER ALIETTE 500GM</t>
  </si>
  <si>
    <t>BAYER ALIETTE WP80%100GM</t>
  </si>
  <si>
    <t>BAYER AMBITION 100ML</t>
  </si>
  <si>
    <t>BAYER AMBITION 1LT</t>
  </si>
  <si>
    <t>BAYER AMBITION 250ML</t>
  </si>
  <si>
    <t>BAYER AMBITION 500ML</t>
  </si>
  <si>
    <t>BAYER ANTRACOL 100GM</t>
  </si>
  <si>
    <t>BAYER ANTRACOL 1KG</t>
  </si>
  <si>
    <t>BAYER ANTRACOL 250GM</t>
  </si>
  <si>
    <t>BAYER ANTRACOL 500GM</t>
  </si>
  <si>
    <t>BAYER BERDERA 1KG</t>
  </si>
  <si>
    <t>BAYER COUNCI ACTIVE12*(5*90)</t>
  </si>
  <si>
    <t>BAYER COUNCIL ACTIV 8*(10*45GR)</t>
  </si>
  <si>
    <t>BAYER DECIS 100ML</t>
  </si>
  <si>
    <t>BAYER EMESTO PRIME FS 240 100ML</t>
  </si>
  <si>
    <t>BAYER ETHREL 100ML</t>
  </si>
  <si>
    <t>BAYER ETHREL 1LT 1LT</t>
  </si>
  <si>
    <t>BAYER FAME 100ML UNIT</t>
  </si>
  <si>
    <t>BAYER FAME 10ML</t>
  </si>
  <si>
    <t>BAYER FAME 50ML</t>
  </si>
  <si>
    <t>BAYER FOLICUR 100ML</t>
  </si>
  <si>
    <t>BAYER FOLICUR 1LT</t>
  </si>
  <si>
    <t>BAYER FOLICUR 250ML</t>
  </si>
  <si>
    <t>BAYER FOLICUR 500ML</t>
  </si>
  <si>
    <t>BAYER GAUCHO 9ML/BTL</t>
  </si>
  <si>
    <t>BAYER GLAMORE 100GM</t>
  </si>
  <si>
    <t>BAYER GLAMORE 50GM</t>
  </si>
  <si>
    <t>BAYER LAUDIS 115ML/UNIT</t>
  </si>
  <si>
    <t>BAYER LESENTA 100GM UNIT</t>
  </si>
  <si>
    <t>BAYER LESENTA 250GM UNIT</t>
  </si>
  <si>
    <t>BAYER LESENTA 40GM UNIT</t>
  </si>
  <si>
    <t>BAYER LUCIFER  160 GM</t>
  </si>
  <si>
    <t>BAYER MELODY 100GM UNIT</t>
  </si>
  <si>
    <t>BAYER MONCEREN 1LT</t>
  </si>
  <si>
    <t>BAYER MONCEREN 500ML</t>
  </si>
  <si>
    <t>BAYER NATIVO 100GM</t>
  </si>
  <si>
    <t>BAYER NATIVO 1KG</t>
  </si>
  <si>
    <t>BAYER NATIVO 250 GM</t>
  </si>
  <si>
    <t>BAYER NATIVO 500GM</t>
  </si>
  <si>
    <t>BAYER NATIVO 50GM/UNIT</t>
  </si>
  <si>
    <t>BAYER PLANOFIX 100ML</t>
  </si>
  <si>
    <t>BAYER PLANOFIX 1LT</t>
  </si>
  <si>
    <t>BAYER RAFT 250ML</t>
  </si>
  <si>
    <t>BAYER RAXIL 100ML</t>
  </si>
  <si>
    <t>BAYER RAXIL EASY 20*13.4 ML/UNIT</t>
  </si>
  <si>
    <t>BAYER RAXIL EASY 50ML</t>
  </si>
  <si>
    <t>BAYER REAGENT 1KG</t>
  </si>
  <si>
    <t>BAYER REAGENT ULTRA 4KG</t>
  </si>
  <si>
    <t>BAYER REGENT 100ML</t>
  </si>
  <si>
    <t>BAYER REGENT  5KG</t>
  </si>
  <si>
    <t>BAYER REGENT ULTRA 1KG</t>
  </si>
  <si>
    <t>BAYER SENCOR 100GM</t>
  </si>
  <si>
    <t>BAYER SOLOMON 100ML</t>
  </si>
  <si>
    <t>BAYER SOLOMON 1LT</t>
  </si>
  <si>
    <t>BAYER SOLOMON 250ML</t>
  </si>
  <si>
    <t>BAYER SOLOMON 500ML</t>
  </si>
  <si>
    <t>BAYER TOPSTAR 22.5GM</t>
  </si>
  <si>
    <t>BAYER 6633 PADDY 3KG</t>
  </si>
  <si>
    <t>BAYER MUSTARD 5111 .500GM</t>
  </si>
  <si>
    <t>BAYER MUSTARD 5222 1KG</t>
  </si>
  <si>
    <t>BAYER MUSTARD 5222 500GM</t>
  </si>
  <si>
    <t>BAYER MUSTARD 5232 1KG</t>
  </si>
  <si>
    <t>BAYER PADDY 6129 GOLD 3KG</t>
  </si>
  <si>
    <t>BAYER PADDY 6444 GOLD 3KG</t>
  </si>
  <si>
    <t>PADDY 6129 3KG</t>
  </si>
  <si>
    <t>PADDY 6444 GOLD 1KG</t>
  </si>
  <si>
    <t>AMBITION 50X100ML BOT IN</t>
  </si>
  <si>
    <t>AMBITION 40X250ML BOT IN</t>
  </si>
  <si>
    <t>AMBITION 20X500ML BOT IN</t>
  </si>
  <si>
    <t>ANTRACOL (T) WP70 50X100GR BAG IN</t>
  </si>
  <si>
    <t>ANTRACOL (T) WP70 10X1KG BAG IN</t>
  </si>
  <si>
    <t>ANTRACOL (T) WP70 40X250GR BAG IN</t>
  </si>
  <si>
    <t>ANTRACOL (T) WP70 20X500GR BAG IN</t>
  </si>
  <si>
    <t>BERDERA WG50 4X1KG BOT IN</t>
  </si>
  <si>
    <t>COUNCIL ACTIV WG30 12X(5X90GR) BOX IN</t>
  </si>
  <si>
    <t>COUNCIL ACTIV WG30 8X(10X45GR) BOX IN</t>
  </si>
  <si>
    <t>DECIS EC 28 50X100ML BOT IN</t>
  </si>
  <si>
    <t>EMESTO PRIME FS240 50X100ML BOT IN</t>
  </si>
  <si>
    <t>ETHREL SL39 50X100ML BOT IN</t>
  </si>
  <si>
    <t>ETHREL SL39 10X1L BOT IN</t>
  </si>
  <si>
    <t>FAME (T) SC480 20X100ML BOT IN</t>
  </si>
  <si>
    <t>FAME (T) SC480 10X(20X10ML) BOT IN</t>
  </si>
  <si>
    <t>FAME (T) SC480 40X50ML BOT IN</t>
  </si>
  <si>
    <t>FOLICUR (T) EC250 50X100ML BOT IN</t>
  </si>
  <si>
    <t>FOLICUR (T) EC250 10X1L BOT IN</t>
  </si>
  <si>
    <t>FOLICUR (T) EC250 40X250ML BOT IN</t>
  </si>
  <si>
    <t>FOLICUR (T) EC250 20X500ML BOT IN</t>
  </si>
  <si>
    <t>GAUCHO FS600 5X(20X9)ML BOT IN</t>
  </si>
  <si>
    <t>GLAMORE WG80 20X100GR BOT IN</t>
  </si>
  <si>
    <t>GLAMORE WG80 40X50GR BOT IN</t>
  </si>
  <si>
    <t>LAUDIS SC630 8X115ML BOT IN</t>
  </si>
  <si>
    <t>LESENTA WG80 50X100GR BAG IN</t>
  </si>
  <si>
    <t>LESENTA WG80 20X250GR BAG IN</t>
  </si>
  <si>
    <t>LESENTA WG80 100X40GR BAG IN</t>
  </si>
  <si>
    <t>LUCIFER (T) WP15 25X160GR BAG IN</t>
  </si>
  <si>
    <t>MELODY DUO WP66 8 50X100GR BAG IN</t>
  </si>
  <si>
    <t>MONCEREN SC250 10X1L BOT IN</t>
  </si>
  <si>
    <t>MONCEREN SC250 20X500ML BOT IN</t>
  </si>
  <si>
    <t>NATIVO WG75 50X100GR BAG IN</t>
  </si>
  <si>
    <t>NATIVO WG75 10X1KG BAG IN</t>
  </si>
  <si>
    <t>NATIVO WG75 40X250GR BAG IN</t>
  </si>
  <si>
    <t>NATIVO WG75 20X500GR BAG IN</t>
  </si>
  <si>
    <t>NATIVO WG75 100X50GR BAG IN</t>
  </si>
  <si>
    <t>PLANOFIX SL4 5 50X100ML BOT IN</t>
  </si>
  <si>
    <t>PLANOFIX SL45 10X1L BOT IN</t>
  </si>
  <si>
    <t>RAFT EC60 40X250ML BOT IN</t>
  </si>
  <si>
    <t>RAXIL (T) DS2 5X(10X100GR) BAG IN</t>
  </si>
  <si>
    <t>RAXIL EASY FS60 10X(20X13.4ML) BOT IN</t>
  </si>
  <si>
    <t>RAXIL EASY FS60 100X50ML BOT IN</t>
  </si>
  <si>
    <t>REGENT (T) SC50 10X1L BOT IN</t>
  </si>
  <si>
    <t>REGENT ULTRA GR0 6 5X4KG BAG IN</t>
  </si>
  <si>
    <t>REGENT (T) SC50 50X100ML BOT IN</t>
  </si>
  <si>
    <t>REGENT GR0 3 4X5KG BAG IN</t>
  </si>
  <si>
    <t>REGENT ULTRA GR0 6 20X1KG BAG IN</t>
  </si>
  <si>
    <t>SENCOR WP70 60X100GR BAG IN</t>
  </si>
  <si>
    <t>SOLOMON OD300 50X100ML BOT IN</t>
  </si>
  <si>
    <t>SOLOMON OD300 10X1L BOT IN</t>
  </si>
  <si>
    <t>SOLOMON OD300 40X250ML BOT IN</t>
  </si>
  <si>
    <t>SOLOMON OD300 20X500ML BOT IN</t>
  </si>
  <si>
    <t>TOPSTAR (T) WP80 8X(20X22.5GR) BOX IN</t>
  </si>
  <si>
    <t>ARIZE AZ 6633 LOC 10X3KG BAG IN</t>
  </si>
  <si>
    <t>MUSTARD KESARI 5111 60X500G BAG IN</t>
  </si>
  <si>
    <t>MUSTARD 5222 30X1KG BAG IN</t>
  </si>
  <si>
    <t>MUSTARD 5222 60X500G BAG IN</t>
  </si>
  <si>
    <t>MUSTARD PA 5232 (LOC) 30X1KG BAG IN</t>
  </si>
  <si>
    <t>ARIZE 6129 GOLD LOC 10X3KG BAG IN</t>
  </si>
  <si>
    <t>ARIZE 6444 GOLD LOC 10X3KG BAG IN</t>
  </si>
  <si>
    <t>ARIZE 6129 LOC 10X3KG BAG IN</t>
  </si>
  <si>
    <t>ARIZE 6444 GOLD LOC 30X1 BAG IN</t>
  </si>
  <si>
    <t>Stock and Sales FOR THE PERIOD 01-Apr-2020 TO 31-Jan-2021</t>
  </si>
  <si>
    <t>DISTRIBUTOR:Shri Bihari Ji Traders,</t>
  </si>
  <si>
    <t>SAPCODE</t>
  </si>
  <si>
    <t>Shri Bihari Ji Traders</t>
  </si>
  <si>
    <t>GRANDTOTAL</t>
  </si>
  <si>
    <t>ALANTO (T) SC240 40X250ML BOT IN</t>
  </si>
  <si>
    <t>ARIZE 6444 LOC 10X3KG BAG IN</t>
  </si>
  <si>
    <t>ARIZE AZ 6508 LOC 10X3KG BAG IN</t>
  </si>
  <si>
    <t>ARIZE AZ 6508 LOC 30X1KG BAG IN</t>
  </si>
  <si>
    <t>ARIZE AZ 8433 DT LOC 10X3KG BAG IN</t>
  </si>
  <si>
    <t>ARIZE NANO LOC 10X3KG BAG IN</t>
  </si>
  <si>
    <t>CONFIDOR (T) SL200 100X50ML BOT IN</t>
  </si>
  <si>
    <t>CONFIDOR (T) SL200 50X100ML BOT IN</t>
  </si>
  <si>
    <t>DECIS EC 28 10X1L BOT IN</t>
  </si>
  <si>
    <t>DECIS EC 28 40X250ML BOT IN</t>
  </si>
  <si>
    <t>GAUCHO FS600 100X50ML BOT IN</t>
  </si>
  <si>
    <t>GAUCHO FS600 50X100ML BOT IN</t>
  </si>
  <si>
    <t>JUMP WG80 160X(10X2GR) BAG IN</t>
  </si>
  <si>
    <t>MONCEREN SC250 40X250ML BOT IN</t>
  </si>
  <si>
    <t>MONCEREN SC250 50X100ML BOT IN</t>
  </si>
  <si>
    <t>MOVENTO ENERGY SC240 50X100ML BOT IN</t>
  </si>
  <si>
    <t>NATIVO WG75 20X(10X10GR) BAG IN</t>
  </si>
  <si>
    <t>OBERON (T) SC240 100X50ML BOT IN</t>
  </si>
  <si>
    <t>OBERON (T) SC240 40X200ML BOT IN</t>
  </si>
  <si>
    <t>OBERON (T) SC240 50X100ML BOT IN</t>
  </si>
  <si>
    <t>REGENT (T) SC50 20X250ML BOT IN</t>
  </si>
  <si>
    <t>SECTIN WG60 50X100GR BAG IN</t>
  </si>
  <si>
    <t>SIVANTO PRIME SL200 50X100ML BOT IN</t>
  </si>
  <si>
    <t>SPINTOR SC495 10X(20X7ML) BOT IN</t>
  </si>
  <si>
    <t>SUNRICE WG15 100X50GR BOT IN</t>
  </si>
  <si>
    <t>DECIS EC101-2 50X100ML BOX IN</t>
  </si>
  <si>
    <t>DECIS EC101-2 40X250ML BOT IN</t>
  </si>
  <si>
    <t>REGENT ULTRA GR0 6 1X20KG BAG IN</t>
  </si>
  <si>
    <t>Generated on 2/24/2021 10:25:19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</si>
</sst>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PCS&quot;"/>
    <numFmt numFmtId="169" formatCode="&quot;&quot;0.000&quot; KLR&quot;"/>
    <numFmt numFmtId="170" formatCode="&quot;&quot;0.000&quot; KG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49" fontId="8" fillId="0" borderId="24" xfId="0" applyNumberFormat="1" applyFont="1" applyBorder="1" applyAlignment="1">
      <alignment horizontal="center" vertical="top" wrapText="1"/>
    </xf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168" fontId="10" fillId="0" borderId="25" xfId="0" applyNumberFormat="1" applyFont="1" applyBorder="1" applyAlignment="1">
      <alignment horizontal="right" vertical="top"/>
    </xf>
    <xf numFmtId="166" fontId="10" fillId="0" borderId="25" xfId="0" applyNumberFormat="1" applyFont="1" applyBorder="1" applyAlignment="1">
      <alignment horizontal="right" vertical="top"/>
    </xf>
    <xf numFmtId="168" fontId="0" fillId="0" borderId="0" xfId="0" applyNumberFormat="1"/>
    <xf numFmtId="166" fontId="0" fillId="0" borderId="0" xfId="0" applyNumberFormat="1"/>
    <xf numFmtId="169" fontId="10" fillId="0" borderId="24" xfId="0" applyNumberFormat="1" applyFont="1" applyBorder="1" applyAlignment="1">
      <alignment horizontal="right" vertical="top"/>
    </xf>
    <xf numFmtId="170" fontId="10" fillId="0" borderId="24" xfId="0" applyNumberFormat="1" applyFont="1" applyBorder="1" applyAlignment="1">
      <alignment horizontal="right" vertical="top"/>
    </xf>
    <xf numFmtId="168" fontId="10" fillId="0" borderId="24" xfId="0" applyNumberFormat="1" applyFont="1" applyBorder="1" applyAlignment="1">
      <alignment horizontal="right" vertical="top"/>
    </xf>
    <xf numFmtId="170" fontId="10" fillId="0" borderId="25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NS%20REPORT%20APR%20TO%20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1">
          <cell r="B1" t="str">
            <v>NAME</v>
          </cell>
        </row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>
        <row r="2">
          <cell r="E2">
            <v>4549656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"/>
      <sheetName val="p sale"/>
      <sheetName val="sale"/>
      <sheetName val="p pur"/>
      <sheetName val="pur"/>
      <sheetName val="adj p"/>
      <sheetName val="adj"/>
    </sheetNames>
    <sheetDataSet>
      <sheetData sheetId="0" refreshError="1"/>
      <sheetData sheetId="1">
        <row r="5">
          <cell r="F5" t="str">
            <v>BAYER 6633 PADDY 3KG</v>
          </cell>
          <cell r="G5">
            <v>102</v>
          </cell>
        </row>
        <row r="6">
          <cell r="F6" t="str">
            <v>BAYER ADMIRE 2GM UNIT</v>
          </cell>
          <cell r="G6">
            <v>200</v>
          </cell>
        </row>
        <row r="7">
          <cell r="F7" t="str">
            <v>BAYER ALANTO (T) SC240 100ML</v>
          </cell>
          <cell r="G7">
            <v>10</v>
          </cell>
        </row>
        <row r="8">
          <cell r="F8" t="str">
            <v>BAYER AMBITION 1LT</v>
          </cell>
          <cell r="G8">
            <v>75</v>
          </cell>
        </row>
        <row r="9">
          <cell r="F9" t="str">
            <v>BAYER AMBITION 250ML</v>
          </cell>
          <cell r="G9">
            <v>20</v>
          </cell>
        </row>
        <row r="10">
          <cell r="F10" t="str">
            <v>BAYER AMBITION 500ML</v>
          </cell>
          <cell r="G10">
            <v>185</v>
          </cell>
        </row>
        <row r="11">
          <cell r="F11" t="str">
            <v>BAYER ANTRACOL 1KG</v>
          </cell>
          <cell r="G11">
            <v>308</v>
          </cell>
        </row>
        <row r="12">
          <cell r="F12" t="str">
            <v>BAYER ANTRACOL 500GM</v>
          </cell>
          <cell r="G12">
            <v>150</v>
          </cell>
        </row>
        <row r="13">
          <cell r="F13" t="str">
            <v>BAYER BERDERA 1KG</v>
          </cell>
          <cell r="G13">
            <v>4</v>
          </cell>
        </row>
        <row r="14">
          <cell r="F14" t="str">
            <v>BAYER COUNCIL ACTIV 8*(10*45GR)</v>
          </cell>
          <cell r="G14">
            <v>85</v>
          </cell>
        </row>
        <row r="15">
          <cell r="F15" t="str">
            <v>BAYER ETHREL 100ML</v>
          </cell>
          <cell r="G15">
            <v>0.6</v>
          </cell>
        </row>
        <row r="16">
          <cell r="F16" t="str">
            <v>BAYER ETHREL 1LT 1LT</v>
          </cell>
          <cell r="G16">
            <v>1</v>
          </cell>
        </row>
        <row r="17">
          <cell r="F17" t="str">
            <v>BAYER FAME 100ML UNIT</v>
          </cell>
          <cell r="G17">
            <v>72</v>
          </cell>
        </row>
        <row r="18">
          <cell r="F18" t="str">
            <v>BAYER FAME 10ML</v>
          </cell>
          <cell r="G18">
            <v>150</v>
          </cell>
        </row>
        <row r="19">
          <cell r="F19" t="str">
            <v>BAYER FAME 50ML</v>
          </cell>
          <cell r="G19">
            <v>230</v>
          </cell>
        </row>
        <row r="20">
          <cell r="F20" t="str">
            <v>BAYER FOLICUR 100ML</v>
          </cell>
          <cell r="G20">
            <v>0.4</v>
          </cell>
        </row>
        <row r="21">
          <cell r="F21" t="str">
            <v>BAYER FOLICUR 1LT</v>
          </cell>
          <cell r="G21">
            <v>20</v>
          </cell>
        </row>
        <row r="22">
          <cell r="F22" t="str">
            <v>BAYER FOLICUR 250ML</v>
          </cell>
          <cell r="G22">
            <v>18</v>
          </cell>
        </row>
        <row r="23">
          <cell r="F23" t="str">
            <v>BAYER FOLICUR 500ML</v>
          </cell>
          <cell r="G23">
            <v>10</v>
          </cell>
        </row>
        <row r="24">
          <cell r="F24" t="str">
            <v>BAYER GAUCHO 9ML/BTL</v>
          </cell>
          <cell r="G24">
            <v>700</v>
          </cell>
        </row>
        <row r="25">
          <cell r="F25" t="str">
            <v>BAYER GLAMORE 100GM</v>
          </cell>
          <cell r="G25">
            <v>3</v>
          </cell>
        </row>
        <row r="26">
          <cell r="F26" t="str">
            <v>BAYER GLAMORE 50GM</v>
          </cell>
          <cell r="G26">
            <v>80</v>
          </cell>
        </row>
        <row r="27">
          <cell r="F27" t="str">
            <v>BAYER LAUDIS 115ML/UNIT</v>
          </cell>
          <cell r="G27">
            <v>56</v>
          </cell>
        </row>
        <row r="28">
          <cell r="F28" t="str">
            <v>BAYER LESENTA 100GM UNIT</v>
          </cell>
          <cell r="G28">
            <v>833</v>
          </cell>
        </row>
        <row r="29">
          <cell r="F29" t="str">
            <v>BAYER LESENTA 250GM UNIT</v>
          </cell>
          <cell r="G29">
            <v>1</v>
          </cell>
        </row>
        <row r="30">
          <cell r="F30" t="str">
            <v>BAYER LESENTA 40GM UNIT</v>
          </cell>
          <cell r="G30">
            <v>1675</v>
          </cell>
        </row>
        <row r="31">
          <cell r="F31" t="str">
            <v>BAYER LUCIFER  160 GM</v>
          </cell>
          <cell r="G31">
            <v>149</v>
          </cell>
        </row>
        <row r="32">
          <cell r="F32" t="str">
            <v>BAYER MELODY 100GM UNIT</v>
          </cell>
          <cell r="G32">
            <v>1</v>
          </cell>
        </row>
        <row r="33">
          <cell r="F33" t="str">
            <v>BAYER MONCEREN 1LT</v>
          </cell>
          <cell r="G33">
            <v>800</v>
          </cell>
        </row>
        <row r="34">
          <cell r="F34" t="str">
            <v>BAYER MONCEREN 500ML</v>
          </cell>
          <cell r="G34">
            <v>200</v>
          </cell>
        </row>
        <row r="35">
          <cell r="F35" t="str">
            <v>BAYER MUSTARD 5111 .500GM</v>
          </cell>
          <cell r="G35">
            <v>477</v>
          </cell>
        </row>
        <row r="36">
          <cell r="F36" t="str">
            <v>BAYER MUSTARD 5222 1KG</v>
          </cell>
          <cell r="G36">
            <v>1714</v>
          </cell>
        </row>
        <row r="37">
          <cell r="F37" t="str">
            <v>BAYER MUSTARD 5222 500GM</v>
          </cell>
          <cell r="G37">
            <v>832.95</v>
          </cell>
        </row>
        <row r="38">
          <cell r="F38" t="str">
            <v>BAYER MUSTARD 5232 1KG</v>
          </cell>
          <cell r="G38">
            <v>101</v>
          </cell>
        </row>
        <row r="39">
          <cell r="F39" t="str">
            <v>BAYER NATIVO 100GM</v>
          </cell>
          <cell r="G39">
            <v>5</v>
          </cell>
        </row>
        <row r="40">
          <cell r="F40" t="str">
            <v>BAYER NATIVO 1KG</v>
          </cell>
          <cell r="G40">
            <v>32</v>
          </cell>
        </row>
        <row r="41">
          <cell r="F41" t="str">
            <v>BAYER NATIVO 250 GM</v>
          </cell>
          <cell r="G41">
            <v>1.25</v>
          </cell>
        </row>
        <row r="42">
          <cell r="F42" t="str">
            <v>BAYER PADDY 6129 GOLD 3KG</v>
          </cell>
          <cell r="G42">
            <v>621</v>
          </cell>
        </row>
        <row r="43">
          <cell r="F43" t="str">
            <v>BAYER PADDY 6444 GOLD 3KG</v>
          </cell>
          <cell r="G43">
            <v>14622</v>
          </cell>
        </row>
        <row r="44">
          <cell r="F44" t="str">
            <v>BAYER PLANOFIX 100ML</v>
          </cell>
          <cell r="G44">
            <v>30.1</v>
          </cell>
        </row>
        <row r="45">
          <cell r="F45" t="str">
            <v>BAYER RAXIL 100ML</v>
          </cell>
          <cell r="G45">
            <v>2</v>
          </cell>
        </row>
        <row r="46">
          <cell r="F46" t="str">
            <v>BAYER RAXIL EASY 20*13.4 ML/UNIT</v>
          </cell>
          <cell r="G46">
            <v>148</v>
          </cell>
        </row>
        <row r="47">
          <cell r="F47" t="str">
            <v>BAYER RAXIL EASY 50ML</v>
          </cell>
          <cell r="G47">
            <v>0.3</v>
          </cell>
        </row>
        <row r="48">
          <cell r="F48" t="str">
            <v>BAYER REAGENT ULTRA 4KG</v>
          </cell>
          <cell r="G48">
            <v>8897</v>
          </cell>
        </row>
        <row r="49">
          <cell r="F49" t="str">
            <v>BAYER REGENT  5KG</v>
          </cell>
          <cell r="G49">
            <v>55434</v>
          </cell>
        </row>
        <row r="50">
          <cell r="F50" t="str">
            <v>BAYER REGENT 100ML</v>
          </cell>
          <cell r="G50">
            <v>5</v>
          </cell>
        </row>
        <row r="51">
          <cell r="F51" t="str">
            <v>BAYER SENCOR 100GM</v>
          </cell>
          <cell r="G51">
            <v>822</v>
          </cell>
        </row>
        <row r="52">
          <cell r="F52" t="str">
            <v>BAYER SOLOMON 100ML</v>
          </cell>
          <cell r="G52">
            <v>10</v>
          </cell>
        </row>
        <row r="53">
          <cell r="F53" t="str">
            <v>BAYER SOLOMON 1LT</v>
          </cell>
          <cell r="G53">
            <v>30</v>
          </cell>
        </row>
        <row r="54">
          <cell r="F54" t="str">
            <v>BAYER SOLOMON 500ML</v>
          </cell>
          <cell r="G54">
            <v>50</v>
          </cell>
        </row>
        <row r="55">
          <cell r="F55" t="str">
            <v>BAYER TOPSTAR 22.5GM</v>
          </cell>
          <cell r="G55">
            <v>200</v>
          </cell>
        </row>
        <row r="56">
          <cell r="F56" t="str">
            <v>PADDY 6129 3KG</v>
          </cell>
          <cell r="G56">
            <v>15</v>
          </cell>
        </row>
        <row r="57">
          <cell r="F57" t="str">
            <v>PADDY 6444 GOLD 1KG</v>
          </cell>
          <cell r="G57">
            <v>1865</v>
          </cell>
        </row>
      </sheetData>
      <sheetData sheetId="2" refreshError="1"/>
      <sheetData sheetId="3">
        <row r="5">
          <cell r="A5" t="str">
            <v>BAYER 6633 PADDY 3KG</v>
          </cell>
          <cell r="B5">
            <v>102</v>
          </cell>
        </row>
        <row r="6">
          <cell r="A6" t="str">
            <v>BAYER ALANTO (T) SC240 100ML</v>
          </cell>
          <cell r="B6">
            <v>10</v>
          </cell>
        </row>
        <row r="7">
          <cell r="A7" t="str">
            <v>BAYER AMBITION 100ML</v>
          </cell>
          <cell r="B7">
            <v>40</v>
          </cell>
        </row>
        <row r="8">
          <cell r="A8" t="str">
            <v>BAYER AMBITION 1LT</v>
          </cell>
          <cell r="B8">
            <v>50</v>
          </cell>
        </row>
        <row r="9">
          <cell r="A9" t="str">
            <v>BAYER AMBITION 250ML</v>
          </cell>
          <cell r="B9">
            <v>80</v>
          </cell>
        </row>
        <row r="10">
          <cell r="A10" t="str">
            <v>BAYER AMBITION 500ML</v>
          </cell>
          <cell r="B10">
            <v>80</v>
          </cell>
        </row>
        <row r="11">
          <cell r="A11" t="str">
            <v>BAYER ANTRACOL 1KG</v>
          </cell>
          <cell r="B11">
            <v>300</v>
          </cell>
        </row>
        <row r="12">
          <cell r="A12" t="str">
            <v>BAYER ANTRACOL 500GM</v>
          </cell>
          <cell r="B12">
            <v>100</v>
          </cell>
        </row>
        <row r="13">
          <cell r="A13" t="str">
            <v>BAYER BERDERA 1KG</v>
          </cell>
          <cell r="B13">
            <v>4</v>
          </cell>
        </row>
        <row r="14">
          <cell r="A14" t="str">
            <v>BAYER COUNCI ACTIVE12*(5*90)</v>
          </cell>
          <cell r="B14">
            <v>60</v>
          </cell>
        </row>
        <row r="15">
          <cell r="A15" t="str">
            <v>BAYER COUNCIL ACTIV 8*(10*45GR)</v>
          </cell>
          <cell r="B15">
            <v>80</v>
          </cell>
        </row>
        <row r="16">
          <cell r="A16" t="str">
            <v>BAYER FOLICUR 100ML</v>
          </cell>
          <cell r="B16">
            <v>0.4</v>
          </cell>
        </row>
        <row r="17">
          <cell r="A17" t="str">
            <v>BAYER FOLICUR 1LT</v>
          </cell>
          <cell r="B17">
            <v>20</v>
          </cell>
        </row>
        <row r="18">
          <cell r="A18" t="str">
            <v>BAYER FOLICUR 250ML</v>
          </cell>
          <cell r="B18">
            <v>10</v>
          </cell>
        </row>
        <row r="19">
          <cell r="A19" t="str">
            <v>BAYER FOLICUR 500ML</v>
          </cell>
          <cell r="B19">
            <v>10</v>
          </cell>
        </row>
        <row r="20">
          <cell r="A20" t="str">
            <v>BAYER GAUCHO 9ML/BTL</v>
          </cell>
          <cell r="B20">
            <v>800</v>
          </cell>
        </row>
        <row r="21">
          <cell r="A21" t="str">
            <v>BAYER GLAMORE 100GM</v>
          </cell>
          <cell r="B21">
            <v>4</v>
          </cell>
        </row>
        <row r="22">
          <cell r="A22" t="str">
            <v>BAYER GLAMORE 50GM</v>
          </cell>
          <cell r="B22">
            <v>80</v>
          </cell>
        </row>
        <row r="23">
          <cell r="A23" t="str">
            <v>BAYER LAUDIS 115ML/UNIT</v>
          </cell>
          <cell r="B23">
            <v>40</v>
          </cell>
        </row>
        <row r="24">
          <cell r="A24" t="str">
            <v>BAYER LESENTA 100GM UNIT</v>
          </cell>
          <cell r="B24">
            <v>1450</v>
          </cell>
        </row>
        <row r="25">
          <cell r="A25" t="str">
            <v>BAYER LESENTA 40GM UNIT</v>
          </cell>
          <cell r="B25">
            <v>1400</v>
          </cell>
        </row>
        <row r="26">
          <cell r="A26" t="str">
            <v>BAYER LUCIFER  160 GM</v>
          </cell>
          <cell r="B26">
            <v>625</v>
          </cell>
        </row>
        <row r="27">
          <cell r="A27" t="str">
            <v>BAYER MONCEREN 1LT</v>
          </cell>
          <cell r="B27">
            <v>800</v>
          </cell>
        </row>
        <row r="28">
          <cell r="A28" t="str">
            <v>BAYER MONCEREN 500ML</v>
          </cell>
          <cell r="B28">
            <v>200</v>
          </cell>
        </row>
        <row r="29">
          <cell r="A29" t="str">
            <v>BAYER MUSTARD 5111 .500GM</v>
          </cell>
          <cell r="B29">
            <v>479</v>
          </cell>
        </row>
        <row r="30">
          <cell r="A30" t="str">
            <v>BAYER MUSTARD 5222 1KG</v>
          </cell>
          <cell r="B30">
            <v>1724</v>
          </cell>
        </row>
        <row r="31">
          <cell r="A31" t="str">
            <v>BAYER MUSTARD 5222 500GM</v>
          </cell>
          <cell r="B31">
            <v>150</v>
          </cell>
        </row>
        <row r="32">
          <cell r="A32" t="str">
            <v>BAYER MUSTARD 5232 1KG</v>
          </cell>
          <cell r="B32">
            <v>101</v>
          </cell>
        </row>
        <row r="33">
          <cell r="A33" t="str">
            <v>BAYER NATIVO 1KG</v>
          </cell>
          <cell r="B33">
            <v>70</v>
          </cell>
        </row>
        <row r="34">
          <cell r="A34" t="str">
            <v>BAYER NATIVO 250 GM</v>
          </cell>
          <cell r="B34">
            <v>10</v>
          </cell>
        </row>
        <row r="35">
          <cell r="A35" t="str">
            <v>BAYER PADDY 6129 GOLD 3KG</v>
          </cell>
          <cell r="B35">
            <v>621</v>
          </cell>
        </row>
        <row r="36">
          <cell r="A36" t="str">
            <v>BAYER PADDY 6444 GOLD 3KG</v>
          </cell>
          <cell r="B36">
            <v>14622</v>
          </cell>
        </row>
        <row r="37">
          <cell r="A37" t="str">
            <v>BAYER PLANOFIX 100ML</v>
          </cell>
          <cell r="B37">
            <v>35</v>
          </cell>
        </row>
        <row r="38">
          <cell r="A38" t="str">
            <v>BAYER REAGENT ULTRA 4KG</v>
          </cell>
          <cell r="B38">
            <v>12900</v>
          </cell>
        </row>
        <row r="39">
          <cell r="A39" t="str">
            <v>BAYER REGENT  5KG</v>
          </cell>
          <cell r="B39">
            <v>55000</v>
          </cell>
        </row>
        <row r="40">
          <cell r="A40" t="str">
            <v>BAYER REGENT 100ML</v>
          </cell>
          <cell r="B40">
            <v>10</v>
          </cell>
        </row>
        <row r="41">
          <cell r="A41" t="str">
            <v>BAYER REGENT ULTRA 1KG</v>
          </cell>
          <cell r="B41">
            <v>1500</v>
          </cell>
        </row>
        <row r="42">
          <cell r="A42" t="str">
            <v>BAYER SENCOR 100GM</v>
          </cell>
          <cell r="B42">
            <v>942</v>
          </cell>
        </row>
        <row r="43">
          <cell r="A43" t="str">
            <v>BAYER SOLOMON 100ML</v>
          </cell>
          <cell r="B43">
            <v>10</v>
          </cell>
        </row>
        <row r="44">
          <cell r="A44" t="str">
            <v>BAYER SOLOMON 1LT</v>
          </cell>
          <cell r="B44">
            <v>-10</v>
          </cell>
        </row>
        <row r="45">
          <cell r="A45" t="str">
            <v>BAYER SOLOMON 250ML</v>
          </cell>
          <cell r="B45">
            <v>-10</v>
          </cell>
        </row>
        <row r="46">
          <cell r="A46" t="str">
            <v>BAYER SOLOMON 500ML</v>
          </cell>
          <cell r="B46">
            <v>-10</v>
          </cell>
        </row>
        <row r="47">
          <cell r="A47" t="str">
            <v>PADDY 6129 3KG</v>
          </cell>
          <cell r="B47">
            <v>15</v>
          </cell>
        </row>
        <row r="48">
          <cell r="A48" t="str">
            <v>PADDY 6444 GOLD 1KG</v>
          </cell>
          <cell r="B48">
            <v>1865</v>
          </cell>
        </row>
      </sheetData>
      <sheetData sheetId="4" refreshError="1"/>
      <sheetData sheetId="5">
        <row r="6">
          <cell r="G6" t="str">
            <v>BAYER ANTRACOL 1KG</v>
          </cell>
          <cell r="H6">
            <v>-149</v>
          </cell>
        </row>
        <row r="7">
          <cell r="G7" t="str">
            <v>BAYER PADDY 6129 GOLD 3KG</v>
          </cell>
          <cell r="H7">
            <v>-270</v>
          </cell>
          <cell r="J7" t="str">
            <v>BAYER ANTRACOL 1KG</v>
          </cell>
          <cell r="K7">
            <v>150</v>
          </cell>
        </row>
        <row r="8">
          <cell r="G8" t="str">
            <v>BAYER REAGENT ULTRA 4KG</v>
          </cell>
          <cell r="H8">
            <v>-1760</v>
          </cell>
          <cell r="J8" t="str">
            <v>BAYER PADDY 6129 GOLD 3KG</v>
          </cell>
          <cell r="K8">
            <v>270</v>
          </cell>
        </row>
        <row r="9">
          <cell r="G9" t="str">
            <v>BAYER REGENT  5KG</v>
          </cell>
          <cell r="H9">
            <v>-55530</v>
          </cell>
          <cell r="J9" t="str">
            <v>BAYER REAGENT ULTRA 4KG</v>
          </cell>
          <cell r="K9">
            <v>1760</v>
          </cell>
        </row>
        <row r="10">
          <cell r="J10" t="str">
            <v>BAYER REGENT  5KG</v>
          </cell>
          <cell r="K10">
            <v>55530</v>
          </cell>
        </row>
      </sheetData>
      <sheetData sheetId="6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1.636185069445" createdVersion="6" refreshedVersion="6" minRefreshableVersion="3" recordCount="68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minValue="0.6" maxValue="39634"/>
    </cacheField>
    <cacheField name="Inwards" numFmtId="0">
      <sharedItems containsString="0" containsBlank="1" containsNumber="1" minValue="-10" maxValue="103330"/>
    </cacheField>
    <cacheField name="Outwards" numFmtId="0">
      <sharedItems containsString="0" containsBlank="1" containsNumber="1" minValue="0.3" maxValue="103764"/>
    </cacheField>
    <cacheField name="Closing Balance" numFmtId="0">
      <sharedItems containsString="0" containsBlank="1" containsNumber="1" minValue="1" maxValue="39200"/>
    </cacheField>
    <cacheField name="Combi Name" numFmtId="165">
      <sharedItems/>
    </cacheField>
    <cacheField name="Master Name" numFmtId="164">
      <sharedItems count="133">
        <s v="ADMIRE WG70 125X(8X2GR) BAG IN"/>
        <s v="ALANTO (T) SC240 50X100ML BOT IN"/>
        <s v="ALIETTE WP80 20X500GR BAG IN"/>
        <s v="ALIETTE WP80 40X100GR BAG IN"/>
        <s v="AMBITION 50X100ML BOT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RDERA WG50 4X1KG BOT IN"/>
        <s v="COUNCIL ACTIV WG30 12X(5X90GR) BOX IN"/>
        <s v="COUNCIL ACTIV WG30 8X(10X45GR) BOX IN"/>
        <s v="DECIS EC 28 50X100ML BOT IN"/>
        <s v="EMESTO PRIME FS240 50X100ML BOT IN"/>
        <s v="ETHREL SL39 50X100ML BOT IN"/>
        <s v="ETHREL SL39 10X1L BOT IN"/>
        <s v="FAME (T) SC480 20X100ML BOT IN"/>
        <s v="FAME (T) SC480 10X(20X10ML) BOT IN"/>
        <s v="FAME (T) SC480 40X50ML BOT IN"/>
        <s v="FOLICUR (T) EC250 50X100ML BOT IN"/>
        <s v="FOLICUR (T) EC250 10X1L BOT IN"/>
        <s v="FOLICUR (T) EC250 40X250ML BOT IN"/>
        <s v="FOLICUR (T) EC250 20X500ML BOT IN"/>
        <s v="GAUCHO FS600 5X(20X9)ML BOT IN"/>
        <s v="GLAMORE WG80 20X100GR BOT IN"/>
        <s v="GLAMORE WG80 40X50GR BOT IN"/>
        <s v="LAUDIS SC630 8X115ML BOT IN"/>
        <s v="LESENTA WG80 50X100GR BAG IN"/>
        <s v="LESENTA WG80 20X250GR BAG IN"/>
        <s v="LESENTA WG80 100X40GR BAG IN"/>
        <s v="LUCIFER (T) WP15 25X160GR BAG IN"/>
        <s v="MELODY DUO WP66 8 50X100GR BAG IN"/>
        <s v="MONCEREN SC250 10X1L BOT IN"/>
        <s v="MONCEREN SC250 20X500ML BOT IN"/>
        <s v="NATIVO WG75 50X100GR BAG IN"/>
        <s v="NATIVO WG75 10X1KG BAG IN"/>
        <s v="NATIVO WG75 40X250GR BAG IN"/>
        <s v="NATIVO WG75 20X500GR BAG IN"/>
        <s v="NATIVO WG75 100X50GR BAG IN"/>
        <s v="PLANOFIX SL4 5 50X100ML BOT IN"/>
        <s v="PLANOFIX SL45 10X1L BOT IN"/>
        <s v="RAFT EC60 40X250ML BOT IN"/>
        <s v="RAXIL (T) DS2 5X(10X100GR) BAG IN"/>
        <s v="RAXIL EASY FS60 10X(20X13.4ML) BOT IN"/>
        <s v="RAXIL EASY FS60 100X50ML BOT IN"/>
        <s v="REGENT (T) SC50 10X1L BOT IN"/>
        <s v="REGENT ULTRA GR0 6 5X4KG BAG IN"/>
        <s v="REGENT (T) SC50 50X100ML BOT IN"/>
        <s v="REGENT GR0 3 4X5KG BAG IN"/>
        <s v="REGENT ULTRA GR0 6 20X1KG BAG IN"/>
        <s v="SENCOR WP70 60X100GR BAG IN"/>
        <s v="SOLOMON OD300 50X100ML BOT IN"/>
        <s v="SOLOMON OD300 10X1L BOT IN"/>
        <s v="SOLOMON OD300 40X250ML BOT IN"/>
        <s v="SOLOMON OD300 20X500ML BOT IN"/>
        <s v="TOPSTAR (T) WP80 8X(20X22.5GR) BOX IN"/>
        <s v="ARIZE AZ 6633 LOC 10X3KG BAG IN"/>
        <s v="MUSTARD KESARI 5111 60X500G BAG IN"/>
        <s v="MUSTARD 5222 30X1KG BAG IN"/>
        <s v="MUSTARD 5222 60X500G BAG IN"/>
        <s v="MUSTARD PA 5232 (LOC) 30X1KG BAG IN"/>
        <s v="ARIZE 6129 GOLD LOC 10X3KG BAG IN"/>
        <s v="ARIZE 6444 GOLD LOC 10X3KG BAG IN"/>
        <s v="ARIZE 6129 LOC 10X3KG BAG IN"/>
        <s v="ARIZE 6444 GOLD LOC 30X1 BAG IN"/>
        <s v="SECTIN WG60 20X600GR BAG IN" u="1"/>
        <s v="SECTIN WG60 50X100GR BAG IN" u="1"/>
        <s v="PROFILER WG71 11 20X250GR BAG IN" u="1"/>
        <s v="FOOST WP50 20X250G BAG IN" u="1"/>
        <s v="FOOST WP50 24X500G BAG IN" u="1"/>
        <s v="REGENT (T) SC50 20X250ML BOT IN" u="1"/>
        <s v="REGENT (T) SC50 20X500ML BOT IN" u="1"/>
        <s v="BELT EXPERT SC480 50X100ML BOT IN" u="1"/>
        <s v="EVERGOL XTEND FS308 100X40ML BOT IN" u="1"/>
        <s v="EVERGOL XTEND FS308 50X100M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ALION PLUS SC560 4X5L BOT IN" u="1"/>
        <e v="#N/A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FENOS QUICK SC150 50X100ML BOT IN" u="1"/>
        <s v="PLANOFIX SL4 5 20X500ML BOT IN" u="1"/>
        <s v="PLANOFIX SL4 5 40X250ML BOT IN" u="1"/>
        <s v="MELODY DUO WP66 8 10X800G BAG IN" u="1"/>
        <s v="REGENT GR0 3 1X25KG BOX WW" u="1"/>
        <s v="OBERON (T) SC240 20X500ML BOT IN" u="1"/>
        <s v="OBERON (T) SC240 40X200ML BOT IN" u="1"/>
        <s v="OBERON (T) SC240 50X100ML BOT IN" u="1"/>
        <s v="JUMP WG80 80X40GR BAG IN" u="1"/>
        <s v="REGENT GOLD SC200 40X250ML BOT IN" u="1"/>
        <s v="REGENT GOLD SC200 50X100ML BOT IN" u="1"/>
        <s v="JUMP WG80 160X(10X2GR) BAG IN" u="1"/>
        <s v="MELODY DUO WP66 8 10X400GR BAG IN" u="1"/>
        <s v="REGENT GR0 3 20X1KG BAG IN" u="1"/>
        <s v="RICESTAR EC69 10X1L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CONFIDOR SUPER (T) SC350 50X50ML BOT IN" u="1"/>
        <s v="SPINTOR SC495 20X75ML BOT IN" u="1"/>
        <s v="MOVENTO ENERGY SC240 40X250ML BOT IN" u="1"/>
        <s v="MOVENTO ENERGY SC240 50X100ML BOT IN" u="1"/>
        <s v="ALIETTE WP80 10X1KG BAG IN" u="1"/>
        <s v="WHIPSUPER (T) EC90 20X500ML BOT IN" u="1"/>
        <s v="WHIPSUPER (T) EC90 40X250ML BOT IN" u="1"/>
        <s v="WHIPSUPER (T) EC90 50X100ML BOT IN" u="1"/>
        <s v="LAUDIS SC630 10X57.5ML BOT IN" u="1"/>
        <s v="DECIS EC 28 20X500ML BOT IN" u="1"/>
        <s v="DECIS EC 28 40X250ML BOT IN" u="1"/>
        <s v="CONFIDOR (T) SL200 10X1L BOT IN" u="1"/>
        <s v="LUNA EXPERIENCE SC400 50X100ML BOT IN" u="1"/>
        <s v="DECIS EC 28 10X1L BOT IN" u="1"/>
        <s v="ETHREL SL39 20X500ML BOT IN" u="1"/>
        <s v="ALIETTE WP80 20X25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8">
  <r>
    <s v="BAYER ADMIRE 2GM UNIT"/>
    <n v="800"/>
    <m/>
    <n v="200"/>
    <n v="600"/>
    <s v="BAYER ADMIRE 2GM UNIT-pcs"/>
    <x v="0"/>
  </r>
  <r>
    <s v="BAYER ALANTO (T) SC240 100ML"/>
    <m/>
    <n v="10"/>
    <n v="10"/>
    <m/>
    <s v="BAYER ALANTO (T) SC240 100ML-klr"/>
    <x v="1"/>
  </r>
  <r>
    <s v="BAYER ALIETTE 500GM"/>
    <m/>
    <m/>
    <m/>
    <m/>
    <s v="BAYER ALIETTE 500GM-kgs"/>
    <x v="2"/>
  </r>
  <r>
    <s v="BAYER ALIETTE WP80%100GM"/>
    <m/>
    <m/>
    <m/>
    <m/>
    <s v="BAYER ALIETTE WP80%100GM-kgs"/>
    <x v="3"/>
  </r>
  <r>
    <s v="BAYER AMBITION 100ML"/>
    <m/>
    <n v="40"/>
    <m/>
    <n v="40"/>
    <s v="BAYER AMBITION 100ML-klr"/>
    <x v="4"/>
  </r>
  <r>
    <s v="BAYER AMBITION 1LT"/>
    <n v="80"/>
    <n v="50"/>
    <n v="75"/>
    <n v="55"/>
    <s v="BAYER AMBITION 1LT-klr"/>
    <x v="5"/>
  </r>
  <r>
    <s v="BAYER AMBITION 250ML"/>
    <n v="20"/>
    <n v="80"/>
    <n v="20"/>
    <n v="80"/>
    <s v="BAYER AMBITION 250ML-klr"/>
    <x v="6"/>
  </r>
  <r>
    <s v="BAYER AMBITION 500ML"/>
    <n v="175"/>
    <n v="80"/>
    <n v="185"/>
    <n v="70"/>
    <s v="BAYER AMBITION 500ML-klr"/>
    <x v="7"/>
  </r>
  <r>
    <s v="BAYER ANTRACOL 100GM"/>
    <m/>
    <m/>
    <m/>
    <m/>
    <s v="BAYER ANTRACOL 100GM-kgs"/>
    <x v="8"/>
  </r>
  <r>
    <s v="BAYER ANTRACOL 1KG"/>
    <n v="224"/>
    <n v="449"/>
    <n v="458"/>
    <n v="215"/>
    <s v="BAYER ANTRACOL 1KG-kgs"/>
    <x v="9"/>
  </r>
  <r>
    <s v="BAYER ANTRACOL 250GM"/>
    <m/>
    <m/>
    <m/>
    <m/>
    <s v="BAYER ANTRACOL 250GM-kgs"/>
    <x v="10"/>
  </r>
  <r>
    <s v="BAYER ANTRACOL 500GM"/>
    <n v="150"/>
    <n v="100"/>
    <n v="150"/>
    <n v="100"/>
    <s v="BAYER ANTRACOL 500GM-kgs"/>
    <x v="11"/>
  </r>
  <r>
    <s v="BAYER BERDERA 1KG"/>
    <m/>
    <n v="4"/>
    <n v="4"/>
    <m/>
    <s v="BAYER BERDERA 1KG-klr"/>
    <x v="12"/>
  </r>
  <r>
    <s v="BAYER COUNCI ACTIVE12*(5*90)"/>
    <m/>
    <n v="60"/>
    <m/>
    <n v="60"/>
    <s v="BAYER COUNCI ACTIVE12*(5*90)-pcs"/>
    <x v="13"/>
  </r>
  <r>
    <s v="BAYER COUNCIL ACTIV 8*(10*45GR)"/>
    <n v="5"/>
    <n v="80"/>
    <n v="85"/>
    <m/>
    <s v="BAYER COUNCIL ACTIV 8*(10*45GR)-pcs"/>
    <x v="14"/>
  </r>
  <r>
    <s v="BAYER DECIS 100ML"/>
    <m/>
    <m/>
    <m/>
    <m/>
    <s v="BAYER DECIS 100ML-klr"/>
    <x v="15"/>
  </r>
  <r>
    <s v="BAYER EMESTO PRIME FS 240 100ML"/>
    <m/>
    <m/>
    <m/>
    <m/>
    <s v="BAYER EMESTO PRIME FS 240 100ML-klr"/>
    <x v="16"/>
  </r>
  <r>
    <s v="BAYER ETHREL 100ML"/>
    <n v="0.6"/>
    <m/>
    <n v="0.6"/>
    <m/>
    <s v="BAYER ETHREL 100ML-klr"/>
    <x v="17"/>
  </r>
  <r>
    <s v="BAYER ETHREL 1LT 1LT"/>
    <n v="10"/>
    <m/>
    <n v="1"/>
    <n v="9"/>
    <s v="BAYER ETHREL 1LT 1LT-klr"/>
    <x v="18"/>
  </r>
  <r>
    <s v="BAYER FAME 100ML UNIT"/>
    <n v="100"/>
    <m/>
    <n v="72"/>
    <n v="28"/>
    <s v="BAYER FAME 100ML UNIT-pcs"/>
    <x v="19"/>
  </r>
  <r>
    <s v="BAYER FAME 10ML"/>
    <n v="150"/>
    <m/>
    <n v="150"/>
    <m/>
    <s v="BAYER FAME 10ML-pcs"/>
    <x v="20"/>
  </r>
  <r>
    <s v="BAYER FAME 50ML"/>
    <n v="330"/>
    <m/>
    <n v="230"/>
    <n v="100"/>
    <s v="BAYER FAME 50ML-pcs"/>
    <x v="21"/>
  </r>
  <r>
    <s v="BAYER FOLICUR 100ML"/>
    <m/>
    <n v="0.4"/>
    <n v="0.4"/>
    <m/>
    <s v="BAYER FOLICUR 100ML-klr"/>
    <x v="22"/>
  </r>
  <r>
    <s v="BAYER FOLICUR 1LT"/>
    <m/>
    <n v="20"/>
    <n v="20"/>
    <m/>
    <s v="BAYER FOLICUR 1LT-klr"/>
    <x v="23"/>
  </r>
  <r>
    <s v="BAYER FOLICUR 250ML"/>
    <n v="8"/>
    <n v="10"/>
    <n v="18"/>
    <m/>
    <s v="BAYER FOLICUR 250ML-klr"/>
    <x v="24"/>
  </r>
  <r>
    <s v="BAYER FOLICUR 500ML"/>
    <m/>
    <n v="10"/>
    <n v="10"/>
    <m/>
    <s v="BAYER FOLICUR 500ML-klr"/>
    <x v="25"/>
  </r>
  <r>
    <s v="BAYER GAUCHO 9ML/BTL"/>
    <m/>
    <n v="800"/>
    <n v="700"/>
    <n v="100"/>
    <s v="BAYER GAUCHO 9ML/BTL-pcs"/>
    <x v="26"/>
  </r>
  <r>
    <s v="BAYER GLAMORE 100GM"/>
    <m/>
    <n v="4"/>
    <n v="3"/>
    <n v="1"/>
    <s v="BAYER GLAMORE 100GM-kgs"/>
    <x v="27"/>
  </r>
  <r>
    <s v="BAYER GLAMORE 50GM"/>
    <m/>
    <n v="80"/>
    <n v="80"/>
    <m/>
    <s v="BAYER GLAMORE 50GM-pcs"/>
    <x v="28"/>
  </r>
  <r>
    <s v="BAYER LAUDIS 115ML/UNIT"/>
    <n v="16"/>
    <n v="40"/>
    <n v="56"/>
    <m/>
    <s v="BAYER LAUDIS 115ML/UNIT-pcs"/>
    <x v="29"/>
  </r>
  <r>
    <s v="BAYER LESENTA 100GM UNIT"/>
    <n v="1033"/>
    <n v="1450"/>
    <n v="833"/>
    <n v="1650"/>
    <s v="BAYER LESENTA 100GM UNIT-pcs"/>
    <x v="30"/>
  </r>
  <r>
    <s v="BAYER LESENTA 250GM UNIT"/>
    <n v="1"/>
    <m/>
    <n v="1"/>
    <m/>
    <s v="BAYER LESENTA 250GM UNIT-pcs"/>
    <x v="31"/>
  </r>
  <r>
    <s v="BAYER LESENTA 40GM UNIT"/>
    <n v="2973"/>
    <n v="1400"/>
    <n v="1675"/>
    <n v="2698"/>
    <s v="BAYER LESENTA 40GM UNIT-pcs"/>
    <x v="32"/>
  </r>
  <r>
    <s v="BAYER LUCIFER  160 GM"/>
    <m/>
    <n v="625"/>
    <n v="149"/>
    <n v="476"/>
    <s v="BAYER LUCIFER 160 GM-pcs"/>
    <x v="33"/>
  </r>
  <r>
    <s v="BAYER MELODY 100GM UNIT"/>
    <n v="1"/>
    <m/>
    <n v="1"/>
    <m/>
    <s v="BAYER MELODY 100GM UNIT-pcs"/>
    <x v="34"/>
  </r>
  <r>
    <s v="BAYER MONCEREN 1LT"/>
    <m/>
    <n v="800"/>
    <n v="800"/>
    <m/>
    <s v="BAYER MONCEREN 1LT-klr"/>
    <x v="35"/>
  </r>
  <r>
    <s v="BAYER MONCEREN 500ML"/>
    <m/>
    <n v="200"/>
    <n v="200"/>
    <m/>
    <s v="BAYER MONCEREN 500ML-klr"/>
    <x v="36"/>
  </r>
  <r>
    <s v="BAYER NATIVO 100GM"/>
    <n v="5"/>
    <m/>
    <n v="5"/>
    <m/>
    <s v="BAYER NATIVO 100GM-kgs"/>
    <x v="37"/>
  </r>
  <r>
    <s v="BAYER NATIVO 1KG"/>
    <n v="10"/>
    <n v="70"/>
    <n v="32"/>
    <n v="48"/>
    <s v="BAYER NATIVO 1KG-kgs"/>
    <x v="38"/>
  </r>
  <r>
    <s v="BAYER NATIVO 250 GM"/>
    <m/>
    <n v="10"/>
    <n v="1.25"/>
    <n v="8.75"/>
    <s v="BAYER NATIVO 250 GM-kgs"/>
    <x v="39"/>
  </r>
  <r>
    <s v="BAYER NATIVO 500GM"/>
    <m/>
    <m/>
    <m/>
    <m/>
    <s v="BAYER NATIVO 500GM-kgs"/>
    <x v="40"/>
  </r>
  <r>
    <s v="BAYER NATIVO 50GM/UNIT"/>
    <m/>
    <m/>
    <m/>
    <m/>
    <s v="BAYER NATIVO 50GM/UNIT-pcs"/>
    <x v="41"/>
  </r>
  <r>
    <s v="BAYER PLANOFIX 100ML"/>
    <n v="9.9"/>
    <n v="35"/>
    <n v="30.1"/>
    <n v="14.8"/>
    <s v="BAYER PLANOFIX 100ML-klr"/>
    <x v="42"/>
  </r>
  <r>
    <s v="BAYER PLANOFIX 1LT"/>
    <m/>
    <m/>
    <m/>
    <m/>
    <s v="BAYER PLANOFIX 1LT-klr"/>
    <x v="43"/>
  </r>
  <r>
    <s v="BAYER RAFT 250ML"/>
    <m/>
    <m/>
    <m/>
    <m/>
    <s v="BAYER RAFT 250ML-klr"/>
    <x v="44"/>
  </r>
  <r>
    <s v="BAYER RAXIL 100ML"/>
    <n v="7"/>
    <m/>
    <n v="2"/>
    <n v="5"/>
    <s v="BAYER RAXIL 100ML-klr"/>
    <x v="45"/>
  </r>
  <r>
    <s v="BAYER RAXIL EASY 20*13.4 ML/UNIT"/>
    <n v="248"/>
    <m/>
    <n v="148"/>
    <n v="100"/>
    <s v="BAYER RAXIL EASY 20*13.4 ML/UNIT-pcs"/>
    <x v="46"/>
  </r>
  <r>
    <s v="BAYER RAXIL EASY 50ML"/>
    <n v="4.5"/>
    <m/>
    <n v="0.3"/>
    <n v="4.2"/>
    <s v="BAYER RAXIL EASY 50ML-klr"/>
    <x v="47"/>
  </r>
  <r>
    <s v="BAYER REAGENT 1KG"/>
    <m/>
    <m/>
    <m/>
    <m/>
    <s v="BAYER REAGENT 1KG-kgs"/>
    <x v="48"/>
  </r>
  <r>
    <s v="BAYER REAGENT ULTRA 4KG"/>
    <n v="2880"/>
    <n v="14660"/>
    <n v="10657"/>
    <n v="6883"/>
    <s v="BAYER REAGENT ULTRA 4KG-kgs"/>
    <x v="49"/>
  </r>
  <r>
    <s v="BAYER REGENT 100ML"/>
    <m/>
    <n v="10"/>
    <n v="5"/>
    <n v="5"/>
    <s v="BAYER REGENT 100ML-klr"/>
    <x v="50"/>
  </r>
  <r>
    <s v="BAYER REGENT  5KG"/>
    <n v="39634"/>
    <n v="103330"/>
    <n v="103764"/>
    <n v="39200"/>
    <s v="BAYER REGENT 5KG-kgs"/>
    <x v="51"/>
  </r>
  <r>
    <s v="BAYER REGENT ULTRA 1KG"/>
    <m/>
    <n v="1500"/>
    <m/>
    <n v="1500"/>
    <s v="BAYER REGENT ULTRA 1KG-kgs"/>
    <x v="52"/>
  </r>
  <r>
    <s v="BAYER SENCOR 100GM"/>
    <m/>
    <n v="942"/>
    <n v="822"/>
    <n v="120"/>
    <s v="BAYER SENCOR 100GM-kgs"/>
    <x v="53"/>
  </r>
  <r>
    <s v="BAYER SOLOMON 100ML"/>
    <m/>
    <n v="10"/>
    <n v="10"/>
    <m/>
    <s v="BAYER SOLOMON 100ML-klr"/>
    <x v="54"/>
  </r>
  <r>
    <s v="BAYER SOLOMON 1LT"/>
    <n v="40"/>
    <n v="-10"/>
    <n v="30"/>
    <m/>
    <s v="BAYER SOLOMON 1LT-klr"/>
    <x v="55"/>
  </r>
  <r>
    <s v="BAYER SOLOMON 250ML"/>
    <n v="10"/>
    <n v="-10"/>
    <m/>
    <m/>
    <s v="BAYER SOLOMON 250ML-klr"/>
    <x v="56"/>
  </r>
  <r>
    <s v="BAYER SOLOMON 500ML"/>
    <n v="60"/>
    <n v="-10"/>
    <n v="50"/>
    <m/>
    <s v="BAYER SOLOMON 500ML-klr"/>
    <x v="57"/>
  </r>
  <r>
    <s v="BAYER TOPSTAR 22.5GM"/>
    <n v="200"/>
    <m/>
    <n v="200"/>
    <m/>
    <s v="BAYER TOPSTAR 22.5GM-pcs"/>
    <x v="58"/>
  </r>
  <r>
    <s v="BAYER 6633 PADDY 3KG"/>
    <m/>
    <n v="102"/>
    <n v="102"/>
    <m/>
    <s v="BAYER 6633 PADDY 3KG-kgs"/>
    <x v="59"/>
  </r>
  <r>
    <s v="BAYER MUSTARD 5111 .500GM"/>
    <m/>
    <n v="479"/>
    <n v="477"/>
    <n v="2"/>
    <s v="BAYER MUSTARD 5111 .500GM-kgs"/>
    <x v="60"/>
  </r>
  <r>
    <s v="BAYER MUSTARD 5222 1KG"/>
    <m/>
    <n v="1724"/>
    <n v="1714"/>
    <n v="10"/>
    <s v="BAYER MUSTARD 5222 1KG-kgs"/>
    <x v="61"/>
  </r>
  <r>
    <s v="BAYER MUSTARD 5222 500GM"/>
    <n v="682.95"/>
    <n v="150"/>
    <n v="832.95"/>
    <m/>
    <s v="BAYER MUSTARD 5222 500GM-kgs"/>
    <x v="62"/>
  </r>
  <r>
    <s v="BAYER MUSTARD 5232 1KG"/>
    <m/>
    <n v="101"/>
    <n v="101"/>
    <m/>
    <s v="BAYER MUSTARD 5232 1KG-kgs"/>
    <x v="63"/>
  </r>
  <r>
    <s v="BAYER PADDY 6129 GOLD 3KG"/>
    <m/>
    <n v="891"/>
    <n v="891"/>
    <m/>
    <s v="BAYER PADDY 6129 GOLD 3KG-kgs"/>
    <x v="64"/>
  </r>
  <r>
    <s v="BAYER PADDY 6444 GOLD 3KG"/>
    <m/>
    <n v="14622"/>
    <n v="14622"/>
    <m/>
    <s v="BAYER PADDY 6444 GOLD 3KG-kgs"/>
    <x v="65"/>
  </r>
  <r>
    <s v="PADDY 6129 3KG"/>
    <m/>
    <n v="15"/>
    <n v="15"/>
    <m/>
    <s v="PADDY 6129 3KG-kgs"/>
    <x v="66"/>
  </r>
  <r>
    <s v="PADDY 6444 GOLD 1KG"/>
    <m/>
    <n v="1865"/>
    <n v="1865"/>
    <m/>
    <s v="PADDY 6444 GOLD 1KG-kgs"/>
    <x v="6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2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70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34">
        <item x="0"/>
        <item m="1" x="85"/>
        <item x="1"/>
        <item x="3"/>
        <item m="1" x="120"/>
        <item m="1" x="131"/>
        <item x="2"/>
        <item m="1" x="84"/>
        <item x="5"/>
        <item x="6"/>
        <item x="7"/>
        <item x="8"/>
        <item x="9"/>
        <item x="10"/>
        <item x="11"/>
        <item m="1" x="75"/>
        <item m="1" x="81"/>
        <item m="1" x="127"/>
        <item m="1" x="79"/>
        <item m="1" x="80"/>
        <item m="1" x="78"/>
        <item m="1" x="91"/>
        <item m="1" x="89"/>
        <item m="1" x="90"/>
        <item m="1" x="116"/>
        <item x="13"/>
        <item x="15"/>
        <item m="1" x="129"/>
        <item m="1" x="126"/>
        <item m="1" x="125"/>
        <item m="1" x="132"/>
        <item x="17"/>
        <item x="18"/>
        <item m="1" x="130"/>
        <item m="1" x="77"/>
        <item m="1" x="76"/>
        <item x="20"/>
        <item x="21"/>
        <item m="1" x="94"/>
        <item x="22"/>
        <item x="23"/>
        <item x="24"/>
        <item x="25"/>
        <item m="1" x="71"/>
        <item m="1" x="72"/>
        <item m="1" x="88"/>
        <item m="1" x="87"/>
        <item m="1" x="86"/>
        <item x="27"/>
        <item x="28"/>
        <item m="1" x="114"/>
        <item m="1" x="112"/>
        <item m="1" x="113"/>
        <item m="1" x="105"/>
        <item m="1" x="102"/>
        <item m="1" x="111"/>
        <item m="1" x="93"/>
        <item m="1" x="109"/>
        <item m="1" x="110"/>
        <item x="29"/>
        <item m="1" x="115"/>
        <item m="1" x="124"/>
        <item x="30"/>
        <item x="32"/>
        <item m="1" x="128"/>
        <item m="1" x="106"/>
        <item x="34"/>
        <item m="1" x="97"/>
        <item m="1" x="119"/>
        <item m="1" x="118"/>
        <item x="37"/>
        <item x="38"/>
        <item x="39"/>
        <item x="40"/>
        <item x="41"/>
        <item m="1" x="101"/>
        <item m="1" x="100"/>
        <item m="1" x="99"/>
        <item x="42"/>
        <item x="43"/>
        <item m="1" x="96"/>
        <item m="1" x="95"/>
        <item m="1" x="70"/>
        <item m="1" x="104"/>
        <item m="1" x="103"/>
        <item m="1" x="107"/>
        <item m="1" x="98"/>
        <item x="51"/>
        <item x="50"/>
        <item x="48"/>
        <item m="1" x="73"/>
        <item m="1" x="74"/>
        <item x="49"/>
        <item m="1" x="108"/>
        <item m="1" x="83"/>
        <item m="1" x="82"/>
        <item m="1" x="69"/>
        <item m="1" x="68"/>
        <item x="53"/>
        <item x="54"/>
        <item x="55"/>
        <item x="56"/>
        <item x="57"/>
        <item m="1" x="117"/>
        <item m="1" x="92"/>
        <item m="1" x="123"/>
        <item m="1" x="122"/>
        <item m="1" x="121"/>
        <item x="4"/>
        <item x="12"/>
        <item x="14"/>
        <item x="16"/>
        <item x="19"/>
        <item x="26"/>
        <item x="31"/>
        <item x="33"/>
        <item x="35"/>
        <item x="36"/>
        <item x="44"/>
        <item x="45"/>
        <item x="46"/>
        <item x="47"/>
        <item x="52"/>
        <item x="58"/>
        <item x="59"/>
        <item x="60"/>
        <item x="61"/>
        <item x="62"/>
        <item x="63"/>
        <item x="64"/>
        <item x="65"/>
        <item x="66"/>
        <item x="67"/>
        <item t="default"/>
      </items>
    </pivotField>
  </pivotFields>
  <rowFields count="1">
    <field x="6"/>
  </rowFields>
  <rowItems count="69">
    <i>
      <x/>
    </i>
    <i>
      <x v="2"/>
    </i>
    <i>
      <x v="3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25"/>
    </i>
    <i>
      <x v="26"/>
    </i>
    <i>
      <x v="31"/>
    </i>
    <i>
      <x v="32"/>
    </i>
    <i>
      <x v="36"/>
    </i>
    <i>
      <x v="37"/>
    </i>
    <i>
      <x v="39"/>
    </i>
    <i>
      <x v="40"/>
    </i>
    <i>
      <x v="41"/>
    </i>
    <i>
      <x v="42"/>
    </i>
    <i>
      <x v="48"/>
    </i>
    <i>
      <x v="49"/>
    </i>
    <i>
      <x v="59"/>
    </i>
    <i>
      <x v="62"/>
    </i>
    <i>
      <x v="63"/>
    </i>
    <i>
      <x v="66"/>
    </i>
    <i>
      <x v="70"/>
    </i>
    <i>
      <x v="71"/>
    </i>
    <i>
      <x v="72"/>
    </i>
    <i>
      <x v="73"/>
    </i>
    <i>
      <x v="74"/>
    </i>
    <i>
      <x v="78"/>
    </i>
    <i>
      <x v="79"/>
    </i>
    <i>
      <x v="87"/>
    </i>
    <i>
      <x v="88"/>
    </i>
    <i>
      <x v="89"/>
    </i>
    <i>
      <x v="92"/>
    </i>
    <i>
      <x v="98"/>
    </i>
    <i>
      <x v="99"/>
    </i>
    <i>
      <x v="100"/>
    </i>
    <i>
      <x v="101"/>
    </i>
    <i>
      <x v="102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79"/>
  <sheetViews>
    <sheetView workbookViewId="0">
      <selection sqref="A1:C1"/>
    </sheetView>
  </sheetViews>
  <sheetFormatPr defaultRowHeight="14.4" x14ac:dyDescent="0.3"/>
  <cols>
    <col min="1" max="1" width="32.109375" bestFit="1" customWidth="1"/>
    <col min="2" max="2" width="13.5546875" bestFit="1" customWidth="1"/>
    <col min="3" max="4" width="14.5546875" bestFit="1" customWidth="1"/>
    <col min="5" max="5" width="13.5546875" bestFit="1" customWidth="1"/>
    <col min="7" max="7" width="9.6640625" bestFit="1" customWidth="1"/>
    <col min="16" max="16" width="9.6640625" bestFit="1" customWidth="1"/>
  </cols>
  <sheetData>
    <row r="1" spans="1:17" ht="15.6" x14ac:dyDescent="0.3">
      <c r="A1" s="68" t="s">
        <v>46</v>
      </c>
      <c r="B1" s="68"/>
      <c r="C1" s="68"/>
      <c r="D1" s="44"/>
      <c r="E1" s="44"/>
    </row>
    <row r="2" spans="1:17" x14ac:dyDescent="0.3">
      <c r="A2" s="69" t="s">
        <v>47</v>
      </c>
      <c r="B2" s="69"/>
      <c r="C2" s="69"/>
      <c r="D2" s="44"/>
      <c r="E2" s="44"/>
    </row>
    <row r="3" spans="1:17" x14ac:dyDescent="0.3">
      <c r="A3" s="70" t="s">
        <v>48</v>
      </c>
      <c r="B3" s="70"/>
      <c r="C3" s="70"/>
      <c r="D3" s="44"/>
      <c r="E3" s="44"/>
    </row>
    <row r="4" spans="1:17" ht="15.6" x14ac:dyDescent="0.3">
      <c r="A4" s="71" t="s">
        <v>49</v>
      </c>
      <c r="B4" s="71"/>
      <c r="C4" s="71"/>
      <c r="D4" s="44"/>
      <c r="E4" s="44"/>
    </row>
    <row r="5" spans="1:17" x14ac:dyDescent="0.3">
      <c r="A5" s="69" t="s">
        <v>50</v>
      </c>
      <c r="B5" s="69"/>
      <c r="C5" s="69"/>
      <c r="D5" s="44"/>
      <c r="E5" s="44"/>
    </row>
    <row r="6" spans="1:17" x14ac:dyDescent="0.3">
      <c r="A6" s="69" t="s">
        <v>51</v>
      </c>
      <c r="B6" s="69"/>
      <c r="C6" s="69"/>
      <c r="D6" s="44"/>
      <c r="E6" s="44"/>
    </row>
    <row r="7" spans="1:17" x14ac:dyDescent="0.3">
      <c r="A7" s="45" t="s">
        <v>52</v>
      </c>
      <c r="B7" s="72" t="s">
        <v>49</v>
      </c>
      <c r="C7" s="72"/>
      <c r="D7" s="72"/>
      <c r="E7" s="72"/>
    </row>
    <row r="8" spans="1:17" x14ac:dyDescent="0.3">
      <c r="A8" s="46" t="s">
        <v>52</v>
      </c>
      <c r="B8" s="73" t="s">
        <v>53</v>
      </c>
      <c r="C8" s="74"/>
      <c r="D8" s="74"/>
      <c r="E8" s="74"/>
    </row>
    <row r="9" spans="1:17" x14ac:dyDescent="0.3">
      <c r="A9" s="47" t="s">
        <v>20</v>
      </c>
      <c r="B9" s="75" t="s">
        <v>51</v>
      </c>
      <c r="C9" s="76"/>
      <c r="D9" s="76"/>
      <c r="E9" s="76"/>
    </row>
    <row r="10" spans="1:17" ht="36" x14ac:dyDescent="0.3">
      <c r="A10" s="47" t="s">
        <v>52</v>
      </c>
      <c r="B10" s="48" t="s">
        <v>21</v>
      </c>
      <c r="C10" s="48" t="s">
        <v>22</v>
      </c>
      <c r="D10" s="48" t="s">
        <v>23</v>
      </c>
      <c r="E10" s="48" t="s">
        <v>24</v>
      </c>
      <c r="F10" s="61" t="s">
        <v>54</v>
      </c>
      <c r="G10" s="61" t="s">
        <v>55</v>
      </c>
      <c r="H10" s="61" t="s">
        <v>56</v>
      </c>
      <c r="I10" s="61" t="s">
        <v>57</v>
      </c>
      <c r="J10" s="61" t="s">
        <v>58</v>
      </c>
      <c r="K10" s="61" t="s">
        <v>59</v>
      </c>
      <c r="L10" s="61" t="s">
        <v>55</v>
      </c>
      <c r="M10" s="61" t="s">
        <v>60</v>
      </c>
      <c r="N10" s="61" t="s">
        <v>61</v>
      </c>
      <c r="O10" s="61" t="s">
        <v>55</v>
      </c>
      <c r="P10" s="61" t="s">
        <v>62</v>
      </c>
      <c r="Q10" s="61" t="s">
        <v>55</v>
      </c>
    </row>
    <row r="11" spans="1:17" x14ac:dyDescent="0.3">
      <c r="A11" s="49" t="s">
        <v>52</v>
      </c>
      <c r="B11" s="50" t="s">
        <v>25</v>
      </c>
      <c r="C11" s="50" t="s">
        <v>25</v>
      </c>
      <c r="D11" s="50" t="s">
        <v>25</v>
      </c>
      <c r="E11" s="50" t="s">
        <v>25</v>
      </c>
    </row>
    <row r="12" spans="1:17" x14ac:dyDescent="0.3">
      <c r="A12" s="51" t="s">
        <v>63</v>
      </c>
      <c r="B12" s="77">
        <v>800</v>
      </c>
      <c r="C12" s="78"/>
      <c r="D12" s="77">
        <v>200</v>
      </c>
      <c r="E12" s="77">
        <v>600</v>
      </c>
      <c r="F12">
        <f>IFERROR(VLOOKUP(A12,'[3]p sale'!$F$5:$G$57,2,0),0)</f>
        <v>200</v>
      </c>
      <c r="G12" s="79">
        <f>D12-F12</f>
        <v>0</v>
      </c>
      <c r="H12">
        <f>IFERROR(VLOOKUP(A12,'[3]adj p'!$J$7:$K$10,2,0),0)</f>
        <v>0</v>
      </c>
      <c r="I12">
        <f>F12+H12</f>
        <v>200</v>
      </c>
      <c r="J12" s="79">
        <f>D12-I12</f>
        <v>0</v>
      </c>
      <c r="K12">
        <f>IFERROR(VLOOKUP(A12,'[3]p pur'!$A$5:$B$48,2,0),0)</f>
        <v>0</v>
      </c>
      <c r="L12" s="80">
        <f>C12-K12</f>
        <v>0</v>
      </c>
      <c r="M12">
        <f>IFERROR(VLOOKUP(A12,'[3]adj p'!$G$6:$H$9,2,0),0)</f>
        <v>0</v>
      </c>
      <c r="N12">
        <f>K12-M12</f>
        <v>0</v>
      </c>
      <c r="O12" s="80">
        <f>C12-N12</f>
        <v>0</v>
      </c>
      <c r="P12" s="79">
        <f>B12+N12-I12</f>
        <v>600</v>
      </c>
      <c r="Q12" s="79">
        <f>E12-P12</f>
        <v>0</v>
      </c>
    </row>
    <row r="13" spans="1:17" x14ac:dyDescent="0.3">
      <c r="A13" s="51" t="s">
        <v>64</v>
      </c>
      <c r="B13" s="52"/>
      <c r="C13" s="81">
        <v>10</v>
      </c>
      <c r="D13" s="81">
        <v>10</v>
      </c>
      <c r="E13" s="52"/>
      <c r="F13">
        <f>IFERROR(VLOOKUP(A13,'[3]p sale'!$F$5:$G$57,2,0),0)</f>
        <v>10</v>
      </c>
      <c r="G13" s="79">
        <f t="shared" ref="G13:G76" si="0">D13-F13</f>
        <v>0</v>
      </c>
      <c r="H13">
        <f>IFERROR(VLOOKUP(A13,'[3]adj p'!$J$7:$K$10,2,0),0)</f>
        <v>0</v>
      </c>
      <c r="I13">
        <f t="shared" ref="I13:I76" si="1">F13+H13</f>
        <v>10</v>
      </c>
      <c r="J13" s="79">
        <f t="shared" ref="J13:J76" si="2">D13-I13</f>
        <v>0</v>
      </c>
      <c r="K13">
        <f>IFERROR(VLOOKUP(A13,'[3]p pur'!$A$5:$B$48,2,0),0)</f>
        <v>10</v>
      </c>
      <c r="L13" s="80">
        <f t="shared" ref="L13:L76" si="3">C13-K13</f>
        <v>0</v>
      </c>
      <c r="M13">
        <f>IFERROR(VLOOKUP(A13,'[3]adj p'!$G$6:$H$9,2,0),0)</f>
        <v>0</v>
      </c>
      <c r="N13">
        <f t="shared" ref="N13:N76" si="4">K13-M13</f>
        <v>10</v>
      </c>
      <c r="O13" s="80">
        <f t="shared" ref="O13:O76" si="5">C13-N13</f>
        <v>0</v>
      </c>
      <c r="P13" s="79">
        <f t="shared" ref="P13:P76" si="6">B13+N13-I13</f>
        <v>0</v>
      </c>
      <c r="Q13" s="79">
        <f t="shared" ref="Q13:Q76" si="7">E13-P13</f>
        <v>0</v>
      </c>
    </row>
    <row r="14" spans="1:17" x14ac:dyDescent="0.3">
      <c r="A14" s="51" t="s">
        <v>65</v>
      </c>
      <c r="B14" s="52"/>
      <c r="C14" s="52"/>
      <c r="D14" s="52"/>
      <c r="E14" s="52"/>
      <c r="F14">
        <f>IFERROR(VLOOKUP(A14,'[3]p sale'!$F$5:$G$57,2,0),0)</f>
        <v>0</v>
      </c>
      <c r="G14" s="79">
        <f t="shared" si="0"/>
        <v>0</v>
      </c>
      <c r="H14">
        <f>IFERROR(VLOOKUP(A14,'[3]adj p'!$J$7:$K$10,2,0),0)</f>
        <v>0</v>
      </c>
      <c r="I14">
        <f t="shared" si="1"/>
        <v>0</v>
      </c>
      <c r="J14" s="79">
        <f t="shared" si="2"/>
        <v>0</v>
      </c>
      <c r="K14">
        <f>IFERROR(VLOOKUP(A14,'[3]p pur'!$A$5:$B$48,2,0),0)</f>
        <v>0</v>
      </c>
      <c r="L14" s="80">
        <f t="shared" si="3"/>
        <v>0</v>
      </c>
      <c r="M14">
        <f>IFERROR(VLOOKUP(A14,'[3]adj p'!$G$6:$H$9,2,0),0)</f>
        <v>0</v>
      </c>
      <c r="N14">
        <f t="shared" si="4"/>
        <v>0</v>
      </c>
      <c r="O14" s="80">
        <f t="shared" si="5"/>
        <v>0</v>
      </c>
      <c r="P14" s="79">
        <f t="shared" si="6"/>
        <v>0</v>
      </c>
      <c r="Q14" s="79">
        <f t="shared" si="7"/>
        <v>0</v>
      </c>
    </row>
    <row r="15" spans="1:17" x14ac:dyDescent="0.3">
      <c r="A15" s="51" t="s">
        <v>66</v>
      </c>
      <c r="B15" s="52"/>
      <c r="C15" s="52"/>
      <c r="D15" s="52"/>
      <c r="E15" s="52"/>
      <c r="F15">
        <f>IFERROR(VLOOKUP(A15,'[3]p sale'!$F$5:$G$57,2,0),0)</f>
        <v>0</v>
      </c>
      <c r="G15" s="79">
        <f t="shared" si="0"/>
        <v>0</v>
      </c>
      <c r="H15">
        <f>IFERROR(VLOOKUP(A15,'[3]adj p'!$J$7:$K$10,2,0),0)</f>
        <v>0</v>
      </c>
      <c r="I15">
        <f t="shared" si="1"/>
        <v>0</v>
      </c>
      <c r="J15" s="79">
        <f t="shared" si="2"/>
        <v>0</v>
      </c>
      <c r="K15">
        <f>IFERROR(VLOOKUP(A15,'[3]p pur'!$A$5:$B$48,2,0),0)</f>
        <v>0</v>
      </c>
      <c r="L15" s="80">
        <f t="shared" si="3"/>
        <v>0</v>
      </c>
      <c r="M15">
        <f>IFERROR(VLOOKUP(A15,'[3]adj p'!$G$6:$H$9,2,0),0)</f>
        <v>0</v>
      </c>
      <c r="N15">
        <f t="shared" si="4"/>
        <v>0</v>
      </c>
      <c r="O15" s="80">
        <f t="shared" si="5"/>
        <v>0</v>
      </c>
      <c r="P15" s="79">
        <f t="shared" si="6"/>
        <v>0</v>
      </c>
      <c r="Q15" s="79">
        <f t="shared" si="7"/>
        <v>0</v>
      </c>
    </row>
    <row r="16" spans="1:17" x14ac:dyDescent="0.3">
      <c r="A16" s="51" t="s">
        <v>67</v>
      </c>
      <c r="B16" s="52"/>
      <c r="C16" s="81">
        <v>40</v>
      </c>
      <c r="D16" s="52"/>
      <c r="E16" s="81">
        <v>40</v>
      </c>
      <c r="F16">
        <f>IFERROR(VLOOKUP(A16,'[3]p sale'!$F$5:$G$57,2,0),0)</f>
        <v>0</v>
      </c>
      <c r="G16" s="79">
        <f t="shared" si="0"/>
        <v>0</v>
      </c>
      <c r="H16">
        <f>IFERROR(VLOOKUP(A16,'[3]adj p'!$J$7:$K$10,2,0),0)</f>
        <v>0</v>
      </c>
      <c r="I16">
        <f t="shared" si="1"/>
        <v>0</v>
      </c>
      <c r="J16" s="79">
        <f t="shared" si="2"/>
        <v>0</v>
      </c>
      <c r="K16">
        <f>IFERROR(VLOOKUP(A16,'[3]p pur'!$A$5:$B$48,2,0),0)</f>
        <v>40</v>
      </c>
      <c r="L16" s="80">
        <f t="shared" si="3"/>
        <v>0</v>
      </c>
      <c r="M16">
        <f>IFERROR(VLOOKUP(A16,'[3]adj p'!$G$6:$H$9,2,0),0)</f>
        <v>0</v>
      </c>
      <c r="N16">
        <f t="shared" si="4"/>
        <v>40</v>
      </c>
      <c r="O16" s="80">
        <f t="shared" si="5"/>
        <v>0</v>
      </c>
      <c r="P16" s="79">
        <f t="shared" si="6"/>
        <v>40</v>
      </c>
      <c r="Q16" s="79">
        <f t="shared" si="7"/>
        <v>0</v>
      </c>
    </row>
    <row r="17" spans="1:17" x14ac:dyDescent="0.3">
      <c r="A17" s="51" t="s">
        <v>68</v>
      </c>
      <c r="B17" s="81">
        <v>80</v>
      </c>
      <c r="C17" s="81">
        <v>50</v>
      </c>
      <c r="D17" s="81">
        <v>75</v>
      </c>
      <c r="E17" s="81">
        <v>55</v>
      </c>
      <c r="F17">
        <f>IFERROR(VLOOKUP(A17,'[3]p sale'!$F$5:$G$57,2,0),0)</f>
        <v>75</v>
      </c>
      <c r="G17" s="79">
        <f t="shared" si="0"/>
        <v>0</v>
      </c>
      <c r="H17">
        <f>IFERROR(VLOOKUP(A17,'[3]adj p'!$J$7:$K$10,2,0),0)</f>
        <v>0</v>
      </c>
      <c r="I17">
        <f t="shared" si="1"/>
        <v>75</v>
      </c>
      <c r="J17" s="79">
        <f t="shared" si="2"/>
        <v>0</v>
      </c>
      <c r="K17">
        <f>IFERROR(VLOOKUP(A17,'[3]p pur'!$A$5:$B$48,2,0),0)</f>
        <v>50</v>
      </c>
      <c r="L17" s="80">
        <f t="shared" si="3"/>
        <v>0</v>
      </c>
      <c r="M17">
        <f>IFERROR(VLOOKUP(A17,'[3]adj p'!$G$6:$H$9,2,0),0)</f>
        <v>0</v>
      </c>
      <c r="N17">
        <f t="shared" si="4"/>
        <v>50</v>
      </c>
      <c r="O17" s="80">
        <f t="shared" si="5"/>
        <v>0</v>
      </c>
      <c r="P17" s="79">
        <f t="shared" si="6"/>
        <v>55</v>
      </c>
      <c r="Q17" s="79">
        <f t="shared" si="7"/>
        <v>0</v>
      </c>
    </row>
    <row r="18" spans="1:17" x14ac:dyDescent="0.3">
      <c r="A18" s="51" t="s">
        <v>69</v>
      </c>
      <c r="B18" s="81">
        <v>20</v>
      </c>
      <c r="C18" s="81">
        <v>80</v>
      </c>
      <c r="D18" s="81">
        <v>20</v>
      </c>
      <c r="E18" s="81">
        <v>80</v>
      </c>
      <c r="F18">
        <f>IFERROR(VLOOKUP(A18,'[3]p sale'!$F$5:$G$57,2,0),0)</f>
        <v>20</v>
      </c>
      <c r="G18" s="79">
        <f t="shared" si="0"/>
        <v>0</v>
      </c>
      <c r="H18">
        <f>IFERROR(VLOOKUP(A18,'[3]adj p'!$J$7:$K$10,2,0),0)</f>
        <v>0</v>
      </c>
      <c r="I18">
        <f t="shared" si="1"/>
        <v>20</v>
      </c>
      <c r="J18" s="79">
        <f t="shared" si="2"/>
        <v>0</v>
      </c>
      <c r="K18">
        <f>IFERROR(VLOOKUP(A18,'[3]p pur'!$A$5:$B$48,2,0),0)</f>
        <v>80</v>
      </c>
      <c r="L18" s="80">
        <f t="shared" si="3"/>
        <v>0</v>
      </c>
      <c r="M18">
        <f>IFERROR(VLOOKUP(A18,'[3]adj p'!$G$6:$H$9,2,0),0)</f>
        <v>0</v>
      </c>
      <c r="N18">
        <f t="shared" si="4"/>
        <v>80</v>
      </c>
      <c r="O18" s="80">
        <f t="shared" si="5"/>
        <v>0</v>
      </c>
      <c r="P18" s="79">
        <f t="shared" si="6"/>
        <v>80</v>
      </c>
      <c r="Q18" s="79">
        <f t="shared" si="7"/>
        <v>0</v>
      </c>
    </row>
    <row r="19" spans="1:17" x14ac:dyDescent="0.3">
      <c r="A19" s="51" t="s">
        <v>70</v>
      </c>
      <c r="B19" s="81">
        <v>175</v>
      </c>
      <c r="C19" s="81">
        <v>80</v>
      </c>
      <c r="D19" s="81">
        <v>185</v>
      </c>
      <c r="E19" s="81">
        <v>70</v>
      </c>
      <c r="F19">
        <f>IFERROR(VLOOKUP(A19,'[3]p sale'!$F$5:$G$57,2,0),0)</f>
        <v>185</v>
      </c>
      <c r="G19" s="79">
        <f t="shared" si="0"/>
        <v>0</v>
      </c>
      <c r="H19">
        <f>IFERROR(VLOOKUP(A19,'[3]adj p'!$J$7:$K$10,2,0),0)</f>
        <v>0</v>
      </c>
      <c r="I19">
        <f t="shared" si="1"/>
        <v>185</v>
      </c>
      <c r="J19" s="79">
        <f t="shared" si="2"/>
        <v>0</v>
      </c>
      <c r="K19">
        <f>IFERROR(VLOOKUP(A19,'[3]p pur'!$A$5:$B$48,2,0),0)</f>
        <v>80</v>
      </c>
      <c r="L19" s="80">
        <f t="shared" si="3"/>
        <v>0</v>
      </c>
      <c r="M19">
        <f>IFERROR(VLOOKUP(A19,'[3]adj p'!$G$6:$H$9,2,0),0)</f>
        <v>0</v>
      </c>
      <c r="N19">
        <f t="shared" si="4"/>
        <v>80</v>
      </c>
      <c r="O19" s="80">
        <f t="shared" si="5"/>
        <v>0</v>
      </c>
      <c r="P19" s="79">
        <f t="shared" si="6"/>
        <v>70</v>
      </c>
      <c r="Q19" s="79">
        <f t="shared" si="7"/>
        <v>0</v>
      </c>
    </row>
    <row r="20" spans="1:17" x14ac:dyDescent="0.3">
      <c r="A20" s="51" t="s">
        <v>71</v>
      </c>
      <c r="B20" s="52"/>
      <c r="C20" s="52"/>
      <c r="D20" s="52"/>
      <c r="E20" s="52"/>
      <c r="F20">
        <f>IFERROR(VLOOKUP(A20,'[3]p sale'!$F$5:$G$57,2,0),0)</f>
        <v>0</v>
      </c>
      <c r="G20" s="79">
        <f t="shared" si="0"/>
        <v>0</v>
      </c>
      <c r="H20">
        <f>IFERROR(VLOOKUP(A20,'[3]adj p'!$J$7:$K$10,2,0),0)</f>
        <v>0</v>
      </c>
      <c r="I20">
        <f t="shared" si="1"/>
        <v>0</v>
      </c>
      <c r="J20" s="79">
        <f t="shared" si="2"/>
        <v>0</v>
      </c>
      <c r="K20">
        <f>IFERROR(VLOOKUP(A20,'[3]p pur'!$A$5:$B$48,2,0),0)</f>
        <v>0</v>
      </c>
      <c r="L20" s="80">
        <f t="shared" si="3"/>
        <v>0</v>
      </c>
      <c r="M20">
        <f>IFERROR(VLOOKUP(A20,'[3]adj p'!$G$6:$H$9,2,0),0)</f>
        <v>0</v>
      </c>
      <c r="N20">
        <f t="shared" si="4"/>
        <v>0</v>
      </c>
      <c r="O20" s="80">
        <f t="shared" si="5"/>
        <v>0</v>
      </c>
      <c r="P20" s="79">
        <f t="shared" si="6"/>
        <v>0</v>
      </c>
      <c r="Q20" s="79">
        <f t="shared" si="7"/>
        <v>0</v>
      </c>
    </row>
    <row r="21" spans="1:17" x14ac:dyDescent="0.3">
      <c r="A21" s="51" t="s">
        <v>72</v>
      </c>
      <c r="B21" s="82">
        <v>224</v>
      </c>
      <c r="C21" s="82">
        <v>449</v>
      </c>
      <c r="D21" s="82">
        <v>458</v>
      </c>
      <c r="E21" s="82">
        <v>215</v>
      </c>
      <c r="F21">
        <f>IFERROR(VLOOKUP(A21,'[3]p sale'!$F$5:$G$57,2,0),0)</f>
        <v>308</v>
      </c>
      <c r="G21" s="79">
        <f t="shared" si="0"/>
        <v>150</v>
      </c>
      <c r="H21">
        <f>IFERROR(VLOOKUP(A21,'[3]adj p'!$J$7:$K$10,2,0),0)</f>
        <v>150</v>
      </c>
      <c r="I21">
        <f t="shared" si="1"/>
        <v>458</v>
      </c>
      <c r="J21" s="79">
        <f t="shared" si="2"/>
        <v>0</v>
      </c>
      <c r="K21">
        <f>IFERROR(VLOOKUP(A21,'[3]p pur'!$A$5:$B$48,2,0),0)</f>
        <v>300</v>
      </c>
      <c r="L21" s="80">
        <f t="shared" si="3"/>
        <v>149</v>
      </c>
      <c r="M21">
        <f>IFERROR(VLOOKUP(A21,'[3]adj p'!$G$6:$H$9,2,0),0)</f>
        <v>-149</v>
      </c>
      <c r="N21">
        <f t="shared" si="4"/>
        <v>449</v>
      </c>
      <c r="O21" s="80">
        <f t="shared" si="5"/>
        <v>0</v>
      </c>
      <c r="P21" s="79">
        <f t="shared" si="6"/>
        <v>215</v>
      </c>
      <c r="Q21" s="79">
        <f t="shared" si="7"/>
        <v>0</v>
      </c>
    </row>
    <row r="22" spans="1:17" x14ac:dyDescent="0.3">
      <c r="A22" s="51" t="s">
        <v>73</v>
      </c>
      <c r="B22" s="52"/>
      <c r="C22" s="52"/>
      <c r="D22" s="52"/>
      <c r="E22" s="52"/>
      <c r="F22">
        <f>IFERROR(VLOOKUP(A22,'[3]p sale'!$F$5:$G$57,2,0),0)</f>
        <v>0</v>
      </c>
      <c r="G22" s="79">
        <f t="shared" si="0"/>
        <v>0</v>
      </c>
      <c r="H22">
        <f>IFERROR(VLOOKUP(A22,'[3]adj p'!$J$7:$K$10,2,0),0)</f>
        <v>0</v>
      </c>
      <c r="I22">
        <f t="shared" si="1"/>
        <v>0</v>
      </c>
      <c r="J22" s="79">
        <f t="shared" si="2"/>
        <v>0</v>
      </c>
      <c r="K22">
        <f>IFERROR(VLOOKUP(A22,'[3]p pur'!$A$5:$B$48,2,0),0)</f>
        <v>0</v>
      </c>
      <c r="L22" s="80">
        <f t="shared" si="3"/>
        <v>0</v>
      </c>
      <c r="M22">
        <f>IFERROR(VLOOKUP(A22,'[3]adj p'!$G$6:$H$9,2,0),0)</f>
        <v>0</v>
      </c>
      <c r="N22">
        <f t="shared" si="4"/>
        <v>0</v>
      </c>
      <c r="O22" s="80">
        <f t="shared" si="5"/>
        <v>0</v>
      </c>
      <c r="P22" s="79">
        <f t="shared" si="6"/>
        <v>0</v>
      </c>
      <c r="Q22" s="79">
        <f t="shared" si="7"/>
        <v>0</v>
      </c>
    </row>
    <row r="23" spans="1:17" x14ac:dyDescent="0.3">
      <c r="A23" s="51" t="s">
        <v>74</v>
      </c>
      <c r="B23" s="82">
        <v>150</v>
      </c>
      <c r="C23" s="82">
        <v>100</v>
      </c>
      <c r="D23" s="82">
        <v>150</v>
      </c>
      <c r="E23" s="82">
        <v>100</v>
      </c>
      <c r="F23">
        <f>IFERROR(VLOOKUP(A23,'[3]p sale'!$F$5:$G$57,2,0),0)</f>
        <v>150</v>
      </c>
      <c r="G23" s="79">
        <f t="shared" si="0"/>
        <v>0</v>
      </c>
      <c r="H23">
        <f>IFERROR(VLOOKUP(A23,'[3]adj p'!$J$7:$K$10,2,0),0)</f>
        <v>0</v>
      </c>
      <c r="I23">
        <f t="shared" si="1"/>
        <v>150</v>
      </c>
      <c r="J23" s="79">
        <f t="shared" si="2"/>
        <v>0</v>
      </c>
      <c r="K23">
        <f>IFERROR(VLOOKUP(A23,'[3]p pur'!$A$5:$B$48,2,0),0)</f>
        <v>100</v>
      </c>
      <c r="L23" s="80">
        <f t="shared" si="3"/>
        <v>0</v>
      </c>
      <c r="M23">
        <f>IFERROR(VLOOKUP(A23,'[3]adj p'!$G$6:$H$9,2,0),0)</f>
        <v>0</v>
      </c>
      <c r="N23">
        <f t="shared" si="4"/>
        <v>100</v>
      </c>
      <c r="O23" s="80">
        <f t="shared" si="5"/>
        <v>0</v>
      </c>
      <c r="P23" s="79">
        <f t="shared" si="6"/>
        <v>100</v>
      </c>
      <c r="Q23" s="79">
        <f t="shared" si="7"/>
        <v>0</v>
      </c>
    </row>
    <row r="24" spans="1:17" x14ac:dyDescent="0.3">
      <c r="A24" s="51" t="s">
        <v>75</v>
      </c>
      <c r="B24" s="52"/>
      <c r="C24" s="81">
        <v>4</v>
      </c>
      <c r="D24" s="81">
        <v>4</v>
      </c>
      <c r="E24" s="52"/>
      <c r="F24">
        <f>IFERROR(VLOOKUP(A24,'[3]p sale'!$F$5:$G$57,2,0),0)</f>
        <v>4</v>
      </c>
      <c r="G24" s="79">
        <f t="shared" si="0"/>
        <v>0</v>
      </c>
      <c r="H24">
        <f>IFERROR(VLOOKUP(A24,'[3]adj p'!$J$7:$K$10,2,0),0)</f>
        <v>0</v>
      </c>
      <c r="I24">
        <f t="shared" si="1"/>
        <v>4</v>
      </c>
      <c r="J24" s="79">
        <f t="shared" si="2"/>
        <v>0</v>
      </c>
      <c r="K24">
        <f>IFERROR(VLOOKUP(A24,'[3]p pur'!$A$5:$B$48,2,0),0)</f>
        <v>4</v>
      </c>
      <c r="L24" s="80">
        <f t="shared" si="3"/>
        <v>0</v>
      </c>
      <c r="M24">
        <f>IFERROR(VLOOKUP(A24,'[3]adj p'!$G$6:$H$9,2,0),0)</f>
        <v>0</v>
      </c>
      <c r="N24">
        <f t="shared" si="4"/>
        <v>4</v>
      </c>
      <c r="O24" s="80">
        <f t="shared" si="5"/>
        <v>0</v>
      </c>
      <c r="P24" s="79">
        <f t="shared" si="6"/>
        <v>0</v>
      </c>
      <c r="Q24" s="79">
        <f t="shared" si="7"/>
        <v>0</v>
      </c>
    </row>
    <row r="25" spans="1:17" x14ac:dyDescent="0.3">
      <c r="A25" s="51" t="s">
        <v>76</v>
      </c>
      <c r="B25" s="52"/>
      <c r="C25" s="83">
        <v>60</v>
      </c>
      <c r="D25" s="52"/>
      <c r="E25" s="83">
        <v>60</v>
      </c>
      <c r="F25">
        <f>IFERROR(VLOOKUP(A25,'[3]p sale'!$F$5:$G$57,2,0),0)</f>
        <v>0</v>
      </c>
      <c r="G25" s="79">
        <f t="shared" si="0"/>
        <v>0</v>
      </c>
      <c r="H25">
        <f>IFERROR(VLOOKUP(A25,'[3]adj p'!$J$7:$K$10,2,0),0)</f>
        <v>0</v>
      </c>
      <c r="I25">
        <f t="shared" si="1"/>
        <v>0</v>
      </c>
      <c r="J25" s="79">
        <f t="shared" si="2"/>
        <v>0</v>
      </c>
      <c r="K25">
        <f>IFERROR(VLOOKUP(A25,'[3]p pur'!$A$5:$B$48,2,0),0)</f>
        <v>60</v>
      </c>
      <c r="L25" s="80">
        <f t="shared" si="3"/>
        <v>0</v>
      </c>
      <c r="M25">
        <f>IFERROR(VLOOKUP(A25,'[3]adj p'!$G$6:$H$9,2,0),0)</f>
        <v>0</v>
      </c>
      <c r="N25">
        <f t="shared" si="4"/>
        <v>60</v>
      </c>
      <c r="O25" s="80">
        <f t="shared" si="5"/>
        <v>0</v>
      </c>
      <c r="P25" s="79">
        <f t="shared" si="6"/>
        <v>60</v>
      </c>
      <c r="Q25" s="79">
        <f t="shared" si="7"/>
        <v>0</v>
      </c>
    </row>
    <row r="26" spans="1:17" x14ac:dyDescent="0.3">
      <c r="A26" s="51" t="s">
        <v>77</v>
      </c>
      <c r="B26" s="83">
        <v>5</v>
      </c>
      <c r="C26" s="83">
        <v>80</v>
      </c>
      <c r="D26" s="83">
        <v>85</v>
      </c>
      <c r="E26" s="52"/>
      <c r="F26">
        <f>IFERROR(VLOOKUP(A26,'[3]p sale'!$F$5:$G$57,2,0),0)</f>
        <v>85</v>
      </c>
      <c r="G26" s="79">
        <f t="shared" si="0"/>
        <v>0</v>
      </c>
      <c r="H26">
        <f>IFERROR(VLOOKUP(A26,'[3]adj p'!$J$7:$K$10,2,0),0)</f>
        <v>0</v>
      </c>
      <c r="I26">
        <f t="shared" si="1"/>
        <v>85</v>
      </c>
      <c r="J26" s="79">
        <f t="shared" si="2"/>
        <v>0</v>
      </c>
      <c r="K26">
        <f>IFERROR(VLOOKUP(A26,'[3]p pur'!$A$5:$B$48,2,0),0)</f>
        <v>80</v>
      </c>
      <c r="L26" s="80">
        <f t="shared" si="3"/>
        <v>0</v>
      </c>
      <c r="M26">
        <f>IFERROR(VLOOKUP(A26,'[3]adj p'!$G$6:$H$9,2,0),0)</f>
        <v>0</v>
      </c>
      <c r="N26">
        <f t="shared" si="4"/>
        <v>80</v>
      </c>
      <c r="O26" s="80">
        <f t="shared" si="5"/>
        <v>0</v>
      </c>
      <c r="P26" s="79">
        <f t="shared" si="6"/>
        <v>0</v>
      </c>
      <c r="Q26" s="79">
        <f t="shared" si="7"/>
        <v>0</v>
      </c>
    </row>
    <row r="27" spans="1:17" x14ac:dyDescent="0.3">
      <c r="A27" s="51" t="s">
        <v>78</v>
      </c>
      <c r="B27" s="52"/>
      <c r="C27" s="52"/>
      <c r="D27" s="52"/>
      <c r="E27" s="52"/>
      <c r="F27">
        <f>IFERROR(VLOOKUP(A27,'[3]p sale'!$F$5:$G$57,2,0),0)</f>
        <v>0</v>
      </c>
      <c r="G27" s="79">
        <f t="shared" si="0"/>
        <v>0</v>
      </c>
      <c r="H27">
        <f>IFERROR(VLOOKUP(A27,'[3]adj p'!$J$7:$K$10,2,0),0)</f>
        <v>0</v>
      </c>
      <c r="I27">
        <f t="shared" si="1"/>
        <v>0</v>
      </c>
      <c r="J27" s="79">
        <f t="shared" si="2"/>
        <v>0</v>
      </c>
      <c r="K27">
        <f>IFERROR(VLOOKUP(A27,'[3]p pur'!$A$5:$B$48,2,0),0)</f>
        <v>0</v>
      </c>
      <c r="L27" s="80">
        <f t="shared" si="3"/>
        <v>0</v>
      </c>
      <c r="M27">
        <f>IFERROR(VLOOKUP(A27,'[3]adj p'!$G$6:$H$9,2,0),0)</f>
        <v>0</v>
      </c>
      <c r="N27">
        <f t="shared" si="4"/>
        <v>0</v>
      </c>
      <c r="O27" s="80">
        <f t="shared" si="5"/>
        <v>0</v>
      </c>
      <c r="P27" s="79">
        <f t="shared" si="6"/>
        <v>0</v>
      </c>
      <c r="Q27" s="79">
        <f t="shared" si="7"/>
        <v>0</v>
      </c>
    </row>
    <row r="28" spans="1:17" x14ac:dyDescent="0.3">
      <c r="A28" s="51" t="s">
        <v>79</v>
      </c>
      <c r="B28" s="52"/>
      <c r="C28" s="52"/>
      <c r="D28" s="52"/>
      <c r="E28" s="52"/>
      <c r="F28">
        <f>IFERROR(VLOOKUP(A28,'[3]p sale'!$F$5:$G$57,2,0),0)</f>
        <v>0</v>
      </c>
      <c r="G28" s="79">
        <f t="shared" si="0"/>
        <v>0</v>
      </c>
      <c r="H28">
        <f>IFERROR(VLOOKUP(A28,'[3]adj p'!$J$7:$K$10,2,0),0)</f>
        <v>0</v>
      </c>
      <c r="I28">
        <f t="shared" si="1"/>
        <v>0</v>
      </c>
      <c r="J28" s="79">
        <f t="shared" si="2"/>
        <v>0</v>
      </c>
      <c r="K28">
        <f>IFERROR(VLOOKUP(A28,'[3]p pur'!$A$5:$B$48,2,0),0)</f>
        <v>0</v>
      </c>
      <c r="L28" s="80">
        <f t="shared" si="3"/>
        <v>0</v>
      </c>
      <c r="M28">
        <f>IFERROR(VLOOKUP(A28,'[3]adj p'!$G$6:$H$9,2,0),0)</f>
        <v>0</v>
      </c>
      <c r="N28">
        <f t="shared" si="4"/>
        <v>0</v>
      </c>
      <c r="O28" s="80">
        <f t="shared" si="5"/>
        <v>0</v>
      </c>
      <c r="P28" s="79">
        <f t="shared" si="6"/>
        <v>0</v>
      </c>
      <c r="Q28" s="79">
        <f t="shared" si="7"/>
        <v>0</v>
      </c>
    </row>
    <row r="29" spans="1:17" x14ac:dyDescent="0.3">
      <c r="A29" s="51" t="s">
        <v>80</v>
      </c>
      <c r="B29" s="81">
        <v>0.6</v>
      </c>
      <c r="C29" s="52"/>
      <c r="D29" s="81">
        <v>0.6</v>
      </c>
      <c r="E29" s="52"/>
      <c r="F29">
        <f>IFERROR(VLOOKUP(A29,'[3]p sale'!$F$5:$G$57,2,0),0)</f>
        <v>0.6</v>
      </c>
      <c r="G29" s="79">
        <f t="shared" si="0"/>
        <v>0</v>
      </c>
      <c r="H29">
        <f>IFERROR(VLOOKUP(A29,'[3]adj p'!$J$7:$K$10,2,0),0)</f>
        <v>0</v>
      </c>
      <c r="I29">
        <f t="shared" si="1"/>
        <v>0.6</v>
      </c>
      <c r="J29" s="79">
        <f t="shared" si="2"/>
        <v>0</v>
      </c>
      <c r="K29">
        <f>IFERROR(VLOOKUP(A29,'[3]p pur'!$A$5:$B$48,2,0),0)</f>
        <v>0</v>
      </c>
      <c r="L29" s="80">
        <f t="shared" si="3"/>
        <v>0</v>
      </c>
      <c r="M29">
        <f>IFERROR(VLOOKUP(A29,'[3]adj p'!$G$6:$H$9,2,0),0)</f>
        <v>0</v>
      </c>
      <c r="N29">
        <f t="shared" si="4"/>
        <v>0</v>
      </c>
      <c r="O29" s="80">
        <f t="shared" si="5"/>
        <v>0</v>
      </c>
      <c r="P29" s="79">
        <f t="shared" si="6"/>
        <v>0</v>
      </c>
      <c r="Q29" s="79">
        <f t="shared" si="7"/>
        <v>0</v>
      </c>
    </row>
    <row r="30" spans="1:17" x14ac:dyDescent="0.3">
      <c r="A30" s="51" t="s">
        <v>81</v>
      </c>
      <c r="B30" s="81">
        <v>10</v>
      </c>
      <c r="C30" s="52"/>
      <c r="D30" s="81">
        <v>1</v>
      </c>
      <c r="E30" s="81">
        <v>9</v>
      </c>
      <c r="F30">
        <f>IFERROR(VLOOKUP(A30,'[3]p sale'!$F$5:$G$57,2,0),0)</f>
        <v>1</v>
      </c>
      <c r="G30" s="79">
        <f t="shared" si="0"/>
        <v>0</v>
      </c>
      <c r="H30">
        <f>IFERROR(VLOOKUP(A30,'[3]adj p'!$J$7:$K$10,2,0),0)</f>
        <v>0</v>
      </c>
      <c r="I30">
        <f t="shared" si="1"/>
        <v>1</v>
      </c>
      <c r="J30" s="79">
        <f t="shared" si="2"/>
        <v>0</v>
      </c>
      <c r="K30">
        <f>IFERROR(VLOOKUP(A30,'[3]p pur'!$A$5:$B$48,2,0),0)</f>
        <v>0</v>
      </c>
      <c r="L30" s="80">
        <f t="shared" si="3"/>
        <v>0</v>
      </c>
      <c r="M30">
        <f>IFERROR(VLOOKUP(A30,'[3]adj p'!$G$6:$H$9,2,0),0)</f>
        <v>0</v>
      </c>
      <c r="N30">
        <f t="shared" si="4"/>
        <v>0</v>
      </c>
      <c r="O30" s="80">
        <f t="shared" si="5"/>
        <v>0</v>
      </c>
      <c r="P30" s="79">
        <f t="shared" si="6"/>
        <v>9</v>
      </c>
      <c r="Q30" s="79">
        <f t="shared" si="7"/>
        <v>0</v>
      </c>
    </row>
    <row r="31" spans="1:17" x14ac:dyDescent="0.3">
      <c r="A31" s="51" t="s">
        <v>82</v>
      </c>
      <c r="B31" s="83">
        <v>100</v>
      </c>
      <c r="C31" s="52"/>
      <c r="D31" s="83">
        <v>72</v>
      </c>
      <c r="E31" s="83">
        <v>28</v>
      </c>
      <c r="F31">
        <f>IFERROR(VLOOKUP(A31,'[3]p sale'!$F$5:$G$57,2,0),0)</f>
        <v>72</v>
      </c>
      <c r="G31" s="79">
        <f t="shared" si="0"/>
        <v>0</v>
      </c>
      <c r="H31">
        <f>IFERROR(VLOOKUP(A31,'[3]adj p'!$J$7:$K$10,2,0),0)</f>
        <v>0</v>
      </c>
      <c r="I31">
        <f t="shared" si="1"/>
        <v>72</v>
      </c>
      <c r="J31" s="79">
        <f t="shared" si="2"/>
        <v>0</v>
      </c>
      <c r="K31">
        <f>IFERROR(VLOOKUP(A31,'[3]p pur'!$A$5:$B$48,2,0),0)</f>
        <v>0</v>
      </c>
      <c r="L31" s="80">
        <f t="shared" si="3"/>
        <v>0</v>
      </c>
      <c r="M31">
        <f>IFERROR(VLOOKUP(A31,'[3]adj p'!$G$6:$H$9,2,0),0)</f>
        <v>0</v>
      </c>
      <c r="N31">
        <f t="shared" si="4"/>
        <v>0</v>
      </c>
      <c r="O31" s="80">
        <f t="shared" si="5"/>
        <v>0</v>
      </c>
      <c r="P31" s="79">
        <f t="shared" si="6"/>
        <v>28</v>
      </c>
      <c r="Q31" s="79">
        <f t="shared" si="7"/>
        <v>0</v>
      </c>
    </row>
    <row r="32" spans="1:17" x14ac:dyDescent="0.3">
      <c r="A32" s="51" t="s">
        <v>83</v>
      </c>
      <c r="B32" s="83">
        <v>150</v>
      </c>
      <c r="C32" s="52"/>
      <c r="D32" s="83">
        <v>150</v>
      </c>
      <c r="E32" s="52"/>
      <c r="F32">
        <f>IFERROR(VLOOKUP(A32,'[3]p sale'!$F$5:$G$57,2,0),0)</f>
        <v>150</v>
      </c>
      <c r="G32" s="79">
        <f t="shared" si="0"/>
        <v>0</v>
      </c>
      <c r="H32">
        <f>IFERROR(VLOOKUP(A32,'[3]adj p'!$J$7:$K$10,2,0),0)</f>
        <v>0</v>
      </c>
      <c r="I32">
        <f t="shared" si="1"/>
        <v>150</v>
      </c>
      <c r="J32" s="79">
        <f t="shared" si="2"/>
        <v>0</v>
      </c>
      <c r="K32">
        <f>IFERROR(VLOOKUP(A32,'[3]p pur'!$A$5:$B$48,2,0),0)</f>
        <v>0</v>
      </c>
      <c r="L32" s="80">
        <f t="shared" si="3"/>
        <v>0</v>
      </c>
      <c r="M32">
        <f>IFERROR(VLOOKUP(A32,'[3]adj p'!$G$6:$H$9,2,0),0)</f>
        <v>0</v>
      </c>
      <c r="N32">
        <f t="shared" si="4"/>
        <v>0</v>
      </c>
      <c r="O32" s="80">
        <f t="shared" si="5"/>
        <v>0</v>
      </c>
      <c r="P32" s="79">
        <f t="shared" si="6"/>
        <v>0</v>
      </c>
      <c r="Q32" s="79">
        <f t="shared" si="7"/>
        <v>0</v>
      </c>
    </row>
    <row r="33" spans="1:17" x14ac:dyDescent="0.3">
      <c r="A33" s="51" t="s">
        <v>84</v>
      </c>
      <c r="B33" s="83">
        <v>330</v>
      </c>
      <c r="C33" s="52"/>
      <c r="D33" s="83">
        <v>230</v>
      </c>
      <c r="E33" s="83">
        <v>100</v>
      </c>
      <c r="F33">
        <f>IFERROR(VLOOKUP(A33,'[3]p sale'!$F$5:$G$57,2,0),0)</f>
        <v>230</v>
      </c>
      <c r="G33" s="79">
        <f t="shared" si="0"/>
        <v>0</v>
      </c>
      <c r="H33">
        <f>IFERROR(VLOOKUP(A33,'[3]adj p'!$J$7:$K$10,2,0),0)</f>
        <v>0</v>
      </c>
      <c r="I33">
        <f t="shared" si="1"/>
        <v>230</v>
      </c>
      <c r="J33" s="79">
        <f t="shared" si="2"/>
        <v>0</v>
      </c>
      <c r="K33">
        <f>IFERROR(VLOOKUP(A33,'[3]p pur'!$A$5:$B$48,2,0),0)</f>
        <v>0</v>
      </c>
      <c r="L33" s="80">
        <f t="shared" si="3"/>
        <v>0</v>
      </c>
      <c r="M33">
        <f>IFERROR(VLOOKUP(A33,'[3]adj p'!$G$6:$H$9,2,0),0)</f>
        <v>0</v>
      </c>
      <c r="N33">
        <f t="shared" si="4"/>
        <v>0</v>
      </c>
      <c r="O33" s="80">
        <f t="shared" si="5"/>
        <v>0</v>
      </c>
      <c r="P33" s="79">
        <f t="shared" si="6"/>
        <v>100</v>
      </c>
      <c r="Q33" s="79">
        <f t="shared" si="7"/>
        <v>0</v>
      </c>
    </row>
    <row r="34" spans="1:17" x14ac:dyDescent="0.3">
      <c r="A34" s="51" t="s">
        <v>85</v>
      </c>
      <c r="B34" s="52"/>
      <c r="C34" s="81">
        <v>0.4</v>
      </c>
      <c r="D34" s="81">
        <v>0.4</v>
      </c>
      <c r="E34" s="52"/>
      <c r="F34">
        <f>IFERROR(VLOOKUP(A34,'[3]p sale'!$F$5:$G$57,2,0),0)</f>
        <v>0.4</v>
      </c>
      <c r="G34" s="79">
        <f t="shared" si="0"/>
        <v>0</v>
      </c>
      <c r="H34">
        <f>IFERROR(VLOOKUP(A34,'[3]adj p'!$J$7:$K$10,2,0),0)</f>
        <v>0</v>
      </c>
      <c r="I34">
        <f t="shared" si="1"/>
        <v>0.4</v>
      </c>
      <c r="J34" s="79">
        <f t="shared" si="2"/>
        <v>0</v>
      </c>
      <c r="K34">
        <f>IFERROR(VLOOKUP(A34,'[3]p pur'!$A$5:$B$48,2,0),0)</f>
        <v>0.4</v>
      </c>
      <c r="L34" s="80">
        <f t="shared" si="3"/>
        <v>0</v>
      </c>
      <c r="M34">
        <f>IFERROR(VLOOKUP(A34,'[3]adj p'!$G$6:$H$9,2,0),0)</f>
        <v>0</v>
      </c>
      <c r="N34">
        <f t="shared" si="4"/>
        <v>0.4</v>
      </c>
      <c r="O34" s="80">
        <f t="shared" si="5"/>
        <v>0</v>
      </c>
      <c r="P34" s="79">
        <f t="shared" si="6"/>
        <v>0</v>
      </c>
      <c r="Q34" s="79">
        <f t="shared" si="7"/>
        <v>0</v>
      </c>
    </row>
    <row r="35" spans="1:17" x14ac:dyDescent="0.3">
      <c r="A35" s="51" t="s">
        <v>86</v>
      </c>
      <c r="B35" s="52"/>
      <c r="C35" s="81">
        <v>20</v>
      </c>
      <c r="D35" s="81">
        <v>20</v>
      </c>
      <c r="E35" s="52"/>
      <c r="F35">
        <f>IFERROR(VLOOKUP(A35,'[3]p sale'!$F$5:$G$57,2,0),0)</f>
        <v>20</v>
      </c>
      <c r="G35" s="79">
        <f t="shared" si="0"/>
        <v>0</v>
      </c>
      <c r="H35">
        <f>IFERROR(VLOOKUP(A35,'[3]adj p'!$J$7:$K$10,2,0),0)</f>
        <v>0</v>
      </c>
      <c r="I35">
        <f t="shared" si="1"/>
        <v>20</v>
      </c>
      <c r="J35" s="79">
        <f t="shared" si="2"/>
        <v>0</v>
      </c>
      <c r="K35">
        <f>IFERROR(VLOOKUP(A35,'[3]p pur'!$A$5:$B$48,2,0),0)</f>
        <v>20</v>
      </c>
      <c r="L35" s="80">
        <f t="shared" si="3"/>
        <v>0</v>
      </c>
      <c r="M35">
        <f>IFERROR(VLOOKUP(A35,'[3]adj p'!$G$6:$H$9,2,0),0)</f>
        <v>0</v>
      </c>
      <c r="N35">
        <f t="shared" si="4"/>
        <v>20</v>
      </c>
      <c r="O35" s="80">
        <f t="shared" si="5"/>
        <v>0</v>
      </c>
      <c r="P35" s="79">
        <f t="shared" si="6"/>
        <v>0</v>
      </c>
      <c r="Q35" s="79">
        <f t="shared" si="7"/>
        <v>0</v>
      </c>
    </row>
    <row r="36" spans="1:17" x14ac:dyDescent="0.3">
      <c r="A36" s="51" t="s">
        <v>87</v>
      </c>
      <c r="B36" s="81">
        <v>8</v>
      </c>
      <c r="C36" s="81">
        <v>10</v>
      </c>
      <c r="D36" s="81">
        <v>18</v>
      </c>
      <c r="E36" s="52"/>
      <c r="F36">
        <f>IFERROR(VLOOKUP(A36,'[3]p sale'!$F$5:$G$57,2,0),0)</f>
        <v>18</v>
      </c>
      <c r="G36" s="79">
        <f t="shared" si="0"/>
        <v>0</v>
      </c>
      <c r="H36">
        <f>IFERROR(VLOOKUP(A36,'[3]adj p'!$J$7:$K$10,2,0),0)</f>
        <v>0</v>
      </c>
      <c r="I36">
        <f t="shared" si="1"/>
        <v>18</v>
      </c>
      <c r="J36" s="79">
        <f t="shared" si="2"/>
        <v>0</v>
      </c>
      <c r="K36">
        <f>IFERROR(VLOOKUP(A36,'[3]p pur'!$A$5:$B$48,2,0),0)</f>
        <v>10</v>
      </c>
      <c r="L36" s="80">
        <f t="shared" si="3"/>
        <v>0</v>
      </c>
      <c r="M36">
        <f>IFERROR(VLOOKUP(A36,'[3]adj p'!$G$6:$H$9,2,0),0)</f>
        <v>0</v>
      </c>
      <c r="N36">
        <f t="shared" si="4"/>
        <v>10</v>
      </c>
      <c r="O36" s="80">
        <f t="shared" si="5"/>
        <v>0</v>
      </c>
      <c r="P36" s="79">
        <f t="shared" si="6"/>
        <v>0</v>
      </c>
      <c r="Q36" s="79">
        <f t="shared" si="7"/>
        <v>0</v>
      </c>
    </row>
    <row r="37" spans="1:17" x14ac:dyDescent="0.3">
      <c r="A37" s="51" t="s">
        <v>88</v>
      </c>
      <c r="B37" s="52"/>
      <c r="C37" s="81">
        <v>10</v>
      </c>
      <c r="D37" s="81">
        <v>10</v>
      </c>
      <c r="E37" s="52"/>
      <c r="F37">
        <f>IFERROR(VLOOKUP(A37,'[3]p sale'!$F$5:$G$57,2,0),0)</f>
        <v>10</v>
      </c>
      <c r="G37" s="79">
        <f t="shared" si="0"/>
        <v>0</v>
      </c>
      <c r="H37">
        <f>IFERROR(VLOOKUP(A37,'[3]adj p'!$J$7:$K$10,2,0),0)</f>
        <v>0</v>
      </c>
      <c r="I37">
        <f t="shared" si="1"/>
        <v>10</v>
      </c>
      <c r="J37" s="79">
        <f t="shared" si="2"/>
        <v>0</v>
      </c>
      <c r="K37">
        <f>IFERROR(VLOOKUP(A37,'[3]p pur'!$A$5:$B$48,2,0),0)</f>
        <v>10</v>
      </c>
      <c r="L37" s="80">
        <f t="shared" si="3"/>
        <v>0</v>
      </c>
      <c r="M37">
        <f>IFERROR(VLOOKUP(A37,'[3]adj p'!$G$6:$H$9,2,0),0)</f>
        <v>0</v>
      </c>
      <c r="N37">
        <f t="shared" si="4"/>
        <v>10</v>
      </c>
      <c r="O37" s="80">
        <f t="shared" si="5"/>
        <v>0</v>
      </c>
      <c r="P37" s="79">
        <f t="shared" si="6"/>
        <v>0</v>
      </c>
      <c r="Q37" s="79">
        <f t="shared" si="7"/>
        <v>0</v>
      </c>
    </row>
    <row r="38" spans="1:17" x14ac:dyDescent="0.3">
      <c r="A38" s="51" t="s">
        <v>89</v>
      </c>
      <c r="B38" s="52"/>
      <c r="C38" s="83">
        <v>800</v>
      </c>
      <c r="D38" s="83">
        <v>700</v>
      </c>
      <c r="E38" s="83">
        <v>100</v>
      </c>
      <c r="F38">
        <f>IFERROR(VLOOKUP(A38,'[3]p sale'!$F$5:$G$57,2,0),0)</f>
        <v>700</v>
      </c>
      <c r="G38" s="79">
        <f t="shared" si="0"/>
        <v>0</v>
      </c>
      <c r="H38">
        <f>IFERROR(VLOOKUP(A38,'[3]adj p'!$J$7:$K$10,2,0),0)</f>
        <v>0</v>
      </c>
      <c r="I38">
        <f t="shared" si="1"/>
        <v>700</v>
      </c>
      <c r="J38" s="79">
        <f t="shared" si="2"/>
        <v>0</v>
      </c>
      <c r="K38">
        <f>IFERROR(VLOOKUP(A38,'[3]p pur'!$A$5:$B$48,2,0),0)</f>
        <v>800</v>
      </c>
      <c r="L38" s="80">
        <f t="shared" si="3"/>
        <v>0</v>
      </c>
      <c r="M38">
        <f>IFERROR(VLOOKUP(A38,'[3]adj p'!$G$6:$H$9,2,0),0)</f>
        <v>0</v>
      </c>
      <c r="N38">
        <f t="shared" si="4"/>
        <v>800</v>
      </c>
      <c r="O38" s="80">
        <f t="shared" si="5"/>
        <v>0</v>
      </c>
      <c r="P38" s="79">
        <f t="shared" si="6"/>
        <v>100</v>
      </c>
      <c r="Q38" s="79">
        <f t="shared" si="7"/>
        <v>0</v>
      </c>
    </row>
    <row r="39" spans="1:17" x14ac:dyDescent="0.3">
      <c r="A39" s="51" t="s">
        <v>90</v>
      </c>
      <c r="B39" s="52"/>
      <c r="C39" s="82">
        <v>4</v>
      </c>
      <c r="D39" s="82">
        <v>3</v>
      </c>
      <c r="E39" s="82">
        <v>1</v>
      </c>
      <c r="F39">
        <f>IFERROR(VLOOKUP(A39,'[3]p sale'!$F$5:$G$57,2,0),0)</f>
        <v>3</v>
      </c>
      <c r="G39" s="79">
        <f t="shared" si="0"/>
        <v>0</v>
      </c>
      <c r="H39">
        <f>IFERROR(VLOOKUP(A39,'[3]adj p'!$J$7:$K$10,2,0),0)</f>
        <v>0</v>
      </c>
      <c r="I39">
        <f t="shared" si="1"/>
        <v>3</v>
      </c>
      <c r="J39" s="79">
        <f t="shared" si="2"/>
        <v>0</v>
      </c>
      <c r="K39">
        <f>IFERROR(VLOOKUP(A39,'[3]p pur'!$A$5:$B$48,2,0),0)</f>
        <v>4</v>
      </c>
      <c r="L39" s="80">
        <f t="shared" si="3"/>
        <v>0</v>
      </c>
      <c r="M39">
        <f>IFERROR(VLOOKUP(A39,'[3]adj p'!$G$6:$H$9,2,0),0)</f>
        <v>0</v>
      </c>
      <c r="N39">
        <f t="shared" si="4"/>
        <v>4</v>
      </c>
      <c r="O39" s="80">
        <f t="shared" si="5"/>
        <v>0</v>
      </c>
      <c r="P39" s="79">
        <f t="shared" si="6"/>
        <v>1</v>
      </c>
      <c r="Q39" s="79">
        <f t="shared" si="7"/>
        <v>0</v>
      </c>
    </row>
    <row r="40" spans="1:17" x14ac:dyDescent="0.3">
      <c r="A40" s="51" t="s">
        <v>91</v>
      </c>
      <c r="B40" s="52"/>
      <c r="C40" s="83">
        <v>80</v>
      </c>
      <c r="D40" s="83">
        <v>80</v>
      </c>
      <c r="E40" s="52"/>
      <c r="F40">
        <f>IFERROR(VLOOKUP(A40,'[3]p sale'!$F$5:$G$57,2,0),0)</f>
        <v>80</v>
      </c>
      <c r="G40" s="79">
        <f t="shared" si="0"/>
        <v>0</v>
      </c>
      <c r="H40">
        <f>IFERROR(VLOOKUP(A40,'[3]adj p'!$J$7:$K$10,2,0),0)</f>
        <v>0</v>
      </c>
      <c r="I40">
        <f t="shared" si="1"/>
        <v>80</v>
      </c>
      <c r="J40" s="79">
        <f t="shared" si="2"/>
        <v>0</v>
      </c>
      <c r="K40">
        <f>IFERROR(VLOOKUP(A40,'[3]p pur'!$A$5:$B$48,2,0),0)</f>
        <v>80</v>
      </c>
      <c r="L40" s="80">
        <f t="shared" si="3"/>
        <v>0</v>
      </c>
      <c r="M40">
        <f>IFERROR(VLOOKUP(A40,'[3]adj p'!$G$6:$H$9,2,0),0)</f>
        <v>0</v>
      </c>
      <c r="N40">
        <f t="shared" si="4"/>
        <v>80</v>
      </c>
      <c r="O40" s="80">
        <f t="shared" si="5"/>
        <v>0</v>
      </c>
      <c r="P40" s="79">
        <f t="shared" si="6"/>
        <v>0</v>
      </c>
      <c r="Q40" s="79">
        <f t="shared" si="7"/>
        <v>0</v>
      </c>
    </row>
    <row r="41" spans="1:17" x14ac:dyDescent="0.3">
      <c r="A41" s="51" t="s">
        <v>92</v>
      </c>
      <c r="B41" s="83">
        <v>16</v>
      </c>
      <c r="C41" s="83">
        <v>40</v>
      </c>
      <c r="D41" s="83">
        <v>56</v>
      </c>
      <c r="E41" s="52"/>
      <c r="F41">
        <f>IFERROR(VLOOKUP(A41,'[3]p sale'!$F$5:$G$57,2,0),0)</f>
        <v>56</v>
      </c>
      <c r="G41" s="79">
        <f t="shared" si="0"/>
        <v>0</v>
      </c>
      <c r="H41">
        <f>IFERROR(VLOOKUP(A41,'[3]adj p'!$J$7:$K$10,2,0),0)</f>
        <v>0</v>
      </c>
      <c r="I41">
        <f t="shared" si="1"/>
        <v>56</v>
      </c>
      <c r="J41" s="79">
        <f t="shared" si="2"/>
        <v>0</v>
      </c>
      <c r="K41">
        <f>IFERROR(VLOOKUP(A41,'[3]p pur'!$A$5:$B$48,2,0),0)</f>
        <v>40</v>
      </c>
      <c r="L41" s="80">
        <f t="shared" si="3"/>
        <v>0</v>
      </c>
      <c r="M41">
        <f>IFERROR(VLOOKUP(A41,'[3]adj p'!$G$6:$H$9,2,0),0)</f>
        <v>0</v>
      </c>
      <c r="N41">
        <f t="shared" si="4"/>
        <v>40</v>
      </c>
      <c r="O41" s="80">
        <f t="shared" si="5"/>
        <v>0</v>
      </c>
      <c r="P41" s="79">
        <f t="shared" si="6"/>
        <v>0</v>
      </c>
      <c r="Q41" s="79">
        <f t="shared" si="7"/>
        <v>0</v>
      </c>
    </row>
    <row r="42" spans="1:17" x14ac:dyDescent="0.3">
      <c r="A42" s="51" t="s">
        <v>93</v>
      </c>
      <c r="B42" s="83">
        <v>1033</v>
      </c>
      <c r="C42" s="83">
        <v>1450</v>
      </c>
      <c r="D42" s="83">
        <v>833</v>
      </c>
      <c r="E42" s="83">
        <v>1650</v>
      </c>
      <c r="F42">
        <f>IFERROR(VLOOKUP(A42,'[3]p sale'!$F$5:$G$57,2,0),0)</f>
        <v>833</v>
      </c>
      <c r="G42" s="79">
        <f t="shared" si="0"/>
        <v>0</v>
      </c>
      <c r="H42">
        <f>IFERROR(VLOOKUP(A42,'[3]adj p'!$J$7:$K$10,2,0),0)</f>
        <v>0</v>
      </c>
      <c r="I42">
        <f t="shared" si="1"/>
        <v>833</v>
      </c>
      <c r="J42" s="79">
        <f t="shared" si="2"/>
        <v>0</v>
      </c>
      <c r="K42">
        <f>IFERROR(VLOOKUP(A42,'[3]p pur'!$A$5:$B$48,2,0),0)</f>
        <v>1450</v>
      </c>
      <c r="L42" s="80">
        <f t="shared" si="3"/>
        <v>0</v>
      </c>
      <c r="M42">
        <f>IFERROR(VLOOKUP(A42,'[3]adj p'!$G$6:$H$9,2,0),0)</f>
        <v>0</v>
      </c>
      <c r="N42">
        <f t="shared" si="4"/>
        <v>1450</v>
      </c>
      <c r="O42" s="80">
        <f t="shared" si="5"/>
        <v>0</v>
      </c>
      <c r="P42" s="79">
        <f t="shared" si="6"/>
        <v>1650</v>
      </c>
      <c r="Q42" s="79">
        <f t="shared" si="7"/>
        <v>0</v>
      </c>
    </row>
    <row r="43" spans="1:17" x14ac:dyDescent="0.3">
      <c r="A43" s="51" t="s">
        <v>94</v>
      </c>
      <c r="B43" s="83">
        <v>1</v>
      </c>
      <c r="C43" s="52"/>
      <c r="D43" s="83">
        <v>1</v>
      </c>
      <c r="E43" s="52"/>
      <c r="F43">
        <f>IFERROR(VLOOKUP(A43,'[3]p sale'!$F$5:$G$57,2,0),0)</f>
        <v>1</v>
      </c>
      <c r="G43" s="79">
        <f t="shared" si="0"/>
        <v>0</v>
      </c>
      <c r="H43">
        <f>IFERROR(VLOOKUP(A43,'[3]adj p'!$J$7:$K$10,2,0),0)</f>
        <v>0</v>
      </c>
      <c r="I43">
        <f t="shared" si="1"/>
        <v>1</v>
      </c>
      <c r="J43" s="79">
        <f t="shared" si="2"/>
        <v>0</v>
      </c>
      <c r="K43">
        <f>IFERROR(VLOOKUP(A43,'[3]p pur'!$A$5:$B$48,2,0),0)</f>
        <v>0</v>
      </c>
      <c r="L43" s="80">
        <f t="shared" si="3"/>
        <v>0</v>
      </c>
      <c r="M43">
        <f>IFERROR(VLOOKUP(A43,'[3]adj p'!$G$6:$H$9,2,0),0)</f>
        <v>0</v>
      </c>
      <c r="N43">
        <f t="shared" si="4"/>
        <v>0</v>
      </c>
      <c r="O43" s="80">
        <f t="shared" si="5"/>
        <v>0</v>
      </c>
      <c r="P43" s="79">
        <f t="shared" si="6"/>
        <v>0</v>
      </c>
      <c r="Q43" s="79">
        <f t="shared" si="7"/>
        <v>0</v>
      </c>
    </row>
    <row r="44" spans="1:17" x14ac:dyDescent="0.3">
      <c r="A44" s="51" t="s">
        <v>95</v>
      </c>
      <c r="B44" s="83">
        <v>2973</v>
      </c>
      <c r="C44" s="83">
        <v>1400</v>
      </c>
      <c r="D44" s="83">
        <v>1675</v>
      </c>
      <c r="E44" s="83">
        <v>2698</v>
      </c>
      <c r="F44">
        <f>IFERROR(VLOOKUP(A44,'[3]p sale'!$F$5:$G$57,2,0),0)</f>
        <v>1675</v>
      </c>
      <c r="G44" s="79">
        <f t="shared" si="0"/>
        <v>0</v>
      </c>
      <c r="H44">
        <f>IFERROR(VLOOKUP(A44,'[3]adj p'!$J$7:$K$10,2,0),0)</f>
        <v>0</v>
      </c>
      <c r="I44">
        <f t="shared" si="1"/>
        <v>1675</v>
      </c>
      <c r="J44" s="79">
        <f t="shared" si="2"/>
        <v>0</v>
      </c>
      <c r="K44">
        <f>IFERROR(VLOOKUP(A44,'[3]p pur'!$A$5:$B$48,2,0),0)</f>
        <v>1400</v>
      </c>
      <c r="L44" s="80">
        <f t="shared" si="3"/>
        <v>0</v>
      </c>
      <c r="M44">
        <f>IFERROR(VLOOKUP(A44,'[3]adj p'!$G$6:$H$9,2,0),0)</f>
        <v>0</v>
      </c>
      <c r="N44">
        <f t="shared" si="4"/>
        <v>1400</v>
      </c>
      <c r="O44" s="80">
        <f t="shared" si="5"/>
        <v>0</v>
      </c>
      <c r="P44" s="79">
        <f t="shared" si="6"/>
        <v>2698</v>
      </c>
      <c r="Q44" s="79">
        <f t="shared" si="7"/>
        <v>0</v>
      </c>
    </row>
    <row r="45" spans="1:17" x14ac:dyDescent="0.3">
      <c r="A45" s="51" t="s">
        <v>96</v>
      </c>
      <c r="B45" s="52"/>
      <c r="C45" s="83">
        <v>625</v>
      </c>
      <c r="D45" s="83">
        <v>149</v>
      </c>
      <c r="E45" s="83">
        <v>476</v>
      </c>
      <c r="F45">
        <f>IFERROR(VLOOKUP(A45,'[3]p sale'!$F$5:$G$57,2,0),0)</f>
        <v>149</v>
      </c>
      <c r="G45" s="79">
        <f t="shared" si="0"/>
        <v>0</v>
      </c>
      <c r="H45">
        <f>IFERROR(VLOOKUP(A45,'[3]adj p'!$J$7:$K$10,2,0),0)</f>
        <v>0</v>
      </c>
      <c r="I45">
        <f t="shared" si="1"/>
        <v>149</v>
      </c>
      <c r="J45" s="79">
        <f t="shared" si="2"/>
        <v>0</v>
      </c>
      <c r="K45">
        <f>IFERROR(VLOOKUP(A45,'[3]p pur'!$A$5:$B$48,2,0),0)</f>
        <v>625</v>
      </c>
      <c r="L45" s="80">
        <f t="shared" si="3"/>
        <v>0</v>
      </c>
      <c r="M45">
        <f>IFERROR(VLOOKUP(A45,'[3]adj p'!$G$6:$H$9,2,0),0)</f>
        <v>0</v>
      </c>
      <c r="N45">
        <f t="shared" si="4"/>
        <v>625</v>
      </c>
      <c r="O45" s="80">
        <f t="shared" si="5"/>
        <v>0</v>
      </c>
      <c r="P45" s="79">
        <f t="shared" si="6"/>
        <v>476</v>
      </c>
      <c r="Q45" s="79">
        <f t="shared" si="7"/>
        <v>0</v>
      </c>
    </row>
    <row r="46" spans="1:17" x14ac:dyDescent="0.3">
      <c r="A46" s="51" t="s">
        <v>97</v>
      </c>
      <c r="B46" s="83">
        <v>1</v>
      </c>
      <c r="C46" s="52"/>
      <c r="D46" s="83">
        <v>1</v>
      </c>
      <c r="E46" s="52"/>
      <c r="F46">
        <f>IFERROR(VLOOKUP(A46,'[3]p sale'!$F$5:$G$57,2,0),0)</f>
        <v>1</v>
      </c>
      <c r="G46" s="79">
        <f t="shared" si="0"/>
        <v>0</v>
      </c>
      <c r="H46">
        <f>IFERROR(VLOOKUP(A46,'[3]adj p'!$J$7:$K$10,2,0),0)</f>
        <v>0</v>
      </c>
      <c r="I46">
        <f t="shared" si="1"/>
        <v>1</v>
      </c>
      <c r="J46" s="79">
        <f t="shared" si="2"/>
        <v>0</v>
      </c>
      <c r="K46">
        <f>IFERROR(VLOOKUP(A46,'[3]p pur'!$A$5:$B$48,2,0),0)</f>
        <v>0</v>
      </c>
      <c r="L46" s="80">
        <f t="shared" si="3"/>
        <v>0</v>
      </c>
      <c r="M46">
        <f>IFERROR(VLOOKUP(A46,'[3]adj p'!$G$6:$H$9,2,0),0)</f>
        <v>0</v>
      </c>
      <c r="N46">
        <f t="shared" si="4"/>
        <v>0</v>
      </c>
      <c r="O46" s="80">
        <f t="shared" si="5"/>
        <v>0</v>
      </c>
      <c r="P46" s="79">
        <f t="shared" si="6"/>
        <v>0</v>
      </c>
      <c r="Q46" s="79">
        <f t="shared" si="7"/>
        <v>0</v>
      </c>
    </row>
    <row r="47" spans="1:17" x14ac:dyDescent="0.3">
      <c r="A47" s="51" t="s">
        <v>98</v>
      </c>
      <c r="B47" s="52"/>
      <c r="C47" s="81">
        <v>800</v>
      </c>
      <c r="D47" s="81">
        <v>800</v>
      </c>
      <c r="E47" s="52"/>
      <c r="F47">
        <f>IFERROR(VLOOKUP(A47,'[3]p sale'!$F$5:$G$57,2,0),0)</f>
        <v>800</v>
      </c>
      <c r="G47" s="79">
        <f t="shared" si="0"/>
        <v>0</v>
      </c>
      <c r="H47">
        <f>IFERROR(VLOOKUP(A47,'[3]adj p'!$J$7:$K$10,2,0),0)</f>
        <v>0</v>
      </c>
      <c r="I47">
        <f t="shared" si="1"/>
        <v>800</v>
      </c>
      <c r="J47" s="79">
        <f t="shared" si="2"/>
        <v>0</v>
      </c>
      <c r="K47">
        <f>IFERROR(VLOOKUP(A47,'[3]p pur'!$A$5:$B$48,2,0),0)</f>
        <v>800</v>
      </c>
      <c r="L47" s="80">
        <f t="shared" si="3"/>
        <v>0</v>
      </c>
      <c r="M47">
        <f>IFERROR(VLOOKUP(A47,'[3]adj p'!$G$6:$H$9,2,0),0)</f>
        <v>0</v>
      </c>
      <c r="N47">
        <f t="shared" si="4"/>
        <v>800</v>
      </c>
      <c r="O47" s="80">
        <f t="shared" si="5"/>
        <v>0</v>
      </c>
      <c r="P47" s="79">
        <f t="shared" si="6"/>
        <v>0</v>
      </c>
      <c r="Q47" s="79">
        <f t="shared" si="7"/>
        <v>0</v>
      </c>
    </row>
    <row r="48" spans="1:17" x14ac:dyDescent="0.3">
      <c r="A48" s="51" t="s">
        <v>99</v>
      </c>
      <c r="B48" s="52"/>
      <c r="C48" s="81">
        <v>200</v>
      </c>
      <c r="D48" s="81">
        <v>200</v>
      </c>
      <c r="E48" s="52"/>
      <c r="F48">
        <f>IFERROR(VLOOKUP(A48,'[3]p sale'!$F$5:$G$57,2,0),0)</f>
        <v>200</v>
      </c>
      <c r="G48" s="79">
        <f t="shared" si="0"/>
        <v>0</v>
      </c>
      <c r="H48">
        <f>IFERROR(VLOOKUP(A48,'[3]adj p'!$J$7:$K$10,2,0),0)</f>
        <v>0</v>
      </c>
      <c r="I48">
        <f t="shared" si="1"/>
        <v>200</v>
      </c>
      <c r="J48" s="79">
        <f t="shared" si="2"/>
        <v>0</v>
      </c>
      <c r="K48">
        <f>IFERROR(VLOOKUP(A48,'[3]p pur'!$A$5:$B$48,2,0),0)</f>
        <v>200</v>
      </c>
      <c r="L48" s="80">
        <f t="shared" si="3"/>
        <v>0</v>
      </c>
      <c r="M48">
        <f>IFERROR(VLOOKUP(A48,'[3]adj p'!$G$6:$H$9,2,0),0)</f>
        <v>0</v>
      </c>
      <c r="N48">
        <f t="shared" si="4"/>
        <v>200</v>
      </c>
      <c r="O48" s="80">
        <f t="shared" si="5"/>
        <v>0</v>
      </c>
      <c r="P48" s="79">
        <f t="shared" si="6"/>
        <v>0</v>
      </c>
      <c r="Q48" s="79">
        <f t="shared" si="7"/>
        <v>0</v>
      </c>
    </row>
    <row r="49" spans="1:17" x14ac:dyDescent="0.3">
      <c r="A49" s="51" t="s">
        <v>100</v>
      </c>
      <c r="B49" s="82">
        <v>5</v>
      </c>
      <c r="C49" s="52"/>
      <c r="D49" s="82">
        <v>5</v>
      </c>
      <c r="E49" s="52"/>
      <c r="F49">
        <f>IFERROR(VLOOKUP(A49,'[3]p sale'!$F$5:$G$57,2,0),0)</f>
        <v>5</v>
      </c>
      <c r="G49" s="79">
        <f t="shared" si="0"/>
        <v>0</v>
      </c>
      <c r="H49">
        <f>IFERROR(VLOOKUP(A49,'[3]adj p'!$J$7:$K$10,2,0),0)</f>
        <v>0</v>
      </c>
      <c r="I49">
        <f t="shared" si="1"/>
        <v>5</v>
      </c>
      <c r="J49" s="79">
        <f t="shared" si="2"/>
        <v>0</v>
      </c>
      <c r="K49">
        <f>IFERROR(VLOOKUP(A49,'[3]p pur'!$A$5:$B$48,2,0),0)</f>
        <v>0</v>
      </c>
      <c r="L49" s="80">
        <f t="shared" si="3"/>
        <v>0</v>
      </c>
      <c r="M49">
        <f>IFERROR(VLOOKUP(A49,'[3]adj p'!$G$6:$H$9,2,0),0)</f>
        <v>0</v>
      </c>
      <c r="N49">
        <f t="shared" si="4"/>
        <v>0</v>
      </c>
      <c r="O49" s="80">
        <f t="shared" si="5"/>
        <v>0</v>
      </c>
      <c r="P49" s="79">
        <f t="shared" si="6"/>
        <v>0</v>
      </c>
      <c r="Q49" s="79">
        <f t="shared" si="7"/>
        <v>0</v>
      </c>
    </row>
    <row r="50" spans="1:17" x14ac:dyDescent="0.3">
      <c r="A50" s="51" t="s">
        <v>101</v>
      </c>
      <c r="B50" s="82">
        <v>10</v>
      </c>
      <c r="C50" s="82">
        <v>70</v>
      </c>
      <c r="D50" s="82">
        <v>32</v>
      </c>
      <c r="E50" s="82">
        <v>48</v>
      </c>
      <c r="F50">
        <f>IFERROR(VLOOKUP(A50,'[3]p sale'!$F$5:$G$57,2,0),0)</f>
        <v>32</v>
      </c>
      <c r="G50" s="79">
        <f t="shared" si="0"/>
        <v>0</v>
      </c>
      <c r="H50">
        <f>IFERROR(VLOOKUP(A50,'[3]adj p'!$J$7:$K$10,2,0),0)</f>
        <v>0</v>
      </c>
      <c r="I50">
        <f t="shared" si="1"/>
        <v>32</v>
      </c>
      <c r="J50" s="79">
        <f t="shared" si="2"/>
        <v>0</v>
      </c>
      <c r="K50">
        <f>IFERROR(VLOOKUP(A50,'[3]p pur'!$A$5:$B$48,2,0),0)</f>
        <v>70</v>
      </c>
      <c r="L50" s="80">
        <f t="shared" si="3"/>
        <v>0</v>
      </c>
      <c r="M50">
        <f>IFERROR(VLOOKUP(A50,'[3]adj p'!$G$6:$H$9,2,0),0)</f>
        <v>0</v>
      </c>
      <c r="N50">
        <f t="shared" si="4"/>
        <v>70</v>
      </c>
      <c r="O50" s="80">
        <f t="shared" si="5"/>
        <v>0</v>
      </c>
      <c r="P50" s="79">
        <f t="shared" si="6"/>
        <v>48</v>
      </c>
      <c r="Q50" s="79">
        <f t="shared" si="7"/>
        <v>0</v>
      </c>
    </row>
    <row r="51" spans="1:17" x14ac:dyDescent="0.3">
      <c r="A51" s="51" t="s">
        <v>102</v>
      </c>
      <c r="B51" s="52"/>
      <c r="C51" s="82">
        <v>10</v>
      </c>
      <c r="D51" s="82">
        <v>1.25</v>
      </c>
      <c r="E51" s="82">
        <v>8.75</v>
      </c>
      <c r="F51">
        <f>IFERROR(VLOOKUP(A51,'[3]p sale'!$F$5:$G$57,2,0),0)</f>
        <v>1.25</v>
      </c>
      <c r="G51" s="79">
        <f t="shared" si="0"/>
        <v>0</v>
      </c>
      <c r="H51">
        <f>IFERROR(VLOOKUP(A51,'[3]adj p'!$J$7:$K$10,2,0),0)</f>
        <v>0</v>
      </c>
      <c r="I51">
        <f t="shared" si="1"/>
        <v>1.25</v>
      </c>
      <c r="J51" s="79">
        <f t="shared" si="2"/>
        <v>0</v>
      </c>
      <c r="K51">
        <f>IFERROR(VLOOKUP(A51,'[3]p pur'!$A$5:$B$48,2,0),0)</f>
        <v>10</v>
      </c>
      <c r="L51" s="80">
        <f t="shared" si="3"/>
        <v>0</v>
      </c>
      <c r="M51">
        <f>IFERROR(VLOOKUP(A51,'[3]adj p'!$G$6:$H$9,2,0),0)</f>
        <v>0</v>
      </c>
      <c r="N51">
        <f t="shared" si="4"/>
        <v>10</v>
      </c>
      <c r="O51" s="80">
        <f t="shared" si="5"/>
        <v>0</v>
      </c>
      <c r="P51" s="79">
        <f t="shared" si="6"/>
        <v>8.75</v>
      </c>
      <c r="Q51" s="79">
        <f t="shared" si="7"/>
        <v>0</v>
      </c>
    </row>
    <row r="52" spans="1:17" x14ac:dyDescent="0.3">
      <c r="A52" s="51" t="s">
        <v>103</v>
      </c>
      <c r="B52" s="52"/>
      <c r="C52" s="52"/>
      <c r="D52" s="52"/>
      <c r="E52" s="52"/>
      <c r="F52">
        <f>IFERROR(VLOOKUP(A52,'[3]p sale'!$F$5:$G$57,2,0),0)</f>
        <v>0</v>
      </c>
      <c r="G52" s="79">
        <f t="shared" si="0"/>
        <v>0</v>
      </c>
      <c r="H52">
        <f>IFERROR(VLOOKUP(A52,'[3]adj p'!$J$7:$K$10,2,0),0)</f>
        <v>0</v>
      </c>
      <c r="I52">
        <f t="shared" si="1"/>
        <v>0</v>
      </c>
      <c r="J52" s="79">
        <f t="shared" si="2"/>
        <v>0</v>
      </c>
      <c r="K52">
        <f>IFERROR(VLOOKUP(A52,'[3]p pur'!$A$5:$B$48,2,0),0)</f>
        <v>0</v>
      </c>
      <c r="L52" s="80">
        <f t="shared" si="3"/>
        <v>0</v>
      </c>
      <c r="M52">
        <f>IFERROR(VLOOKUP(A52,'[3]adj p'!$G$6:$H$9,2,0),0)</f>
        <v>0</v>
      </c>
      <c r="N52">
        <f t="shared" si="4"/>
        <v>0</v>
      </c>
      <c r="O52" s="80">
        <f t="shared" si="5"/>
        <v>0</v>
      </c>
      <c r="P52" s="79">
        <f t="shared" si="6"/>
        <v>0</v>
      </c>
      <c r="Q52" s="79">
        <f t="shared" si="7"/>
        <v>0</v>
      </c>
    </row>
    <row r="53" spans="1:17" x14ac:dyDescent="0.3">
      <c r="A53" s="51" t="s">
        <v>104</v>
      </c>
      <c r="B53" s="52"/>
      <c r="C53" s="52"/>
      <c r="D53" s="52"/>
      <c r="E53" s="52"/>
      <c r="F53">
        <f>IFERROR(VLOOKUP(A53,'[3]p sale'!$F$5:$G$57,2,0),0)</f>
        <v>0</v>
      </c>
      <c r="G53" s="79">
        <f t="shared" si="0"/>
        <v>0</v>
      </c>
      <c r="H53">
        <f>IFERROR(VLOOKUP(A53,'[3]adj p'!$J$7:$K$10,2,0),0)</f>
        <v>0</v>
      </c>
      <c r="I53">
        <f t="shared" si="1"/>
        <v>0</v>
      </c>
      <c r="J53" s="79">
        <f t="shared" si="2"/>
        <v>0</v>
      </c>
      <c r="K53">
        <f>IFERROR(VLOOKUP(A53,'[3]p pur'!$A$5:$B$48,2,0),0)</f>
        <v>0</v>
      </c>
      <c r="L53" s="80">
        <f t="shared" si="3"/>
        <v>0</v>
      </c>
      <c r="M53">
        <f>IFERROR(VLOOKUP(A53,'[3]adj p'!$G$6:$H$9,2,0),0)</f>
        <v>0</v>
      </c>
      <c r="N53">
        <f t="shared" si="4"/>
        <v>0</v>
      </c>
      <c r="O53" s="80">
        <f t="shared" si="5"/>
        <v>0</v>
      </c>
      <c r="P53" s="79">
        <f t="shared" si="6"/>
        <v>0</v>
      </c>
      <c r="Q53" s="79">
        <f t="shared" si="7"/>
        <v>0</v>
      </c>
    </row>
    <row r="54" spans="1:17" x14ac:dyDescent="0.3">
      <c r="A54" s="51" t="s">
        <v>105</v>
      </c>
      <c r="B54" s="81">
        <v>9.9</v>
      </c>
      <c r="C54" s="81">
        <v>35</v>
      </c>
      <c r="D54" s="81">
        <v>30.1</v>
      </c>
      <c r="E54" s="81">
        <v>14.8</v>
      </c>
      <c r="F54">
        <f>IFERROR(VLOOKUP(A54,'[3]p sale'!$F$5:$G$57,2,0),0)</f>
        <v>30.1</v>
      </c>
      <c r="G54" s="79">
        <f t="shared" si="0"/>
        <v>0</v>
      </c>
      <c r="H54">
        <f>IFERROR(VLOOKUP(A54,'[3]adj p'!$J$7:$K$10,2,0),0)</f>
        <v>0</v>
      </c>
      <c r="I54">
        <f t="shared" si="1"/>
        <v>30.1</v>
      </c>
      <c r="J54" s="79">
        <f t="shared" si="2"/>
        <v>0</v>
      </c>
      <c r="K54">
        <f>IFERROR(VLOOKUP(A54,'[3]p pur'!$A$5:$B$48,2,0),0)</f>
        <v>35</v>
      </c>
      <c r="L54" s="80">
        <f t="shared" si="3"/>
        <v>0</v>
      </c>
      <c r="M54">
        <f>IFERROR(VLOOKUP(A54,'[3]adj p'!$G$6:$H$9,2,0),0)</f>
        <v>0</v>
      </c>
      <c r="N54">
        <f t="shared" si="4"/>
        <v>35</v>
      </c>
      <c r="O54" s="80">
        <f t="shared" si="5"/>
        <v>0</v>
      </c>
      <c r="P54" s="79">
        <f t="shared" si="6"/>
        <v>14.799999999999997</v>
      </c>
      <c r="Q54" s="79">
        <f t="shared" si="7"/>
        <v>0</v>
      </c>
    </row>
    <row r="55" spans="1:17" x14ac:dyDescent="0.3">
      <c r="A55" s="51" t="s">
        <v>106</v>
      </c>
      <c r="B55" s="52"/>
      <c r="C55" s="52"/>
      <c r="D55" s="52"/>
      <c r="E55" s="52"/>
      <c r="F55">
        <f>IFERROR(VLOOKUP(A55,'[3]p sale'!$F$5:$G$57,2,0),0)</f>
        <v>0</v>
      </c>
      <c r="G55" s="79">
        <f t="shared" si="0"/>
        <v>0</v>
      </c>
      <c r="H55">
        <f>IFERROR(VLOOKUP(A55,'[3]adj p'!$J$7:$K$10,2,0),0)</f>
        <v>0</v>
      </c>
      <c r="I55">
        <f t="shared" si="1"/>
        <v>0</v>
      </c>
      <c r="J55" s="79">
        <f t="shared" si="2"/>
        <v>0</v>
      </c>
      <c r="K55">
        <f>IFERROR(VLOOKUP(A55,'[3]p pur'!$A$5:$B$48,2,0),0)</f>
        <v>0</v>
      </c>
      <c r="L55" s="80">
        <f t="shared" si="3"/>
        <v>0</v>
      </c>
      <c r="M55">
        <f>IFERROR(VLOOKUP(A55,'[3]adj p'!$G$6:$H$9,2,0),0)</f>
        <v>0</v>
      </c>
      <c r="N55">
        <f t="shared" si="4"/>
        <v>0</v>
      </c>
      <c r="O55" s="80">
        <f t="shared" si="5"/>
        <v>0</v>
      </c>
      <c r="P55" s="79">
        <f t="shared" si="6"/>
        <v>0</v>
      </c>
      <c r="Q55" s="79">
        <f t="shared" si="7"/>
        <v>0</v>
      </c>
    </row>
    <row r="56" spans="1:17" x14ac:dyDescent="0.3">
      <c r="A56" s="51" t="s">
        <v>107</v>
      </c>
      <c r="B56" s="52"/>
      <c r="C56" s="52"/>
      <c r="D56" s="52"/>
      <c r="E56" s="52"/>
      <c r="F56">
        <f>IFERROR(VLOOKUP(A56,'[3]p sale'!$F$5:$G$57,2,0),0)</f>
        <v>0</v>
      </c>
      <c r="G56" s="79">
        <f t="shared" si="0"/>
        <v>0</v>
      </c>
      <c r="H56">
        <f>IFERROR(VLOOKUP(A56,'[3]adj p'!$J$7:$K$10,2,0),0)</f>
        <v>0</v>
      </c>
      <c r="I56">
        <f t="shared" si="1"/>
        <v>0</v>
      </c>
      <c r="J56" s="79">
        <f t="shared" si="2"/>
        <v>0</v>
      </c>
      <c r="K56">
        <f>IFERROR(VLOOKUP(A56,'[3]p pur'!$A$5:$B$48,2,0),0)</f>
        <v>0</v>
      </c>
      <c r="L56" s="80">
        <f t="shared" si="3"/>
        <v>0</v>
      </c>
      <c r="M56">
        <f>IFERROR(VLOOKUP(A56,'[3]adj p'!$G$6:$H$9,2,0),0)</f>
        <v>0</v>
      </c>
      <c r="N56">
        <f t="shared" si="4"/>
        <v>0</v>
      </c>
      <c r="O56" s="80">
        <f t="shared" si="5"/>
        <v>0</v>
      </c>
      <c r="P56" s="79">
        <f t="shared" si="6"/>
        <v>0</v>
      </c>
      <c r="Q56" s="79">
        <f t="shared" si="7"/>
        <v>0</v>
      </c>
    </row>
    <row r="57" spans="1:17" x14ac:dyDescent="0.3">
      <c r="A57" s="51" t="s">
        <v>108</v>
      </c>
      <c r="B57" s="81">
        <v>7</v>
      </c>
      <c r="C57" s="52"/>
      <c r="D57" s="81">
        <v>2</v>
      </c>
      <c r="E57" s="81">
        <v>5</v>
      </c>
      <c r="F57">
        <f>IFERROR(VLOOKUP(A57,'[3]p sale'!$F$5:$G$57,2,0),0)</f>
        <v>2</v>
      </c>
      <c r="G57" s="79">
        <f t="shared" si="0"/>
        <v>0</v>
      </c>
      <c r="H57">
        <f>IFERROR(VLOOKUP(A57,'[3]adj p'!$J$7:$K$10,2,0),0)</f>
        <v>0</v>
      </c>
      <c r="I57">
        <f t="shared" si="1"/>
        <v>2</v>
      </c>
      <c r="J57" s="79">
        <f t="shared" si="2"/>
        <v>0</v>
      </c>
      <c r="K57">
        <f>IFERROR(VLOOKUP(A57,'[3]p pur'!$A$5:$B$48,2,0),0)</f>
        <v>0</v>
      </c>
      <c r="L57" s="80">
        <f t="shared" si="3"/>
        <v>0</v>
      </c>
      <c r="M57">
        <f>IFERROR(VLOOKUP(A57,'[3]adj p'!$G$6:$H$9,2,0),0)</f>
        <v>0</v>
      </c>
      <c r="N57">
        <f t="shared" si="4"/>
        <v>0</v>
      </c>
      <c r="O57" s="80">
        <f t="shared" si="5"/>
        <v>0</v>
      </c>
      <c r="P57" s="79">
        <f t="shared" si="6"/>
        <v>5</v>
      </c>
      <c r="Q57" s="79">
        <f t="shared" si="7"/>
        <v>0</v>
      </c>
    </row>
    <row r="58" spans="1:17" x14ac:dyDescent="0.3">
      <c r="A58" s="51" t="s">
        <v>109</v>
      </c>
      <c r="B58" s="83">
        <v>248</v>
      </c>
      <c r="C58" s="52"/>
      <c r="D58" s="83">
        <v>148</v>
      </c>
      <c r="E58" s="83">
        <v>100</v>
      </c>
      <c r="F58">
        <f>IFERROR(VLOOKUP(A58,'[3]p sale'!$F$5:$G$57,2,0),0)</f>
        <v>148</v>
      </c>
      <c r="G58" s="79">
        <f t="shared" si="0"/>
        <v>0</v>
      </c>
      <c r="H58">
        <f>IFERROR(VLOOKUP(A58,'[3]adj p'!$J$7:$K$10,2,0),0)</f>
        <v>0</v>
      </c>
      <c r="I58">
        <f t="shared" si="1"/>
        <v>148</v>
      </c>
      <c r="J58" s="79">
        <f t="shared" si="2"/>
        <v>0</v>
      </c>
      <c r="K58">
        <f>IFERROR(VLOOKUP(A58,'[3]p pur'!$A$5:$B$48,2,0),0)</f>
        <v>0</v>
      </c>
      <c r="L58" s="80">
        <f t="shared" si="3"/>
        <v>0</v>
      </c>
      <c r="M58">
        <f>IFERROR(VLOOKUP(A58,'[3]adj p'!$G$6:$H$9,2,0),0)</f>
        <v>0</v>
      </c>
      <c r="N58">
        <f t="shared" si="4"/>
        <v>0</v>
      </c>
      <c r="O58" s="80">
        <f t="shared" si="5"/>
        <v>0</v>
      </c>
      <c r="P58" s="79">
        <f t="shared" si="6"/>
        <v>100</v>
      </c>
      <c r="Q58" s="79">
        <f t="shared" si="7"/>
        <v>0</v>
      </c>
    </row>
    <row r="59" spans="1:17" x14ac:dyDescent="0.3">
      <c r="A59" s="51" t="s">
        <v>110</v>
      </c>
      <c r="B59" s="81">
        <v>4.5</v>
      </c>
      <c r="C59" s="52"/>
      <c r="D59" s="81">
        <v>0.3</v>
      </c>
      <c r="E59" s="81">
        <v>4.2</v>
      </c>
      <c r="F59">
        <f>IFERROR(VLOOKUP(A59,'[3]p sale'!$F$5:$G$57,2,0),0)</f>
        <v>0.3</v>
      </c>
      <c r="G59" s="79">
        <f t="shared" si="0"/>
        <v>0</v>
      </c>
      <c r="H59">
        <f>IFERROR(VLOOKUP(A59,'[3]adj p'!$J$7:$K$10,2,0),0)</f>
        <v>0</v>
      </c>
      <c r="I59">
        <f t="shared" si="1"/>
        <v>0.3</v>
      </c>
      <c r="J59" s="79">
        <f t="shared" si="2"/>
        <v>0</v>
      </c>
      <c r="K59">
        <f>IFERROR(VLOOKUP(A59,'[3]p pur'!$A$5:$B$48,2,0),0)</f>
        <v>0</v>
      </c>
      <c r="L59" s="80">
        <f t="shared" si="3"/>
        <v>0</v>
      </c>
      <c r="M59">
        <f>IFERROR(VLOOKUP(A59,'[3]adj p'!$G$6:$H$9,2,0),0)</f>
        <v>0</v>
      </c>
      <c r="N59">
        <f t="shared" si="4"/>
        <v>0</v>
      </c>
      <c r="O59" s="80">
        <f t="shared" si="5"/>
        <v>0</v>
      </c>
      <c r="P59" s="79">
        <f t="shared" si="6"/>
        <v>4.2</v>
      </c>
      <c r="Q59" s="79">
        <f t="shared" si="7"/>
        <v>0</v>
      </c>
    </row>
    <row r="60" spans="1:17" x14ac:dyDescent="0.3">
      <c r="A60" s="51" t="s">
        <v>111</v>
      </c>
      <c r="B60" s="52"/>
      <c r="C60" s="52"/>
      <c r="D60" s="52"/>
      <c r="E60" s="52"/>
      <c r="F60">
        <f>IFERROR(VLOOKUP(A60,'[3]p sale'!$F$5:$G$57,2,0),0)</f>
        <v>0</v>
      </c>
      <c r="G60" s="79">
        <f t="shared" si="0"/>
        <v>0</v>
      </c>
      <c r="H60">
        <f>IFERROR(VLOOKUP(A60,'[3]adj p'!$J$7:$K$10,2,0),0)</f>
        <v>0</v>
      </c>
      <c r="I60">
        <f t="shared" si="1"/>
        <v>0</v>
      </c>
      <c r="J60" s="79">
        <f t="shared" si="2"/>
        <v>0</v>
      </c>
      <c r="K60">
        <f>IFERROR(VLOOKUP(A60,'[3]p pur'!$A$5:$B$48,2,0),0)</f>
        <v>0</v>
      </c>
      <c r="L60" s="80">
        <f t="shared" si="3"/>
        <v>0</v>
      </c>
      <c r="M60">
        <f>IFERROR(VLOOKUP(A60,'[3]adj p'!$G$6:$H$9,2,0),0)</f>
        <v>0</v>
      </c>
      <c r="N60">
        <f t="shared" si="4"/>
        <v>0</v>
      </c>
      <c r="O60" s="80">
        <f t="shared" si="5"/>
        <v>0</v>
      </c>
      <c r="P60" s="79">
        <f t="shared" si="6"/>
        <v>0</v>
      </c>
      <c r="Q60" s="79">
        <f t="shared" si="7"/>
        <v>0</v>
      </c>
    </row>
    <row r="61" spans="1:17" x14ac:dyDescent="0.3">
      <c r="A61" s="51" t="s">
        <v>112</v>
      </c>
      <c r="B61" s="82">
        <v>2880</v>
      </c>
      <c r="C61" s="82">
        <v>14660</v>
      </c>
      <c r="D61" s="82">
        <v>10657</v>
      </c>
      <c r="E61" s="82">
        <v>6883</v>
      </c>
      <c r="F61">
        <f>IFERROR(VLOOKUP(A61,'[3]p sale'!$F$5:$G$57,2,0),0)</f>
        <v>8897</v>
      </c>
      <c r="G61" s="79">
        <f t="shared" si="0"/>
        <v>1760</v>
      </c>
      <c r="H61">
        <f>IFERROR(VLOOKUP(A61,'[3]adj p'!$J$7:$K$10,2,0),0)</f>
        <v>1760</v>
      </c>
      <c r="I61">
        <f t="shared" si="1"/>
        <v>10657</v>
      </c>
      <c r="J61" s="79">
        <f t="shared" si="2"/>
        <v>0</v>
      </c>
      <c r="K61">
        <f>IFERROR(VLOOKUP(A61,'[3]p pur'!$A$5:$B$48,2,0),0)</f>
        <v>12900</v>
      </c>
      <c r="L61" s="80">
        <f t="shared" si="3"/>
        <v>1760</v>
      </c>
      <c r="M61">
        <f>IFERROR(VLOOKUP(A61,'[3]adj p'!$G$6:$H$9,2,0),0)</f>
        <v>-1760</v>
      </c>
      <c r="N61">
        <f t="shared" si="4"/>
        <v>14660</v>
      </c>
      <c r="O61" s="80">
        <f t="shared" si="5"/>
        <v>0</v>
      </c>
      <c r="P61" s="79">
        <f t="shared" si="6"/>
        <v>6883</v>
      </c>
      <c r="Q61" s="79">
        <f t="shared" si="7"/>
        <v>0</v>
      </c>
    </row>
    <row r="62" spans="1:17" x14ac:dyDescent="0.3">
      <c r="A62" s="51" t="s">
        <v>113</v>
      </c>
      <c r="B62" s="52"/>
      <c r="C62" s="81">
        <v>10</v>
      </c>
      <c r="D62" s="81">
        <v>5</v>
      </c>
      <c r="E62" s="81">
        <v>5</v>
      </c>
      <c r="F62">
        <f>IFERROR(VLOOKUP(A62,'[3]p sale'!$F$5:$G$57,2,0),0)</f>
        <v>5</v>
      </c>
      <c r="G62" s="79">
        <f t="shared" si="0"/>
        <v>0</v>
      </c>
      <c r="H62">
        <f>IFERROR(VLOOKUP(A62,'[3]adj p'!$J$7:$K$10,2,0),0)</f>
        <v>0</v>
      </c>
      <c r="I62">
        <f t="shared" si="1"/>
        <v>5</v>
      </c>
      <c r="J62" s="79">
        <f t="shared" si="2"/>
        <v>0</v>
      </c>
      <c r="K62">
        <f>IFERROR(VLOOKUP(A62,'[3]p pur'!$A$5:$B$48,2,0),0)</f>
        <v>10</v>
      </c>
      <c r="L62" s="80">
        <f t="shared" si="3"/>
        <v>0</v>
      </c>
      <c r="M62">
        <f>IFERROR(VLOOKUP(A62,'[3]adj p'!$G$6:$H$9,2,0),0)</f>
        <v>0</v>
      </c>
      <c r="N62">
        <f t="shared" si="4"/>
        <v>10</v>
      </c>
      <c r="O62" s="80">
        <f t="shared" si="5"/>
        <v>0</v>
      </c>
      <c r="P62" s="79">
        <f t="shared" si="6"/>
        <v>5</v>
      </c>
      <c r="Q62" s="79">
        <f t="shared" si="7"/>
        <v>0</v>
      </c>
    </row>
    <row r="63" spans="1:17" x14ac:dyDescent="0.3">
      <c r="A63" s="51" t="s">
        <v>114</v>
      </c>
      <c r="B63" s="82">
        <v>39634</v>
      </c>
      <c r="C63" s="82">
        <v>103330</v>
      </c>
      <c r="D63" s="82">
        <v>103764</v>
      </c>
      <c r="E63" s="82">
        <v>39200</v>
      </c>
      <c r="F63">
        <f>IFERROR(VLOOKUP(A63,'[3]p sale'!$F$5:$G$57,2,0),0)</f>
        <v>55434</v>
      </c>
      <c r="G63" s="79">
        <f t="shared" si="0"/>
        <v>48330</v>
      </c>
      <c r="H63">
        <f>IFERROR(VLOOKUP(A63,'[3]adj p'!$J$7:$K$10,2,0),0)</f>
        <v>55530</v>
      </c>
      <c r="I63">
        <f t="shared" si="1"/>
        <v>110964</v>
      </c>
      <c r="J63" s="79">
        <f t="shared" si="2"/>
        <v>-7200</v>
      </c>
      <c r="K63">
        <f>IFERROR(VLOOKUP(A63,'[3]p pur'!$A$5:$B$48,2,0),0)</f>
        <v>55000</v>
      </c>
      <c r="L63" s="80">
        <f t="shared" si="3"/>
        <v>48330</v>
      </c>
      <c r="M63">
        <f>IFERROR(VLOOKUP(A63,'[3]adj p'!$G$6:$H$9,2,0),0)</f>
        <v>-55530</v>
      </c>
      <c r="N63">
        <f t="shared" si="4"/>
        <v>110530</v>
      </c>
      <c r="O63" s="80">
        <f t="shared" si="5"/>
        <v>-7200</v>
      </c>
      <c r="P63" s="79">
        <f t="shared" si="6"/>
        <v>39200</v>
      </c>
      <c r="Q63" s="79">
        <f t="shared" si="7"/>
        <v>0</v>
      </c>
    </row>
    <row r="64" spans="1:17" x14ac:dyDescent="0.3">
      <c r="A64" s="51" t="s">
        <v>115</v>
      </c>
      <c r="B64" s="52"/>
      <c r="C64" s="82">
        <v>1500</v>
      </c>
      <c r="D64" s="52"/>
      <c r="E64" s="82">
        <v>1500</v>
      </c>
      <c r="F64">
        <f>IFERROR(VLOOKUP(A64,'[3]p sale'!$F$5:$G$57,2,0),0)</f>
        <v>0</v>
      </c>
      <c r="G64" s="79">
        <f t="shared" si="0"/>
        <v>0</v>
      </c>
      <c r="H64">
        <f>IFERROR(VLOOKUP(A64,'[3]adj p'!$J$7:$K$10,2,0),0)</f>
        <v>0</v>
      </c>
      <c r="I64">
        <f t="shared" si="1"/>
        <v>0</v>
      </c>
      <c r="J64" s="79">
        <f t="shared" si="2"/>
        <v>0</v>
      </c>
      <c r="K64">
        <f>IFERROR(VLOOKUP(A64,'[3]p pur'!$A$5:$B$48,2,0),0)</f>
        <v>1500</v>
      </c>
      <c r="L64" s="80">
        <f t="shared" si="3"/>
        <v>0</v>
      </c>
      <c r="M64">
        <f>IFERROR(VLOOKUP(A64,'[3]adj p'!$G$6:$H$9,2,0),0)</f>
        <v>0</v>
      </c>
      <c r="N64">
        <f t="shared" si="4"/>
        <v>1500</v>
      </c>
      <c r="O64" s="80">
        <f t="shared" si="5"/>
        <v>0</v>
      </c>
      <c r="P64" s="79">
        <f t="shared" si="6"/>
        <v>1500</v>
      </c>
      <c r="Q64" s="79">
        <f t="shared" si="7"/>
        <v>0</v>
      </c>
    </row>
    <row r="65" spans="1:17" x14ac:dyDescent="0.3">
      <c r="A65" s="51" t="s">
        <v>116</v>
      </c>
      <c r="B65" s="52"/>
      <c r="C65" s="82">
        <v>942</v>
      </c>
      <c r="D65" s="82">
        <v>822</v>
      </c>
      <c r="E65" s="82">
        <v>120</v>
      </c>
      <c r="F65">
        <f>IFERROR(VLOOKUP(A65,'[3]p sale'!$F$5:$G$57,2,0),0)</f>
        <v>822</v>
      </c>
      <c r="G65" s="79">
        <f t="shared" si="0"/>
        <v>0</v>
      </c>
      <c r="H65">
        <f>IFERROR(VLOOKUP(A65,'[3]adj p'!$J$7:$K$10,2,0),0)</f>
        <v>0</v>
      </c>
      <c r="I65">
        <f t="shared" si="1"/>
        <v>822</v>
      </c>
      <c r="J65" s="79">
        <f t="shared" si="2"/>
        <v>0</v>
      </c>
      <c r="K65">
        <f>IFERROR(VLOOKUP(A65,'[3]p pur'!$A$5:$B$48,2,0),0)</f>
        <v>942</v>
      </c>
      <c r="L65" s="80">
        <f t="shared" si="3"/>
        <v>0</v>
      </c>
      <c r="M65">
        <f>IFERROR(VLOOKUP(A65,'[3]adj p'!$G$6:$H$9,2,0),0)</f>
        <v>0</v>
      </c>
      <c r="N65">
        <f t="shared" si="4"/>
        <v>942</v>
      </c>
      <c r="O65" s="80">
        <f t="shared" si="5"/>
        <v>0</v>
      </c>
      <c r="P65" s="79">
        <f t="shared" si="6"/>
        <v>120</v>
      </c>
      <c r="Q65" s="79">
        <f t="shared" si="7"/>
        <v>0</v>
      </c>
    </row>
    <row r="66" spans="1:17" x14ac:dyDescent="0.3">
      <c r="A66" s="51" t="s">
        <v>117</v>
      </c>
      <c r="B66" s="52"/>
      <c r="C66" s="81">
        <v>10</v>
      </c>
      <c r="D66" s="81">
        <v>10</v>
      </c>
      <c r="E66" s="52"/>
      <c r="F66">
        <f>IFERROR(VLOOKUP(A66,'[3]p sale'!$F$5:$G$57,2,0),0)</f>
        <v>10</v>
      </c>
      <c r="G66" s="79">
        <f t="shared" si="0"/>
        <v>0</v>
      </c>
      <c r="H66">
        <f>IFERROR(VLOOKUP(A66,'[3]adj p'!$J$7:$K$10,2,0),0)</f>
        <v>0</v>
      </c>
      <c r="I66">
        <f t="shared" si="1"/>
        <v>10</v>
      </c>
      <c r="J66" s="79">
        <f t="shared" si="2"/>
        <v>0</v>
      </c>
      <c r="K66">
        <f>IFERROR(VLOOKUP(A66,'[3]p pur'!$A$5:$B$48,2,0),0)</f>
        <v>10</v>
      </c>
      <c r="L66" s="80">
        <f t="shared" si="3"/>
        <v>0</v>
      </c>
      <c r="M66">
        <f>IFERROR(VLOOKUP(A66,'[3]adj p'!$G$6:$H$9,2,0),0)</f>
        <v>0</v>
      </c>
      <c r="N66">
        <f t="shared" si="4"/>
        <v>10</v>
      </c>
      <c r="O66" s="80">
        <f t="shared" si="5"/>
        <v>0</v>
      </c>
      <c r="P66" s="79">
        <f t="shared" si="6"/>
        <v>0</v>
      </c>
      <c r="Q66" s="79">
        <f t="shared" si="7"/>
        <v>0</v>
      </c>
    </row>
    <row r="67" spans="1:17" x14ac:dyDescent="0.3">
      <c r="A67" s="51" t="s">
        <v>118</v>
      </c>
      <c r="B67" s="81">
        <v>40</v>
      </c>
      <c r="C67" s="81">
        <v>-10</v>
      </c>
      <c r="D67" s="81">
        <v>30</v>
      </c>
      <c r="E67" s="52"/>
      <c r="F67">
        <f>IFERROR(VLOOKUP(A67,'[3]p sale'!$F$5:$G$57,2,0),0)</f>
        <v>30</v>
      </c>
      <c r="G67" s="79">
        <f t="shared" si="0"/>
        <v>0</v>
      </c>
      <c r="H67">
        <f>IFERROR(VLOOKUP(A67,'[3]adj p'!$J$7:$K$10,2,0),0)</f>
        <v>0</v>
      </c>
      <c r="I67">
        <f t="shared" si="1"/>
        <v>30</v>
      </c>
      <c r="J67" s="79">
        <f t="shared" si="2"/>
        <v>0</v>
      </c>
      <c r="K67">
        <f>IFERROR(VLOOKUP(A67,'[3]p pur'!$A$5:$B$48,2,0),0)</f>
        <v>-10</v>
      </c>
      <c r="L67" s="80">
        <f t="shared" si="3"/>
        <v>0</v>
      </c>
      <c r="M67">
        <f>IFERROR(VLOOKUP(A67,'[3]adj p'!$G$6:$H$9,2,0),0)</f>
        <v>0</v>
      </c>
      <c r="N67">
        <f t="shared" si="4"/>
        <v>-10</v>
      </c>
      <c r="O67" s="80">
        <f t="shared" si="5"/>
        <v>0</v>
      </c>
      <c r="P67" s="79">
        <f t="shared" si="6"/>
        <v>0</v>
      </c>
      <c r="Q67" s="79">
        <f t="shared" si="7"/>
        <v>0</v>
      </c>
    </row>
    <row r="68" spans="1:17" x14ac:dyDescent="0.3">
      <c r="A68" s="51" t="s">
        <v>119</v>
      </c>
      <c r="B68" s="81">
        <v>10</v>
      </c>
      <c r="C68" s="81">
        <v>-10</v>
      </c>
      <c r="D68" s="52"/>
      <c r="E68" s="52"/>
      <c r="F68">
        <f>IFERROR(VLOOKUP(A68,'[3]p sale'!$F$5:$G$57,2,0),0)</f>
        <v>0</v>
      </c>
      <c r="G68" s="79">
        <f t="shared" si="0"/>
        <v>0</v>
      </c>
      <c r="H68">
        <f>IFERROR(VLOOKUP(A68,'[3]adj p'!$J$7:$K$10,2,0),0)</f>
        <v>0</v>
      </c>
      <c r="I68">
        <f t="shared" si="1"/>
        <v>0</v>
      </c>
      <c r="J68" s="79">
        <f t="shared" si="2"/>
        <v>0</v>
      </c>
      <c r="K68">
        <f>IFERROR(VLOOKUP(A68,'[3]p pur'!$A$5:$B$48,2,0),0)</f>
        <v>-10</v>
      </c>
      <c r="L68" s="80">
        <f t="shared" si="3"/>
        <v>0</v>
      </c>
      <c r="M68">
        <f>IFERROR(VLOOKUP(A68,'[3]adj p'!$G$6:$H$9,2,0),0)</f>
        <v>0</v>
      </c>
      <c r="N68">
        <f t="shared" si="4"/>
        <v>-10</v>
      </c>
      <c r="O68" s="80">
        <f t="shared" si="5"/>
        <v>0</v>
      </c>
      <c r="P68" s="79">
        <f t="shared" si="6"/>
        <v>0</v>
      </c>
      <c r="Q68" s="79">
        <f t="shared" si="7"/>
        <v>0</v>
      </c>
    </row>
    <row r="69" spans="1:17" x14ac:dyDescent="0.3">
      <c r="A69" s="51" t="s">
        <v>120</v>
      </c>
      <c r="B69" s="81">
        <v>60</v>
      </c>
      <c r="C69" s="81">
        <v>-10</v>
      </c>
      <c r="D69" s="81">
        <v>50</v>
      </c>
      <c r="E69" s="52"/>
      <c r="F69">
        <f>IFERROR(VLOOKUP(A69,'[3]p sale'!$F$5:$G$57,2,0),0)</f>
        <v>50</v>
      </c>
      <c r="G69" s="79">
        <f t="shared" si="0"/>
        <v>0</v>
      </c>
      <c r="H69">
        <f>IFERROR(VLOOKUP(A69,'[3]adj p'!$J$7:$K$10,2,0),0)</f>
        <v>0</v>
      </c>
      <c r="I69">
        <f t="shared" si="1"/>
        <v>50</v>
      </c>
      <c r="J69" s="79">
        <f t="shared" si="2"/>
        <v>0</v>
      </c>
      <c r="K69">
        <f>IFERROR(VLOOKUP(A69,'[3]p pur'!$A$5:$B$48,2,0),0)</f>
        <v>-10</v>
      </c>
      <c r="L69" s="80">
        <f t="shared" si="3"/>
        <v>0</v>
      </c>
      <c r="M69">
        <f>IFERROR(VLOOKUP(A69,'[3]adj p'!$G$6:$H$9,2,0),0)</f>
        <v>0</v>
      </c>
      <c r="N69">
        <f t="shared" si="4"/>
        <v>-10</v>
      </c>
      <c r="O69" s="80">
        <f t="shared" si="5"/>
        <v>0</v>
      </c>
      <c r="P69" s="79">
        <f t="shared" si="6"/>
        <v>0</v>
      </c>
      <c r="Q69" s="79">
        <f t="shared" si="7"/>
        <v>0</v>
      </c>
    </row>
    <row r="70" spans="1:17" x14ac:dyDescent="0.3">
      <c r="A70" s="51" t="s">
        <v>121</v>
      </c>
      <c r="B70" s="83">
        <v>200</v>
      </c>
      <c r="C70" s="52"/>
      <c r="D70" s="83">
        <v>200</v>
      </c>
      <c r="E70" s="52"/>
      <c r="F70">
        <f>IFERROR(VLOOKUP(A70,'[3]p sale'!$F$5:$G$57,2,0),0)</f>
        <v>200</v>
      </c>
      <c r="G70" s="79">
        <f t="shared" si="0"/>
        <v>0</v>
      </c>
      <c r="H70">
        <f>IFERROR(VLOOKUP(A70,'[3]adj p'!$J$7:$K$10,2,0),0)</f>
        <v>0</v>
      </c>
      <c r="I70">
        <f t="shared" si="1"/>
        <v>200</v>
      </c>
      <c r="J70" s="79">
        <f t="shared" si="2"/>
        <v>0</v>
      </c>
      <c r="K70">
        <f>IFERROR(VLOOKUP(A70,'[3]p pur'!$A$5:$B$48,2,0),0)</f>
        <v>0</v>
      </c>
      <c r="L70" s="80">
        <f t="shared" si="3"/>
        <v>0</v>
      </c>
      <c r="M70">
        <f>IFERROR(VLOOKUP(A70,'[3]adj p'!$G$6:$H$9,2,0),0)</f>
        <v>0</v>
      </c>
      <c r="N70">
        <f t="shared" si="4"/>
        <v>0</v>
      </c>
      <c r="O70" s="80">
        <f t="shared" si="5"/>
        <v>0</v>
      </c>
      <c r="P70" s="79">
        <f t="shared" si="6"/>
        <v>0</v>
      </c>
      <c r="Q70" s="79">
        <f t="shared" si="7"/>
        <v>0</v>
      </c>
    </row>
    <row r="71" spans="1:17" x14ac:dyDescent="0.3">
      <c r="A71" s="51" t="s">
        <v>122</v>
      </c>
      <c r="B71" s="78"/>
      <c r="C71" s="84">
        <v>102</v>
      </c>
      <c r="D71" s="84">
        <v>102</v>
      </c>
      <c r="E71" s="78"/>
      <c r="F71">
        <f>IFERROR(VLOOKUP(A71,'[3]p sale'!$F$5:$G$57,2,0),0)</f>
        <v>102</v>
      </c>
      <c r="G71" s="79">
        <f t="shared" si="0"/>
        <v>0</v>
      </c>
      <c r="H71">
        <f>IFERROR(VLOOKUP(A71,'[3]adj p'!$J$7:$K$10,2,0),0)</f>
        <v>0</v>
      </c>
      <c r="I71">
        <f t="shared" si="1"/>
        <v>102</v>
      </c>
      <c r="J71" s="79">
        <f t="shared" si="2"/>
        <v>0</v>
      </c>
      <c r="K71">
        <f>IFERROR(VLOOKUP(A71,'[3]p pur'!$A$5:$B$48,2,0),0)</f>
        <v>102</v>
      </c>
      <c r="L71" s="80">
        <f t="shared" si="3"/>
        <v>0</v>
      </c>
      <c r="M71">
        <f>IFERROR(VLOOKUP(A71,'[3]adj p'!$G$6:$H$9,2,0),0)</f>
        <v>0</v>
      </c>
      <c r="N71">
        <f t="shared" si="4"/>
        <v>102</v>
      </c>
      <c r="O71" s="80">
        <f t="shared" si="5"/>
        <v>0</v>
      </c>
      <c r="P71" s="79">
        <f t="shared" si="6"/>
        <v>0</v>
      </c>
      <c r="Q71" s="79">
        <f t="shared" si="7"/>
        <v>0</v>
      </c>
    </row>
    <row r="72" spans="1:17" x14ac:dyDescent="0.3">
      <c r="A72" s="51" t="s">
        <v>123</v>
      </c>
      <c r="B72" s="52"/>
      <c r="C72" s="82">
        <v>479</v>
      </c>
      <c r="D72" s="82">
        <v>477</v>
      </c>
      <c r="E72" s="82">
        <v>2</v>
      </c>
      <c r="F72">
        <f>IFERROR(VLOOKUP(A72,'[3]p sale'!$F$5:$G$57,2,0),0)</f>
        <v>477</v>
      </c>
      <c r="G72" s="79">
        <f t="shared" si="0"/>
        <v>0</v>
      </c>
      <c r="H72">
        <f>IFERROR(VLOOKUP(A72,'[3]adj p'!$J$7:$K$10,2,0),0)</f>
        <v>0</v>
      </c>
      <c r="I72">
        <f t="shared" si="1"/>
        <v>477</v>
      </c>
      <c r="J72" s="79">
        <f t="shared" si="2"/>
        <v>0</v>
      </c>
      <c r="K72">
        <f>IFERROR(VLOOKUP(A72,'[3]p pur'!$A$5:$B$48,2,0),0)</f>
        <v>479</v>
      </c>
      <c r="L72" s="80">
        <f t="shared" si="3"/>
        <v>0</v>
      </c>
      <c r="M72">
        <f>IFERROR(VLOOKUP(A72,'[3]adj p'!$G$6:$H$9,2,0),0)</f>
        <v>0</v>
      </c>
      <c r="N72">
        <f t="shared" si="4"/>
        <v>479</v>
      </c>
      <c r="O72" s="80">
        <f t="shared" si="5"/>
        <v>0</v>
      </c>
      <c r="P72" s="79">
        <f t="shared" si="6"/>
        <v>2</v>
      </c>
      <c r="Q72" s="79">
        <f t="shared" si="7"/>
        <v>0</v>
      </c>
    </row>
    <row r="73" spans="1:17" x14ac:dyDescent="0.3">
      <c r="A73" s="51" t="s">
        <v>124</v>
      </c>
      <c r="B73" s="52"/>
      <c r="C73" s="82">
        <v>1724</v>
      </c>
      <c r="D73" s="82">
        <v>1714</v>
      </c>
      <c r="E73" s="82">
        <v>10</v>
      </c>
      <c r="F73">
        <f>IFERROR(VLOOKUP(A73,'[3]p sale'!$F$5:$G$57,2,0),0)</f>
        <v>1714</v>
      </c>
      <c r="G73" s="79">
        <f t="shared" si="0"/>
        <v>0</v>
      </c>
      <c r="H73">
        <f>IFERROR(VLOOKUP(A73,'[3]adj p'!$J$7:$K$10,2,0),0)</f>
        <v>0</v>
      </c>
      <c r="I73">
        <f t="shared" si="1"/>
        <v>1714</v>
      </c>
      <c r="J73" s="79">
        <f t="shared" si="2"/>
        <v>0</v>
      </c>
      <c r="K73">
        <f>IFERROR(VLOOKUP(A73,'[3]p pur'!$A$5:$B$48,2,0),0)</f>
        <v>1724</v>
      </c>
      <c r="L73" s="80">
        <f t="shared" si="3"/>
        <v>0</v>
      </c>
      <c r="M73">
        <f>IFERROR(VLOOKUP(A73,'[3]adj p'!$G$6:$H$9,2,0),0)</f>
        <v>0</v>
      </c>
      <c r="N73">
        <f t="shared" si="4"/>
        <v>1724</v>
      </c>
      <c r="O73" s="80">
        <f t="shared" si="5"/>
        <v>0</v>
      </c>
      <c r="P73" s="79">
        <f t="shared" si="6"/>
        <v>10</v>
      </c>
      <c r="Q73" s="79">
        <f t="shared" si="7"/>
        <v>0</v>
      </c>
    </row>
    <row r="74" spans="1:17" x14ac:dyDescent="0.3">
      <c r="A74" s="51" t="s">
        <v>125</v>
      </c>
      <c r="B74" s="82">
        <v>682.95</v>
      </c>
      <c r="C74" s="82">
        <v>150</v>
      </c>
      <c r="D74" s="82">
        <v>832.95</v>
      </c>
      <c r="E74" s="52"/>
      <c r="F74">
        <f>IFERROR(VLOOKUP(A74,'[3]p sale'!$F$5:$G$57,2,0),0)</f>
        <v>832.95</v>
      </c>
      <c r="G74" s="79">
        <f t="shared" si="0"/>
        <v>0</v>
      </c>
      <c r="H74">
        <f>IFERROR(VLOOKUP(A74,'[3]adj p'!$J$7:$K$10,2,0),0)</f>
        <v>0</v>
      </c>
      <c r="I74">
        <f t="shared" si="1"/>
        <v>832.95</v>
      </c>
      <c r="J74" s="79">
        <f t="shared" si="2"/>
        <v>0</v>
      </c>
      <c r="K74">
        <f>IFERROR(VLOOKUP(A74,'[3]p pur'!$A$5:$B$48,2,0),0)</f>
        <v>150</v>
      </c>
      <c r="L74" s="80">
        <f t="shared" si="3"/>
        <v>0</v>
      </c>
      <c r="M74">
        <f>IFERROR(VLOOKUP(A74,'[3]adj p'!$G$6:$H$9,2,0),0)</f>
        <v>0</v>
      </c>
      <c r="N74">
        <f t="shared" si="4"/>
        <v>150</v>
      </c>
      <c r="O74" s="80">
        <f t="shared" si="5"/>
        <v>0</v>
      </c>
      <c r="P74" s="79">
        <f t="shared" si="6"/>
        <v>0</v>
      </c>
      <c r="Q74" s="79">
        <f t="shared" si="7"/>
        <v>0</v>
      </c>
    </row>
    <row r="75" spans="1:17" x14ac:dyDescent="0.3">
      <c r="A75" s="51" t="s">
        <v>126</v>
      </c>
      <c r="B75" s="52"/>
      <c r="C75" s="82">
        <v>101</v>
      </c>
      <c r="D75" s="82">
        <v>101</v>
      </c>
      <c r="E75" s="52"/>
      <c r="F75">
        <f>IFERROR(VLOOKUP(A75,'[3]p sale'!$F$5:$G$57,2,0),0)</f>
        <v>101</v>
      </c>
      <c r="G75" s="79">
        <f t="shared" si="0"/>
        <v>0</v>
      </c>
      <c r="H75">
        <f>IFERROR(VLOOKUP(A75,'[3]adj p'!$J$7:$K$10,2,0),0)</f>
        <v>0</v>
      </c>
      <c r="I75">
        <f t="shared" si="1"/>
        <v>101</v>
      </c>
      <c r="J75" s="79">
        <f t="shared" si="2"/>
        <v>0</v>
      </c>
      <c r="K75">
        <f>IFERROR(VLOOKUP(A75,'[3]p pur'!$A$5:$B$48,2,0),0)</f>
        <v>101</v>
      </c>
      <c r="L75" s="80">
        <f t="shared" si="3"/>
        <v>0</v>
      </c>
      <c r="M75">
        <f>IFERROR(VLOOKUP(A75,'[3]adj p'!$G$6:$H$9,2,0),0)</f>
        <v>0</v>
      </c>
      <c r="N75">
        <f t="shared" si="4"/>
        <v>101</v>
      </c>
      <c r="O75" s="80">
        <f t="shared" si="5"/>
        <v>0</v>
      </c>
      <c r="P75" s="79">
        <f t="shared" si="6"/>
        <v>0</v>
      </c>
      <c r="Q75" s="79">
        <f t="shared" si="7"/>
        <v>0</v>
      </c>
    </row>
    <row r="76" spans="1:17" x14ac:dyDescent="0.3">
      <c r="A76" s="51" t="s">
        <v>127</v>
      </c>
      <c r="B76" s="52"/>
      <c r="C76" s="82">
        <v>891</v>
      </c>
      <c r="D76" s="82">
        <v>891</v>
      </c>
      <c r="E76" s="52"/>
      <c r="F76">
        <f>IFERROR(VLOOKUP(A76,'[3]p sale'!$F$5:$G$57,2,0),0)</f>
        <v>621</v>
      </c>
      <c r="G76" s="79">
        <f t="shared" si="0"/>
        <v>270</v>
      </c>
      <c r="H76">
        <f>IFERROR(VLOOKUP(A76,'[3]adj p'!$J$7:$K$10,2,0),0)</f>
        <v>270</v>
      </c>
      <c r="I76">
        <f t="shared" si="1"/>
        <v>891</v>
      </c>
      <c r="J76" s="79">
        <f t="shared" si="2"/>
        <v>0</v>
      </c>
      <c r="K76">
        <f>IFERROR(VLOOKUP(A76,'[3]p pur'!$A$5:$B$48,2,0),0)</f>
        <v>621</v>
      </c>
      <c r="L76" s="80">
        <f t="shared" si="3"/>
        <v>270</v>
      </c>
      <c r="M76">
        <f>IFERROR(VLOOKUP(A76,'[3]adj p'!$G$6:$H$9,2,0),0)</f>
        <v>-270</v>
      </c>
      <c r="N76">
        <f t="shared" si="4"/>
        <v>891</v>
      </c>
      <c r="O76" s="80">
        <f t="shared" si="5"/>
        <v>0</v>
      </c>
      <c r="P76" s="79">
        <f t="shared" si="6"/>
        <v>0</v>
      </c>
      <c r="Q76" s="79">
        <f t="shared" si="7"/>
        <v>0</v>
      </c>
    </row>
    <row r="77" spans="1:17" x14ac:dyDescent="0.3">
      <c r="A77" s="51" t="s">
        <v>128</v>
      </c>
      <c r="B77" s="52"/>
      <c r="C77" s="82">
        <v>14622</v>
      </c>
      <c r="D77" s="82">
        <v>14622</v>
      </c>
      <c r="E77" s="52"/>
      <c r="F77">
        <f>IFERROR(VLOOKUP(A77,'[3]p sale'!$F$5:$G$57,2,0),0)</f>
        <v>14622</v>
      </c>
      <c r="G77" s="79">
        <f t="shared" ref="G77:G79" si="8">D77-F77</f>
        <v>0</v>
      </c>
      <c r="H77">
        <f>IFERROR(VLOOKUP(A77,'[3]adj p'!$J$7:$K$10,2,0),0)</f>
        <v>0</v>
      </c>
      <c r="I77">
        <f t="shared" ref="I77:I79" si="9">F77+H77</f>
        <v>14622</v>
      </c>
      <c r="J77" s="79">
        <f t="shared" ref="J77:J79" si="10">D77-I77</f>
        <v>0</v>
      </c>
      <c r="K77">
        <f>IFERROR(VLOOKUP(A77,'[3]p pur'!$A$5:$B$48,2,0),0)</f>
        <v>14622</v>
      </c>
      <c r="L77" s="80">
        <f t="shared" ref="L77:L79" si="11">C77-K77</f>
        <v>0</v>
      </c>
      <c r="M77">
        <f>IFERROR(VLOOKUP(A77,'[3]adj p'!$G$6:$H$9,2,0),0)</f>
        <v>0</v>
      </c>
      <c r="N77">
        <f t="shared" ref="N77:N79" si="12">K77-M77</f>
        <v>14622</v>
      </c>
      <c r="O77" s="80">
        <f t="shared" ref="O77:O79" si="13">C77-N77</f>
        <v>0</v>
      </c>
      <c r="P77" s="79">
        <f t="shared" ref="P77:P79" si="14">B77+N77-I77</f>
        <v>0</v>
      </c>
      <c r="Q77" s="79">
        <f t="shared" ref="Q77:Q79" si="15">E77-P77</f>
        <v>0</v>
      </c>
    </row>
    <row r="78" spans="1:17" x14ac:dyDescent="0.3">
      <c r="A78" s="51" t="s">
        <v>129</v>
      </c>
      <c r="B78" s="52"/>
      <c r="C78" s="82">
        <v>15</v>
      </c>
      <c r="D78" s="82">
        <v>15</v>
      </c>
      <c r="E78" s="52"/>
      <c r="F78">
        <f>IFERROR(VLOOKUP(A78,'[3]p sale'!$F$5:$G$57,2,0),0)</f>
        <v>15</v>
      </c>
      <c r="G78" s="79">
        <f t="shared" si="8"/>
        <v>0</v>
      </c>
      <c r="H78">
        <f>IFERROR(VLOOKUP(A78,'[3]adj p'!$J$7:$K$10,2,0),0)</f>
        <v>0</v>
      </c>
      <c r="I78">
        <f t="shared" si="9"/>
        <v>15</v>
      </c>
      <c r="J78" s="79">
        <f t="shared" si="10"/>
        <v>0</v>
      </c>
      <c r="K78">
        <f>IFERROR(VLOOKUP(A78,'[3]p pur'!$A$5:$B$48,2,0),0)</f>
        <v>15</v>
      </c>
      <c r="L78" s="80">
        <f t="shared" si="11"/>
        <v>0</v>
      </c>
      <c r="M78">
        <f>IFERROR(VLOOKUP(A78,'[3]adj p'!$G$6:$H$9,2,0),0)</f>
        <v>0</v>
      </c>
      <c r="N78">
        <f t="shared" si="12"/>
        <v>15</v>
      </c>
      <c r="O78" s="80">
        <f t="shared" si="13"/>
        <v>0</v>
      </c>
      <c r="P78" s="79">
        <f t="shared" si="14"/>
        <v>0</v>
      </c>
      <c r="Q78" s="79">
        <f t="shared" si="15"/>
        <v>0</v>
      </c>
    </row>
    <row r="79" spans="1:17" x14ac:dyDescent="0.3">
      <c r="A79" s="51" t="s">
        <v>130</v>
      </c>
      <c r="B79" s="52"/>
      <c r="C79" s="82">
        <v>1865</v>
      </c>
      <c r="D79" s="82">
        <v>1865</v>
      </c>
      <c r="E79" s="52"/>
      <c r="F79">
        <f>IFERROR(VLOOKUP(A79,'[3]p sale'!$F$5:$G$57,2,0),0)</f>
        <v>1865</v>
      </c>
      <c r="G79" s="79">
        <f t="shared" si="8"/>
        <v>0</v>
      </c>
      <c r="H79">
        <f>IFERROR(VLOOKUP(A79,'[3]adj p'!$J$7:$K$10,2,0),0)</f>
        <v>0</v>
      </c>
      <c r="I79">
        <f t="shared" si="9"/>
        <v>1865</v>
      </c>
      <c r="J79" s="79">
        <f t="shared" si="10"/>
        <v>0</v>
      </c>
      <c r="K79">
        <f>IFERROR(VLOOKUP(A79,'[3]p pur'!$A$5:$B$48,2,0),0)</f>
        <v>1865</v>
      </c>
      <c r="L79" s="80">
        <f t="shared" si="11"/>
        <v>0</v>
      </c>
      <c r="M79">
        <f>IFERROR(VLOOKUP(A79,'[3]adj p'!$G$6:$H$9,2,0),0)</f>
        <v>0</v>
      </c>
      <c r="N79">
        <f t="shared" si="12"/>
        <v>1865</v>
      </c>
      <c r="O79" s="80">
        <f t="shared" si="13"/>
        <v>0</v>
      </c>
      <c r="P79" s="79">
        <f t="shared" si="14"/>
        <v>0</v>
      </c>
      <c r="Q79" s="79">
        <f t="shared" si="15"/>
        <v>0</v>
      </c>
    </row>
  </sheetData>
  <mergeCells count="9">
    <mergeCell ref="B7:E7"/>
    <mergeCell ref="B8:E8"/>
    <mergeCell ref="B9:E9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7.218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27</v>
      </c>
      <c r="B1" s="48" t="s">
        <v>21</v>
      </c>
      <c r="C1" s="48" t="s">
        <v>22</v>
      </c>
      <c r="D1" s="48" t="s">
        <v>23</v>
      </c>
      <c r="E1" s="48" t="s">
        <v>24</v>
      </c>
      <c r="F1" s="53" t="s">
        <v>29</v>
      </c>
      <c r="G1" s="30" t="s">
        <v>28</v>
      </c>
      <c r="I1" s="55" t="s">
        <v>30</v>
      </c>
      <c r="J1" t="s">
        <v>34</v>
      </c>
      <c r="K1" t="s">
        <v>35</v>
      </c>
      <c r="L1" t="s">
        <v>36</v>
      </c>
      <c r="M1" t="s">
        <v>37</v>
      </c>
    </row>
    <row r="2" spans="1:17" x14ac:dyDescent="0.3">
      <c r="A2" s="51" t="s">
        <v>63</v>
      </c>
      <c r="B2" s="77">
        <v>800</v>
      </c>
      <c r="C2" s="78"/>
      <c r="D2" s="77">
        <v>200</v>
      </c>
      <c r="E2" s="77">
        <v>600</v>
      </c>
      <c r="F2" s="54" t="str">
        <f>TRIM(A2&amp;"-pcs")</f>
        <v>BAYER ADMIRE 2GM UNIT-pcs</v>
      </c>
      <c r="G2" s="30" t="s">
        <v>31</v>
      </c>
      <c r="I2" s="56" t="s">
        <v>31</v>
      </c>
      <c r="J2" s="57">
        <v>800</v>
      </c>
      <c r="K2" s="57"/>
      <c r="L2" s="57">
        <v>200</v>
      </c>
      <c r="M2" s="57">
        <v>600</v>
      </c>
    </row>
    <row r="3" spans="1:17" x14ac:dyDescent="0.3">
      <c r="A3" s="51" t="s">
        <v>64</v>
      </c>
      <c r="B3" s="52"/>
      <c r="C3" s="81">
        <v>10</v>
      </c>
      <c r="D3" s="81">
        <v>10</v>
      </c>
      <c r="E3" s="52"/>
      <c r="F3" s="54" t="str">
        <f>TRIM(A3&amp;"-klr")</f>
        <v>BAYER ALANTO (T) SC240 100ML-klr</v>
      </c>
      <c r="G3" s="30" t="s">
        <v>39</v>
      </c>
      <c r="I3" s="56" t="s">
        <v>39</v>
      </c>
      <c r="J3" s="57"/>
      <c r="K3" s="57">
        <v>10</v>
      </c>
      <c r="L3" s="57">
        <v>10</v>
      </c>
      <c r="M3" s="57"/>
    </row>
    <row r="4" spans="1:17" x14ac:dyDescent="0.3">
      <c r="A4" s="51" t="s">
        <v>65</v>
      </c>
      <c r="B4" s="52"/>
      <c r="C4" s="52"/>
      <c r="D4" s="52"/>
      <c r="E4" s="52"/>
      <c r="F4" s="54" t="str">
        <f t="shared" ref="F3:F66" si="0">TRIM(A4&amp;"-kgs")</f>
        <v>BAYER ALIETTE 500GM-kgs</v>
      </c>
      <c r="G4" s="30" t="s">
        <v>32</v>
      </c>
      <c r="I4" s="56" t="s">
        <v>33</v>
      </c>
      <c r="J4" s="57"/>
      <c r="K4" s="57"/>
      <c r="L4" s="57"/>
      <c r="M4" s="57"/>
    </row>
    <row r="5" spans="1:17" x14ac:dyDescent="0.3">
      <c r="A5" s="51" t="s">
        <v>66</v>
      </c>
      <c r="B5" s="52"/>
      <c r="C5" s="52"/>
      <c r="D5" s="52"/>
      <c r="E5" s="52"/>
      <c r="F5" s="54" t="str">
        <f t="shared" si="0"/>
        <v>BAYER ALIETTE WP80%100GM-kgs</v>
      </c>
      <c r="G5" s="30" t="s">
        <v>33</v>
      </c>
      <c r="I5" s="56" t="s">
        <v>32</v>
      </c>
      <c r="J5" s="57"/>
      <c r="K5" s="57"/>
      <c r="L5" s="57"/>
      <c r="M5" s="57"/>
    </row>
    <row r="6" spans="1:17" x14ac:dyDescent="0.3">
      <c r="A6" s="51" t="s">
        <v>67</v>
      </c>
      <c r="B6" s="52"/>
      <c r="C6" s="81">
        <v>40</v>
      </c>
      <c r="D6" s="52"/>
      <c r="E6" s="81">
        <v>40</v>
      </c>
      <c r="F6" s="54" t="str">
        <f t="shared" ref="F6:F9" si="1">TRIM(A6&amp;"-klr")</f>
        <v>BAYER AMBITION 100ML-klr</v>
      </c>
      <c r="G6" s="30" t="s">
        <v>131</v>
      </c>
      <c r="I6" s="56" t="s">
        <v>43</v>
      </c>
      <c r="J6" s="57">
        <v>80</v>
      </c>
      <c r="K6" s="57">
        <v>50</v>
      </c>
      <c r="L6" s="57">
        <v>75</v>
      </c>
      <c r="M6" s="57">
        <v>55</v>
      </c>
    </row>
    <row r="7" spans="1:17" x14ac:dyDescent="0.3">
      <c r="A7" s="51" t="s">
        <v>68</v>
      </c>
      <c r="B7" s="81">
        <v>80</v>
      </c>
      <c r="C7" s="81">
        <v>50</v>
      </c>
      <c r="D7" s="81">
        <v>75</v>
      </c>
      <c r="E7" s="81">
        <v>55</v>
      </c>
      <c r="F7" s="54" t="str">
        <f t="shared" si="1"/>
        <v>BAYER AMBITION 1LT-klr</v>
      </c>
      <c r="G7" s="30" t="s">
        <v>43</v>
      </c>
      <c r="I7" s="56" t="s">
        <v>132</v>
      </c>
      <c r="J7" s="57">
        <v>20</v>
      </c>
      <c r="K7" s="57">
        <v>80</v>
      </c>
      <c r="L7" s="57">
        <v>20</v>
      </c>
      <c r="M7" s="57">
        <v>80</v>
      </c>
    </row>
    <row r="8" spans="1:17" x14ac:dyDescent="0.3">
      <c r="A8" s="51" t="s">
        <v>69</v>
      </c>
      <c r="B8" s="81">
        <v>20</v>
      </c>
      <c r="C8" s="81">
        <v>80</v>
      </c>
      <c r="D8" s="81">
        <v>20</v>
      </c>
      <c r="E8" s="81">
        <v>80</v>
      </c>
      <c r="F8" s="54" t="str">
        <f t="shared" si="1"/>
        <v>BAYER AMBITION 250ML-klr</v>
      </c>
      <c r="G8" s="30" t="s">
        <v>132</v>
      </c>
      <c r="I8" s="56" t="s">
        <v>133</v>
      </c>
      <c r="J8" s="57">
        <v>175</v>
      </c>
      <c r="K8" s="57">
        <v>80</v>
      </c>
      <c r="L8" s="57">
        <v>185</v>
      </c>
      <c r="M8" s="57">
        <v>70</v>
      </c>
    </row>
    <row r="9" spans="1:17" x14ac:dyDescent="0.3">
      <c r="A9" s="51" t="s">
        <v>70</v>
      </c>
      <c r="B9" s="81">
        <v>175</v>
      </c>
      <c r="C9" s="81">
        <v>80</v>
      </c>
      <c r="D9" s="81">
        <v>185</v>
      </c>
      <c r="E9" s="81">
        <v>70</v>
      </c>
      <c r="F9" s="54" t="str">
        <f t="shared" si="1"/>
        <v>BAYER AMBITION 500ML-klr</v>
      </c>
      <c r="G9" s="30" t="s">
        <v>133</v>
      </c>
      <c r="I9" s="56" t="s">
        <v>134</v>
      </c>
      <c r="J9" s="57"/>
      <c r="K9" s="57"/>
      <c r="L9" s="57"/>
      <c r="M9" s="57"/>
    </row>
    <row r="10" spans="1:17" x14ac:dyDescent="0.3">
      <c r="A10" s="51" t="s">
        <v>71</v>
      </c>
      <c r="B10" s="52"/>
      <c r="C10" s="52"/>
      <c r="D10" s="52"/>
      <c r="E10" s="52"/>
      <c r="F10" s="54" t="str">
        <f t="shared" si="0"/>
        <v>BAYER ANTRACOL 100GM-kgs</v>
      </c>
      <c r="G10" s="30" t="s">
        <v>134</v>
      </c>
      <c r="I10" s="56" t="s">
        <v>135</v>
      </c>
      <c r="J10" s="57">
        <v>224</v>
      </c>
      <c r="K10" s="57">
        <v>449</v>
      </c>
      <c r="L10" s="57">
        <v>458</v>
      </c>
      <c r="M10" s="57">
        <v>215</v>
      </c>
    </row>
    <row r="11" spans="1:17" x14ac:dyDescent="0.3">
      <c r="A11" s="51" t="s">
        <v>72</v>
      </c>
      <c r="B11" s="82">
        <v>224</v>
      </c>
      <c r="C11" s="82">
        <v>449</v>
      </c>
      <c r="D11" s="82">
        <v>458</v>
      </c>
      <c r="E11" s="82">
        <v>215</v>
      </c>
      <c r="F11" s="54" t="str">
        <f t="shared" si="0"/>
        <v>BAYER ANTRACOL 1KG-kgs</v>
      </c>
      <c r="G11" s="30" t="s">
        <v>135</v>
      </c>
      <c r="I11" s="56" t="s">
        <v>136</v>
      </c>
      <c r="J11" s="57"/>
      <c r="K11" s="57"/>
      <c r="L11" s="57"/>
      <c r="M11" s="57"/>
      <c r="Q11" t="e">
        <f ca="1">OFFSET($I$1,0,0,COUNTA($I:$I),COUNTA($I$1:$M$1))</f>
        <v>#VALUE!</v>
      </c>
    </row>
    <row r="12" spans="1:17" x14ac:dyDescent="0.3">
      <c r="A12" s="51" t="s">
        <v>73</v>
      </c>
      <c r="B12" s="52"/>
      <c r="C12" s="52"/>
      <c r="D12" s="52"/>
      <c r="E12" s="52"/>
      <c r="F12" s="54" t="str">
        <f t="shared" si="0"/>
        <v>BAYER ANTRACOL 250GM-kgs</v>
      </c>
      <c r="G12" s="30" t="s">
        <v>136</v>
      </c>
      <c r="I12" s="56" t="s">
        <v>137</v>
      </c>
      <c r="J12" s="57">
        <v>150</v>
      </c>
      <c r="K12" s="57">
        <v>100</v>
      </c>
      <c r="L12" s="57">
        <v>150</v>
      </c>
      <c r="M12" s="57">
        <v>100</v>
      </c>
    </row>
    <row r="13" spans="1:17" x14ac:dyDescent="0.3">
      <c r="A13" s="51" t="s">
        <v>74</v>
      </c>
      <c r="B13" s="82">
        <v>150</v>
      </c>
      <c r="C13" s="82">
        <v>100</v>
      </c>
      <c r="D13" s="82">
        <v>150</v>
      </c>
      <c r="E13" s="82">
        <v>100</v>
      </c>
      <c r="F13" s="54" t="str">
        <f t="shared" si="0"/>
        <v>BAYER ANTRACOL 500GM-kgs</v>
      </c>
      <c r="G13" s="30" t="s">
        <v>137</v>
      </c>
      <c r="I13" s="56" t="s">
        <v>139</v>
      </c>
      <c r="J13" s="57"/>
      <c r="K13" s="57">
        <v>60</v>
      </c>
      <c r="L13" s="57"/>
      <c r="M13" s="57">
        <v>60</v>
      </c>
    </row>
    <row r="14" spans="1:17" x14ac:dyDescent="0.3">
      <c r="A14" s="51" t="s">
        <v>75</v>
      </c>
      <c r="B14" s="52"/>
      <c r="C14" s="81">
        <v>4</v>
      </c>
      <c r="D14" s="81">
        <v>4</v>
      </c>
      <c r="E14" s="52"/>
      <c r="F14" s="54" t="str">
        <f>TRIM(A14&amp;"-klr")</f>
        <v>BAYER BERDERA 1KG-klr</v>
      </c>
      <c r="G14" s="30" t="s">
        <v>138</v>
      </c>
      <c r="I14" s="56" t="s">
        <v>141</v>
      </c>
      <c r="J14" s="57"/>
      <c r="K14" s="57"/>
      <c r="L14" s="57"/>
      <c r="M14" s="57"/>
    </row>
    <row r="15" spans="1:17" x14ac:dyDescent="0.3">
      <c r="A15" s="51" t="s">
        <v>76</v>
      </c>
      <c r="B15" s="52"/>
      <c r="C15" s="83">
        <v>60</v>
      </c>
      <c r="D15" s="52"/>
      <c r="E15" s="83">
        <v>60</v>
      </c>
      <c r="F15" s="54" t="str">
        <f t="shared" ref="F14:F28" si="2">TRIM(A15&amp;"-pcs")</f>
        <v>BAYER COUNCI ACTIVE12*(5*90)-pcs</v>
      </c>
      <c r="G15" s="30" t="s">
        <v>139</v>
      </c>
      <c r="I15" s="56" t="s">
        <v>143</v>
      </c>
      <c r="J15" s="57">
        <v>0.6</v>
      </c>
      <c r="K15" s="57"/>
      <c r="L15" s="57">
        <v>0.6</v>
      </c>
      <c r="M15" s="57"/>
    </row>
    <row r="16" spans="1:17" x14ac:dyDescent="0.3">
      <c r="A16" s="51" t="s">
        <v>77</v>
      </c>
      <c r="B16" s="83">
        <v>5</v>
      </c>
      <c r="C16" s="83">
        <v>80</v>
      </c>
      <c r="D16" s="83">
        <v>85</v>
      </c>
      <c r="E16" s="52"/>
      <c r="F16" s="54" t="str">
        <f t="shared" si="2"/>
        <v>BAYER COUNCIL ACTIV 8*(10*45GR)-pcs</v>
      </c>
      <c r="G16" s="30" t="s">
        <v>140</v>
      </c>
      <c r="I16" s="56" t="s">
        <v>144</v>
      </c>
      <c r="J16" s="57">
        <v>10</v>
      </c>
      <c r="K16" s="57"/>
      <c r="L16" s="57">
        <v>1</v>
      </c>
      <c r="M16" s="57">
        <v>9</v>
      </c>
    </row>
    <row r="17" spans="1:13" x14ac:dyDescent="0.3">
      <c r="A17" s="51" t="s">
        <v>78</v>
      </c>
      <c r="B17" s="52"/>
      <c r="C17" s="52"/>
      <c r="D17" s="52"/>
      <c r="E17" s="52"/>
      <c r="F17" s="54" t="str">
        <f t="shared" ref="F17:F20" si="3">TRIM(A17&amp;"-klr")</f>
        <v>BAYER DECIS 100ML-klr</v>
      </c>
      <c r="G17" s="30" t="s">
        <v>141</v>
      </c>
      <c r="I17" s="56" t="s">
        <v>146</v>
      </c>
      <c r="J17" s="57">
        <v>150</v>
      </c>
      <c r="K17" s="57"/>
      <c r="L17" s="57">
        <v>150</v>
      </c>
      <c r="M17" s="57"/>
    </row>
    <row r="18" spans="1:13" x14ac:dyDescent="0.3">
      <c r="A18" s="51" t="s">
        <v>79</v>
      </c>
      <c r="B18" s="52"/>
      <c r="C18" s="52"/>
      <c r="D18" s="52"/>
      <c r="E18" s="52"/>
      <c r="F18" s="54" t="str">
        <f t="shared" si="3"/>
        <v>BAYER EMESTO PRIME FS 240 100ML-klr</v>
      </c>
      <c r="G18" s="30" t="s">
        <v>142</v>
      </c>
      <c r="I18" s="56" t="s">
        <v>147</v>
      </c>
      <c r="J18" s="57">
        <v>330</v>
      </c>
      <c r="K18" s="57"/>
      <c r="L18" s="57">
        <v>230</v>
      </c>
      <c r="M18" s="57">
        <v>100</v>
      </c>
    </row>
    <row r="19" spans="1:13" x14ac:dyDescent="0.3">
      <c r="A19" s="51" t="s">
        <v>80</v>
      </c>
      <c r="B19" s="81">
        <v>0.6</v>
      </c>
      <c r="C19" s="52"/>
      <c r="D19" s="81">
        <v>0.6</v>
      </c>
      <c r="E19" s="52"/>
      <c r="F19" s="54" t="str">
        <f t="shared" si="3"/>
        <v>BAYER ETHREL 100ML-klr</v>
      </c>
      <c r="G19" s="30" t="s">
        <v>143</v>
      </c>
      <c r="I19" s="56" t="s">
        <v>148</v>
      </c>
      <c r="J19" s="57"/>
      <c r="K19" s="57">
        <v>0.4</v>
      </c>
      <c r="L19" s="57">
        <v>0.4</v>
      </c>
      <c r="M19" s="57"/>
    </row>
    <row r="20" spans="1:13" x14ac:dyDescent="0.3">
      <c r="A20" s="51" t="s">
        <v>81</v>
      </c>
      <c r="B20" s="81">
        <v>10</v>
      </c>
      <c r="C20" s="52"/>
      <c r="D20" s="81">
        <v>1</v>
      </c>
      <c r="E20" s="81">
        <v>9</v>
      </c>
      <c r="F20" s="54" t="str">
        <f t="shared" si="3"/>
        <v>BAYER ETHREL 1LT 1LT-klr</v>
      </c>
      <c r="G20" s="30" t="s">
        <v>144</v>
      </c>
      <c r="I20" s="56" t="s">
        <v>149</v>
      </c>
      <c r="J20" s="57"/>
      <c r="K20" s="57">
        <v>20</v>
      </c>
      <c r="L20" s="57">
        <v>20</v>
      </c>
      <c r="M20" s="57"/>
    </row>
    <row r="21" spans="1:13" x14ac:dyDescent="0.3">
      <c r="A21" s="51" t="s">
        <v>82</v>
      </c>
      <c r="B21" s="83">
        <v>100</v>
      </c>
      <c r="C21" s="52"/>
      <c r="D21" s="83">
        <v>72</v>
      </c>
      <c r="E21" s="83">
        <v>28</v>
      </c>
      <c r="F21" s="54" t="str">
        <f t="shared" si="2"/>
        <v>BAYER FAME 100ML UNIT-pcs</v>
      </c>
      <c r="G21" s="30" t="s">
        <v>145</v>
      </c>
      <c r="I21" s="56" t="s">
        <v>150</v>
      </c>
      <c r="J21" s="57">
        <v>8</v>
      </c>
      <c r="K21" s="57">
        <v>10</v>
      </c>
      <c r="L21" s="57">
        <v>18</v>
      </c>
      <c r="M21" s="57"/>
    </row>
    <row r="22" spans="1:13" x14ac:dyDescent="0.3">
      <c r="A22" s="51" t="s">
        <v>83</v>
      </c>
      <c r="B22" s="83">
        <v>150</v>
      </c>
      <c r="C22" s="52"/>
      <c r="D22" s="83">
        <v>150</v>
      </c>
      <c r="E22" s="52"/>
      <c r="F22" s="54" t="str">
        <f t="shared" si="2"/>
        <v>BAYER FAME 10ML-pcs</v>
      </c>
      <c r="G22" s="30" t="s">
        <v>146</v>
      </c>
      <c r="I22" s="56" t="s">
        <v>151</v>
      </c>
      <c r="J22" s="57"/>
      <c r="K22" s="57">
        <v>10</v>
      </c>
      <c r="L22" s="57">
        <v>10</v>
      </c>
      <c r="M22" s="57"/>
    </row>
    <row r="23" spans="1:13" x14ac:dyDescent="0.3">
      <c r="A23" s="51" t="s">
        <v>84</v>
      </c>
      <c r="B23" s="83">
        <v>330</v>
      </c>
      <c r="C23" s="52"/>
      <c r="D23" s="83">
        <v>230</v>
      </c>
      <c r="E23" s="83">
        <v>100</v>
      </c>
      <c r="F23" s="54" t="str">
        <f t="shared" si="2"/>
        <v>BAYER FAME 50ML-pcs</v>
      </c>
      <c r="G23" s="30" t="s">
        <v>147</v>
      </c>
      <c r="I23" s="56" t="s">
        <v>153</v>
      </c>
      <c r="J23" s="57"/>
      <c r="K23" s="57">
        <v>4</v>
      </c>
      <c r="L23" s="57">
        <v>3</v>
      </c>
      <c r="M23" s="57">
        <v>1</v>
      </c>
    </row>
    <row r="24" spans="1:13" x14ac:dyDescent="0.3">
      <c r="A24" s="51" t="s">
        <v>85</v>
      </c>
      <c r="B24" s="52"/>
      <c r="C24" s="81">
        <v>0.4</v>
      </c>
      <c r="D24" s="81">
        <v>0.4</v>
      </c>
      <c r="E24" s="52"/>
      <c r="F24" s="54" t="str">
        <f t="shared" ref="F24:F27" si="4">TRIM(A24&amp;"-klr")</f>
        <v>BAYER FOLICUR 100ML-klr</v>
      </c>
      <c r="G24" s="30" t="s">
        <v>148</v>
      </c>
      <c r="I24" s="56" t="s">
        <v>154</v>
      </c>
      <c r="J24" s="57"/>
      <c r="K24" s="57">
        <v>80</v>
      </c>
      <c r="L24" s="57">
        <v>80</v>
      </c>
      <c r="M24" s="57"/>
    </row>
    <row r="25" spans="1:13" x14ac:dyDescent="0.3">
      <c r="A25" s="51" t="s">
        <v>86</v>
      </c>
      <c r="B25" s="52"/>
      <c r="C25" s="81">
        <v>20</v>
      </c>
      <c r="D25" s="81">
        <v>20</v>
      </c>
      <c r="E25" s="52"/>
      <c r="F25" s="54" t="str">
        <f t="shared" si="4"/>
        <v>BAYER FOLICUR 1LT-klr</v>
      </c>
      <c r="G25" s="30" t="s">
        <v>149</v>
      </c>
      <c r="I25" s="56" t="s">
        <v>155</v>
      </c>
      <c r="J25" s="57">
        <v>16</v>
      </c>
      <c r="K25" s="57">
        <v>40</v>
      </c>
      <c r="L25" s="57">
        <v>56</v>
      </c>
      <c r="M25" s="57"/>
    </row>
    <row r="26" spans="1:13" x14ac:dyDescent="0.3">
      <c r="A26" s="51" t="s">
        <v>87</v>
      </c>
      <c r="B26" s="81">
        <v>8</v>
      </c>
      <c r="C26" s="81">
        <v>10</v>
      </c>
      <c r="D26" s="81">
        <v>18</v>
      </c>
      <c r="E26" s="52"/>
      <c r="F26" s="54" t="str">
        <f t="shared" si="4"/>
        <v>BAYER FOLICUR 250ML-klr</v>
      </c>
      <c r="G26" s="30" t="s">
        <v>150</v>
      </c>
      <c r="I26" s="56" t="s">
        <v>156</v>
      </c>
      <c r="J26" s="57">
        <v>1033</v>
      </c>
      <c r="K26" s="57">
        <v>1450</v>
      </c>
      <c r="L26" s="57">
        <v>833</v>
      </c>
      <c r="M26" s="57">
        <v>1650</v>
      </c>
    </row>
    <row r="27" spans="1:13" x14ac:dyDescent="0.3">
      <c r="A27" s="51" t="s">
        <v>88</v>
      </c>
      <c r="B27" s="52"/>
      <c r="C27" s="81">
        <v>10</v>
      </c>
      <c r="D27" s="81">
        <v>10</v>
      </c>
      <c r="E27" s="52"/>
      <c r="F27" s="54" t="str">
        <f t="shared" si="4"/>
        <v>BAYER FOLICUR 500ML-klr</v>
      </c>
      <c r="G27" s="30" t="s">
        <v>151</v>
      </c>
      <c r="I27" s="56" t="s">
        <v>158</v>
      </c>
      <c r="J27" s="57">
        <v>2973</v>
      </c>
      <c r="K27" s="57">
        <v>1400</v>
      </c>
      <c r="L27" s="57">
        <v>1675</v>
      </c>
      <c r="M27" s="57">
        <v>2698</v>
      </c>
    </row>
    <row r="28" spans="1:13" x14ac:dyDescent="0.3">
      <c r="A28" s="51" t="s">
        <v>89</v>
      </c>
      <c r="B28" s="52"/>
      <c r="C28" s="83">
        <v>800</v>
      </c>
      <c r="D28" s="83">
        <v>700</v>
      </c>
      <c r="E28" s="83">
        <v>100</v>
      </c>
      <c r="F28" s="54" t="str">
        <f t="shared" si="2"/>
        <v>BAYER GAUCHO 9ML/BTL-pcs</v>
      </c>
      <c r="G28" s="30" t="s">
        <v>152</v>
      </c>
      <c r="I28" s="56" t="s">
        <v>160</v>
      </c>
      <c r="J28" s="57">
        <v>1</v>
      </c>
      <c r="K28" s="57"/>
      <c r="L28" s="57">
        <v>1</v>
      </c>
      <c r="M28" s="57"/>
    </row>
    <row r="29" spans="1:13" x14ac:dyDescent="0.3">
      <c r="A29" s="51" t="s">
        <v>90</v>
      </c>
      <c r="B29" s="52"/>
      <c r="C29" s="82">
        <v>4</v>
      </c>
      <c r="D29" s="82">
        <v>3</v>
      </c>
      <c r="E29" s="82">
        <v>1</v>
      </c>
      <c r="F29" s="54" t="str">
        <f t="shared" si="0"/>
        <v>BAYER GLAMORE 100GM-kgs</v>
      </c>
      <c r="G29" s="30" t="s">
        <v>153</v>
      </c>
      <c r="I29" s="56" t="s">
        <v>163</v>
      </c>
      <c r="J29" s="57">
        <v>5</v>
      </c>
      <c r="K29" s="57"/>
      <c r="L29" s="57">
        <v>5</v>
      </c>
      <c r="M29" s="57"/>
    </row>
    <row r="30" spans="1:13" x14ac:dyDescent="0.3">
      <c r="A30" s="51" t="s">
        <v>91</v>
      </c>
      <c r="B30" s="52"/>
      <c r="C30" s="83">
        <v>80</v>
      </c>
      <c r="D30" s="83">
        <v>80</v>
      </c>
      <c r="E30" s="52"/>
      <c r="F30" s="54" t="str">
        <f t="shared" ref="F30:F38" si="5">TRIM(A30&amp;"-pcs")</f>
        <v>BAYER GLAMORE 50GM-pcs</v>
      </c>
      <c r="G30" s="30" t="s">
        <v>154</v>
      </c>
      <c r="I30" s="56" t="s">
        <v>164</v>
      </c>
      <c r="J30" s="57">
        <v>10</v>
      </c>
      <c r="K30" s="57">
        <v>70</v>
      </c>
      <c r="L30" s="57">
        <v>32</v>
      </c>
      <c r="M30" s="57">
        <v>48</v>
      </c>
    </row>
    <row r="31" spans="1:13" x14ac:dyDescent="0.3">
      <c r="A31" s="51" t="s">
        <v>92</v>
      </c>
      <c r="B31" s="83">
        <v>16</v>
      </c>
      <c r="C31" s="83">
        <v>40</v>
      </c>
      <c r="D31" s="83">
        <v>56</v>
      </c>
      <c r="E31" s="52"/>
      <c r="F31" s="54" t="str">
        <f t="shared" si="5"/>
        <v>BAYER LAUDIS 115ML/UNIT-pcs</v>
      </c>
      <c r="G31" s="30" t="s">
        <v>155</v>
      </c>
      <c r="I31" s="56" t="s">
        <v>165</v>
      </c>
      <c r="J31" s="57"/>
      <c r="K31" s="57">
        <v>10</v>
      </c>
      <c r="L31" s="57">
        <v>1.25</v>
      </c>
      <c r="M31" s="57">
        <v>8.75</v>
      </c>
    </row>
    <row r="32" spans="1:13" x14ac:dyDescent="0.3">
      <c r="A32" s="51" t="s">
        <v>93</v>
      </c>
      <c r="B32" s="83">
        <v>1033</v>
      </c>
      <c r="C32" s="83">
        <v>1450</v>
      </c>
      <c r="D32" s="83">
        <v>833</v>
      </c>
      <c r="E32" s="83">
        <v>1650</v>
      </c>
      <c r="F32" s="54" t="str">
        <f t="shared" si="5"/>
        <v>BAYER LESENTA 100GM UNIT-pcs</v>
      </c>
      <c r="G32" s="30" t="s">
        <v>156</v>
      </c>
      <c r="I32" s="56" t="s">
        <v>166</v>
      </c>
      <c r="J32" s="57"/>
      <c r="K32" s="57"/>
      <c r="L32" s="57"/>
      <c r="M32" s="57"/>
    </row>
    <row r="33" spans="1:13" x14ac:dyDescent="0.3">
      <c r="A33" s="51" t="s">
        <v>94</v>
      </c>
      <c r="B33" s="83">
        <v>1</v>
      </c>
      <c r="C33" s="52"/>
      <c r="D33" s="83">
        <v>1</v>
      </c>
      <c r="E33" s="52"/>
      <c r="F33" s="54" t="str">
        <f t="shared" si="5"/>
        <v>BAYER LESENTA 250GM UNIT-pcs</v>
      </c>
      <c r="G33" s="30" t="s">
        <v>157</v>
      </c>
      <c r="I33" s="56" t="s">
        <v>167</v>
      </c>
      <c r="J33" s="57"/>
      <c r="K33" s="57"/>
      <c r="L33" s="57"/>
      <c r="M33" s="57"/>
    </row>
    <row r="34" spans="1:13" x14ac:dyDescent="0.3">
      <c r="A34" s="51" t="s">
        <v>95</v>
      </c>
      <c r="B34" s="83">
        <v>2973</v>
      </c>
      <c r="C34" s="83">
        <v>1400</v>
      </c>
      <c r="D34" s="83">
        <v>1675</v>
      </c>
      <c r="E34" s="83">
        <v>2698</v>
      </c>
      <c r="F34" s="54" t="str">
        <f t="shared" si="5"/>
        <v>BAYER LESENTA 40GM UNIT-pcs</v>
      </c>
      <c r="G34" s="30" t="s">
        <v>158</v>
      </c>
      <c r="I34" s="56" t="s">
        <v>168</v>
      </c>
      <c r="J34" s="57">
        <v>9.9</v>
      </c>
      <c r="K34" s="57">
        <v>35</v>
      </c>
      <c r="L34" s="57">
        <v>30.1</v>
      </c>
      <c r="M34" s="57">
        <v>14.8</v>
      </c>
    </row>
    <row r="35" spans="1:13" x14ac:dyDescent="0.3">
      <c r="A35" s="51" t="s">
        <v>96</v>
      </c>
      <c r="B35" s="52"/>
      <c r="C35" s="83">
        <v>625</v>
      </c>
      <c r="D35" s="83">
        <v>149</v>
      </c>
      <c r="E35" s="83">
        <v>476</v>
      </c>
      <c r="F35" s="54" t="str">
        <f t="shared" si="5"/>
        <v>BAYER LUCIFER 160 GM-pcs</v>
      </c>
      <c r="G35" s="30" t="s">
        <v>159</v>
      </c>
      <c r="I35" s="56" t="s">
        <v>169</v>
      </c>
      <c r="J35" s="57"/>
      <c r="K35" s="57"/>
      <c r="L35" s="57"/>
      <c r="M35" s="57"/>
    </row>
    <row r="36" spans="1:13" x14ac:dyDescent="0.3">
      <c r="A36" s="51" t="s">
        <v>97</v>
      </c>
      <c r="B36" s="83">
        <v>1</v>
      </c>
      <c r="C36" s="52"/>
      <c r="D36" s="83">
        <v>1</v>
      </c>
      <c r="E36" s="52"/>
      <c r="F36" s="54" t="str">
        <f t="shared" si="5"/>
        <v>BAYER MELODY 100GM UNIT-pcs</v>
      </c>
      <c r="G36" s="30" t="s">
        <v>160</v>
      </c>
      <c r="I36" s="56" t="s">
        <v>177</v>
      </c>
      <c r="J36" s="57">
        <v>39634</v>
      </c>
      <c r="K36" s="57">
        <v>103330</v>
      </c>
      <c r="L36" s="57">
        <v>103764</v>
      </c>
      <c r="M36" s="57">
        <v>39200</v>
      </c>
    </row>
    <row r="37" spans="1:13" x14ac:dyDescent="0.3">
      <c r="A37" s="51" t="s">
        <v>98</v>
      </c>
      <c r="B37" s="52"/>
      <c r="C37" s="81">
        <v>800</v>
      </c>
      <c r="D37" s="81">
        <v>800</v>
      </c>
      <c r="E37" s="52"/>
      <c r="F37" s="54" t="str">
        <f t="shared" ref="F37:F38" si="6">TRIM(A37&amp;"-klr")</f>
        <v>BAYER MONCEREN 1LT-klr</v>
      </c>
      <c r="G37" s="30" t="s">
        <v>161</v>
      </c>
      <c r="I37" s="56" t="s">
        <v>176</v>
      </c>
      <c r="J37" s="57"/>
      <c r="K37" s="57">
        <v>10</v>
      </c>
      <c r="L37" s="57">
        <v>5</v>
      </c>
      <c r="M37" s="57">
        <v>5</v>
      </c>
    </row>
    <row r="38" spans="1:13" x14ac:dyDescent="0.3">
      <c r="A38" s="51" t="s">
        <v>99</v>
      </c>
      <c r="B38" s="52"/>
      <c r="C38" s="81">
        <v>200</v>
      </c>
      <c r="D38" s="81">
        <v>200</v>
      </c>
      <c r="E38" s="52"/>
      <c r="F38" s="54" t="str">
        <f t="shared" si="6"/>
        <v>BAYER MONCEREN 500ML-klr</v>
      </c>
      <c r="G38" s="30" t="s">
        <v>162</v>
      </c>
      <c r="I38" s="56" t="s">
        <v>174</v>
      </c>
      <c r="J38" s="57"/>
      <c r="K38" s="57"/>
      <c r="L38" s="57"/>
      <c r="M38" s="57"/>
    </row>
    <row r="39" spans="1:13" x14ac:dyDescent="0.3">
      <c r="A39" s="51" t="s">
        <v>100</v>
      </c>
      <c r="B39" s="82">
        <v>5</v>
      </c>
      <c r="C39" s="52"/>
      <c r="D39" s="82">
        <v>5</v>
      </c>
      <c r="E39" s="52"/>
      <c r="F39" s="54" t="str">
        <f t="shared" si="0"/>
        <v>BAYER NATIVO 100GM-kgs</v>
      </c>
      <c r="G39" s="30" t="s">
        <v>163</v>
      </c>
      <c r="I39" s="56" t="s">
        <v>175</v>
      </c>
      <c r="J39" s="57">
        <v>2880</v>
      </c>
      <c r="K39" s="57">
        <v>14660</v>
      </c>
      <c r="L39" s="57">
        <v>10657</v>
      </c>
      <c r="M39" s="57">
        <v>6883</v>
      </c>
    </row>
    <row r="40" spans="1:13" x14ac:dyDescent="0.3">
      <c r="A40" s="51" t="s">
        <v>101</v>
      </c>
      <c r="B40" s="82">
        <v>10</v>
      </c>
      <c r="C40" s="82">
        <v>70</v>
      </c>
      <c r="D40" s="82">
        <v>32</v>
      </c>
      <c r="E40" s="82">
        <v>48</v>
      </c>
      <c r="F40" s="54" t="str">
        <f t="shared" si="0"/>
        <v>BAYER NATIVO 1KG-kgs</v>
      </c>
      <c r="G40" s="30" t="s">
        <v>164</v>
      </c>
      <c r="I40" s="56" t="s">
        <v>179</v>
      </c>
      <c r="J40" s="57"/>
      <c r="K40" s="57">
        <v>942</v>
      </c>
      <c r="L40" s="57">
        <v>822</v>
      </c>
      <c r="M40" s="57">
        <v>120</v>
      </c>
    </row>
    <row r="41" spans="1:13" x14ac:dyDescent="0.3">
      <c r="A41" s="51" t="s">
        <v>102</v>
      </c>
      <c r="B41" s="52"/>
      <c r="C41" s="82">
        <v>10</v>
      </c>
      <c r="D41" s="82">
        <v>1.25</v>
      </c>
      <c r="E41" s="82">
        <v>8.75</v>
      </c>
      <c r="F41" s="54" t="str">
        <f t="shared" si="0"/>
        <v>BAYER NATIVO 250 GM-kgs</v>
      </c>
      <c r="G41" s="30" t="s">
        <v>165</v>
      </c>
      <c r="I41" s="56" t="s">
        <v>180</v>
      </c>
      <c r="J41" s="57"/>
      <c r="K41" s="57">
        <v>10</v>
      </c>
      <c r="L41" s="57">
        <v>10</v>
      </c>
      <c r="M41" s="57"/>
    </row>
    <row r="42" spans="1:13" x14ac:dyDescent="0.3">
      <c r="A42" s="51" t="s">
        <v>103</v>
      </c>
      <c r="B42" s="52"/>
      <c r="C42" s="52"/>
      <c r="D42" s="52"/>
      <c r="E42" s="52"/>
      <c r="F42" s="54" t="str">
        <f t="shared" si="0"/>
        <v>BAYER NATIVO 500GM-kgs</v>
      </c>
      <c r="G42" s="30" t="s">
        <v>166</v>
      </c>
      <c r="I42" s="56" t="s">
        <v>181</v>
      </c>
      <c r="J42" s="57">
        <v>40</v>
      </c>
      <c r="K42" s="57">
        <v>-10</v>
      </c>
      <c r="L42" s="57">
        <v>30</v>
      </c>
      <c r="M42" s="57"/>
    </row>
    <row r="43" spans="1:13" x14ac:dyDescent="0.3">
      <c r="A43" s="51" t="s">
        <v>104</v>
      </c>
      <c r="B43" s="52"/>
      <c r="C43" s="52"/>
      <c r="D43" s="52"/>
      <c r="E43" s="52"/>
      <c r="F43" s="54" t="str">
        <f t="shared" ref="F43:F49" si="7">TRIM(A43&amp;"-pcs")</f>
        <v>BAYER NATIVO 50GM/UNIT-pcs</v>
      </c>
      <c r="G43" s="30" t="s">
        <v>167</v>
      </c>
      <c r="I43" s="56" t="s">
        <v>182</v>
      </c>
      <c r="J43" s="57">
        <v>10</v>
      </c>
      <c r="K43" s="57">
        <v>-10</v>
      </c>
      <c r="L43" s="57"/>
      <c r="M43" s="57"/>
    </row>
    <row r="44" spans="1:13" x14ac:dyDescent="0.3">
      <c r="A44" s="51" t="s">
        <v>105</v>
      </c>
      <c r="B44" s="81">
        <v>9.9</v>
      </c>
      <c r="C44" s="81">
        <v>35</v>
      </c>
      <c r="D44" s="81">
        <v>30.1</v>
      </c>
      <c r="E44" s="81">
        <v>14.8</v>
      </c>
      <c r="F44" s="54" t="str">
        <f t="shared" ref="F44:F47" si="8">TRIM(A44&amp;"-klr")</f>
        <v>BAYER PLANOFIX 100ML-klr</v>
      </c>
      <c r="G44" s="30" t="s">
        <v>168</v>
      </c>
      <c r="I44" s="56" t="s">
        <v>183</v>
      </c>
      <c r="J44" s="57">
        <v>60</v>
      </c>
      <c r="K44" s="57">
        <v>-10</v>
      </c>
      <c r="L44" s="57">
        <v>50</v>
      </c>
      <c r="M44" s="57"/>
    </row>
    <row r="45" spans="1:13" x14ac:dyDescent="0.3">
      <c r="A45" s="51" t="s">
        <v>106</v>
      </c>
      <c r="B45" s="52"/>
      <c r="C45" s="52"/>
      <c r="D45" s="52"/>
      <c r="E45" s="52"/>
      <c r="F45" s="54" t="str">
        <f t="shared" si="8"/>
        <v>BAYER PLANOFIX 1LT-klr</v>
      </c>
      <c r="G45" s="30" t="s">
        <v>169</v>
      </c>
      <c r="I45" s="56" t="s">
        <v>131</v>
      </c>
      <c r="J45" s="57"/>
      <c r="K45" s="57">
        <v>40</v>
      </c>
      <c r="L45" s="57"/>
      <c r="M45" s="57">
        <v>40</v>
      </c>
    </row>
    <row r="46" spans="1:13" x14ac:dyDescent="0.3">
      <c r="A46" s="51" t="s">
        <v>107</v>
      </c>
      <c r="B46" s="52"/>
      <c r="C46" s="52"/>
      <c r="D46" s="52"/>
      <c r="E46" s="52"/>
      <c r="F46" s="54" t="str">
        <f t="shared" si="8"/>
        <v>BAYER RAFT 250ML-klr</v>
      </c>
      <c r="G46" s="30" t="s">
        <v>170</v>
      </c>
      <c r="I46" s="56" t="s">
        <v>138</v>
      </c>
      <c r="J46" s="57"/>
      <c r="K46" s="57">
        <v>4</v>
      </c>
      <c r="L46" s="57">
        <v>4</v>
      </c>
      <c r="M46" s="57"/>
    </row>
    <row r="47" spans="1:13" x14ac:dyDescent="0.3">
      <c r="A47" s="51" t="s">
        <v>108</v>
      </c>
      <c r="B47" s="81">
        <v>7</v>
      </c>
      <c r="C47" s="52"/>
      <c r="D47" s="81">
        <v>2</v>
      </c>
      <c r="E47" s="81">
        <v>5</v>
      </c>
      <c r="F47" s="54" t="str">
        <f t="shared" si="8"/>
        <v>BAYER RAXIL 100ML-klr</v>
      </c>
      <c r="G47" s="30" t="s">
        <v>171</v>
      </c>
      <c r="I47" s="56" t="s">
        <v>140</v>
      </c>
      <c r="J47" s="57">
        <v>5</v>
      </c>
      <c r="K47" s="57">
        <v>80</v>
      </c>
      <c r="L47" s="57">
        <v>85</v>
      </c>
      <c r="M47" s="57"/>
    </row>
    <row r="48" spans="1:13" x14ac:dyDescent="0.3">
      <c r="A48" s="51" t="s">
        <v>109</v>
      </c>
      <c r="B48" s="83">
        <v>248</v>
      </c>
      <c r="C48" s="52"/>
      <c r="D48" s="83">
        <v>148</v>
      </c>
      <c r="E48" s="83">
        <v>100</v>
      </c>
      <c r="F48" s="54" t="str">
        <f t="shared" si="7"/>
        <v>BAYER RAXIL EASY 20*13.4 ML/UNIT-pcs</v>
      </c>
      <c r="G48" s="30" t="s">
        <v>172</v>
      </c>
      <c r="I48" s="56" t="s">
        <v>142</v>
      </c>
      <c r="J48" s="57"/>
      <c r="K48" s="57"/>
      <c r="L48" s="57"/>
      <c r="M48" s="57"/>
    </row>
    <row r="49" spans="1:13" x14ac:dyDescent="0.3">
      <c r="A49" s="51" t="s">
        <v>110</v>
      </c>
      <c r="B49" s="81">
        <v>4.5</v>
      </c>
      <c r="C49" s="52"/>
      <c r="D49" s="81">
        <v>0.3</v>
      </c>
      <c r="E49" s="81">
        <v>4.2</v>
      </c>
      <c r="F49" s="54" t="str">
        <f>TRIM(A49&amp;"-klr")</f>
        <v>BAYER RAXIL EASY 50ML-klr</v>
      </c>
      <c r="G49" s="30" t="s">
        <v>173</v>
      </c>
      <c r="I49" s="56" t="s">
        <v>145</v>
      </c>
      <c r="J49" s="57">
        <v>100</v>
      </c>
      <c r="K49" s="57"/>
      <c r="L49" s="57">
        <v>72</v>
      </c>
      <c r="M49" s="57">
        <v>28</v>
      </c>
    </row>
    <row r="50" spans="1:13" x14ac:dyDescent="0.3">
      <c r="A50" s="51" t="s">
        <v>111</v>
      </c>
      <c r="B50" s="52"/>
      <c r="C50" s="52"/>
      <c r="D50" s="52"/>
      <c r="E50" s="52"/>
      <c r="F50" s="54" t="str">
        <f t="shared" si="0"/>
        <v>BAYER REAGENT 1KG-kgs</v>
      </c>
      <c r="G50" s="30" t="s">
        <v>174</v>
      </c>
      <c r="I50" s="56" t="s">
        <v>152</v>
      </c>
      <c r="J50" s="57"/>
      <c r="K50" s="57">
        <v>800</v>
      </c>
      <c r="L50" s="57">
        <v>700</v>
      </c>
      <c r="M50" s="57">
        <v>100</v>
      </c>
    </row>
    <row r="51" spans="1:13" x14ac:dyDescent="0.3">
      <c r="A51" s="51" t="s">
        <v>112</v>
      </c>
      <c r="B51" s="82">
        <v>2880</v>
      </c>
      <c r="C51" s="82">
        <v>14660</v>
      </c>
      <c r="D51" s="82">
        <v>10657</v>
      </c>
      <c r="E51" s="82">
        <v>6883</v>
      </c>
      <c r="F51" s="54" t="str">
        <f t="shared" si="0"/>
        <v>BAYER REAGENT ULTRA 4KG-kgs</v>
      </c>
      <c r="G51" s="30" t="s">
        <v>175</v>
      </c>
      <c r="I51" s="56" t="s">
        <v>157</v>
      </c>
      <c r="J51" s="57">
        <v>1</v>
      </c>
      <c r="K51" s="57"/>
      <c r="L51" s="57">
        <v>1</v>
      </c>
      <c r="M51" s="57"/>
    </row>
    <row r="52" spans="1:13" x14ac:dyDescent="0.3">
      <c r="A52" s="51" t="s">
        <v>113</v>
      </c>
      <c r="B52" s="52"/>
      <c r="C52" s="81">
        <v>10</v>
      </c>
      <c r="D52" s="81">
        <v>5</v>
      </c>
      <c r="E52" s="81">
        <v>5</v>
      </c>
      <c r="F52" s="54" t="str">
        <f>TRIM(A52&amp;"-klr")</f>
        <v>BAYER REGENT 100ML-klr</v>
      </c>
      <c r="G52" s="30" t="s">
        <v>176</v>
      </c>
      <c r="I52" s="56" t="s">
        <v>159</v>
      </c>
      <c r="J52" s="57"/>
      <c r="K52" s="57">
        <v>625</v>
      </c>
      <c r="L52" s="57">
        <v>149</v>
      </c>
      <c r="M52" s="57">
        <v>476</v>
      </c>
    </row>
    <row r="53" spans="1:13" x14ac:dyDescent="0.3">
      <c r="A53" s="51" t="s">
        <v>114</v>
      </c>
      <c r="B53" s="82">
        <v>39634</v>
      </c>
      <c r="C53" s="82">
        <v>103330</v>
      </c>
      <c r="D53" s="82">
        <v>103764</v>
      </c>
      <c r="E53" s="82">
        <v>39200</v>
      </c>
      <c r="F53" s="54" t="str">
        <f t="shared" si="0"/>
        <v>BAYER REGENT 5KG-kgs</v>
      </c>
      <c r="G53" s="30" t="s">
        <v>177</v>
      </c>
      <c r="I53" s="56" t="s">
        <v>161</v>
      </c>
      <c r="J53" s="57"/>
      <c r="K53" s="57">
        <v>800</v>
      </c>
      <c r="L53" s="57">
        <v>800</v>
      </c>
      <c r="M53" s="57"/>
    </row>
    <row r="54" spans="1:13" x14ac:dyDescent="0.3">
      <c r="A54" s="51" t="s">
        <v>115</v>
      </c>
      <c r="B54" s="52"/>
      <c r="C54" s="82">
        <v>1500</v>
      </c>
      <c r="D54" s="52"/>
      <c r="E54" s="82">
        <v>1500</v>
      </c>
      <c r="F54" s="54" t="str">
        <f t="shared" si="0"/>
        <v>BAYER REGENT ULTRA 1KG-kgs</v>
      </c>
      <c r="G54" s="30" t="s">
        <v>178</v>
      </c>
      <c r="I54" s="56" t="s">
        <v>162</v>
      </c>
      <c r="J54" s="57"/>
      <c r="K54" s="57">
        <v>200</v>
      </c>
      <c r="L54" s="57">
        <v>200</v>
      </c>
      <c r="M54" s="57"/>
    </row>
    <row r="55" spans="1:13" x14ac:dyDescent="0.3">
      <c r="A55" s="51" t="s">
        <v>116</v>
      </c>
      <c r="B55" s="52"/>
      <c r="C55" s="82">
        <v>942</v>
      </c>
      <c r="D55" s="82">
        <v>822</v>
      </c>
      <c r="E55" s="82">
        <v>120</v>
      </c>
      <c r="F55" s="54" t="str">
        <f t="shared" si="0"/>
        <v>BAYER SENCOR 100GM-kgs</v>
      </c>
      <c r="G55" s="30" t="s">
        <v>179</v>
      </c>
      <c r="I55" s="56" t="s">
        <v>170</v>
      </c>
      <c r="J55" s="57"/>
      <c r="K55" s="57"/>
      <c r="L55" s="57"/>
      <c r="M55" s="57"/>
    </row>
    <row r="56" spans="1:13" x14ac:dyDescent="0.3">
      <c r="A56" s="51" t="s">
        <v>117</v>
      </c>
      <c r="B56" s="52"/>
      <c r="C56" s="81">
        <v>10</v>
      </c>
      <c r="D56" s="81">
        <v>10</v>
      </c>
      <c r="E56" s="52"/>
      <c r="F56" s="54" t="str">
        <f t="shared" ref="F56:F59" si="9">TRIM(A56&amp;"-klr")</f>
        <v>BAYER SOLOMON 100ML-klr</v>
      </c>
      <c r="G56" s="30" t="s">
        <v>180</v>
      </c>
      <c r="I56" s="56" t="s">
        <v>171</v>
      </c>
      <c r="J56" s="57">
        <v>7</v>
      </c>
      <c r="K56" s="57"/>
      <c r="L56" s="57">
        <v>2</v>
      </c>
      <c r="M56" s="57">
        <v>5</v>
      </c>
    </row>
    <row r="57" spans="1:13" x14ac:dyDescent="0.3">
      <c r="A57" s="51" t="s">
        <v>118</v>
      </c>
      <c r="B57" s="81">
        <v>40</v>
      </c>
      <c r="C57" s="81">
        <v>-10</v>
      </c>
      <c r="D57" s="81">
        <v>30</v>
      </c>
      <c r="E57" s="52"/>
      <c r="F57" s="54" t="str">
        <f t="shared" si="9"/>
        <v>BAYER SOLOMON 1LT-klr</v>
      </c>
      <c r="G57" s="30" t="s">
        <v>181</v>
      </c>
      <c r="I57" s="56" t="s">
        <v>172</v>
      </c>
      <c r="J57" s="57">
        <v>248</v>
      </c>
      <c r="K57" s="57"/>
      <c r="L57" s="57">
        <v>148</v>
      </c>
      <c r="M57" s="57">
        <v>100</v>
      </c>
    </row>
    <row r="58" spans="1:13" x14ac:dyDescent="0.3">
      <c r="A58" s="51" t="s">
        <v>119</v>
      </c>
      <c r="B58" s="81">
        <v>10</v>
      </c>
      <c r="C58" s="81">
        <v>-10</v>
      </c>
      <c r="D58" s="52"/>
      <c r="E58" s="52"/>
      <c r="F58" s="54" t="str">
        <f t="shared" si="9"/>
        <v>BAYER SOLOMON 250ML-klr</v>
      </c>
      <c r="G58" s="30" t="s">
        <v>182</v>
      </c>
      <c r="I58" s="56" t="s">
        <v>173</v>
      </c>
      <c r="J58" s="57">
        <v>4.5</v>
      </c>
      <c r="K58" s="57"/>
      <c r="L58" s="57">
        <v>0.3</v>
      </c>
      <c r="M58" s="57">
        <v>4.2</v>
      </c>
    </row>
    <row r="59" spans="1:13" x14ac:dyDescent="0.3">
      <c r="A59" s="51" t="s">
        <v>120</v>
      </c>
      <c r="B59" s="81">
        <v>60</v>
      </c>
      <c r="C59" s="81">
        <v>-10</v>
      </c>
      <c r="D59" s="81">
        <v>50</v>
      </c>
      <c r="E59" s="52"/>
      <c r="F59" s="54" t="str">
        <f t="shared" si="9"/>
        <v>BAYER SOLOMON 500ML-klr</v>
      </c>
      <c r="G59" s="30" t="s">
        <v>183</v>
      </c>
      <c r="I59" s="56" t="s">
        <v>178</v>
      </c>
      <c r="J59" s="57"/>
      <c r="K59" s="57">
        <v>1500</v>
      </c>
      <c r="L59" s="57"/>
      <c r="M59" s="57">
        <v>1500</v>
      </c>
    </row>
    <row r="60" spans="1:13" x14ac:dyDescent="0.3">
      <c r="A60" s="51" t="s">
        <v>121</v>
      </c>
      <c r="B60" s="83">
        <v>200</v>
      </c>
      <c r="C60" s="52"/>
      <c r="D60" s="83">
        <v>200</v>
      </c>
      <c r="E60" s="52"/>
      <c r="F60" s="54" t="str">
        <f t="shared" ref="F56:F60" si="10">TRIM(A60&amp;"-pcs")</f>
        <v>BAYER TOPSTAR 22.5GM-pcs</v>
      </c>
      <c r="G60" s="30" t="s">
        <v>184</v>
      </c>
      <c r="I60" s="56" t="s">
        <v>184</v>
      </c>
      <c r="J60" s="57">
        <v>200</v>
      </c>
      <c r="K60" s="57"/>
      <c r="L60" s="57">
        <v>200</v>
      </c>
      <c r="M60" s="57"/>
    </row>
    <row r="61" spans="1:13" x14ac:dyDescent="0.3">
      <c r="A61" s="51" t="s">
        <v>122</v>
      </c>
      <c r="B61" s="78"/>
      <c r="C61" s="84">
        <v>102</v>
      </c>
      <c r="D61" s="84">
        <v>102</v>
      </c>
      <c r="E61" s="78"/>
      <c r="F61" s="54" t="str">
        <f t="shared" si="0"/>
        <v>BAYER 6633 PADDY 3KG-kgs</v>
      </c>
      <c r="G61" s="30" t="s">
        <v>185</v>
      </c>
      <c r="I61" s="56" t="s">
        <v>185</v>
      </c>
      <c r="J61" s="57"/>
      <c r="K61" s="57">
        <v>102</v>
      </c>
      <c r="L61" s="57">
        <v>102</v>
      </c>
      <c r="M61" s="57"/>
    </row>
    <row r="62" spans="1:13" x14ac:dyDescent="0.3">
      <c r="A62" s="51" t="s">
        <v>123</v>
      </c>
      <c r="B62" s="52"/>
      <c r="C62" s="82">
        <v>479</v>
      </c>
      <c r="D62" s="82">
        <v>477</v>
      </c>
      <c r="E62" s="82">
        <v>2</v>
      </c>
      <c r="F62" s="54" t="str">
        <f t="shared" si="0"/>
        <v>BAYER MUSTARD 5111 .500GM-kgs</v>
      </c>
      <c r="G62" s="30" t="s">
        <v>186</v>
      </c>
      <c r="I62" s="56" t="s">
        <v>186</v>
      </c>
      <c r="J62" s="57"/>
      <c r="K62" s="57">
        <v>479</v>
      </c>
      <c r="L62" s="57">
        <v>477</v>
      </c>
      <c r="M62" s="57">
        <v>2</v>
      </c>
    </row>
    <row r="63" spans="1:13" x14ac:dyDescent="0.3">
      <c r="A63" s="51" t="s">
        <v>124</v>
      </c>
      <c r="B63" s="52"/>
      <c r="C63" s="82">
        <v>1724</v>
      </c>
      <c r="D63" s="82">
        <v>1714</v>
      </c>
      <c r="E63" s="82">
        <v>10</v>
      </c>
      <c r="F63" s="54" t="str">
        <f t="shared" si="0"/>
        <v>BAYER MUSTARD 5222 1KG-kgs</v>
      </c>
      <c r="G63" s="30" t="s">
        <v>187</v>
      </c>
      <c r="I63" s="56" t="s">
        <v>187</v>
      </c>
      <c r="J63" s="57"/>
      <c r="K63" s="57">
        <v>1724</v>
      </c>
      <c r="L63" s="57">
        <v>1714</v>
      </c>
      <c r="M63" s="57">
        <v>10</v>
      </c>
    </row>
    <row r="64" spans="1:13" x14ac:dyDescent="0.3">
      <c r="A64" s="51" t="s">
        <v>125</v>
      </c>
      <c r="B64" s="82">
        <v>682.95</v>
      </c>
      <c r="C64" s="82">
        <v>150</v>
      </c>
      <c r="D64" s="82">
        <v>832.95</v>
      </c>
      <c r="E64" s="52"/>
      <c r="F64" s="54" t="str">
        <f t="shared" si="0"/>
        <v>BAYER MUSTARD 5222 500GM-kgs</v>
      </c>
      <c r="G64" s="30" t="s">
        <v>188</v>
      </c>
      <c r="I64" s="56" t="s">
        <v>188</v>
      </c>
      <c r="J64" s="57">
        <v>682.95</v>
      </c>
      <c r="K64" s="57">
        <v>150</v>
      </c>
      <c r="L64" s="57">
        <v>832.95</v>
      </c>
      <c r="M64" s="57"/>
    </row>
    <row r="65" spans="1:13" x14ac:dyDescent="0.3">
      <c r="A65" s="51" t="s">
        <v>126</v>
      </c>
      <c r="B65" s="52"/>
      <c r="C65" s="82">
        <v>101</v>
      </c>
      <c r="D65" s="82">
        <v>101</v>
      </c>
      <c r="E65" s="52"/>
      <c r="F65" s="54" t="str">
        <f t="shared" si="0"/>
        <v>BAYER MUSTARD 5232 1KG-kgs</v>
      </c>
      <c r="G65" s="30" t="s">
        <v>189</v>
      </c>
      <c r="I65" s="56" t="s">
        <v>189</v>
      </c>
      <c r="J65" s="57"/>
      <c r="K65" s="57">
        <v>101</v>
      </c>
      <c r="L65" s="57">
        <v>101</v>
      </c>
      <c r="M65" s="57"/>
    </row>
    <row r="66" spans="1:13" x14ac:dyDescent="0.3">
      <c r="A66" s="51" t="s">
        <v>127</v>
      </c>
      <c r="B66" s="52"/>
      <c r="C66" s="82">
        <v>891</v>
      </c>
      <c r="D66" s="82">
        <v>891</v>
      </c>
      <c r="E66" s="52"/>
      <c r="F66" s="54" t="str">
        <f t="shared" si="0"/>
        <v>BAYER PADDY 6129 GOLD 3KG-kgs</v>
      </c>
      <c r="G66" s="30" t="s">
        <v>190</v>
      </c>
      <c r="I66" s="56" t="s">
        <v>190</v>
      </c>
      <c r="J66" s="57"/>
      <c r="K66" s="57">
        <v>891</v>
      </c>
      <c r="L66" s="57">
        <v>891</v>
      </c>
      <c r="M66" s="57"/>
    </row>
    <row r="67" spans="1:13" x14ac:dyDescent="0.3">
      <c r="A67" s="51" t="s">
        <v>128</v>
      </c>
      <c r="B67" s="52"/>
      <c r="C67" s="82">
        <v>14622</v>
      </c>
      <c r="D67" s="82">
        <v>14622</v>
      </c>
      <c r="E67" s="52"/>
      <c r="F67" s="54" t="str">
        <f t="shared" ref="F67:F69" si="11">TRIM(A67&amp;"-kgs")</f>
        <v>BAYER PADDY 6444 GOLD 3KG-kgs</v>
      </c>
      <c r="G67" s="30" t="s">
        <v>191</v>
      </c>
      <c r="I67" s="56" t="s">
        <v>191</v>
      </c>
      <c r="J67" s="57"/>
      <c r="K67" s="57">
        <v>14622</v>
      </c>
      <c r="L67" s="57">
        <v>14622</v>
      </c>
      <c r="M67" s="57"/>
    </row>
    <row r="68" spans="1:13" x14ac:dyDescent="0.3">
      <c r="A68" s="51" t="s">
        <v>129</v>
      </c>
      <c r="B68" s="52"/>
      <c r="C68" s="82">
        <v>15</v>
      </c>
      <c r="D68" s="82">
        <v>15</v>
      </c>
      <c r="E68" s="52"/>
      <c r="F68" s="54" t="str">
        <f t="shared" si="11"/>
        <v>PADDY 6129 3KG-kgs</v>
      </c>
      <c r="G68" s="30" t="s">
        <v>192</v>
      </c>
      <c r="I68" s="56" t="s">
        <v>192</v>
      </c>
      <c r="J68" s="57"/>
      <c r="K68" s="57">
        <v>15</v>
      </c>
      <c r="L68" s="57">
        <v>15</v>
      </c>
      <c r="M68" s="57"/>
    </row>
    <row r="69" spans="1:13" x14ac:dyDescent="0.3">
      <c r="A69" s="51" t="s">
        <v>130</v>
      </c>
      <c r="B69" s="52"/>
      <c r="C69" s="82">
        <v>1865</v>
      </c>
      <c r="D69" s="82">
        <v>1865</v>
      </c>
      <c r="E69" s="52"/>
      <c r="F69" s="54" t="str">
        <f t="shared" si="11"/>
        <v>PADDY 6444 GOLD 1KG-kgs</v>
      </c>
      <c r="G69" s="30" t="s">
        <v>193</v>
      </c>
      <c r="I69" s="56" t="s">
        <v>193</v>
      </c>
      <c r="J69" s="57"/>
      <c r="K69" s="57">
        <v>1865</v>
      </c>
      <c r="L69" s="57">
        <v>1865</v>
      </c>
      <c r="M69" s="57"/>
    </row>
    <row r="70" spans="1:13" x14ac:dyDescent="0.3">
      <c r="A70" s="51"/>
      <c r="B70" s="52"/>
      <c r="C70" s="52"/>
      <c r="D70" s="52"/>
      <c r="E70" s="62"/>
      <c r="F70" s="54"/>
      <c r="I70" s="56" t="s">
        <v>26</v>
      </c>
      <c r="J70" s="57">
        <v>49867.95</v>
      </c>
      <c r="K70" s="57">
        <v>146878.39999999999</v>
      </c>
      <c r="L70" s="57">
        <v>142563.6</v>
      </c>
      <c r="M70" s="57">
        <v>54182.75</v>
      </c>
    </row>
    <row r="71" spans="1:13" x14ac:dyDescent="0.3">
      <c r="A71" s="51"/>
      <c r="B71" s="52"/>
      <c r="C71" s="52"/>
      <c r="D71" s="52"/>
      <c r="E71" s="52"/>
      <c r="F71" s="54"/>
    </row>
    <row r="72" spans="1:13" x14ac:dyDescent="0.3">
      <c r="A72" s="51"/>
      <c r="B72" s="62"/>
      <c r="C72" s="62"/>
      <c r="D72" s="62"/>
      <c r="E72" s="62"/>
      <c r="F72" s="54"/>
    </row>
    <row r="73" spans="1:13" x14ac:dyDescent="0.3">
      <c r="A73" s="51"/>
      <c r="B73" s="62"/>
      <c r="C73" s="62"/>
      <c r="D73" s="62"/>
      <c r="E73" s="62"/>
      <c r="F73" s="54"/>
    </row>
    <row r="74" spans="1:13" x14ac:dyDescent="0.3">
      <c r="A74" s="51"/>
      <c r="B74" s="52"/>
      <c r="C74" s="52"/>
      <c r="D74" s="52"/>
      <c r="E74" s="62"/>
      <c r="F74" s="54"/>
    </row>
    <row r="75" spans="1:13" x14ac:dyDescent="0.3">
      <c r="A75" s="51"/>
      <c r="B75" s="62"/>
      <c r="C75" s="62"/>
      <c r="D75" s="62"/>
      <c r="E75" s="62"/>
      <c r="F75" s="54"/>
    </row>
    <row r="76" spans="1:13" x14ac:dyDescent="0.3">
      <c r="A76" s="51"/>
      <c r="B76" s="52"/>
      <c r="C76" s="52"/>
      <c r="D76" s="52"/>
      <c r="E76" s="62"/>
      <c r="F76" s="54"/>
    </row>
    <row r="77" spans="1:13" x14ac:dyDescent="0.3">
      <c r="A77" s="51"/>
      <c r="B77" s="52"/>
      <c r="C77" s="52"/>
      <c r="D77" s="52"/>
      <c r="E77" s="62"/>
      <c r="F77" s="54"/>
    </row>
    <row r="78" spans="1:13" x14ac:dyDescent="0.3">
      <c r="A78" s="51"/>
      <c r="B78" s="52"/>
      <c r="C78" s="52"/>
      <c r="D78" s="52"/>
      <c r="E78" s="62"/>
      <c r="F78" s="54"/>
    </row>
    <row r="79" spans="1:13" x14ac:dyDescent="0.3">
      <c r="A79" s="51"/>
      <c r="B79" s="62"/>
      <c r="C79" s="62"/>
      <c r="D79" s="62"/>
      <c r="E79" s="62"/>
      <c r="F79" s="54"/>
    </row>
    <row r="80" spans="1:13" x14ac:dyDescent="0.3">
      <c r="A80" s="51"/>
      <c r="B80" s="62"/>
      <c r="C80" s="62"/>
      <c r="D80" s="62"/>
      <c r="E80" s="52"/>
      <c r="F80" s="54"/>
    </row>
    <row r="81" spans="1:6" x14ac:dyDescent="0.3">
      <c r="A81" s="51"/>
      <c r="B81" s="62"/>
      <c r="C81" s="62"/>
      <c r="D81" s="62"/>
      <c r="E81" s="62"/>
      <c r="F81" s="54"/>
    </row>
    <row r="82" spans="1:6" x14ac:dyDescent="0.3">
      <c r="A82" s="51"/>
      <c r="B82" s="62"/>
      <c r="C82" s="62"/>
      <c r="D82" s="62"/>
      <c r="E82" s="62"/>
      <c r="F82" s="54"/>
    </row>
    <row r="83" spans="1:6" x14ac:dyDescent="0.3">
      <c r="A83" s="51"/>
      <c r="B83" s="62"/>
      <c r="C83" s="62"/>
      <c r="D83" s="62"/>
      <c r="E83" s="62"/>
      <c r="F83" s="54"/>
    </row>
    <row r="84" spans="1:6" x14ac:dyDescent="0.3">
      <c r="A84" s="51"/>
      <c r="B84" s="62"/>
      <c r="C84" s="62"/>
      <c r="D84" s="62"/>
      <c r="E84" s="62"/>
      <c r="F84" s="54"/>
    </row>
    <row r="85" spans="1:6" x14ac:dyDescent="0.3">
      <c r="A85" s="51"/>
      <c r="B85" s="52"/>
      <c r="C85" s="52"/>
      <c r="D85" s="52"/>
      <c r="E85" s="62"/>
      <c r="F85" s="54"/>
    </row>
    <row r="86" spans="1:6" x14ac:dyDescent="0.3">
      <c r="A86" s="51"/>
      <c r="B86" s="62"/>
      <c r="C86" s="62"/>
      <c r="D86" s="62"/>
      <c r="E86" s="52"/>
      <c r="F86" s="54"/>
    </row>
    <row r="87" spans="1:6" x14ac:dyDescent="0.3">
      <c r="A87" s="51"/>
      <c r="B87" s="62"/>
      <c r="C87" s="62"/>
      <c r="D87" s="62"/>
      <c r="E87" s="62"/>
      <c r="F87" s="54"/>
    </row>
    <row r="88" spans="1:6" x14ac:dyDescent="0.3">
      <c r="A88" s="51"/>
      <c r="B88" s="62"/>
      <c r="C88" s="62"/>
      <c r="D88" s="62"/>
      <c r="E88" s="62"/>
      <c r="F88" s="54"/>
    </row>
    <row r="89" spans="1:6" x14ac:dyDescent="0.3">
      <c r="A89" s="51"/>
      <c r="B89" s="62"/>
      <c r="C89" s="62"/>
      <c r="D89" s="62"/>
      <c r="E89" s="62"/>
      <c r="F89" s="54"/>
    </row>
    <row r="90" spans="1:6" x14ac:dyDescent="0.3">
      <c r="A90" s="51"/>
      <c r="B90" s="62"/>
      <c r="C90" s="62"/>
      <c r="D90" s="62"/>
      <c r="E90" s="62"/>
      <c r="F90" s="54"/>
    </row>
    <row r="91" spans="1:6" x14ac:dyDescent="0.3">
      <c r="A91" s="51"/>
      <c r="B91" s="62"/>
      <c r="C91" s="62"/>
      <c r="D91" s="62"/>
      <c r="E91" s="62"/>
      <c r="F91" s="54"/>
    </row>
    <row r="92" spans="1:6" x14ac:dyDescent="0.3">
      <c r="A92" s="51"/>
      <c r="B92" s="52"/>
      <c r="C92" s="52"/>
      <c r="D92" s="52"/>
      <c r="E92" s="62"/>
      <c r="F92" s="54"/>
    </row>
    <row r="93" spans="1:6" x14ac:dyDescent="0.3">
      <c r="A93" s="51"/>
      <c r="B93" s="62"/>
      <c r="C93" s="62"/>
      <c r="D93" s="62"/>
      <c r="E93" s="62"/>
      <c r="F93" s="54"/>
    </row>
    <row r="94" spans="1:6" x14ac:dyDescent="0.3">
      <c r="A94" s="51"/>
      <c r="B94" s="62"/>
      <c r="C94" s="62"/>
      <c r="D94" s="62"/>
      <c r="E94" s="62"/>
      <c r="F94" s="54"/>
    </row>
    <row r="95" spans="1:6" x14ac:dyDescent="0.3">
      <c r="A95" s="51"/>
      <c r="B95" s="62"/>
      <c r="C95" s="62"/>
      <c r="D95" s="62"/>
      <c r="E95" s="62"/>
      <c r="F95" s="54"/>
    </row>
    <row r="96" spans="1:6" x14ac:dyDescent="0.3">
      <c r="A96" s="51"/>
      <c r="B96" s="52"/>
      <c r="C96" s="52"/>
      <c r="D96" s="52"/>
      <c r="E96" s="62"/>
      <c r="F96" s="54"/>
    </row>
    <row r="97" spans="1:6" x14ac:dyDescent="0.3">
      <c r="A97" s="51"/>
      <c r="B97" s="52"/>
      <c r="C97" s="52"/>
      <c r="D97" s="52"/>
      <c r="E97" s="52"/>
      <c r="F97" s="54"/>
    </row>
    <row r="98" spans="1:6" x14ac:dyDescent="0.3">
      <c r="A98" s="51"/>
      <c r="B98" s="62"/>
      <c r="C98" s="62"/>
      <c r="D98" s="62"/>
      <c r="E98" s="62"/>
      <c r="F98" s="54"/>
    </row>
    <row r="99" spans="1:6" x14ac:dyDescent="0.3">
      <c r="A99" s="51"/>
      <c r="B99" s="62"/>
      <c r="C99" s="62"/>
      <c r="D99" s="62"/>
      <c r="E99" s="62"/>
      <c r="F99" s="54"/>
    </row>
    <row r="100" spans="1:6" x14ac:dyDescent="0.3">
      <c r="A100" s="51"/>
      <c r="B100" s="62"/>
      <c r="C100" s="62"/>
      <c r="D100" s="62"/>
      <c r="E100" s="52"/>
      <c r="F100" s="54"/>
    </row>
    <row r="101" spans="1:6" x14ac:dyDescent="0.3">
      <c r="A101" s="51"/>
      <c r="B101" s="52"/>
      <c r="C101" s="52"/>
      <c r="D101" s="52"/>
      <c r="E101" s="52"/>
      <c r="F101" s="54"/>
    </row>
    <row r="102" spans="1:6" x14ac:dyDescent="0.3">
      <c r="A102" s="51"/>
      <c r="B102" s="62"/>
      <c r="C102" s="62"/>
      <c r="D102" s="62"/>
      <c r="E102" s="62"/>
      <c r="F102" s="54"/>
    </row>
    <row r="103" spans="1:6" x14ac:dyDescent="0.3">
      <c r="A103" s="51"/>
      <c r="B103" s="62"/>
      <c r="C103" s="62"/>
      <c r="D103" s="62"/>
      <c r="E103" s="62"/>
      <c r="F103" s="54"/>
    </row>
    <row r="104" spans="1:6" x14ac:dyDescent="0.3">
      <c r="A104" s="51"/>
      <c r="B104" s="62"/>
      <c r="C104" s="62"/>
      <c r="D104" s="62"/>
      <c r="E104" s="62"/>
      <c r="F104" s="54"/>
    </row>
    <row r="105" spans="1:6" x14ac:dyDescent="0.3">
      <c r="A105" s="51"/>
      <c r="B105" s="62"/>
      <c r="C105" s="62"/>
      <c r="D105" s="62"/>
      <c r="E105" s="62"/>
      <c r="F105" s="54"/>
    </row>
    <row r="106" spans="1:6" x14ac:dyDescent="0.3">
      <c r="A106" s="51"/>
      <c r="B106" s="62"/>
      <c r="C106" s="62"/>
      <c r="D106" s="62"/>
      <c r="E106" s="62"/>
      <c r="F106" s="54"/>
    </row>
    <row r="107" spans="1:6" x14ac:dyDescent="0.3">
      <c r="A107" s="51"/>
      <c r="B107" s="52"/>
      <c r="C107" s="52"/>
      <c r="D107" s="52"/>
      <c r="E107" s="52"/>
      <c r="F107" s="54"/>
    </row>
    <row r="108" spans="1:6" x14ac:dyDescent="0.3">
      <c r="A108" s="51"/>
      <c r="B108" s="62"/>
      <c r="C108" s="62"/>
      <c r="D108" s="62"/>
      <c r="E108" s="62"/>
      <c r="F108" s="54"/>
    </row>
    <row r="109" spans="1:6" x14ac:dyDescent="0.3">
      <c r="A109" s="51"/>
      <c r="B109" s="52"/>
      <c r="C109" s="52"/>
      <c r="D109" s="52"/>
      <c r="E109" s="62"/>
      <c r="F109" s="54"/>
    </row>
    <row r="110" spans="1:6" x14ac:dyDescent="0.3">
      <c r="A110" s="51"/>
      <c r="B110" s="62"/>
      <c r="C110" s="62"/>
      <c r="D110" s="62"/>
      <c r="E110" s="62"/>
      <c r="F110" s="54"/>
    </row>
    <row r="111" spans="1:6" x14ac:dyDescent="0.3">
      <c r="A111" s="51"/>
      <c r="B111" s="52"/>
      <c r="C111" s="52"/>
      <c r="D111" s="52"/>
      <c r="E111" s="62"/>
      <c r="F111" s="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1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31</v>
      </c>
      <c r="C3" s="3"/>
      <c r="D3" s="4"/>
      <c r="E3" s="38">
        <f t="shared" ref="E3:E4" ca="1" si="0">VLOOKUP($B3,FinalDeal_Vlookup,2,0)</f>
        <v>800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200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600</v>
      </c>
    </row>
    <row r="4" spans="1:13" x14ac:dyDescent="0.3">
      <c r="A4" s="16"/>
      <c r="B4" s="4" t="s">
        <v>39</v>
      </c>
      <c r="C4" s="3"/>
      <c r="D4" s="4"/>
      <c r="E4" s="42">
        <f t="shared" ca="1" si="0"/>
        <v>0</v>
      </c>
      <c r="F4" s="39">
        <f t="shared" ref="F4:F70" ca="1" si="3">VLOOKUP($B4,FinalDeal_Vlookup,3,0)</f>
        <v>10</v>
      </c>
      <c r="G4" s="39">
        <v>0</v>
      </c>
      <c r="H4" s="39">
        <f t="shared" ca="1" si="1"/>
        <v>10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0</v>
      </c>
    </row>
    <row r="5" spans="1:13" x14ac:dyDescent="0.3">
      <c r="A5" s="16"/>
      <c r="B5" s="4" t="s">
        <v>33</v>
      </c>
      <c r="C5" s="3"/>
      <c r="D5" s="4"/>
      <c r="E5" s="42">
        <f t="shared" ref="E5:E70" ca="1" si="4">VLOOKUP($B5,FinalDeal_Vlookup,2,0)</f>
        <v>0</v>
      </c>
      <c r="F5" s="39">
        <f t="shared" ca="1" si="3"/>
        <v>0</v>
      </c>
      <c r="G5" s="39">
        <v>0</v>
      </c>
      <c r="H5" s="39">
        <f t="shared" ref="H5:H70" ca="1" si="5">VLOOKUP($B5,FinalDeal_Vlookup,4,0)</f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70" ca="1" si="6">VLOOKUP($B5,FinalDeal_Vlookup,5,0)</f>
        <v>0</v>
      </c>
    </row>
    <row r="6" spans="1:13" x14ac:dyDescent="0.3">
      <c r="A6" s="16"/>
      <c r="B6" s="4" t="s">
        <v>43</v>
      </c>
      <c r="C6" s="3"/>
      <c r="D6" s="4"/>
      <c r="E6" s="42">
        <f t="shared" ca="1" si="4"/>
        <v>80</v>
      </c>
      <c r="F6" s="39">
        <f t="shared" ca="1" si="3"/>
        <v>50</v>
      </c>
      <c r="G6" s="39">
        <v>0</v>
      </c>
      <c r="H6" s="39">
        <f t="shared" ca="1" si="5"/>
        <v>75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55</v>
      </c>
    </row>
    <row r="7" spans="1:13" x14ac:dyDescent="0.3">
      <c r="A7" s="16"/>
      <c r="B7" s="4" t="s">
        <v>133</v>
      </c>
      <c r="C7" s="3"/>
      <c r="D7" s="4"/>
      <c r="E7" s="42">
        <f t="shared" ca="1" si="4"/>
        <v>175</v>
      </c>
      <c r="F7" s="39">
        <f t="shared" ca="1" si="3"/>
        <v>80</v>
      </c>
      <c r="G7" s="39">
        <v>0</v>
      </c>
      <c r="H7" s="39">
        <f t="shared" ca="1" si="5"/>
        <v>185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70</v>
      </c>
    </row>
    <row r="8" spans="1:13" x14ac:dyDescent="0.3">
      <c r="A8" s="16"/>
      <c r="B8" s="4" t="s">
        <v>132</v>
      </c>
      <c r="C8" s="3"/>
      <c r="D8" s="4"/>
      <c r="E8" s="42">
        <f t="shared" ca="1" si="4"/>
        <v>20</v>
      </c>
      <c r="F8" s="39">
        <f t="shared" ca="1" si="3"/>
        <v>80</v>
      </c>
      <c r="G8" s="39">
        <v>0</v>
      </c>
      <c r="H8" s="39">
        <f t="shared" ca="1" si="5"/>
        <v>20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80</v>
      </c>
    </row>
    <row r="9" spans="1:13" x14ac:dyDescent="0.3">
      <c r="A9" s="16"/>
      <c r="B9" s="4" t="s">
        <v>135</v>
      </c>
      <c r="C9" s="3"/>
      <c r="D9" s="4"/>
      <c r="E9" s="42">
        <f t="shared" ca="1" si="4"/>
        <v>224</v>
      </c>
      <c r="F9" s="39">
        <f t="shared" ca="1" si="3"/>
        <v>449</v>
      </c>
      <c r="G9" s="39">
        <v>0</v>
      </c>
      <c r="H9" s="39">
        <f t="shared" ca="1" si="5"/>
        <v>458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215</v>
      </c>
    </row>
    <row r="10" spans="1:13" x14ac:dyDescent="0.3">
      <c r="A10" s="16"/>
      <c r="B10" s="4" t="s">
        <v>137</v>
      </c>
      <c r="C10" s="3"/>
      <c r="D10" s="4"/>
      <c r="E10" s="42">
        <f t="shared" ca="1" si="4"/>
        <v>150</v>
      </c>
      <c r="F10" s="39">
        <f t="shared" ca="1" si="3"/>
        <v>100</v>
      </c>
      <c r="G10" s="39">
        <v>0</v>
      </c>
      <c r="H10" s="39">
        <f t="shared" ca="1" si="5"/>
        <v>150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100</v>
      </c>
    </row>
    <row r="11" spans="1:13" x14ac:dyDescent="0.3">
      <c r="A11" s="16"/>
      <c r="B11" s="4" t="s">
        <v>136</v>
      </c>
      <c r="C11" s="3"/>
      <c r="D11" s="4"/>
      <c r="E11" s="42">
        <f t="shared" ca="1" si="4"/>
        <v>0</v>
      </c>
      <c r="F11" s="39">
        <f t="shared" ca="1" si="3"/>
        <v>0</v>
      </c>
      <c r="G11" s="39">
        <v>0</v>
      </c>
      <c r="H11" s="39">
        <f t="shared" ca="1" si="5"/>
        <v>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0</v>
      </c>
    </row>
    <row r="12" spans="1:13" x14ac:dyDescent="0.3">
      <c r="A12" s="16"/>
      <c r="B12" s="4" t="s">
        <v>190</v>
      </c>
      <c r="C12" s="3"/>
      <c r="D12" s="4"/>
      <c r="E12" s="42">
        <f t="shared" ca="1" si="4"/>
        <v>0</v>
      </c>
      <c r="F12" s="39">
        <f t="shared" ca="1" si="3"/>
        <v>891</v>
      </c>
      <c r="G12" s="39">
        <v>0</v>
      </c>
      <c r="H12" s="39">
        <f t="shared" ca="1" si="5"/>
        <v>891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0</v>
      </c>
    </row>
    <row r="13" spans="1:13" x14ac:dyDescent="0.3">
      <c r="A13" s="16"/>
      <c r="B13" s="4" t="s">
        <v>191</v>
      </c>
      <c r="C13" s="3"/>
      <c r="D13" s="4"/>
      <c r="E13" s="42">
        <f t="shared" ca="1" si="4"/>
        <v>0</v>
      </c>
      <c r="F13" s="39">
        <f t="shared" ca="1" si="3"/>
        <v>14622</v>
      </c>
      <c r="G13" s="39">
        <v>0</v>
      </c>
      <c r="H13" s="39">
        <f t="shared" ca="1" si="5"/>
        <v>14622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0</v>
      </c>
    </row>
    <row r="14" spans="1:13" x14ac:dyDescent="0.3">
      <c r="A14" s="16"/>
      <c r="B14" s="4" t="s">
        <v>139</v>
      </c>
      <c r="C14" s="3"/>
      <c r="D14" s="4"/>
      <c r="E14" s="42">
        <f t="shared" ca="1" si="4"/>
        <v>0</v>
      </c>
      <c r="F14" s="39">
        <f t="shared" ca="1" si="3"/>
        <v>60</v>
      </c>
      <c r="G14" s="39">
        <v>0</v>
      </c>
      <c r="H14" s="39">
        <f t="shared" ca="1" si="5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60</v>
      </c>
    </row>
    <row r="15" spans="1:13" x14ac:dyDescent="0.3">
      <c r="A15" s="16"/>
      <c r="B15" s="4" t="s">
        <v>142</v>
      </c>
      <c r="C15" s="3"/>
      <c r="D15" s="4"/>
      <c r="E15" s="42">
        <f t="shared" ca="1" si="4"/>
        <v>0</v>
      </c>
      <c r="F15" s="39">
        <f t="shared" ca="1" si="3"/>
        <v>0</v>
      </c>
      <c r="G15" s="39">
        <v>0</v>
      </c>
      <c r="H15" s="39">
        <f t="shared" ca="1" si="5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0</v>
      </c>
    </row>
    <row r="16" spans="1:13" x14ac:dyDescent="0.3">
      <c r="A16" s="16"/>
      <c r="B16" s="4" t="s">
        <v>149</v>
      </c>
      <c r="C16" s="3"/>
      <c r="D16" s="4"/>
      <c r="E16" s="42">
        <f t="shared" ca="1" si="4"/>
        <v>0</v>
      </c>
      <c r="F16" s="39">
        <f t="shared" ca="1" si="3"/>
        <v>20</v>
      </c>
      <c r="G16" s="39">
        <v>0</v>
      </c>
      <c r="H16" s="39">
        <f t="shared" ca="1" si="5"/>
        <v>20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0</v>
      </c>
    </row>
    <row r="17" spans="1:13" x14ac:dyDescent="0.3">
      <c r="A17" s="16"/>
      <c r="B17" s="4" t="s">
        <v>150</v>
      </c>
      <c r="C17" s="3"/>
      <c r="D17" s="4"/>
      <c r="E17" s="42">
        <f t="shared" ca="1" si="4"/>
        <v>8</v>
      </c>
      <c r="F17" s="39">
        <f t="shared" ca="1" si="3"/>
        <v>10</v>
      </c>
      <c r="G17" s="39">
        <v>0</v>
      </c>
      <c r="H17" s="39">
        <f t="shared" ca="1" si="5"/>
        <v>18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0</v>
      </c>
    </row>
    <row r="18" spans="1:13" x14ac:dyDescent="0.3">
      <c r="A18" s="16"/>
      <c r="B18" s="4" t="s">
        <v>152</v>
      </c>
      <c r="C18" s="3"/>
      <c r="D18" s="4"/>
      <c r="E18" s="42">
        <f t="shared" ca="1" si="4"/>
        <v>0</v>
      </c>
      <c r="F18" s="39">
        <f t="shared" ca="1" si="3"/>
        <v>800</v>
      </c>
      <c r="G18" s="39">
        <v>0</v>
      </c>
      <c r="H18" s="39">
        <f t="shared" ca="1" si="5"/>
        <v>700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100</v>
      </c>
    </row>
    <row r="19" spans="1:13" x14ac:dyDescent="0.3">
      <c r="A19" s="16"/>
      <c r="B19" s="4" t="s">
        <v>155</v>
      </c>
      <c r="C19" s="3"/>
      <c r="D19" s="4"/>
      <c r="E19" s="42">
        <f t="shared" ca="1" si="4"/>
        <v>16</v>
      </c>
      <c r="F19" s="39">
        <f t="shared" ca="1" si="3"/>
        <v>40</v>
      </c>
      <c r="G19" s="39">
        <v>0</v>
      </c>
      <c r="H19" s="39">
        <f t="shared" ca="1" si="5"/>
        <v>56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0</v>
      </c>
    </row>
    <row r="20" spans="1:13" x14ac:dyDescent="0.3">
      <c r="A20" s="16"/>
      <c r="B20" s="4" t="s">
        <v>158</v>
      </c>
      <c r="C20" s="3"/>
      <c r="D20" s="4"/>
      <c r="E20" s="42">
        <f t="shared" ca="1" si="4"/>
        <v>2973</v>
      </c>
      <c r="F20" s="39">
        <f t="shared" ca="1" si="3"/>
        <v>1400</v>
      </c>
      <c r="G20" s="39">
        <v>0</v>
      </c>
      <c r="H20" s="39">
        <f t="shared" ca="1" si="5"/>
        <v>1675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2698</v>
      </c>
    </row>
    <row r="21" spans="1:13" x14ac:dyDescent="0.3">
      <c r="A21" s="16"/>
      <c r="B21" s="4" t="s">
        <v>156</v>
      </c>
      <c r="C21" s="3"/>
      <c r="D21" s="4"/>
      <c r="E21" s="42">
        <f t="shared" ca="1" si="4"/>
        <v>1033</v>
      </c>
      <c r="F21" s="39">
        <f t="shared" ca="1" si="3"/>
        <v>1450</v>
      </c>
      <c r="G21" s="39">
        <v>0</v>
      </c>
      <c r="H21" s="39">
        <f t="shared" ca="1" si="5"/>
        <v>833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1650</v>
      </c>
    </row>
    <row r="22" spans="1:13" x14ac:dyDescent="0.3">
      <c r="A22" s="16"/>
      <c r="B22" s="4" t="s">
        <v>159</v>
      </c>
      <c r="C22" s="3"/>
      <c r="D22" s="4"/>
      <c r="E22" s="42">
        <f t="shared" ca="1" si="4"/>
        <v>0</v>
      </c>
      <c r="F22" s="39">
        <f t="shared" ca="1" si="3"/>
        <v>625</v>
      </c>
      <c r="G22" s="39">
        <v>0</v>
      </c>
      <c r="H22" s="39">
        <f t="shared" ca="1" si="5"/>
        <v>149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476</v>
      </c>
    </row>
    <row r="23" spans="1:13" x14ac:dyDescent="0.3">
      <c r="A23" s="16"/>
      <c r="B23" s="4" t="s">
        <v>187</v>
      </c>
      <c r="C23" s="3"/>
      <c r="D23" s="4"/>
      <c r="E23" s="42">
        <f t="shared" ca="1" si="4"/>
        <v>0</v>
      </c>
      <c r="F23" s="39">
        <f t="shared" ca="1" si="3"/>
        <v>1724</v>
      </c>
      <c r="G23" s="39">
        <v>0</v>
      </c>
      <c r="H23" s="39">
        <f t="shared" ca="1" si="5"/>
        <v>1714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10</v>
      </c>
    </row>
    <row r="24" spans="1:13" x14ac:dyDescent="0.3">
      <c r="A24" s="16"/>
      <c r="B24" s="4" t="s">
        <v>188</v>
      </c>
      <c r="C24" s="3"/>
      <c r="D24" s="4"/>
      <c r="E24" s="42">
        <f t="shared" ca="1" si="4"/>
        <v>682.95</v>
      </c>
      <c r="F24" s="39">
        <f t="shared" ca="1" si="3"/>
        <v>150</v>
      </c>
      <c r="G24" s="39">
        <v>0</v>
      </c>
      <c r="H24" s="39">
        <f t="shared" ca="1" si="5"/>
        <v>832.95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0</v>
      </c>
    </row>
    <row r="25" spans="1:13" x14ac:dyDescent="0.3">
      <c r="A25" s="16"/>
      <c r="B25" s="4" t="s">
        <v>186</v>
      </c>
      <c r="C25" s="3"/>
      <c r="D25" s="4"/>
      <c r="E25" s="42">
        <f t="shared" ca="1" si="4"/>
        <v>0</v>
      </c>
      <c r="F25" s="39">
        <f t="shared" ca="1" si="3"/>
        <v>479</v>
      </c>
      <c r="G25" s="39">
        <v>0</v>
      </c>
      <c r="H25" s="39">
        <f t="shared" ca="1" si="5"/>
        <v>477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2</v>
      </c>
    </row>
    <row r="26" spans="1:13" x14ac:dyDescent="0.3">
      <c r="A26" s="16"/>
      <c r="B26" s="4" t="s">
        <v>164</v>
      </c>
      <c r="C26" s="3"/>
      <c r="D26" s="4"/>
      <c r="E26" s="42">
        <f t="shared" ca="1" si="4"/>
        <v>10</v>
      </c>
      <c r="F26" s="39">
        <f t="shared" ca="1" si="3"/>
        <v>70</v>
      </c>
      <c r="G26" s="39">
        <v>0</v>
      </c>
      <c r="H26" s="39">
        <f t="shared" ca="1" si="5"/>
        <v>32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48</v>
      </c>
    </row>
    <row r="27" spans="1:13" x14ac:dyDescent="0.3">
      <c r="A27" s="16"/>
      <c r="B27" s="4" t="s">
        <v>165</v>
      </c>
      <c r="C27" s="3"/>
      <c r="D27" s="4"/>
      <c r="E27" s="42">
        <f t="shared" ca="1" si="4"/>
        <v>0</v>
      </c>
      <c r="F27" s="39">
        <f t="shared" ca="1" si="3"/>
        <v>10</v>
      </c>
      <c r="G27" s="39">
        <v>0</v>
      </c>
      <c r="H27" s="39">
        <f t="shared" ca="1" si="5"/>
        <v>1.25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8.75</v>
      </c>
    </row>
    <row r="28" spans="1:13" x14ac:dyDescent="0.3">
      <c r="A28" s="16"/>
      <c r="B28" s="4" t="s">
        <v>163</v>
      </c>
      <c r="C28" s="3"/>
      <c r="D28" s="4"/>
      <c r="E28" s="42">
        <f t="shared" ca="1" si="4"/>
        <v>5</v>
      </c>
      <c r="F28" s="39">
        <f t="shared" ca="1" si="3"/>
        <v>0</v>
      </c>
      <c r="G28" s="39">
        <v>0</v>
      </c>
      <c r="H28" s="39">
        <f t="shared" ca="1" si="5"/>
        <v>5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0</v>
      </c>
    </row>
    <row r="29" spans="1:13" x14ac:dyDescent="0.3">
      <c r="A29" s="16"/>
      <c r="B29" s="4" t="s">
        <v>168</v>
      </c>
      <c r="C29" s="3"/>
      <c r="D29" s="4"/>
      <c r="E29" s="42">
        <f t="shared" ca="1" si="4"/>
        <v>9.9</v>
      </c>
      <c r="F29" s="39">
        <f t="shared" ca="1" si="3"/>
        <v>35</v>
      </c>
      <c r="G29" s="39">
        <v>0</v>
      </c>
      <c r="H29" s="39">
        <f t="shared" ca="1" si="5"/>
        <v>30.1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14.8</v>
      </c>
    </row>
    <row r="30" spans="1:13" x14ac:dyDescent="0.3">
      <c r="A30" s="16"/>
      <c r="B30" s="4" t="s">
        <v>171</v>
      </c>
      <c r="C30" s="3"/>
      <c r="D30" s="4"/>
      <c r="E30" s="42">
        <f t="shared" ca="1" si="4"/>
        <v>7</v>
      </c>
      <c r="F30" s="39">
        <f t="shared" ca="1" si="3"/>
        <v>0</v>
      </c>
      <c r="G30" s="39">
        <v>0</v>
      </c>
      <c r="H30" s="39">
        <f t="shared" ca="1" si="5"/>
        <v>2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5</v>
      </c>
    </row>
    <row r="31" spans="1:13" x14ac:dyDescent="0.3">
      <c r="A31" s="16"/>
      <c r="B31" s="4" t="s">
        <v>173</v>
      </c>
      <c r="C31" s="3"/>
      <c r="D31" s="4"/>
      <c r="E31" s="42">
        <f t="shared" ca="1" si="4"/>
        <v>4.5</v>
      </c>
      <c r="F31" s="39">
        <f t="shared" ca="1" si="3"/>
        <v>0</v>
      </c>
      <c r="G31" s="39">
        <v>0</v>
      </c>
      <c r="H31" s="39">
        <f t="shared" ca="1" si="5"/>
        <v>0.3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4.2</v>
      </c>
    </row>
    <row r="32" spans="1:13" x14ac:dyDescent="0.3">
      <c r="A32" s="16"/>
      <c r="B32" s="4" t="s">
        <v>176</v>
      </c>
      <c r="C32" s="3"/>
      <c r="D32" s="4"/>
      <c r="E32" s="42">
        <f t="shared" ca="1" si="4"/>
        <v>0</v>
      </c>
      <c r="F32" s="39">
        <f t="shared" ca="1" si="3"/>
        <v>10</v>
      </c>
      <c r="G32" s="39">
        <v>0</v>
      </c>
      <c r="H32" s="39">
        <f t="shared" ca="1" si="5"/>
        <v>5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5</v>
      </c>
    </row>
    <row r="33" spans="1:13" x14ac:dyDescent="0.3">
      <c r="A33" s="16"/>
      <c r="B33" s="4" t="s">
        <v>177</v>
      </c>
      <c r="C33" s="3"/>
      <c r="D33" s="4"/>
      <c r="E33" s="42">
        <f t="shared" ca="1" si="4"/>
        <v>39634</v>
      </c>
      <c r="F33" s="39">
        <f t="shared" ca="1" si="3"/>
        <v>103330</v>
      </c>
      <c r="G33" s="39">
        <v>0</v>
      </c>
      <c r="H33" s="39">
        <f t="shared" ca="1" si="5"/>
        <v>103764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39200</v>
      </c>
    </row>
    <row r="34" spans="1:13" x14ac:dyDescent="0.3">
      <c r="A34" s="16"/>
      <c r="B34" s="4" t="s">
        <v>175</v>
      </c>
      <c r="C34" s="3"/>
      <c r="D34" s="4"/>
      <c r="E34" s="42">
        <f t="shared" ca="1" si="4"/>
        <v>2880</v>
      </c>
      <c r="F34" s="39">
        <f t="shared" ca="1" si="3"/>
        <v>14660</v>
      </c>
      <c r="G34" s="39">
        <v>0</v>
      </c>
      <c r="H34" s="39">
        <f t="shared" ca="1" si="5"/>
        <v>10657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6883</v>
      </c>
    </row>
    <row r="35" spans="1:13" x14ac:dyDescent="0.3">
      <c r="A35" s="16"/>
      <c r="B35" s="4" t="s">
        <v>179</v>
      </c>
      <c r="C35" s="3"/>
      <c r="D35" s="4"/>
      <c r="E35" s="42">
        <f t="shared" ca="1" si="4"/>
        <v>0</v>
      </c>
      <c r="F35" s="39">
        <f t="shared" ca="1" si="3"/>
        <v>942</v>
      </c>
      <c r="G35" s="39">
        <v>0</v>
      </c>
      <c r="H35" s="39">
        <f t="shared" ca="1" si="5"/>
        <v>822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120</v>
      </c>
    </row>
    <row r="36" spans="1:13" x14ac:dyDescent="0.3">
      <c r="A36" s="16"/>
      <c r="B36" s="4" t="s">
        <v>141</v>
      </c>
      <c r="C36" s="3"/>
      <c r="D36" s="4"/>
      <c r="E36" s="42">
        <f t="shared" ca="1" si="4"/>
        <v>0</v>
      </c>
      <c r="F36" s="39">
        <f t="shared" ca="1" si="3"/>
        <v>0</v>
      </c>
      <c r="G36" s="39">
        <v>0</v>
      </c>
      <c r="H36" s="39">
        <f t="shared" ca="1" si="5"/>
        <v>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0</v>
      </c>
    </row>
    <row r="37" spans="1:13" x14ac:dyDescent="0.3">
      <c r="A37" s="16"/>
      <c r="B37" s="4" t="s">
        <v>184</v>
      </c>
      <c r="C37" s="3"/>
      <c r="D37" s="4"/>
      <c r="E37" s="42">
        <f t="shared" ca="1" si="4"/>
        <v>200</v>
      </c>
      <c r="F37" s="39">
        <f t="shared" ca="1" si="3"/>
        <v>0</v>
      </c>
      <c r="G37" s="39">
        <v>0</v>
      </c>
      <c r="H37" s="39">
        <f t="shared" ca="1" si="5"/>
        <v>200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0</v>
      </c>
    </row>
    <row r="38" spans="1:13" x14ac:dyDescent="0.3">
      <c r="A38" s="16"/>
      <c r="B38" s="4" t="s">
        <v>172</v>
      </c>
      <c r="C38" s="3"/>
      <c r="D38" s="4"/>
      <c r="E38" s="42">
        <f t="shared" ca="1" si="4"/>
        <v>248</v>
      </c>
      <c r="F38" s="39">
        <f t="shared" ca="1" si="3"/>
        <v>0</v>
      </c>
      <c r="G38" s="39">
        <v>0</v>
      </c>
      <c r="H38" s="39">
        <f t="shared" ca="1" si="5"/>
        <v>148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100</v>
      </c>
    </row>
    <row r="39" spans="1:13" x14ac:dyDescent="0.3">
      <c r="A39" s="16"/>
      <c r="B39" s="4" t="s">
        <v>32</v>
      </c>
      <c r="C39" s="3"/>
      <c r="D39" s="4"/>
      <c r="E39" s="42">
        <f t="shared" ca="1" si="4"/>
        <v>0</v>
      </c>
      <c r="F39" s="39">
        <f t="shared" ca="1" si="3"/>
        <v>0</v>
      </c>
      <c r="G39" s="39">
        <v>0</v>
      </c>
      <c r="H39" s="39">
        <f t="shared" ca="1" si="5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0</v>
      </c>
    </row>
    <row r="40" spans="1:13" x14ac:dyDescent="0.3">
      <c r="A40" s="16"/>
      <c r="B40" s="4" t="s">
        <v>134</v>
      </c>
      <c r="C40" s="3"/>
      <c r="D40" s="4"/>
      <c r="E40" s="42">
        <f t="shared" ca="1" si="4"/>
        <v>0</v>
      </c>
      <c r="F40" s="39">
        <f t="shared" ca="1" si="3"/>
        <v>0</v>
      </c>
      <c r="G40" s="39">
        <v>0</v>
      </c>
      <c r="H40" s="39">
        <f t="shared" ca="1" si="5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0</v>
      </c>
    </row>
    <row r="41" spans="1:13" x14ac:dyDescent="0.3">
      <c r="A41" s="16"/>
      <c r="B41" s="4" t="s">
        <v>143</v>
      </c>
      <c r="C41" s="3"/>
      <c r="D41" s="4"/>
      <c r="E41" s="42">
        <f t="shared" ca="1" si="4"/>
        <v>0.6</v>
      </c>
      <c r="F41" s="39">
        <f t="shared" ca="1" si="3"/>
        <v>0</v>
      </c>
      <c r="G41" s="39">
        <v>0</v>
      </c>
      <c r="H41" s="39">
        <f t="shared" ca="1" si="5"/>
        <v>0.6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0</v>
      </c>
    </row>
    <row r="42" spans="1:13" x14ac:dyDescent="0.3">
      <c r="A42" s="16"/>
      <c r="B42" s="4" t="s">
        <v>144</v>
      </c>
      <c r="C42" s="3"/>
      <c r="D42" s="4"/>
      <c r="E42" s="42">
        <f t="shared" ca="1" si="4"/>
        <v>10</v>
      </c>
      <c r="F42" s="39">
        <f t="shared" ca="1" si="3"/>
        <v>0</v>
      </c>
      <c r="G42" s="39">
        <v>0</v>
      </c>
      <c r="H42" s="39">
        <f t="shared" ca="1" si="5"/>
        <v>1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9</v>
      </c>
    </row>
    <row r="43" spans="1:13" x14ac:dyDescent="0.3">
      <c r="A43" s="16"/>
      <c r="B43" s="4" t="s">
        <v>146</v>
      </c>
      <c r="C43" s="3"/>
      <c r="D43" s="4"/>
      <c r="E43" s="42">
        <f t="shared" ca="1" si="4"/>
        <v>150</v>
      </c>
      <c r="F43" s="39">
        <f t="shared" ca="1" si="3"/>
        <v>0</v>
      </c>
      <c r="G43" s="39">
        <v>0</v>
      </c>
      <c r="H43" s="39">
        <f t="shared" ca="1" si="5"/>
        <v>150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0</v>
      </c>
    </row>
    <row r="44" spans="1:13" x14ac:dyDescent="0.3">
      <c r="A44" s="16"/>
      <c r="B44" s="4" t="s">
        <v>147</v>
      </c>
      <c r="C44" s="3"/>
      <c r="D44" s="4"/>
      <c r="E44" s="42">
        <f t="shared" ca="1" si="4"/>
        <v>330</v>
      </c>
      <c r="F44" s="39">
        <f t="shared" ca="1" si="3"/>
        <v>0</v>
      </c>
      <c r="G44" s="39">
        <v>0</v>
      </c>
      <c r="H44" s="39">
        <f t="shared" ca="1" si="5"/>
        <v>230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100</v>
      </c>
    </row>
    <row r="45" spans="1:13" x14ac:dyDescent="0.3">
      <c r="A45" s="16"/>
      <c r="B45" s="4" t="s">
        <v>148</v>
      </c>
      <c r="C45" s="3"/>
      <c r="D45" s="4"/>
      <c r="E45" s="42">
        <f t="shared" ca="1" si="4"/>
        <v>0</v>
      </c>
      <c r="F45" s="39">
        <f t="shared" ca="1" si="3"/>
        <v>0.4</v>
      </c>
      <c r="G45" s="39">
        <v>0</v>
      </c>
      <c r="H45" s="39">
        <f t="shared" ca="1" si="5"/>
        <v>0.4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0</v>
      </c>
    </row>
    <row r="46" spans="1:13" x14ac:dyDescent="0.3">
      <c r="A46" s="16"/>
      <c r="B46" s="4" t="s">
        <v>151</v>
      </c>
      <c r="C46" s="3"/>
      <c r="D46" s="4"/>
      <c r="E46" s="42">
        <f t="shared" ca="1" si="4"/>
        <v>0</v>
      </c>
      <c r="F46" s="39">
        <f t="shared" ca="1" si="3"/>
        <v>10</v>
      </c>
      <c r="G46" s="39">
        <v>0</v>
      </c>
      <c r="H46" s="39">
        <f t="shared" ca="1" si="5"/>
        <v>10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0</v>
      </c>
    </row>
    <row r="47" spans="1:13" x14ac:dyDescent="0.3">
      <c r="A47" s="16"/>
      <c r="B47" s="4" t="s">
        <v>153</v>
      </c>
      <c r="C47" s="3"/>
      <c r="D47" s="4"/>
      <c r="E47" s="42">
        <f t="shared" ca="1" si="4"/>
        <v>0</v>
      </c>
      <c r="F47" s="39">
        <f t="shared" ca="1" si="3"/>
        <v>4</v>
      </c>
      <c r="G47" s="39">
        <v>0</v>
      </c>
      <c r="H47" s="39">
        <f t="shared" ca="1" si="5"/>
        <v>3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1</v>
      </c>
    </row>
    <row r="48" spans="1:13" x14ac:dyDescent="0.3">
      <c r="A48" s="16"/>
      <c r="B48" s="4" t="s">
        <v>154</v>
      </c>
      <c r="C48" s="3"/>
      <c r="D48" s="4"/>
      <c r="E48" s="42">
        <f t="shared" ca="1" si="4"/>
        <v>0</v>
      </c>
      <c r="F48" s="39">
        <f t="shared" ca="1" si="3"/>
        <v>80</v>
      </c>
      <c r="G48" s="39">
        <v>0</v>
      </c>
      <c r="H48" s="39">
        <f t="shared" ca="1" si="5"/>
        <v>80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0</v>
      </c>
    </row>
    <row r="49" spans="1:13" x14ac:dyDescent="0.3">
      <c r="A49" s="16"/>
      <c r="B49" s="4" t="s">
        <v>160</v>
      </c>
      <c r="C49" s="3"/>
      <c r="D49" s="4"/>
      <c r="E49" s="42">
        <f t="shared" ca="1" si="4"/>
        <v>1</v>
      </c>
      <c r="F49" s="39">
        <f t="shared" ca="1" si="3"/>
        <v>0</v>
      </c>
      <c r="G49" s="39">
        <v>0</v>
      </c>
      <c r="H49" s="39">
        <f t="shared" ca="1" si="5"/>
        <v>1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0</v>
      </c>
    </row>
    <row r="50" spans="1:13" x14ac:dyDescent="0.3">
      <c r="A50" s="16"/>
      <c r="B50" s="4" t="s">
        <v>166</v>
      </c>
      <c r="C50" s="3"/>
      <c r="D50" s="4"/>
      <c r="E50" s="42">
        <f t="shared" ca="1" si="4"/>
        <v>0</v>
      </c>
      <c r="F50" s="39">
        <f t="shared" ca="1" si="3"/>
        <v>0</v>
      </c>
      <c r="G50" s="39">
        <v>0</v>
      </c>
      <c r="H50" s="39">
        <f t="shared" ca="1" si="5"/>
        <v>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0</v>
      </c>
    </row>
    <row r="51" spans="1:13" x14ac:dyDescent="0.3">
      <c r="A51" s="16"/>
      <c r="B51" s="4" t="s">
        <v>167</v>
      </c>
      <c r="C51" s="3"/>
      <c r="D51" s="4"/>
      <c r="E51" s="42">
        <f t="shared" ca="1" si="4"/>
        <v>0</v>
      </c>
      <c r="F51" s="39">
        <f t="shared" ca="1" si="3"/>
        <v>0</v>
      </c>
      <c r="G51" s="39">
        <v>0</v>
      </c>
      <c r="H51" s="39">
        <f t="shared" ca="1" si="5"/>
        <v>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0</v>
      </c>
    </row>
    <row r="52" spans="1:13" x14ac:dyDescent="0.3">
      <c r="A52" s="16"/>
      <c r="B52" s="4" t="s">
        <v>169</v>
      </c>
      <c r="C52" s="3"/>
      <c r="D52" s="4"/>
      <c r="E52" s="42">
        <f t="shared" ca="1" si="4"/>
        <v>0</v>
      </c>
      <c r="F52" s="39">
        <f t="shared" ca="1" si="3"/>
        <v>0</v>
      </c>
      <c r="G52" s="39">
        <v>0</v>
      </c>
      <c r="H52" s="39">
        <f t="shared" ca="1" si="5"/>
        <v>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0</v>
      </c>
    </row>
    <row r="53" spans="1:13" x14ac:dyDescent="0.3">
      <c r="A53" s="16"/>
      <c r="B53" s="4" t="s">
        <v>174</v>
      </c>
      <c r="C53" s="3"/>
      <c r="D53" s="4"/>
      <c r="E53" s="42">
        <f t="shared" ca="1" si="4"/>
        <v>0</v>
      </c>
      <c r="F53" s="39">
        <f t="shared" ca="1" si="3"/>
        <v>0</v>
      </c>
      <c r="G53" s="39">
        <v>0</v>
      </c>
      <c r="H53" s="39">
        <f t="shared" ca="1" si="5"/>
        <v>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0</v>
      </c>
    </row>
    <row r="54" spans="1:13" x14ac:dyDescent="0.3">
      <c r="A54" s="16"/>
      <c r="B54" s="4" t="s">
        <v>180</v>
      </c>
      <c r="C54" s="3"/>
      <c r="D54" s="4"/>
      <c r="E54" s="42">
        <f t="shared" ca="1" si="4"/>
        <v>0</v>
      </c>
      <c r="F54" s="39">
        <f t="shared" ca="1" si="3"/>
        <v>10</v>
      </c>
      <c r="G54" s="39">
        <v>0</v>
      </c>
      <c r="H54" s="39">
        <f t="shared" ca="1" si="5"/>
        <v>10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0</v>
      </c>
    </row>
    <row r="55" spans="1:13" x14ac:dyDescent="0.3">
      <c r="A55" s="16"/>
      <c r="B55" s="4" t="s">
        <v>181</v>
      </c>
      <c r="C55" s="3"/>
      <c r="D55" s="4"/>
      <c r="E55" s="42">
        <f t="shared" ca="1" si="4"/>
        <v>40</v>
      </c>
      <c r="F55" s="39">
        <f t="shared" ca="1" si="3"/>
        <v>-10</v>
      </c>
      <c r="G55" s="39">
        <v>0</v>
      </c>
      <c r="H55" s="39">
        <f t="shared" ca="1" si="5"/>
        <v>30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0</v>
      </c>
    </row>
    <row r="56" spans="1:13" x14ac:dyDescent="0.3">
      <c r="A56" s="16"/>
      <c r="B56" s="4" t="s">
        <v>182</v>
      </c>
      <c r="C56" s="3"/>
      <c r="D56" s="4"/>
      <c r="E56" s="42">
        <f t="shared" ca="1" si="4"/>
        <v>10</v>
      </c>
      <c r="F56" s="39">
        <f t="shared" ca="1" si="3"/>
        <v>-10</v>
      </c>
      <c r="G56" s="39">
        <v>0</v>
      </c>
      <c r="H56" s="39">
        <f t="shared" ca="1" si="5"/>
        <v>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0</v>
      </c>
    </row>
    <row r="57" spans="1:13" x14ac:dyDescent="0.3">
      <c r="A57" s="16"/>
      <c r="B57" s="4" t="s">
        <v>183</v>
      </c>
      <c r="C57" s="3"/>
      <c r="D57" s="4"/>
      <c r="E57" s="42">
        <f t="shared" ca="1" si="4"/>
        <v>60</v>
      </c>
      <c r="F57" s="39">
        <f t="shared" ca="1" si="3"/>
        <v>-10</v>
      </c>
      <c r="G57" s="39">
        <v>0</v>
      </c>
      <c r="H57" s="39">
        <f t="shared" ca="1" si="5"/>
        <v>50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0</v>
      </c>
    </row>
    <row r="58" spans="1:13" x14ac:dyDescent="0.3">
      <c r="A58" s="16"/>
      <c r="B58" s="4" t="s">
        <v>131</v>
      </c>
      <c r="C58" s="3"/>
      <c r="D58" s="4"/>
      <c r="E58" s="42">
        <f t="shared" ca="1" si="4"/>
        <v>0</v>
      </c>
      <c r="F58" s="39">
        <f t="shared" ca="1" si="3"/>
        <v>40</v>
      </c>
      <c r="G58" s="39">
        <v>0</v>
      </c>
      <c r="H58" s="39">
        <f t="shared" ca="1" si="5"/>
        <v>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40</v>
      </c>
    </row>
    <row r="59" spans="1:13" x14ac:dyDescent="0.3">
      <c r="A59" s="16"/>
      <c r="B59" s="4" t="s">
        <v>138</v>
      </c>
      <c r="C59" s="3"/>
      <c r="D59" s="4"/>
      <c r="E59" s="42">
        <f t="shared" ca="1" si="4"/>
        <v>0</v>
      </c>
      <c r="F59" s="39">
        <f t="shared" ca="1" si="3"/>
        <v>4</v>
      </c>
      <c r="G59" s="39">
        <v>0</v>
      </c>
      <c r="H59" s="39">
        <f t="shared" ca="1" si="5"/>
        <v>4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0</v>
      </c>
    </row>
    <row r="60" spans="1:13" x14ac:dyDescent="0.3">
      <c r="A60" s="16"/>
      <c r="B60" s="4" t="s">
        <v>140</v>
      </c>
      <c r="C60" s="3"/>
      <c r="D60" s="4"/>
      <c r="E60" s="42">
        <f t="shared" ca="1" si="4"/>
        <v>5</v>
      </c>
      <c r="F60" s="39">
        <f t="shared" ca="1" si="3"/>
        <v>80</v>
      </c>
      <c r="G60" s="39">
        <v>0</v>
      </c>
      <c r="H60" s="39">
        <f t="shared" ca="1" si="5"/>
        <v>85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0</v>
      </c>
    </row>
    <row r="61" spans="1:13" x14ac:dyDescent="0.3">
      <c r="A61" s="16"/>
      <c r="B61" s="4" t="s">
        <v>145</v>
      </c>
      <c r="C61" s="3"/>
      <c r="D61" s="4"/>
      <c r="E61" s="42">
        <f t="shared" ca="1" si="4"/>
        <v>100</v>
      </c>
      <c r="F61" s="39">
        <f t="shared" ca="1" si="3"/>
        <v>0</v>
      </c>
      <c r="G61" s="39">
        <v>0</v>
      </c>
      <c r="H61" s="39">
        <f t="shared" ca="1" si="5"/>
        <v>72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28</v>
      </c>
    </row>
    <row r="62" spans="1:13" x14ac:dyDescent="0.3">
      <c r="A62" s="16"/>
      <c r="B62" s="4" t="s">
        <v>157</v>
      </c>
      <c r="C62" s="3"/>
      <c r="D62" s="4"/>
      <c r="E62" s="42">
        <f t="shared" ca="1" si="4"/>
        <v>1</v>
      </c>
      <c r="F62" s="39">
        <f t="shared" ca="1" si="3"/>
        <v>0</v>
      </c>
      <c r="G62" s="39">
        <v>0</v>
      </c>
      <c r="H62" s="39">
        <f t="shared" ca="1" si="5"/>
        <v>1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0</v>
      </c>
    </row>
    <row r="63" spans="1:13" x14ac:dyDescent="0.3">
      <c r="A63" s="16"/>
      <c r="B63" s="4" t="s">
        <v>161</v>
      </c>
      <c r="C63" s="3"/>
      <c r="D63" s="4"/>
      <c r="E63" s="42">
        <f t="shared" ca="1" si="4"/>
        <v>0</v>
      </c>
      <c r="F63" s="39">
        <f t="shared" ca="1" si="3"/>
        <v>800</v>
      </c>
      <c r="G63" s="39">
        <v>0</v>
      </c>
      <c r="H63" s="39">
        <f t="shared" ca="1" si="5"/>
        <v>800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0</v>
      </c>
    </row>
    <row r="64" spans="1:13" x14ac:dyDescent="0.3">
      <c r="A64" s="16"/>
      <c r="B64" s="4" t="s">
        <v>162</v>
      </c>
      <c r="C64" s="3"/>
      <c r="D64" s="4"/>
      <c r="E64" s="42">
        <f t="shared" ca="1" si="4"/>
        <v>0</v>
      </c>
      <c r="F64" s="39">
        <f t="shared" ca="1" si="3"/>
        <v>200</v>
      </c>
      <c r="G64" s="39">
        <v>0</v>
      </c>
      <c r="H64" s="39">
        <f t="shared" ca="1" si="5"/>
        <v>200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0</v>
      </c>
    </row>
    <row r="65" spans="1:13" x14ac:dyDescent="0.3">
      <c r="A65" s="16"/>
      <c r="B65" s="4" t="s">
        <v>170</v>
      </c>
      <c r="C65" s="3"/>
      <c r="D65" s="4"/>
      <c r="E65" s="42">
        <f t="shared" ca="1" si="4"/>
        <v>0</v>
      </c>
      <c r="F65" s="39">
        <f t="shared" ca="1" si="3"/>
        <v>0</v>
      </c>
      <c r="G65" s="39">
        <v>0</v>
      </c>
      <c r="H65" s="39">
        <f t="shared" ca="1" si="5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0</v>
      </c>
    </row>
    <row r="66" spans="1:13" x14ac:dyDescent="0.3">
      <c r="A66" s="16"/>
      <c r="B66" s="4" t="s">
        <v>178</v>
      </c>
      <c r="C66" s="3"/>
      <c r="D66" s="4"/>
      <c r="E66" s="42">
        <f t="shared" ca="1" si="4"/>
        <v>0</v>
      </c>
      <c r="F66" s="39">
        <f t="shared" ca="1" si="3"/>
        <v>1500</v>
      </c>
      <c r="G66" s="39">
        <v>0</v>
      </c>
      <c r="H66" s="39">
        <f t="shared" ca="1" si="5"/>
        <v>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1500</v>
      </c>
    </row>
    <row r="67" spans="1:13" x14ac:dyDescent="0.3">
      <c r="A67" s="16"/>
      <c r="B67" s="4" t="s">
        <v>185</v>
      </c>
      <c r="C67" s="3"/>
      <c r="D67" s="4"/>
      <c r="E67" s="42">
        <f t="shared" ca="1" si="4"/>
        <v>0</v>
      </c>
      <c r="F67" s="39">
        <f t="shared" ca="1" si="3"/>
        <v>102</v>
      </c>
      <c r="G67" s="39">
        <v>0</v>
      </c>
      <c r="H67" s="39">
        <f t="shared" ca="1" si="5"/>
        <v>102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0</v>
      </c>
    </row>
    <row r="68" spans="1:13" x14ac:dyDescent="0.3">
      <c r="A68" s="16"/>
      <c r="B68" s="4" t="s">
        <v>189</v>
      </c>
      <c r="C68" s="3"/>
      <c r="D68" s="4"/>
      <c r="E68" s="42">
        <f t="shared" ca="1" si="4"/>
        <v>0</v>
      </c>
      <c r="F68" s="39">
        <f t="shared" ca="1" si="3"/>
        <v>101</v>
      </c>
      <c r="G68" s="39">
        <v>0</v>
      </c>
      <c r="H68" s="39">
        <f t="shared" ca="1" si="5"/>
        <v>101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0</v>
      </c>
    </row>
    <row r="69" spans="1:13" x14ac:dyDescent="0.3">
      <c r="A69" s="16"/>
      <c r="B69" s="4" t="s">
        <v>192</v>
      </c>
      <c r="C69" s="3"/>
      <c r="D69" s="4"/>
      <c r="E69" s="42">
        <f t="shared" ca="1" si="4"/>
        <v>0</v>
      </c>
      <c r="F69" s="39">
        <f t="shared" ca="1" si="3"/>
        <v>15</v>
      </c>
      <c r="G69" s="39">
        <v>0</v>
      </c>
      <c r="H69" s="39">
        <f t="shared" ca="1" si="5"/>
        <v>15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0</v>
      </c>
    </row>
    <row r="70" spans="1:13" ht="15" thickBot="1" x14ac:dyDescent="0.35">
      <c r="A70" s="16"/>
      <c r="B70" s="4" t="s">
        <v>193</v>
      </c>
      <c r="C70" s="3"/>
      <c r="D70" s="4"/>
      <c r="E70" s="42">
        <f t="shared" ca="1" si="4"/>
        <v>0</v>
      </c>
      <c r="F70" s="39">
        <f t="shared" ca="1" si="3"/>
        <v>1865</v>
      </c>
      <c r="G70" s="39">
        <v>0</v>
      </c>
      <c r="H70" s="39">
        <f t="shared" ca="1" si="5"/>
        <v>1865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0</v>
      </c>
    </row>
    <row r="71" spans="1:13" ht="15" thickBot="1" x14ac:dyDescent="0.35">
      <c r="A71" s="16"/>
      <c r="B71" s="19"/>
      <c r="C71" s="18"/>
      <c r="D71" s="19" t="s">
        <v>18</v>
      </c>
      <c r="E71" s="24">
        <f ca="1">SUM(E3:E70)</f>
        <v>49867.95</v>
      </c>
      <c r="F71" s="24">
        <f ca="1">SUM(F3:F70)</f>
        <v>146878.39999999999</v>
      </c>
      <c r="G71" s="24">
        <f>SUM(G3:G70)</f>
        <v>0</v>
      </c>
      <c r="H71" s="24">
        <f ca="1">SUM(H3:H70)</f>
        <v>142563.6</v>
      </c>
      <c r="I71" s="24">
        <f>SUM(I3:I70)</f>
        <v>0</v>
      </c>
      <c r="J71" s="24">
        <f>SUM(J3:J70)</f>
        <v>0</v>
      </c>
      <c r="K71" s="24">
        <f>SUM(K3:K70)</f>
        <v>0</v>
      </c>
      <c r="L71" s="24">
        <f>SUM(L3:L70)</f>
        <v>0</v>
      </c>
      <c r="M71" s="25">
        <f ca="1">SUM(M3:M70)</f>
        <v>54182.75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66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4" t="s">
        <v>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4.4" customHeight="1" x14ac:dyDescent="0.3">
      <c r="A3" s="64" t="s">
        <v>194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14.4" customHeight="1" x14ac:dyDescent="0.3">
      <c r="A4" s="64" t="s">
        <v>227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2" ht="14.4" customHeight="1" x14ac:dyDescent="0.3">
      <c r="A5" s="64" t="s">
        <v>40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14.4" customHeight="1" x14ac:dyDescent="0.3">
      <c r="A6" s="63" t="s">
        <v>42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2" ht="14.4" customHeight="1" x14ac:dyDescent="0.3">
      <c r="A7" s="63" t="s">
        <v>195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2" x14ac:dyDescent="0.3">
      <c r="A8" s="58" t="s">
        <v>12</v>
      </c>
      <c r="B8" s="58" t="s">
        <v>196</v>
      </c>
      <c r="C8" s="58" t="s">
        <v>41</v>
      </c>
      <c r="D8" s="58" t="s">
        <v>3</v>
      </c>
      <c r="E8" s="58" t="s">
        <v>4</v>
      </c>
      <c r="F8" s="58" t="s">
        <v>5</v>
      </c>
      <c r="G8" s="58" t="s">
        <v>6</v>
      </c>
      <c r="H8" s="58" t="s">
        <v>7</v>
      </c>
      <c r="I8" s="58" t="s">
        <v>8</v>
      </c>
      <c r="J8" s="58" t="s">
        <v>9</v>
      </c>
      <c r="K8" s="58" t="s">
        <v>10</v>
      </c>
      <c r="L8" s="58" t="s">
        <v>11</v>
      </c>
    </row>
    <row r="9" spans="1:12" x14ac:dyDescent="0.3">
      <c r="A9" s="59" t="s">
        <v>197</v>
      </c>
      <c r="B9" s="60">
        <v>3993798</v>
      </c>
      <c r="C9" s="59" t="s">
        <v>31</v>
      </c>
      <c r="D9" s="60">
        <v>800</v>
      </c>
      <c r="E9" s="60">
        <v>0</v>
      </c>
      <c r="F9" s="60">
        <v>0</v>
      </c>
      <c r="G9" s="60">
        <v>200</v>
      </c>
      <c r="H9" s="60">
        <v>0</v>
      </c>
      <c r="I9" s="60">
        <v>0</v>
      </c>
      <c r="J9" s="60">
        <v>0</v>
      </c>
      <c r="K9" s="60">
        <v>0</v>
      </c>
      <c r="L9" s="60">
        <v>600</v>
      </c>
    </row>
    <row r="10" spans="1:12" x14ac:dyDescent="0.3">
      <c r="A10" s="59" t="s">
        <v>197</v>
      </c>
      <c r="B10" s="60">
        <v>3993798</v>
      </c>
      <c r="C10" s="59" t="s">
        <v>39</v>
      </c>
      <c r="D10" s="60">
        <v>0</v>
      </c>
      <c r="E10" s="60">
        <v>10</v>
      </c>
      <c r="F10" s="60">
        <v>0</v>
      </c>
      <c r="G10" s="60">
        <v>10</v>
      </c>
      <c r="H10" s="60">
        <v>0</v>
      </c>
      <c r="I10" s="60">
        <v>0</v>
      </c>
      <c r="J10" s="60">
        <v>0</v>
      </c>
      <c r="K10" s="60">
        <v>0</v>
      </c>
      <c r="L10" s="60">
        <v>0</v>
      </c>
    </row>
    <row r="11" spans="1:12" x14ac:dyDescent="0.3">
      <c r="A11" s="59" t="s">
        <v>197</v>
      </c>
      <c r="B11" s="60">
        <v>3993798</v>
      </c>
      <c r="C11" s="59" t="s">
        <v>43</v>
      </c>
      <c r="D11" s="60">
        <v>80</v>
      </c>
      <c r="E11" s="60">
        <v>50</v>
      </c>
      <c r="F11" s="60">
        <v>0</v>
      </c>
      <c r="G11" s="60">
        <v>75</v>
      </c>
      <c r="H11" s="60">
        <v>0</v>
      </c>
      <c r="I11" s="60">
        <v>0</v>
      </c>
      <c r="J11" s="60">
        <v>0</v>
      </c>
      <c r="K11" s="60">
        <v>0</v>
      </c>
      <c r="L11" s="60">
        <v>55</v>
      </c>
    </row>
    <row r="12" spans="1:12" x14ac:dyDescent="0.3">
      <c r="A12" s="59" t="s">
        <v>197</v>
      </c>
      <c r="B12" s="60">
        <v>3993798</v>
      </c>
      <c r="C12" s="59" t="s">
        <v>133</v>
      </c>
      <c r="D12" s="60">
        <v>175</v>
      </c>
      <c r="E12" s="60">
        <v>80</v>
      </c>
      <c r="F12" s="60">
        <v>0</v>
      </c>
      <c r="G12" s="60">
        <v>185</v>
      </c>
      <c r="H12" s="60">
        <v>0</v>
      </c>
      <c r="I12" s="60">
        <v>0</v>
      </c>
      <c r="J12" s="60">
        <v>0</v>
      </c>
      <c r="K12" s="60">
        <v>0</v>
      </c>
      <c r="L12" s="60">
        <v>70</v>
      </c>
    </row>
    <row r="13" spans="1:12" x14ac:dyDescent="0.3">
      <c r="A13" s="59" t="s">
        <v>197</v>
      </c>
      <c r="B13" s="60">
        <v>3993798</v>
      </c>
      <c r="C13" s="59" t="s">
        <v>132</v>
      </c>
      <c r="D13" s="60">
        <v>20</v>
      </c>
      <c r="E13" s="60">
        <v>80</v>
      </c>
      <c r="F13" s="60">
        <v>0</v>
      </c>
      <c r="G13" s="60">
        <v>20</v>
      </c>
      <c r="H13" s="60">
        <v>0</v>
      </c>
      <c r="I13" s="60">
        <v>0</v>
      </c>
      <c r="J13" s="60">
        <v>0</v>
      </c>
      <c r="K13" s="60">
        <v>0</v>
      </c>
      <c r="L13" s="60">
        <v>80</v>
      </c>
    </row>
    <row r="14" spans="1:12" x14ac:dyDescent="0.3">
      <c r="A14" s="59" t="s">
        <v>197</v>
      </c>
      <c r="B14" s="60">
        <v>3993798</v>
      </c>
      <c r="C14" s="59" t="s">
        <v>135</v>
      </c>
      <c r="D14" s="60">
        <v>224</v>
      </c>
      <c r="E14" s="60">
        <v>300</v>
      </c>
      <c r="F14" s="60">
        <v>0</v>
      </c>
      <c r="G14" s="60">
        <v>308</v>
      </c>
      <c r="H14" s="60">
        <v>0</v>
      </c>
      <c r="I14" s="60">
        <v>0</v>
      </c>
      <c r="J14" s="60">
        <v>0</v>
      </c>
      <c r="K14" s="60">
        <v>1</v>
      </c>
      <c r="L14" s="60">
        <v>215</v>
      </c>
    </row>
    <row r="15" spans="1:12" x14ac:dyDescent="0.3">
      <c r="A15" s="59" t="s">
        <v>197</v>
      </c>
      <c r="B15" s="60">
        <v>3993798</v>
      </c>
      <c r="C15" s="59" t="s">
        <v>137</v>
      </c>
      <c r="D15" s="60">
        <v>150</v>
      </c>
      <c r="E15" s="60">
        <v>100</v>
      </c>
      <c r="F15" s="60">
        <v>0</v>
      </c>
      <c r="G15" s="60">
        <v>150</v>
      </c>
      <c r="H15" s="60">
        <v>0</v>
      </c>
      <c r="I15" s="60">
        <v>0</v>
      </c>
      <c r="J15" s="60">
        <v>0</v>
      </c>
      <c r="K15" s="60">
        <v>0</v>
      </c>
      <c r="L15" s="60">
        <v>100</v>
      </c>
    </row>
    <row r="16" spans="1:12" x14ac:dyDescent="0.3">
      <c r="A16" s="59" t="s">
        <v>197</v>
      </c>
      <c r="B16" s="60">
        <v>3993798</v>
      </c>
      <c r="C16" s="59" t="s">
        <v>190</v>
      </c>
      <c r="D16" s="60">
        <v>0</v>
      </c>
      <c r="E16" s="60">
        <v>1050</v>
      </c>
      <c r="F16" s="60">
        <v>429</v>
      </c>
      <c r="G16" s="60">
        <v>621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</row>
    <row r="17" spans="1:12" x14ac:dyDescent="0.3">
      <c r="A17" s="59" t="s">
        <v>197</v>
      </c>
      <c r="B17" s="60">
        <v>3993798</v>
      </c>
      <c r="C17" s="59" t="s">
        <v>192</v>
      </c>
      <c r="D17" s="60">
        <v>0</v>
      </c>
      <c r="E17" s="60">
        <v>15</v>
      </c>
      <c r="F17" s="60">
        <v>0</v>
      </c>
      <c r="G17" s="60">
        <v>15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</row>
    <row r="18" spans="1:12" x14ac:dyDescent="0.3">
      <c r="A18" s="59" t="s">
        <v>197</v>
      </c>
      <c r="B18" s="60">
        <v>3993798</v>
      </c>
      <c r="C18" s="59" t="s">
        <v>191</v>
      </c>
      <c r="D18" s="60">
        <v>0</v>
      </c>
      <c r="E18" s="60">
        <v>17190</v>
      </c>
      <c r="F18" s="60">
        <v>2568</v>
      </c>
      <c r="G18" s="60">
        <v>14622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</row>
    <row r="19" spans="1:12" x14ac:dyDescent="0.3">
      <c r="A19" s="59" t="s">
        <v>197</v>
      </c>
      <c r="B19" s="60">
        <v>3993798</v>
      </c>
      <c r="C19" s="59" t="s">
        <v>185</v>
      </c>
      <c r="D19" s="60">
        <v>0</v>
      </c>
      <c r="E19" s="60">
        <v>240</v>
      </c>
      <c r="F19" s="60">
        <v>138</v>
      </c>
      <c r="G19" s="60">
        <v>102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</row>
    <row r="20" spans="1:12" x14ac:dyDescent="0.3">
      <c r="A20" s="59" t="s">
        <v>197</v>
      </c>
      <c r="B20" s="60">
        <v>3993798</v>
      </c>
      <c r="C20" s="59" t="s">
        <v>139</v>
      </c>
      <c r="D20" s="60">
        <v>0</v>
      </c>
      <c r="E20" s="60">
        <v>60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60</v>
      </c>
    </row>
    <row r="21" spans="1:12" x14ac:dyDescent="0.3">
      <c r="A21" s="59" t="s">
        <v>197</v>
      </c>
      <c r="B21" s="60">
        <v>3993798</v>
      </c>
      <c r="C21" s="59" t="s">
        <v>140</v>
      </c>
      <c r="D21" s="60">
        <v>5</v>
      </c>
      <c r="E21" s="60">
        <v>80</v>
      </c>
      <c r="F21" s="60">
        <v>0</v>
      </c>
      <c r="G21" s="60">
        <v>85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</row>
    <row r="22" spans="1:12" x14ac:dyDescent="0.3">
      <c r="A22" s="59" t="s">
        <v>197</v>
      </c>
      <c r="B22" s="60">
        <v>3993798</v>
      </c>
      <c r="C22" s="59" t="s">
        <v>144</v>
      </c>
      <c r="D22" s="60">
        <v>10</v>
      </c>
      <c r="E22" s="60">
        <v>0</v>
      </c>
      <c r="F22" s="60">
        <v>0</v>
      </c>
      <c r="G22" s="60">
        <v>1</v>
      </c>
      <c r="H22" s="60">
        <v>0</v>
      </c>
      <c r="I22" s="60">
        <v>0</v>
      </c>
      <c r="J22" s="60">
        <v>0</v>
      </c>
      <c r="K22" s="60">
        <v>0</v>
      </c>
      <c r="L22" s="60">
        <v>9</v>
      </c>
    </row>
    <row r="23" spans="1:12" x14ac:dyDescent="0.3">
      <c r="A23" s="59" t="s">
        <v>197</v>
      </c>
      <c r="B23" s="60">
        <v>3993798</v>
      </c>
      <c r="C23" s="59" t="s">
        <v>143</v>
      </c>
      <c r="D23" s="60">
        <v>0.6</v>
      </c>
      <c r="E23" s="60">
        <v>0</v>
      </c>
      <c r="F23" s="60">
        <v>0</v>
      </c>
      <c r="G23" s="60">
        <v>0.6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</row>
    <row r="24" spans="1:12" x14ac:dyDescent="0.3">
      <c r="A24" s="59" t="s">
        <v>197</v>
      </c>
      <c r="B24" s="60">
        <v>3993798</v>
      </c>
      <c r="C24" s="59" t="s">
        <v>146</v>
      </c>
      <c r="D24" s="60">
        <v>150</v>
      </c>
      <c r="E24" s="60">
        <v>0</v>
      </c>
      <c r="F24" s="60">
        <v>0</v>
      </c>
      <c r="G24" s="60">
        <v>150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</row>
    <row r="25" spans="1:12" x14ac:dyDescent="0.3">
      <c r="A25" s="59" t="s">
        <v>197</v>
      </c>
      <c r="B25" s="60">
        <v>3993798</v>
      </c>
      <c r="C25" s="59" t="s">
        <v>145</v>
      </c>
      <c r="D25" s="60">
        <v>100</v>
      </c>
      <c r="E25" s="60">
        <v>0</v>
      </c>
      <c r="F25" s="60">
        <v>0</v>
      </c>
      <c r="G25" s="60">
        <v>72</v>
      </c>
      <c r="H25" s="60">
        <v>0</v>
      </c>
      <c r="I25" s="60">
        <v>0</v>
      </c>
      <c r="J25" s="60">
        <v>0</v>
      </c>
      <c r="K25" s="60">
        <v>0</v>
      </c>
      <c r="L25" s="60">
        <v>28</v>
      </c>
    </row>
    <row r="26" spans="1:12" x14ac:dyDescent="0.3">
      <c r="A26" s="59" t="s">
        <v>197</v>
      </c>
      <c r="B26" s="60">
        <v>3993798</v>
      </c>
      <c r="C26" s="59" t="s">
        <v>147</v>
      </c>
      <c r="D26" s="60">
        <v>330</v>
      </c>
      <c r="E26" s="60">
        <v>0</v>
      </c>
      <c r="F26" s="60">
        <v>0</v>
      </c>
      <c r="G26" s="60">
        <v>230</v>
      </c>
      <c r="H26" s="60">
        <v>0</v>
      </c>
      <c r="I26" s="60">
        <v>0</v>
      </c>
      <c r="J26" s="60">
        <v>0</v>
      </c>
      <c r="K26" s="60">
        <v>0</v>
      </c>
      <c r="L26" s="60">
        <v>100</v>
      </c>
    </row>
    <row r="27" spans="1:12" x14ac:dyDescent="0.3">
      <c r="A27" s="59" t="s">
        <v>197</v>
      </c>
      <c r="B27" s="60">
        <v>3993798</v>
      </c>
      <c r="C27" s="59" t="s">
        <v>149</v>
      </c>
      <c r="D27" s="60">
        <v>0</v>
      </c>
      <c r="E27" s="60">
        <v>20</v>
      </c>
      <c r="F27" s="60">
        <v>0</v>
      </c>
      <c r="G27" s="60">
        <v>20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</row>
    <row r="28" spans="1:12" x14ac:dyDescent="0.3">
      <c r="A28" s="59" t="s">
        <v>197</v>
      </c>
      <c r="B28" s="60">
        <v>3993798</v>
      </c>
      <c r="C28" s="59" t="s">
        <v>151</v>
      </c>
      <c r="D28" s="60">
        <v>0</v>
      </c>
      <c r="E28" s="60">
        <v>20</v>
      </c>
      <c r="F28" s="60">
        <v>10</v>
      </c>
      <c r="G28" s="60">
        <v>10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</row>
    <row r="29" spans="1:12" x14ac:dyDescent="0.3">
      <c r="A29" s="59" t="s">
        <v>197</v>
      </c>
      <c r="B29" s="60">
        <v>3993798</v>
      </c>
      <c r="C29" s="59" t="s">
        <v>150</v>
      </c>
      <c r="D29" s="60">
        <v>8</v>
      </c>
      <c r="E29" s="60">
        <v>10</v>
      </c>
      <c r="F29" s="60">
        <v>0</v>
      </c>
      <c r="G29" s="60">
        <v>18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</row>
    <row r="30" spans="1:12" x14ac:dyDescent="0.3">
      <c r="A30" s="59" t="s">
        <v>197</v>
      </c>
      <c r="B30" s="60">
        <v>3993798</v>
      </c>
      <c r="C30" s="59" t="s">
        <v>148</v>
      </c>
      <c r="D30" s="60">
        <v>0</v>
      </c>
      <c r="E30" s="60">
        <v>0.4</v>
      </c>
      <c r="F30" s="60">
        <v>0</v>
      </c>
      <c r="G30" s="60">
        <v>0.4</v>
      </c>
      <c r="H30" s="60">
        <v>0</v>
      </c>
      <c r="I30" s="60">
        <v>0</v>
      </c>
      <c r="J30" s="60">
        <v>0</v>
      </c>
      <c r="K30" s="60">
        <v>0</v>
      </c>
      <c r="L30" s="60">
        <v>0</v>
      </c>
    </row>
    <row r="31" spans="1:12" x14ac:dyDescent="0.3">
      <c r="A31" s="59" t="s">
        <v>197</v>
      </c>
      <c r="B31" s="60">
        <v>3993798</v>
      </c>
      <c r="C31" s="59" t="s">
        <v>152</v>
      </c>
      <c r="D31" s="60">
        <v>0</v>
      </c>
      <c r="E31" s="60">
        <v>1000</v>
      </c>
      <c r="F31" s="60">
        <v>200</v>
      </c>
      <c r="G31" s="60">
        <v>700</v>
      </c>
      <c r="H31" s="60">
        <v>0</v>
      </c>
      <c r="I31" s="60">
        <v>0</v>
      </c>
      <c r="J31" s="60">
        <v>0</v>
      </c>
      <c r="K31" s="60">
        <v>0</v>
      </c>
      <c r="L31" s="60">
        <v>100</v>
      </c>
    </row>
    <row r="32" spans="1:12" x14ac:dyDescent="0.3">
      <c r="A32" s="59" t="s">
        <v>197</v>
      </c>
      <c r="B32" s="60">
        <v>3993798</v>
      </c>
      <c r="C32" s="59" t="s">
        <v>153</v>
      </c>
      <c r="D32" s="60">
        <v>0</v>
      </c>
      <c r="E32" s="60">
        <v>4</v>
      </c>
      <c r="F32" s="60">
        <v>0</v>
      </c>
      <c r="G32" s="60">
        <v>3</v>
      </c>
      <c r="H32" s="60">
        <v>0</v>
      </c>
      <c r="I32" s="60">
        <v>0</v>
      </c>
      <c r="J32" s="60">
        <v>0</v>
      </c>
      <c r="K32" s="60">
        <v>0</v>
      </c>
      <c r="L32" s="60">
        <v>1</v>
      </c>
    </row>
    <row r="33" spans="1:12" x14ac:dyDescent="0.3">
      <c r="A33" s="59" t="s">
        <v>197</v>
      </c>
      <c r="B33" s="60">
        <v>3993798</v>
      </c>
      <c r="C33" s="59" t="s">
        <v>154</v>
      </c>
      <c r="D33" s="60">
        <v>0</v>
      </c>
      <c r="E33" s="60">
        <v>80</v>
      </c>
      <c r="F33" s="60">
        <v>0</v>
      </c>
      <c r="G33" s="60">
        <v>80</v>
      </c>
      <c r="H33" s="60">
        <v>0</v>
      </c>
      <c r="I33" s="60">
        <v>0</v>
      </c>
      <c r="J33" s="60">
        <v>0</v>
      </c>
      <c r="K33" s="60">
        <v>0</v>
      </c>
      <c r="L33" s="60">
        <v>0</v>
      </c>
    </row>
    <row r="34" spans="1:12" x14ac:dyDescent="0.3">
      <c r="A34" s="59" t="s">
        <v>197</v>
      </c>
      <c r="B34" s="60">
        <v>3993798</v>
      </c>
      <c r="C34" s="59" t="s">
        <v>155</v>
      </c>
      <c r="D34" s="60">
        <v>16</v>
      </c>
      <c r="E34" s="60">
        <v>40</v>
      </c>
      <c r="F34" s="60">
        <v>0</v>
      </c>
      <c r="G34" s="60">
        <v>56</v>
      </c>
      <c r="H34" s="60">
        <v>0</v>
      </c>
      <c r="I34" s="60">
        <v>0</v>
      </c>
      <c r="J34" s="60">
        <v>0</v>
      </c>
      <c r="K34" s="60">
        <v>0</v>
      </c>
      <c r="L34" s="60">
        <v>0</v>
      </c>
    </row>
    <row r="35" spans="1:12" x14ac:dyDescent="0.3">
      <c r="A35" s="59" t="s">
        <v>197</v>
      </c>
      <c r="B35" s="60">
        <v>3993798</v>
      </c>
      <c r="C35" s="59" t="s">
        <v>158</v>
      </c>
      <c r="D35" s="60">
        <v>2973</v>
      </c>
      <c r="E35" s="60">
        <v>2700</v>
      </c>
      <c r="F35" s="60">
        <v>1300</v>
      </c>
      <c r="G35" s="60">
        <v>1675</v>
      </c>
      <c r="H35" s="60">
        <v>0</v>
      </c>
      <c r="I35" s="60">
        <v>0</v>
      </c>
      <c r="J35" s="60">
        <v>0</v>
      </c>
      <c r="K35" s="60">
        <v>0</v>
      </c>
      <c r="L35" s="60">
        <v>2698</v>
      </c>
    </row>
    <row r="36" spans="1:12" x14ac:dyDescent="0.3">
      <c r="A36" s="59" t="s">
        <v>197</v>
      </c>
      <c r="B36" s="60">
        <v>3993798</v>
      </c>
      <c r="C36" s="59" t="s">
        <v>157</v>
      </c>
      <c r="D36" s="60">
        <v>1</v>
      </c>
      <c r="E36" s="60">
        <v>0</v>
      </c>
      <c r="F36" s="60">
        <v>0</v>
      </c>
      <c r="G36" s="60">
        <v>1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</row>
    <row r="37" spans="1:12" x14ac:dyDescent="0.3">
      <c r="A37" s="59" t="s">
        <v>197</v>
      </c>
      <c r="B37" s="60">
        <v>3993798</v>
      </c>
      <c r="C37" s="59" t="s">
        <v>156</v>
      </c>
      <c r="D37" s="60">
        <v>1033</v>
      </c>
      <c r="E37" s="60">
        <v>1700</v>
      </c>
      <c r="F37" s="60">
        <v>250</v>
      </c>
      <c r="G37" s="60">
        <v>833</v>
      </c>
      <c r="H37" s="60">
        <v>0</v>
      </c>
      <c r="I37" s="60">
        <v>0</v>
      </c>
      <c r="J37" s="60">
        <v>0</v>
      </c>
      <c r="K37" s="60">
        <v>0</v>
      </c>
      <c r="L37" s="60">
        <v>1650</v>
      </c>
    </row>
    <row r="38" spans="1:12" x14ac:dyDescent="0.3">
      <c r="A38" s="59" t="s">
        <v>197</v>
      </c>
      <c r="B38" s="60">
        <v>3993798</v>
      </c>
      <c r="C38" s="59" t="s">
        <v>159</v>
      </c>
      <c r="D38" s="60">
        <v>0</v>
      </c>
      <c r="E38" s="60">
        <v>625</v>
      </c>
      <c r="F38" s="60">
        <v>0</v>
      </c>
      <c r="G38" s="60">
        <v>149</v>
      </c>
      <c r="H38" s="60">
        <v>0</v>
      </c>
      <c r="I38" s="60">
        <v>0</v>
      </c>
      <c r="J38" s="60">
        <v>0</v>
      </c>
      <c r="K38" s="60">
        <v>0</v>
      </c>
      <c r="L38" s="60">
        <v>476</v>
      </c>
    </row>
    <row r="39" spans="1:12" x14ac:dyDescent="0.3">
      <c r="A39" s="59" t="s">
        <v>197</v>
      </c>
      <c r="B39" s="60">
        <v>3993798</v>
      </c>
      <c r="C39" s="59" t="s">
        <v>160</v>
      </c>
      <c r="D39" s="60">
        <v>1</v>
      </c>
      <c r="E39" s="60">
        <v>0</v>
      </c>
      <c r="F39" s="60">
        <v>0</v>
      </c>
      <c r="G39" s="60">
        <v>1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</row>
    <row r="40" spans="1:12" x14ac:dyDescent="0.3">
      <c r="A40" s="59" t="s">
        <v>197</v>
      </c>
      <c r="B40" s="60">
        <v>3993798</v>
      </c>
      <c r="C40" s="59" t="s">
        <v>161</v>
      </c>
      <c r="D40" s="60">
        <v>0</v>
      </c>
      <c r="E40" s="60">
        <v>800</v>
      </c>
      <c r="F40" s="60">
        <v>0</v>
      </c>
      <c r="G40" s="60">
        <v>800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</row>
    <row r="41" spans="1:12" x14ac:dyDescent="0.3">
      <c r="A41" s="59" t="s">
        <v>197</v>
      </c>
      <c r="B41" s="60">
        <v>3993798</v>
      </c>
      <c r="C41" s="59" t="s">
        <v>162</v>
      </c>
      <c r="D41" s="60">
        <v>0</v>
      </c>
      <c r="E41" s="60">
        <v>200</v>
      </c>
      <c r="F41" s="60">
        <v>0</v>
      </c>
      <c r="G41" s="60">
        <v>200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</row>
    <row r="42" spans="1:12" x14ac:dyDescent="0.3">
      <c r="A42" s="59" t="s">
        <v>197</v>
      </c>
      <c r="B42" s="60">
        <v>3993798</v>
      </c>
      <c r="C42" s="59" t="s">
        <v>187</v>
      </c>
      <c r="D42" s="60">
        <v>0</v>
      </c>
      <c r="E42" s="60">
        <v>1980</v>
      </c>
      <c r="F42" s="60">
        <v>256</v>
      </c>
      <c r="G42" s="60">
        <v>1714</v>
      </c>
      <c r="H42" s="60">
        <v>0</v>
      </c>
      <c r="I42" s="60">
        <v>0</v>
      </c>
      <c r="J42" s="60">
        <v>0</v>
      </c>
      <c r="K42" s="60">
        <v>0</v>
      </c>
      <c r="L42" s="60">
        <v>10</v>
      </c>
    </row>
    <row r="43" spans="1:12" x14ac:dyDescent="0.3">
      <c r="A43" s="59" t="s">
        <v>197</v>
      </c>
      <c r="B43" s="60">
        <v>3993798</v>
      </c>
      <c r="C43" s="59" t="s">
        <v>188</v>
      </c>
      <c r="D43" s="60">
        <v>682.95</v>
      </c>
      <c r="E43" s="60">
        <v>450</v>
      </c>
      <c r="F43" s="60">
        <v>300</v>
      </c>
      <c r="G43" s="60">
        <v>832.95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</row>
    <row r="44" spans="1:12" x14ac:dyDescent="0.3">
      <c r="A44" s="59" t="s">
        <v>197</v>
      </c>
      <c r="B44" s="60">
        <v>3993798</v>
      </c>
      <c r="C44" s="59" t="s">
        <v>186</v>
      </c>
      <c r="D44" s="60">
        <v>0</v>
      </c>
      <c r="E44" s="60">
        <v>600</v>
      </c>
      <c r="F44" s="60">
        <v>121</v>
      </c>
      <c r="G44" s="60">
        <v>477</v>
      </c>
      <c r="H44" s="60">
        <v>0</v>
      </c>
      <c r="I44" s="60">
        <v>0</v>
      </c>
      <c r="J44" s="60">
        <v>0</v>
      </c>
      <c r="K44" s="60">
        <v>0</v>
      </c>
      <c r="L44" s="60">
        <v>2</v>
      </c>
    </row>
    <row r="45" spans="1:12" x14ac:dyDescent="0.3">
      <c r="A45" s="59" t="s">
        <v>197</v>
      </c>
      <c r="B45" s="60">
        <v>3993798</v>
      </c>
      <c r="C45" s="59" t="s">
        <v>164</v>
      </c>
      <c r="D45" s="60">
        <v>10</v>
      </c>
      <c r="E45" s="60">
        <v>150</v>
      </c>
      <c r="F45" s="60">
        <v>80</v>
      </c>
      <c r="G45" s="60">
        <v>32</v>
      </c>
      <c r="H45" s="60">
        <v>0</v>
      </c>
      <c r="I45" s="60">
        <v>0</v>
      </c>
      <c r="J45" s="60">
        <v>0</v>
      </c>
      <c r="K45" s="60">
        <v>0</v>
      </c>
      <c r="L45" s="60">
        <v>48</v>
      </c>
    </row>
    <row r="46" spans="1:12" x14ac:dyDescent="0.3">
      <c r="A46" s="59" t="s">
        <v>197</v>
      </c>
      <c r="B46" s="60">
        <v>3993798</v>
      </c>
      <c r="C46" s="59" t="s">
        <v>165</v>
      </c>
      <c r="D46" s="60">
        <v>0</v>
      </c>
      <c r="E46" s="60">
        <v>20</v>
      </c>
      <c r="F46" s="60">
        <v>10</v>
      </c>
      <c r="G46" s="60">
        <v>1.25</v>
      </c>
      <c r="H46" s="60">
        <v>0</v>
      </c>
      <c r="I46" s="60">
        <v>0</v>
      </c>
      <c r="J46" s="60">
        <v>0</v>
      </c>
      <c r="K46" s="60">
        <v>0</v>
      </c>
      <c r="L46" s="60">
        <v>8.75</v>
      </c>
    </row>
    <row r="47" spans="1:12" x14ac:dyDescent="0.3">
      <c r="A47" s="59" t="s">
        <v>197</v>
      </c>
      <c r="B47" s="60">
        <v>3993798</v>
      </c>
      <c r="C47" s="59" t="s">
        <v>163</v>
      </c>
      <c r="D47" s="60">
        <v>5</v>
      </c>
      <c r="E47" s="60">
        <v>0</v>
      </c>
      <c r="F47" s="60">
        <v>0</v>
      </c>
      <c r="G47" s="60">
        <v>5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</row>
    <row r="48" spans="1:12" x14ac:dyDescent="0.3">
      <c r="A48" s="59" t="s">
        <v>197</v>
      </c>
      <c r="B48" s="60">
        <v>3993798</v>
      </c>
      <c r="C48" s="59" t="s">
        <v>168</v>
      </c>
      <c r="D48" s="60">
        <v>9.9</v>
      </c>
      <c r="E48" s="60">
        <v>35</v>
      </c>
      <c r="F48" s="60">
        <v>0</v>
      </c>
      <c r="G48" s="60">
        <v>30.1</v>
      </c>
      <c r="H48" s="60">
        <v>0</v>
      </c>
      <c r="I48" s="60">
        <v>0</v>
      </c>
      <c r="J48" s="60">
        <v>0</v>
      </c>
      <c r="K48" s="60">
        <v>0</v>
      </c>
      <c r="L48" s="60">
        <v>14.8</v>
      </c>
    </row>
    <row r="49" spans="1:12" x14ac:dyDescent="0.3">
      <c r="A49" s="59" t="s">
        <v>197</v>
      </c>
      <c r="B49" s="60">
        <v>3993798</v>
      </c>
      <c r="C49" s="59" t="s">
        <v>171</v>
      </c>
      <c r="D49" s="60">
        <v>7</v>
      </c>
      <c r="E49" s="60">
        <v>0</v>
      </c>
      <c r="F49" s="60">
        <v>0</v>
      </c>
      <c r="G49" s="60">
        <v>2</v>
      </c>
      <c r="H49" s="60">
        <v>0</v>
      </c>
      <c r="I49" s="60">
        <v>0</v>
      </c>
      <c r="J49" s="60">
        <v>0</v>
      </c>
      <c r="K49" s="60">
        <v>0</v>
      </c>
      <c r="L49" s="60">
        <v>5</v>
      </c>
    </row>
    <row r="50" spans="1:12" x14ac:dyDescent="0.3">
      <c r="A50" s="59" t="s">
        <v>197</v>
      </c>
      <c r="B50" s="60">
        <v>3993798</v>
      </c>
      <c r="C50" s="59" t="s">
        <v>173</v>
      </c>
      <c r="D50" s="60">
        <v>4.5</v>
      </c>
      <c r="E50" s="60">
        <v>0</v>
      </c>
      <c r="F50" s="60">
        <v>0</v>
      </c>
      <c r="G50" s="60">
        <v>0.3</v>
      </c>
      <c r="H50" s="60">
        <v>0</v>
      </c>
      <c r="I50" s="60">
        <v>0</v>
      </c>
      <c r="J50" s="60">
        <v>0</v>
      </c>
      <c r="K50" s="60">
        <v>0</v>
      </c>
      <c r="L50" s="60">
        <v>4.2</v>
      </c>
    </row>
    <row r="51" spans="1:12" x14ac:dyDescent="0.3">
      <c r="A51" s="59" t="s">
        <v>197</v>
      </c>
      <c r="B51" s="60">
        <v>3993798</v>
      </c>
      <c r="C51" s="59" t="s">
        <v>176</v>
      </c>
      <c r="D51" s="60">
        <v>0</v>
      </c>
      <c r="E51" s="60">
        <v>10</v>
      </c>
      <c r="F51" s="60">
        <v>0</v>
      </c>
      <c r="G51" s="60">
        <v>5</v>
      </c>
      <c r="H51" s="60">
        <v>0</v>
      </c>
      <c r="I51" s="60">
        <v>0</v>
      </c>
      <c r="J51" s="60">
        <v>0</v>
      </c>
      <c r="K51" s="60">
        <v>0</v>
      </c>
      <c r="L51" s="60">
        <v>5</v>
      </c>
    </row>
    <row r="52" spans="1:12" x14ac:dyDescent="0.3">
      <c r="A52" s="59" t="s">
        <v>197</v>
      </c>
      <c r="B52" s="60">
        <v>3993798</v>
      </c>
      <c r="C52" s="59" t="s">
        <v>177</v>
      </c>
      <c r="D52" s="60">
        <v>39634</v>
      </c>
      <c r="E52" s="60">
        <v>55000</v>
      </c>
      <c r="F52" s="60">
        <v>0</v>
      </c>
      <c r="G52" s="60">
        <v>55434</v>
      </c>
      <c r="H52" s="60">
        <v>0</v>
      </c>
      <c r="I52" s="60">
        <v>0</v>
      </c>
      <c r="J52" s="60">
        <v>0</v>
      </c>
      <c r="K52" s="60">
        <v>0</v>
      </c>
      <c r="L52" s="60">
        <v>39200</v>
      </c>
    </row>
    <row r="53" spans="1:12" x14ac:dyDescent="0.3">
      <c r="A53" s="59" t="s">
        <v>197</v>
      </c>
      <c r="B53" s="60">
        <v>3993798</v>
      </c>
      <c r="C53" s="59" t="s">
        <v>178</v>
      </c>
      <c r="D53" s="60">
        <v>0</v>
      </c>
      <c r="E53" s="60">
        <v>1500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1500</v>
      </c>
    </row>
    <row r="54" spans="1:12" x14ac:dyDescent="0.3">
      <c r="A54" s="59" t="s">
        <v>197</v>
      </c>
      <c r="B54" s="60">
        <v>3993798</v>
      </c>
      <c r="C54" s="59" t="s">
        <v>175</v>
      </c>
      <c r="D54" s="60">
        <v>2880</v>
      </c>
      <c r="E54" s="60">
        <v>12900</v>
      </c>
      <c r="F54" s="60">
        <v>0</v>
      </c>
      <c r="G54" s="60">
        <v>8897</v>
      </c>
      <c r="H54" s="60">
        <v>0</v>
      </c>
      <c r="I54" s="60">
        <v>0</v>
      </c>
      <c r="J54" s="60">
        <v>0</v>
      </c>
      <c r="K54" s="60">
        <v>0</v>
      </c>
      <c r="L54" s="60">
        <v>6883</v>
      </c>
    </row>
    <row r="55" spans="1:12" x14ac:dyDescent="0.3">
      <c r="A55" s="59" t="s">
        <v>197</v>
      </c>
      <c r="B55" s="60">
        <v>3993798</v>
      </c>
      <c r="C55" s="59" t="s">
        <v>179</v>
      </c>
      <c r="D55" s="60">
        <v>0</v>
      </c>
      <c r="E55" s="60">
        <v>1002</v>
      </c>
      <c r="F55" s="60">
        <v>60</v>
      </c>
      <c r="G55" s="60">
        <v>822</v>
      </c>
      <c r="H55" s="60">
        <v>0</v>
      </c>
      <c r="I55" s="60">
        <v>0</v>
      </c>
      <c r="J55" s="60">
        <v>0</v>
      </c>
      <c r="K55" s="60">
        <v>0</v>
      </c>
      <c r="L55" s="60">
        <v>120</v>
      </c>
    </row>
    <row r="56" spans="1:12" x14ac:dyDescent="0.3">
      <c r="A56" s="59" t="s">
        <v>197</v>
      </c>
      <c r="B56" s="60">
        <v>3993798</v>
      </c>
      <c r="C56" s="59" t="s">
        <v>181</v>
      </c>
      <c r="D56" s="60">
        <v>40</v>
      </c>
      <c r="E56" s="60">
        <v>0</v>
      </c>
      <c r="F56" s="60">
        <v>10</v>
      </c>
      <c r="G56" s="60">
        <v>30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</row>
    <row r="57" spans="1:12" x14ac:dyDescent="0.3">
      <c r="A57" s="59" t="s">
        <v>197</v>
      </c>
      <c r="B57" s="60">
        <v>3993798</v>
      </c>
      <c r="C57" s="59" t="s">
        <v>183</v>
      </c>
      <c r="D57" s="60">
        <v>60</v>
      </c>
      <c r="E57" s="60">
        <v>20</v>
      </c>
      <c r="F57" s="60">
        <v>30</v>
      </c>
      <c r="G57" s="60">
        <v>50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</row>
    <row r="58" spans="1:12" x14ac:dyDescent="0.3">
      <c r="A58" s="59" t="s">
        <v>197</v>
      </c>
      <c r="B58" s="60">
        <v>3993798</v>
      </c>
      <c r="C58" s="59" t="s">
        <v>182</v>
      </c>
      <c r="D58" s="60">
        <v>10</v>
      </c>
      <c r="E58" s="60">
        <v>0</v>
      </c>
      <c r="F58" s="60">
        <v>10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59" spans="1:12" x14ac:dyDescent="0.3">
      <c r="A59" s="59" t="s">
        <v>197</v>
      </c>
      <c r="B59" s="60">
        <v>3993798</v>
      </c>
      <c r="C59" s="59" t="s">
        <v>180</v>
      </c>
      <c r="D59" s="60">
        <v>0</v>
      </c>
      <c r="E59" s="60">
        <v>10</v>
      </c>
      <c r="F59" s="60">
        <v>0</v>
      </c>
      <c r="G59" s="60">
        <v>10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</row>
    <row r="60" spans="1:12" x14ac:dyDescent="0.3">
      <c r="A60" s="59" t="s">
        <v>197</v>
      </c>
      <c r="B60" s="60">
        <v>3993798</v>
      </c>
      <c r="C60" s="59" t="s">
        <v>193</v>
      </c>
      <c r="D60" s="60">
        <v>0</v>
      </c>
      <c r="E60" s="60">
        <v>1950</v>
      </c>
      <c r="F60" s="60">
        <v>85</v>
      </c>
      <c r="G60" s="60">
        <v>1865</v>
      </c>
      <c r="H60" s="60">
        <v>0</v>
      </c>
      <c r="I60" s="60">
        <v>0</v>
      </c>
      <c r="J60" s="60">
        <v>0</v>
      </c>
      <c r="K60" s="60">
        <v>0</v>
      </c>
      <c r="L60" s="60">
        <v>0</v>
      </c>
    </row>
    <row r="61" spans="1:12" x14ac:dyDescent="0.3">
      <c r="A61" s="59" t="s">
        <v>197</v>
      </c>
      <c r="B61" s="60">
        <v>3993798</v>
      </c>
      <c r="C61" s="59" t="s">
        <v>131</v>
      </c>
      <c r="D61" s="60">
        <v>0</v>
      </c>
      <c r="E61" s="60">
        <v>40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40</v>
      </c>
    </row>
    <row r="62" spans="1:12" x14ac:dyDescent="0.3">
      <c r="A62" s="59" t="s">
        <v>197</v>
      </c>
      <c r="B62" s="60">
        <v>3993798</v>
      </c>
      <c r="C62" s="59" t="s">
        <v>138</v>
      </c>
      <c r="D62" s="60">
        <v>0</v>
      </c>
      <c r="E62" s="60">
        <v>8</v>
      </c>
      <c r="F62" s="60">
        <v>4</v>
      </c>
      <c r="G62" s="60">
        <v>4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</row>
    <row r="63" spans="1:12" x14ac:dyDescent="0.3">
      <c r="A63" s="59" t="s">
        <v>197</v>
      </c>
      <c r="B63" s="60">
        <v>3993798</v>
      </c>
      <c r="C63" s="59" t="s">
        <v>189</v>
      </c>
      <c r="D63" s="60">
        <v>0</v>
      </c>
      <c r="E63" s="60">
        <v>150</v>
      </c>
      <c r="F63" s="60">
        <v>49</v>
      </c>
      <c r="G63" s="60">
        <v>101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</row>
    <row r="64" spans="1:12" x14ac:dyDescent="0.3">
      <c r="A64" s="59" t="s">
        <v>197</v>
      </c>
      <c r="B64" s="60">
        <v>3993798</v>
      </c>
      <c r="C64" s="59" t="s">
        <v>184</v>
      </c>
      <c r="D64" s="60">
        <v>200</v>
      </c>
      <c r="E64" s="60">
        <v>0</v>
      </c>
      <c r="F64" s="60">
        <v>0</v>
      </c>
      <c r="G64" s="60">
        <v>200</v>
      </c>
      <c r="H64" s="60">
        <v>0</v>
      </c>
      <c r="I64" s="60">
        <v>0</v>
      </c>
      <c r="J64" s="60">
        <v>0</v>
      </c>
      <c r="K64" s="60">
        <v>0</v>
      </c>
      <c r="L64" s="60">
        <v>0</v>
      </c>
    </row>
    <row r="65" spans="1:12" x14ac:dyDescent="0.3">
      <c r="A65" s="59" t="s">
        <v>197</v>
      </c>
      <c r="B65" s="60">
        <v>3993798</v>
      </c>
      <c r="C65" s="59" t="s">
        <v>172</v>
      </c>
      <c r="D65" s="60">
        <v>248</v>
      </c>
      <c r="E65" s="60">
        <v>0</v>
      </c>
      <c r="F65" s="60">
        <v>0</v>
      </c>
      <c r="G65" s="60">
        <v>148</v>
      </c>
      <c r="H65" s="60">
        <v>0</v>
      </c>
      <c r="I65" s="60">
        <v>0</v>
      </c>
      <c r="J65" s="60">
        <v>0</v>
      </c>
      <c r="K65" s="60">
        <v>0</v>
      </c>
      <c r="L65" s="60">
        <v>100</v>
      </c>
    </row>
    <row r="66" spans="1:12" x14ac:dyDescent="0.3">
      <c r="A66" s="85" t="s">
        <v>198</v>
      </c>
      <c r="B66" s="59"/>
      <c r="C66" s="59"/>
      <c r="D66" s="60">
        <v>49867.95</v>
      </c>
      <c r="E66" s="60">
        <v>102279.4</v>
      </c>
      <c r="F66" s="60">
        <v>5910</v>
      </c>
      <c r="G66" s="60">
        <v>92053.6</v>
      </c>
      <c r="H66" s="60">
        <v>0</v>
      </c>
      <c r="I66" s="60">
        <v>0</v>
      </c>
      <c r="J66" s="60">
        <v>0</v>
      </c>
      <c r="K66" s="60">
        <v>1</v>
      </c>
      <c r="L66" s="60">
        <v>54182.75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96"/>
  <sheetViews>
    <sheetView topLeftCell="A68" workbookViewId="0">
      <selection activeCell="F91" sqref="F91"/>
    </sheetView>
  </sheetViews>
  <sheetFormatPr defaultRowHeight="14.4" x14ac:dyDescent="0.3"/>
  <sheetData>
    <row r="1" spans="1:3" x14ac:dyDescent="0.3">
      <c r="A1" t="s">
        <v>31</v>
      </c>
      <c r="B1">
        <f>VLOOKUP(A1,'[2]Product Master Sheet'!$B$2:$F$506,5,0)</f>
        <v>16</v>
      </c>
      <c r="C1">
        <v>800</v>
      </c>
    </row>
    <row r="2" spans="1:3" x14ac:dyDescent="0.3">
      <c r="A2" t="s">
        <v>199</v>
      </c>
      <c r="B2">
        <f>VLOOKUP(A2,'[2]Product Master Sheet'!$B$2:$F$506,5,0)</f>
        <v>29</v>
      </c>
      <c r="C2">
        <v>0</v>
      </c>
    </row>
    <row r="3" spans="1:3" x14ac:dyDescent="0.3">
      <c r="A3" t="s">
        <v>39</v>
      </c>
      <c r="B3">
        <f>VLOOKUP(A3,'[2]Product Master Sheet'!$B$2:$F$506,5,0)</f>
        <v>30</v>
      </c>
      <c r="C3">
        <v>0</v>
      </c>
    </row>
    <row r="4" spans="1:3" x14ac:dyDescent="0.3">
      <c r="A4" t="s">
        <v>43</v>
      </c>
      <c r="B4">
        <f>VLOOKUP(A4,'[2]Product Master Sheet'!$B$2:$F$506,5,0)</f>
        <v>39</v>
      </c>
      <c r="C4">
        <v>80</v>
      </c>
    </row>
    <row r="5" spans="1:3" x14ac:dyDescent="0.3">
      <c r="A5" t="s">
        <v>133</v>
      </c>
      <c r="B5">
        <f>VLOOKUP(A5,'[2]Product Master Sheet'!$B$2:$F$506,5,0)</f>
        <v>40</v>
      </c>
      <c r="C5">
        <v>175</v>
      </c>
    </row>
    <row r="6" spans="1:3" x14ac:dyDescent="0.3">
      <c r="A6" t="s">
        <v>132</v>
      </c>
      <c r="B6">
        <f>VLOOKUP(A6,'[2]Product Master Sheet'!$B$2:$F$506,5,0)</f>
        <v>41</v>
      </c>
      <c r="C6">
        <v>20</v>
      </c>
    </row>
    <row r="7" spans="1:3" x14ac:dyDescent="0.3">
      <c r="A7" t="s">
        <v>135</v>
      </c>
      <c r="B7">
        <f>VLOOKUP(A7,'[2]Product Master Sheet'!$B$2:$F$506,5,0)</f>
        <v>42</v>
      </c>
      <c r="C7">
        <v>224</v>
      </c>
    </row>
    <row r="8" spans="1:3" x14ac:dyDescent="0.3">
      <c r="A8" t="s">
        <v>137</v>
      </c>
      <c r="B8">
        <f>VLOOKUP(A8,'[2]Product Master Sheet'!$B$2:$F$506,5,0)</f>
        <v>43</v>
      </c>
      <c r="C8">
        <v>150</v>
      </c>
    </row>
    <row r="9" spans="1:3" x14ac:dyDescent="0.3">
      <c r="A9" t="s">
        <v>190</v>
      </c>
      <c r="B9">
        <f>VLOOKUP(A9,'[2]Product Master Sheet'!$B$2:$F$506,5,0)</f>
        <v>51</v>
      </c>
      <c r="C9">
        <v>0</v>
      </c>
    </row>
    <row r="10" spans="1:3" x14ac:dyDescent="0.3">
      <c r="A10" t="s">
        <v>192</v>
      </c>
      <c r="B10">
        <f>VLOOKUP(A10,'[2]Product Master Sheet'!$B$2:$F$506,5,0)</f>
        <v>53</v>
      </c>
      <c r="C10">
        <v>0</v>
      </c>
    </row>
    <row r="11" spans="1:3" x14ac:dyDescent="0.3">
      <c r="A11" t="s">
        <v>191</v>
      </c>
      <c r="B11">
        <f>VLOOKUP(A11,'[2]Product Master Sheet'!$B$2:$F$506,5,0)</f>
        <v>59</v>
      </c>
      <c r="C11">
        <v>0</v>
      </c>
    </row>
    <row r="12" spans="1:3" x14ac:dyDescent="0.3">
      <c r="A12" t="s">
        <v>200</v>
      </c>
      <c r="B12">
        <f>VLOOKUP(A12,'[2]Product Master Sheet'!$B$2:$F$506,5,0)</f>
        <v>62</v>
      </c>
      <c r="C12">
        <v>0</v>
      </c>
    </row>
    <row r="13" spans="1:3" x14ac:dyDescent="0.3">
      <c r="A13" t="s">
        <v>201</v>
      </c>
      <c r="B13">
        <f>VLOOKUP(A13,'[2]Product Master Sheet'!$B$2:$F$506,5,0)</f>
        <v>66</v>
      </c>
      <c r="C13">
        <v>0</v>
      </c>
    </row>
    <row r="14" spans="1:3" x14ac:dyDescent="0.3">
      <c r="A14" t="s">
        <v>202</v>
      </c>
      <c r="B14">
        <f>VLOOKUP(A14,'[2]Product Master Sheet'!$B$2:$F$506,5,0)</f>
        <v>67</v>
      </c>
      <c r="C14">
        <v>0</v>
      </c>
    </row>
    <row r="15" spans="1:3" x14ac:dyDescent="0.3">
      <c r="A15" t="s">
        <v>185</v>
      </c>
      <c r="B15">
        <f>VLOOKUP(A15,'[2]Product Master Sheet'!$B$2:$F$506,5,0)</f>
        <v>68</v>
      </c>
      <c r="C15">
        <v>0</v>
      </c>
    </row>
    <row r="16" spans="1:3" x14ac:dyDescent="0.3">
      <c r="A16" t="s">
        <v>203</v>
      </c>
      <c r="B16">
        <f>VLOOKUP(A16,'[2]Product Master Sheet'!$B$2:$F$506,5,0)</f>
        <v>76</v>
      </c>
      <c r="C16">
        <v>0</v>
      </c>
    </row>
    <row r="17" spans="1:3" x14ac:dyDescent="0.3">
      <c r="A17" t="s">
        <v>204</v>
      </c>
      <c r="B17">
        <f>VLOOKUP(A17,'[2]Product Master Sheet'!$B$2:$F$506,5,0)</f>
        <v>86</v>
      </c>
      <c r="C17">
        <v>0</v>
      </c>
    </row>
    <row r="18" spans="1:3" x14ac:dyDescent="0.3">
      <c r="A18" t="s">
        <v>205</v>
      </c>
      <c r="B18">
        <f>VLOOKUP(A18,'[2]Product Master Sheet'!$B$2:$F$506,5,0)</f>
        <v>112</v>
      </c>
      <c r="C18">
        <v>0</v>
      </c>
    </row>
    <row r="19" spans="1:3" x14ac:dyDescent="0.3">
      <c r="A19" t="s">
        <v>206</v>
      </c>
      <c r="B19">
        <f>VLOOKUP(A19,'[2]Product Master Sheet'!$B$2:$F$506,5,0)</f>
        <v>116</v>
      </c>
      <c r="C19">
        <v>0</v>
      </c>
    </row>
    <row r="20" spans="1:3" x14ac:dyDescent="0.3">
      <c r="A20" t="s">
        <v>139</v>
      </c>
      <c r="B20">
        <f>VLOOKUP(A20,'[2]Product Master Sheet'!$B$2:$F$506,5,0)</f>
        <v>122</v>
      </c>
      <c r="C20">
        <v>0</v>
      </c>
    </row>
    <row r="21" spans="1:3" x14ac:dyDescent="0.3">
      <c r="A21" t="s">
        <v>140</v>
      </c>
      <c r="B21">
        <f>VLOOKUP(A21,'[2]Product Master Sheet'!$B$2:$F$506,5,0)</f>
        <v>123</v>
      </c>
      <c r="C21">
        <v>5</v>
      </c>
    </row>
    <row r="22" spans="1:3" x14ac:dyDescent="0.3">
      <c r="A22" t="s">
        <v>207</v>
      </c>
      <c r="B22">
        <f>VLOOKUP(A22,'[2]Product Master Sheet'!$B$2:$F$506,5,0)</f>
        <v>124</v>
      </c>
      <c r="C22">
        <v>0</v>
      </c>
    </row>
    <row r="23" spans="1:3" x14ac:dyDescent="0.3">
      <c r="A23" t="s">
        <v>208</v>
      </c>
      <c r="B23">
        <f>VLOOKUP(A23,'[2]Product Master Sheet'!$B$2:$F$506,5,0)</f>
        <v>126</v>
      </c>
      <c r="C23">
        <v>0</v>
      </c>
    </row>
    <row r="24" spans="1:3" x14ac:dyDescent="0.3">
      <c r="A24" t="s">
        <v>144</v>
      </c>
      <c r="B24">
        <f>VLOOKUP(A24,'[2]Product Master Sheet'!$B$2:$F$506,5,0)</f>
        <v>136</v>
      </c>
      <c r="C24">
        <v>10</v>
      </c>
    </row>
    <row r="25" spans="1:3" x14ac:dyDescent="0.3">
      <c r="A25" t="s">
        <v>143</v>
      </c>
      <c r="B25">
        <f>VLOOKUP(A25,'[2]Product Master Sheet'!$B$2:$F$506,5,0)</f>
        <v>138</v>
      </c>
      <c r="C25">
        <v>0.6</v>
      </c>
    </row>
    <row r="26" spans="1:3" x14ac:dyDescent="0.3">
      <c r="A26" t="s">
        <v>146</v>
      </c>
      <c r="B26">
        <f>VLOOKUP(A26,'[2]Product Master Sheet'!$B$2:$F$506,5,0)</f>
        <v>144</v>
      </c>
      <c r="C26">
        <v>150</v>
      </c>
    </row>
    <row r="27" spans="1:3" x14ac:dyDescent="0.3">
      <c r="A27" t="s">
        <v>145</v>
      </c>
      <c r="B27">
        <f>VLOOKUP(A27,'[2]Product Master Sheet'!$B$2:$F$506,5,0)</f>
        <v>145</v>
      </c>
      <c r="C27">
        <v>100</v>
      </c>
    </row>
    <row r="28" spans="1:3" x14ac:dyDescent="0.3">
      <c r="A28" t="s">
        <v>147</v>
      </c>
      <c r="B28">
        <f>VLOOKUP(A28,'[2]Product Master Sheet'!$B$2:$F$506,5,0)</f>
        <v>146</v>
      </c>
      <c r="C28">
        <v>330</v>
      </c>
    </row>
    <row r="29" spans="1:3" x14ac:dyDescent="0.3">
      <c r="A29" t="s">
        <v>149</v>
      </c>
      <c r="B29">
        <f>VLOOKUP(A29,'[2]Product Master Sheet'!$B$2:$F$506,5,0)</f>
        <v>162</v>
      </c>
      <c r="C29">
        <v>0</v>
      </c>
    </row>
    <row r="30" spans="1:3" x14ac:dyDescent="0.3">
      <c r="A30" t="s">
        <v>151</v>
      </c>
      <c r="B30">
        <f>VLOOKUP(A30,'[2]Product Master Sheet'!$B$2:$F$506,5,0)</f>
        <v>163</v>
      </c>
      <c r="C30">
        <v>0</v>
      </c>
    </row>
    <row r="31" spans="1:3" x14ac:dyDescent="0.3">
      <c r="A31" t="s">
        <v>150</v>
      </c>
      <c r="B31">
        <f>VLOOKUP(A31,'[2]Product Master Sheet'!$B$2:$F$506,5,0)</f>
        <v>164</v>
      </c>
      <c r="C31">
        <v>8</v>
      </c>
    </row>
    <row r="32" spans="1:3" x14ac:dyDescent="0.3">
      <c r="A32" t="s">
        <v>148</v>
      </c>
      <c r="B32">
        <f>VLOOKUP(A32,'[2]Product Master Sheet'!$B$2:$F$506,5,0)</f>
        <v>165</v>
      </c>
      <c r="C32">
        <v>0</v>
      </c>
    </row>
    <row r="33" spans="1:3" x14ac:dyDescent="0.3">
      <c r="A33" t="s">
        <v>209</v>
      </c>
      <c r="B33">
        <f>VLOOKUP(A33,'[2]Product Master Sheet'!$B$2:$F$506,5,0)</f>
        <v>179</v>
      </c>
      <c r="C33">
        <v>0</v>
      </c>
    </row>
    <row r="34" spans="1:3" x14ac:dyDescent="0.3">
      <c r="A34" t="s">
        <v>210</v>
      </c>
      <c r="B34">
        <f>VLOOKUP(A34,'[2]Product Master Sheet'!$B$2:$F$506,5,0)</f>
        <v>182</v>
      </c>
      <c r="C34">
        <v>0</v>
      </c>
    </row>
    <row r="35" spans="1:3" x14ac:dyDescent="0.3">
      <c r="A35" t="s">
        <v>152</v>
      </c>
      <c r="B35">
        <f>VLOOKUP(A35,'[2]Product Master Sheet'!$B$2:$F$506,5,0)</f>
        <v>183</v>
      </c>
      <c r="C35">
        <v>0</v>
      </c>
    </row>
    <row r="36" spans="1:3" x14ac:dyDescent="0.3">
      <c r="A36" t="s">
        <v>153</v>
      </c>
      <c r="B36">
        <f>VLOOKUP(A36,'[2]Product Master Sheet'!$B$2:$F$506,5,0)</f>
        <v>186</v>
      </c>
      <c r="C36">
        <v>0</v>
      </c>
    </row>
    <row r="37" spans="1:3" x14ac:dyDescent="0.3">
      <c r="A37" t="s">
        <v>154</v>
      </c>
      <c r="B37">
        <f>VLOOKUP(A37,'[2]Product Master Sheet'!$B$2:$F$506,5,0)</f>
        <v>189</v>
      </c>
      <c r="C37">
        <v>0</v>
      </c>
    </row>
    <row r="38" spans="1:3" x14ac:dyDescent="0.3">
      <c r="A38" t="s">
        <v>211</v>
      </c>
      <c r="B38">
        <f>VLOOKUP(A38,'[2]Product Master Sheet'!$B$2:$F$506,5,0)</f>
        <v>199</v>
      </c>
      <c r="C38">
        <v>0</v>
      </c>
    </row>
    <row r="39" spans="1:3" x14ac:dyDescent="0.3">
      <c r="A39" t="s">
        <v>155</v>
      </c>
      <c r="B39">
        <f>VLOOKUP(A39,'[2]Product Master Sheet'!$B$2:$F$506,5,0)</f>
        <v>212</v>
      </c>
      <c r="C39">
        <v>16</v>
      </c>
    </row>
    <row r="40" spans="1:3" x14ac:dyDescent="0.3">
      <c r="A40" t="s">
        <v>158</v>
      </c>
      <c r="B40">
        <f>VLOOKUP(A40,'[2]Product Master Sheet'!$B$2:$F$506,5,0)</f>
        <v>215</v>
      </c>
      <c r="C40">
        <v>2973</v>
      </c>
    </row>
    <row r="41" spans="1:3" x14ac:dyDescent="0.3">
      <c r="A41" t="s">
        <v>157</v>
      </c>
      <c r="B41">
        <f>VLOOKUP(A41,'[2]Product Master Sheet'!$B$2:$F$506,5,0)</f>
        <v>217</v>
      </c>
      <c r="C41">
        <v>1</v>
      </c>
    </row>
    <row r="42" spans="1:3" x14ac:dyDescent="0.3">
      <c r="A42" t="s">
        <v>156</v>
      </c>
      <c r="B42">
        <f>VLOOKUP(A42,'[2]Product Master Sheet'!$B$2:$F$506,5,0)</f>
        <v>219</v>
      </c>
      <c r="C42">
        <v>1033</v>
      </c>
    </row>
    <row r="43" spans="1:3" x14ac:dyDescent="0.3">
      <c r="A43" t="s">
        <v>159</v>
      </c>
      <c r="B43">
        <f>VLOOKUP(A43,'[2]Product Master Sheet'!$B$2:$F$506,5,0)</f>
        <v>221</v>
      </c>
      <c r="C43">
        <v>0</v>
      </c>
    </row>
    <row r="44" spans="1:3" x14ac:dyDescent="0.3">
      <c r="A44" t="s">
        <v>160</v>
      </c>
      <c r="B44">
        <f>VLOOKUP(A44,'[2]Product Master Sheet'!$B$2:$F$506,5,0)</f>
        <v>233</v>
      </c>
      <c r="C44">
        <v>1</v>
      </c>
    </row>
    <row r="45" spans="1:3" x14ac:dyDescent="0.3">
      <c r="A45" t="s">
        <v>161</v>
      </c>
      <c r="B45">
        <f>VLOOKUP(A45,'[2]Product Master Sheet'!$B$2:$F$506,5,0)</f>
        <v>266</v>
      </c>
      <c r="C45">
        <v>0</v>
      </c>
    </row>
    <row r="46" spans="1:3" x14ac:dyDescent="0.3">
      <c r="A46" t="s">
        <v>162</v>
      </c>
      <c r="B46">
        <f>VLOOKUP(A46,'[2]Product Master Sheet'!$B$2:$F$506,5,0)</f>
        <v>267</v>
      </c>
      <c r="C46">
        <v>0</v>
      </c>
    </row>
    <row r="47" spans="1:3" x14ac:dyDescent="0.3">
      <c r="A47" t="s">
        <v>212</v>
      </c>
      <c r="B47">
        <f>VLOOKUP(A47,'[2]Product Master Sheet'!$B$2:$F$506,5,0)</f>
        <v>268</v>
      </c>
      <c r="C47">
        <v>0</v>
      </c>
    </row>
    <row r="48" spans="1:3" x14ac:dyDescent="0.3">
      <c r="A48" t="s">
        <v>213</v>
      </c>
      <c r="B48">
        <f>VLOOKUP(A48,'[2]Product Master Sheet'!$B$2:$F$506,5,0)</f>
        <v>269</v>
      </c>
      <c r="C48">
        <v>0</v>
      </c>
    </row>
    <row r="49" spans="1:3" x14ac:dyDescent="0.3">
      <c r="A49" t="s">
        <v>214</v>
      </c>
      <c r="B49">
        <f>VLOOKUP(A49,'[2]Product Master Sheet'!$B$2:$F$506,5,0)</f>
        <v>274</v>
      </c>
      <c r="C49">
        <v>0</v>
      </c>
    </row>
    <row r="50" spans="1:3" x14ac:dyDescent="0.3">
      <c r="A50" t="s">
        <v>187</v>
      </c>
      <c r="B50">
        <f>VLOOKUP(A50,'[2]Product Master Sheet'!$B$2:$F$506,5,0)</f>
        <v>278</v>
      </c>
      <c r="C50">
        <v>0</v>
      </c>
    </row>
    <row r="51" spans="1:3" x14ac:dyDescent="0.3">
      <c r="A51" t="s">
        <v>188</v>
      </c>
      <c r="B51">
        <f>VLOOKUP(A51,'[2]Product Master Sheet'!$B$2:$F$506,5,0)</f>
        <v>279</v>
      </c>
      <c r="C51">
        <v>682.95</v>
      </c>
    </row>
    <row r="52" spans="1:3" x14ac:dyDescent="0.3">
      <c r="A52" t="s">
        <v>186</v>
      </c>
      <c r="B52">
        <f>VLOOKUP(A52,'[2]Product Master Sheet'!$B$2:$F$506,5,0)</f>
        <v>284</v>
      </c>
      <c r="C52">
        <v>0</v>
      </c>
    </row>
    <row r="53" spans="1:3" x14ac:dyDescent="0.3">
      <c r="A53" t="s">
        <v>164</v>
      </c>
      <c r="B53">
        <f>VLOOKUP(A53,'[2]Product Master Sheet'!$B$2:$F$506,5,0)</f>
        <v>290</v>
      </c>
      <c r="C53">
        <v>10</v>
      </c>
    </row>
    <row r="54" spans="1:3" x14ac:dyDescent="0.3">
      <c r="A54" t="s">
        <v>215</v>
      </c>
      <c r="B54">
        <f>VLOOKUP(A54,'[2]Product Master Sheet'!$B$2:$F$506,5,0)</f>
        <v>291</v>
      </c>
      <c r="C54">
        <v>0</v>
      </c>
    </row>
    <row r="55" spans="1:3" x14ac:dyDescent="0.3">
      <c r="A55" t="s">
        <v>165</v>
      </c>
      <c r="B55">
        <f>VLOOKUP(A55,'[2]Product Master Sheet'!$B$2:$F$506,5,0)</f>
        <v>293</v>
      </c>
      <c r="C55">
        <v>0</v>
      </c>
    </row>
    <row r="56" spans="1:3" x14ac:dyDescent="0.3">
      <c r="A56" t="s">
        <v>163</v>
      </c>
      <c r="B56">
        <f>VLOOKUP(A56,'[2]Product Master Sheet'!$B$2:$F$506,5,0)</f>
        <v>294</v>
      </c>
      <c r="C56">
        <v>5</v>
      </c>
    </row>
    <row r="57" spans="1:3" x14ac:dyDescent="0.3">
      <c r="A57" t="s">
        <v>216</v>
      </c>
      <c r="B57">
        <f>VLOOKUP(A57,'[2]Product Master Sheet'!$B$2:$F$506,5,0)</f>
        <v>295</v>
      </c>
      <c r="C57">
        <v>0</v>
      </c>
    </row>
    <row r="58" spans="1:3" x14ac:dyDescent="0.3">
      <c r="A58" t="s">
        <v>217</v>
      </c>
      <c r="B58">
        <f>VLOOKUP(A58,'[2]Product Master Sheet'!$B$2:$F$506,5,0)</f>
        <v>299</v>
      </c>
      <c r="C58">
        <v>0</v>
      </c>
    </row>
    <row r="59" spans="1:3" x14ac:dyDescent="0.3">
      <c r="A59" t="s">
        <v>218</v>
      </c>
      <c r="B59">
        <f>VLOOKUP(A59,'[2]Product Master Sheet'!$B$2:$F$506,5,0)</f>
        <v>300</v>
      </c>
      <c r="C59">
        <v>0</v>
      </c>
    </row>
    <row r="60" spans="1:3" x14ac:dyDescent="0.3">
      <c r="A60" t="s">
        <v>168</v>
      </c>
      <c r="B60">
        <f>VLOOKUP(A60,'[2]Product Master Sheet'!$B$2:$F$506,5,0)</f>
        <v>307</v>
      </c>
      <c r="C60">
        <v>9.9</v>
      </c>
    </row>
    <row r="61" spans="1:3" x14ac:dyDescent="0.3">
      <c r="A61" t="s">
        <v>171</v>
      </c>
      <c r="B61">
        <f>VLOOKUP(A61,'[2]Product Master Sheet'!$B$2:$F$506,5,0)</f>
        <v>317</v>
      </c>
      <c r="C61">
        <v>7</v>
      </c>
    </row>
    <row r="62" spans="1:3" x14ac:dyDescent="0.3">
      <c r="A62" t="s">
        <v>173</v>
      </c>
      <c r="B62">
        <f>VLOOKUP(A62,'[2]Product Master Sheet'!$B$2:$F$506,5,0)</f>
        <v>319</v>
      </c>
      <c r="C62">
        <v>4.5</v>
      </c>
    </row>
    <row r="63" spans="1:3" x14ac:dyDescent="0.3">
      <c r="A63" t="s">
        <v>219</v>
      </c>
      <c r="B63">
        <f>VLOOKUP(A63,'[2]Product Master Sheet'!$B$2:$F$506,5,0)</f>
        <v>325</v>
      </c>
      <c r="C63">
        <v>0</v>
      </c>
    </row>
    <row r="64" spans="1:3" x14ac:dyDescent="0.3">
      <c r="A64" t="s">
        <v>176</v>
      </c>
      <c r="B64">
        <f>VLOOKUP(A64,'[2]Product Master Sheet'!$B$2:$F$506,5,0)</f>
        <v>327</v>
      </c>
      <c r="C64">
        <v>0</v>
      </c>
    </row>
    <row r="65" spans="1:3" x14ac:dyDescent="0.3">
      <c r="A65" t="s">
        <v>177</v>
      </c>
      <c r="B65">
        <f>VLOOKUP(A65,'[2]Product Master Sheet'!$B$2:$F$506,5,0)</f>
        <v>336</v>
      </c>
      <c r="C65">
        <v>39634</v>
      </c>
    </row>
    <row r="66" spans="1:3" x14ac:dyDescent="0.3">
      <c r="A66" t="s">
        <v>178</v>
      </c>
      <c r="B66">
        <f>VLOOKUP(A66,'[2]Product Master Sheet'!$B$2:$F$506,5,0)</f>
        <v>338</v>
      </c>
      <c r="C66">
        <v>0</v>
      </c>
    </row>
    <row r="67" spans="1:3" x14ac:dyDescent="0.3">
      <c r="A67" t="s">
        <v>175</v>
      </c>
      <c r="B67">
        <f>VLOOKUP(A67,'[2]Product Master Sheet'!$B$2:$F$506,5,0)</f>
        <v>339</v>
      </c>
      <c r="C67">
        <v>2880</v>
      </c>
    </row>
    <row r="68" spans="1:3" x14ac:dyDescent="0.3">
      <c r="A68" t="s">
        <v>220</v>
      </c>
      <c r="B68">
        <f>VLOOKUP(A68,'[2]Product Master Sheet'!$B$2:$F$506,5,0)</f>
        <v>346</v>
      </c>
      <c r="C68">
        <v>0</v>
      </c>
    </row>
    <row r="69" spans="1:3" x14ac:dyDescent="0.3">
      <c r="A69" t="s">
        <v>179</v>
      </c>
      <c r="B69">
        <f>VLOOKUP(A69,'[2]Product Master Sheet'!$B$2:$F$506,5,0)</f>
        <v>353</v>
      </c>
      <c r="C69">
        <v>0</v>
      </c>
    </row>
    <row r="70" spans="1:3" x14ac:dyDescent="0.3">
      <c r="A70" t="s">
        <v>221</v>
      </c>
      <c r="B70">
        <f>VLOOKUP(A70,'[2]Product Master Sheet'!$B$2:$F$506,5,0)</f>
        <v>362</v>
      </c>
      <c r="C70">
        <v>0</v>
      </c>
    </row>
    <row r="71" spans="1:3" x14ac:dyDescent="0.3">
      <c r="A71" t="s">
        <v>181</v>
      </c>
      <c r="B71">
        <f>VLOOKUP(A71,'[2]Product Master Sheet'!$B$2:$F$506,5,0)</f>
        <v>365</v>
      </c>
      <c r="C71">
        <v>40</v>
      </c>
    </row>
    <row r="72" spans="1:3" x14ac:dyDescent="0.3">
      <c r="A72" t="s">
        <v>183</v>
      </c>
      <c r="B72">
        <f>VLOOKUP(A72,'[2]Product Master Sheet'!$B$2:$F$506,5,0)</f>
        <v>366</v>
      </c>
      <c r="C72">
        <v>60</v>
      </c>
    </row>
    <row r="73" spans="1:3" x14ac:dyDescent="0.3">
      <c r="A73" t="s">
        <v>182</v>
      </c>
      <c r="B73">
        <f>VLOOKUP(A73,'[2]Product Master Sheet'!$B$2:$F$506,5,0)</f>
        <v>368</v>
      </c>
      <c r="C73">
        <v>10</v>
      </c>
    </row>
    <row r="74" spans="1:3" x14ac:dyDescent="0.3">
      <c r="A74" t="s">
        <v>180</v>
      </c>
      <c r="B74">
        <f>VLOOKUP(A74,'[2]Product Master Sheet'!$B$2:$F$506,5,0)</f>
        <v>370</v>
      </c>
      <c r="C74">
        <v>0</v>
      </c>
    </row>
    <row r="75" spans="1:3" x14ac:dyDescent="0.3">
      <c r="A75" t="s">
        <v>222</v>
      </c>
      <c r="B75">
        <f>VLOOKUP(A75,'[2]Product Master Sheet'!$B$2:$F$506,5,0)</f>
        <v>372</v>
      </c>
      <c r="C75">
        <v>0</v>
      </c>
    </row>
    <row r="76" spans="1:3" x14ac:dyDescent="0.3">
      <c r="A76" t="s">
        <v>223</v>
      </c>
      <c r="B76">
        <f>VLOOKUP(A76,'[2]Product Master Sheet'!$B$2:$F$506,5,0)</f>
        <v>374</v>
      </c>
      <c r="C76">
        <v>0</v>
      </c>
    </row>
    <row r="77" spans="1:3" x14ac:dyDescent="0.3">
      <c r="A77" t="s">
        <v>193</v>
      </c>
      <c r="B77">
        <f>VLOOKUP(A77,'[2]Product Master Sheet'!$B$2:$F$506,5,0)</f>
        <v>60</v>
      </c>
      <c r="C77">
        <v>0</v>
      </c>
    </row>
    <row r="78" spans="1:3" x14ac:dyDescent="0.3">
      <c r="A78" t="s">
        <v>131</v>
      </c>
      <c r="B78">
        <f>VLOOKUP(A78,'[2]Product Master Sheet'!$B$2:$F$506,5,0)</f>
        <v>923</v>
      </c>
      <c r="C78">
        <v>0</v>
      </c>
    </row>
    <row r="79" spans="1:3" x14ac:dyDescent="0.3">
      <c r="A79" t="s">
        <v>138</v>
      </c>
      <c r="B79">
        <f>VLOOKUP(A79,'[2]Product Master Sheet'!$B$2:$F$506,5,0)</f>
        <v>921</v>
      </c>
      <c r="C79">
        <v>0</v>
      </c>
    </row>
    <row r="80" spans="1:3" x14ac:dyDescent="0.3">
      <c r="A80" t="s">
        <v>224</v>
      </c>
      <c r="B80">
        <f>VLOOKUP(A80,'[2]Product Master Sheet'!$B$2:$F$506,5,0)</f>
        <v>924</v>
      </c>
      <c r="C80">
        <v>0</v>
      </c>
    </row>
    <row r="81" spans="1:3" x14ac:dyDescent="0.3">
      <c r="A81" t="s">
        <v>225</v>
      </c>
      <c r="B81">
        <f>VLOOKUP(A81,'[2]Product Master Sheet'!$B$2:$F$506,5,0)</f>
        <v>925</v>
      </c>
      <c r="C81">
        <v>0</v>
      </c>
    </row>
    <row r="82" spans="1:3" x14ac:dyDescent="0.3">
      <c r="A82" t="s">
        <v>189</v>
      </c>
      <c r="B82">
        <f>VLOOKUP(A82,'[2]Product Master Sheet'!$B$2:$F$506,5,0)</f>
        <v>913</v>
      </c>
      <c r="C82">
        <v>0</v>
      </c>
    </row>
    <row r="83" spans="1:3" x14ac:dyDescent="0.3">
      <c r="A83" t="s">
        <v>226</v>
      </c>
      <c r="B83">
        <f>VLOOKUP(A83,'[2]Product Master Sheet'!$B$2:$F$506,5,0)</f>
        <v>337</v>
      </c>
      <c r="C83">
        <v>0</v>
      </c>
    </row>
    <row r="84" spans="1:3" x14ac:dyDescent="0.3">
      <c r="A84" t="s">
        <v>184</v>
      </c>
      <c r="B84">
        <f>VLOOKUP(A84,'[2]Product Master Sheet'!$B$2:$F$506,5,0)</f>
        <v>397</v>
      </c>
      <c r="C84">
        <v>200</v>
      </c>
    </row>
    <row r="85" spans="1:3" x14ac:dyDescent="0.3">
      <c r="A85" t="s">
        <v>172</v>
      </c>
      <c r="B85">
        <f>VLOOKUP(A85,'[2]Product Master Sheet'!$B$2:$F$506,5,0)</f>
        <v>320</v>
      </c>
      <c r="C85">
        <v>248</v>
      </c>
    </row>
    <row r="86" spans="1:3" x14ac:dyDescent="0.3">
      <c r="A86" t="s">
        <v>33</v>
      </c>
      <c r="B86">
        <f>VLOOKUP(A86,'[2]Product Master Sheet'!$B$2:$F$506,5,0)</f>
        <v>35</v>
      </c>
      <c r="C86">
        <v>0</v>
      </c>
    </row>
    <row r="87" spans="1:3" x14ac:dyDescent="0.3">
      <c r="A87" t="s">
        <v>136</v>
      </c>
      <c r="B87">
        <f>VLOOKUP(A87,'[2]Product Master Sheet'!$B$2:$F$506,5,0)</f>
        <v>44</v>
      </c>
      <c r="C87">
        <v>0</v>
      </c>
    </row>
    <row r="88" spans="1:3" x14ac:dyDescent="0.3">
      <c r="A88" t="s">
        <v>142</v>
      </c>
      <c r="B88">
        <f>VLOOKUP(A88,'[2]Product Master Sheet'!$B$2:$F$506,5,0)</f>
        <v>135</v>
      </c>
      <c r="C88">
        <v>0</v>
      </c>
    </row>
    <row r="89" spans="1:3" x14ac:dyDescent="0.3">
      <c r="A89" t="s">
        <v>141</v>
      </c>
      <c r="B89">
        <f>VLOOKUP(A89,'[2]Product Master Sheet'!$B$2:$F$506,5,0)</f>
        <v>928</v>
      </c>
      <c r="C89">
        <v>0</v>
      </c>
    </row>
    <row r="90" spans="1:3" x14ac:dyDescent="0.3">
      <c r="A90" t="s">
        <v>32</v>
      </c>
      <c r="B90">
        <f>VLOOKUP(A90,'[2]Product Master Sheet'!$B$2:$F$506,5,0)</f>
        <v>34</v>
      </c>
      <c r="C90">
        <v>0</v>
      </c>
    </row>
    <row r="91" spans="1:3" x14ac:dyDescent="0.3">
      <c r="A91" t="s">
        <v>134</v>
      </c>
      <c r="B91">
        <f>VLOOKUP(A91,'[2]Product Master Sheet'!$B$2:$F$506,5,0)</f>
        <v>45</v>
      </c>
      <c r="C91">
        <v>0</v>
      </c>
    </row>
    <row r="92" spans="1:3" x14ac:dyDescent="0.3">
      <c r="A92" t="s">
        <v>166</v>
      </c>
      <c r="B92">
        <f>VLOOKUP(A92,'[2]Product Master Sheet'!$B$2:$F$506,5,0)</f>
        <v>292</v>
      </c>
      <c r="C92">
        <v>0</v>
      </c>
    </row>
    <row r="93" spans="1:3" x14ac:dyDescent="0.3">
      <c r="A93" t="s">
        <v>167</v>
      </c>
      <c r="B93">
        <f>VLOOKUP(A93,'[2]Product Master Sheet'!$B$2:$F$506,5,0)</f>
        <v>289</v>
      </c>
      <c r="C93">
        <v>0</v>
      </c>
    </row>
    <row r="94" spans="1:3" x14ac:dyDescent="0.3">
      <c r="A94" t="s">
        <v>169</v>
      </c>
      <c r="B94">
        <f>VLOOKUP(A94,'[2]Product Master Sheet'!$B$2:$F$506,5,0)</f>
        <v>308</v>
      </c>
      <c r="C94">
        <v>0</v>
      </c>
    </row>
    <row r="95" spans="1:3" x14ac:dyDescent="0.3">
      <c r="A95" t="s">
        <v>174</v>
      </c>
      <c r="B95">
        <f>VLOOKUP(A95,'[2]Product Master Sheet'!$B$2:$F$506,5,0)</f>
        <v>324</v>
      </c>
      <c r="C95">
        <v>0</v>
      </c>
    </row>
    <row r="96" spans="1:3" x14ac:dyDescent="0.3">
      <c r="A96" t="s">
        <v>170</v>
      </c>
      <c r="B96">
        <f>VLOOKUP(A96,'[2]Product Master Sheet'!$B$2:$F$506,5,0)</f>
        <v>315</v>
      </c>
      <c r="C9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00"/>
  <sheetViews>
    <sheetView showGridLines="0" tabSelected="1" workbookViewId="0"/>
  </sheetViews>
  <sheetFormatPr defaultRowHeight="14.4" x14ac:dyDescent="0.3"/>
  <cols>
    <col min="1" max="1" width="37.21875" bestFit="1" customWidth="1"/>
    <col min="2" max="2" width="10" style="20" bestFit="1" customWidth="1"/>
    <col min="3" max="3" width="10.44140625" style="20" bestFit="1" customWidth="1"/>
    <col min="4" max="4" width="8.6640625" style="20" bestFit="1" customWidth="1"/>
    <col min="5" max="5" width="9.332031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10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8.6640625" style="20" bestFit="1" customWidth="1"/>
    <col min="23" max="23" width="10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65" t="s">
        <v>44</v>
      </c>
      <c r="C1" s="66"/>
      <c r="D1" s="66"/>
      <c r="E1" s="66"/>
      <c r="F1" s="66"/>
      <c r="G1" s="66"/>
      <c r="H1" s="66"/>
      <c r="I1" s="66"/>
      <c r="J1" s="67"/>
      <c r="K1" s="65" t="s">
        <v>45</v>
      </c>
      <c r="L1" s="66"/>
      <c r="M1" s="66"/>
      <c r="N1" s="66"/>
      <c r="O1" s="66"/>
      <c r="P1" s="66"/>
      <c r="Q1" s="66"/>
      <c r="R1" s="66"/>
      <c r="S1" s="67"/>
      <c r="T1" s="65" t="s">
        <v>13</v>
      </c>
      <c r="U1" s="66"/>
      <c r="V1" s="66"/>
      <c r="W1" s="66"/>
      <c r="X1" s="66"/>
      <c r="Y1" s="66"/>
      <c r="Z1" s="66"/>
      <c r="AA1" s="66"/>
      <c r="AB1" s="6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31</v>
      </c>
      <c r="B4" s="20">
        <v>800</v>
      </c>
      <c r="C4" s="20">
        <v>0</v>
      </c>
      <c r="D4" s="20">
        <v>0</v>
      </c>
      <c r="E4" s="20">
        <v>200</v>
      </c>
      <c r="F4" s="20">
        <v>0</v>
      </c>
      <c r="G4" s="20">
        <v>0</v>
      </c>
      <c r="H4" s="20">
        <v>0</v>
      </c>
      <c r="I4" s="20">
        <v>0</v>
      </c>
      <c r="J4" s="20">
        <v>600</v>
      </c>
      <c r="K4" s="27">
        <v>800</v>
      </c>
      <c r="L4" s="28">
        <v>0</v>
      </c>
      <c r="M4" s="28">
        <v>0</v>
      </c>
      <c r="N4" s="28">
        <v>200</v>
      </c>
      <c r="O4" s="28">
        <v>0</v>
      </c>
      <c r="P4" s="28">
        <v>0</v>
      </c>
      <c r="Q4" s="28">
        <v>0</v>
      </c>
      <c r="R4" s="28">
        <v>0</v>
      </c>
      <c r="S4" s="26">
        <v>600</v>
      </c>
      <c r="T4" s="28">
        <f>B4-K4</f>
        <v>0</v>
      </c>
      <c r="U4" s="28">
        <f t="shared" ref="U4:U99" si="0">C4-L4</f>
        <v>0</v>
      </c>
      <c r="V4" s="28">
        <f t="shared" ref="V4:V99" si="1">D4-M4</f>
        <v>0</v>
      </c>
      <c r="W4" s="28">
        <f t="shared" ref="W4:W99" si="2">E4-N4</f>
        <v>0</v>
      </c>
      <c r="X4" s="28">
        <f t="shared" ref="X4:X99" si="3">F4-O4</f>
        <v>0</v>
      </c>
      <c r="Y4" s="28">
        <f t="shared" ref="Y4:Y99" si="4">G4-P4</f>
        <v>0</v>
      </c>
      <c r="Z4" s="28">
        <f t="shared" ref="Z4:Z99" si="5">H4-Q4</f>
        <v>0</v>
      </c>
      <c r="AA4" s="28">
        <f t="shared" ref="AA4:AA99" si="6">I4-R4</f>
        <v>0</v>
      </c>
      <c r="AB4" s="20">
        <f t="shared" ref="AB4:AB99" si="7">J4-S4</f>
        <v>0</v>
      </c>
      <c r="AC4" s="17" t="str">
        <f>IF(AND(T4=0,AB4=0),"Ok","Issue")</f>
        <v>Ok</v>
      </c>
    </row>
    <row r="5" spans="1:29" x14ac:dyDescent="0.3">
      <c r="A5" s="17" t="s">
        <v>199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T99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99" si="9">IF(AND(T5=0,AB5=0),"Ok","Issue")</f>
        <v>Ok</v>
      </c>
    </row>
    <row r="6" spans="1:29" x14ac:dyDescent="0.3">
      <c r="A6" s="17" t="s">
        <v>39</v>
      </c>
      <c r="B6" s="20">
        <v>0</v>
      </c>
      <c r="C6" s="20">
        <v>10</v>
      </c>
      <c r="D6" s="20">
        <v>0</v>
      </c>
      <c r="E6" s="20">
        <v>10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10</v>
      </c>
      <c r="M6" s="20">
        <v>0</v>
      </c>
      <c r="N6" s="20">
        <v>10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43</v>
      </c>
      <c r="B7" s="20">
        <v>80</v>
      </c>
      <c r="C7" s="20">
        <v>50</v>
      </c>
      <c r="D7" s="20">
        <v>0</v>
      </c>
      <c r="E7" s="20">
        <v>75</v>
      </c>
      <c r="F7" s="20">
        <v>0</v>
      </c>
      <c r="G7" s="20">
        <v>0</v>
      </c>
      <c r="H7" s="20">
        <v>0</v>
      </c>
      <c r="I7" s="20">
        <v>0</v>
      </c>
      <c r="J7" s="26">
        <v>55</v>
      </c>
      <c r="K7" s="27">
        <v>80</v>
      </c>
      <c r="L7" s="20">
        <v>50</v>
      </c>
      <c r="M7" s="20">
        <v>0</v>
      </c>
      <c r="N7" s="20">
        <v>75</v>
      </c>
      <c r="O7" s="20">
        <v>0</v>
      </c>
      <c r="P7" s="20">
        <v>0</v>
      </c>
      <c r="Q7" s="20">
        <v>0</v>
      </c>
      <c r="R7" s="20">
        <v>0</v>
      </c>
      <c r="S7" s="26">
        <v>55</v>
      </c>
      <c r="T7" s="20">
        <f t="shared" ref="T7:T70" si="10">B7-K7</f>
        <v>0</v>
      </c>
      <c r="U7" s="20">
        <f t="shared" ref="U7:U70" si="11">C7-L7</f>
        <v>0</v>
      </c>
      <c r="V7" s="20">
        <f t="shared" ref="V7:V70" si="12">D7-M7</f>
        <v>0</v>
      </c>
      <c r="W7" s="20">
        <f t="shared" ref="W7:W70" si="13">E7-N7</f>
        <v>0</v>
      </c>
      <c r="X7" s="20">
        <f t="shared" ref="X7:X70" si="14">F7-O7</f>
        <v>0</v>
      </c>
      <c r="Y7" s="20">
        <f t="shared" ref="Y7:Y70" si="15">G7-P7</f>
        <v>0</v>
      </c>
      <c r="Z7" s="20">
        <f t="shared" ref="Z7:Z70" si="16">H7-Q7</f>
        <v>0</v>
      </c>
      <c r="AA7" s="20">
        <f t="shared" ref="AA7:AA70" si="17">I7-R7</f>
        <v>0</v>
      </c>
      <c r="AB7" s="20">
        <f t="shared" ref="AB7:AB70" si="18">J7-S7</f>
        <v>0</v>
      </c>
      <c r="AC7" s="17" t="str">
        <f t="shared" ref="AC7:AC70" si="19">IF(AND(T7=0,AB7=0),"Ok","Issue")</f>
        <v>Ok</v>
      </c>
    </row>
    <row r="8" spans="1:29" x14ac:dyDescent="0.3">
      <c r="A8" s="17" t="s">
        <v>133</v>
      </c>
      <c r="B8" s="20">
        <v>175</v>
      </c>
      <c r="C8" s="20">
        <v>80</v>
      </c>
      <c r="D8" s="20">
        <v>0</v>
      </c>
      <c r="E8" s="20">
        <v>185</v>
      </c>
      <c r="F8" s="20">
        <v>0</v>
      </c>
      <c r="G8" s="20">
        <v>0</v>
      </c>
      <c r="H8" s="20">
        <v>0</v>
      </c>
      <c r="I8" s="20">
        <v>0</v>
      </c>
      <c r="J8" s="26">
        <v>70</v>
      </c>
      <c r="K8" s="27">
        <v>175</v>
      </c>
      <c r="L8" s="20">
        <v>80</v>
      </c>
      <c r="M8" s="20">
        <v>0</v>
      </c>
      <c r="N8" s="20">
        <v>185</v>
      </c>
      <c r="O8" s="20">
        <v>0</v>
      </c>
      <c r="P8" s="20">
        <v>0</v>
      </c>
      <c r="Q8" s="20">
        <v>0</v>
      </c>
      <c r="R8" s="20">
        <v>0</v>
      </c>
      <c r="S8" s="26">
        <v>70</v>
      </c>
      <c r="T8" s="20">
        <f t="shared" si="10"/>
        <v>0</v>
      </c>
      <c r="U8" s="20">
        <f t="shared" si="11"/>
        <v>0</v>
      </c>
      <c r="V8" s="20">
        <f t="shared" si="12"/>
        <v>0</v>
      </c>
      <c r="W8" s="20">
        <f t="shared" si="13"/>
        <v>0</v>
      </c>
      <c r="X8" s="20">
        <f t="shared" si="14"/>
        <v>0</v>
      </c>
      <c r="Y8" s="20">
        <f t="shared" si="15"/>
        <v>0</v>
      </c>
      <c r="Z8" s="20">
        <f t="shared" si="16"/>
        <v>0</v>
      </c>
      <c r="AA8" s="20">
        <f t="shared" si="17"/>
        <v>0</v>
      </c>
      <c r="AB8" s="20">
        <f t="shared" si="18"/>
        <v>0</v>
      </c>
      <c r="AC8" s="17" t="str">
        <f t="shared" si="19"/>
        <v>Ok</v>
      </c>
    </row>
    <row r="9" spans="1:29" x14ac:dyDescent="0.3">
      <c r="A9" s="17" t="s">
        <v>132</v>
      </c>
      <c r="B9" s="20">
        <v>20</v>
      </c>
      <c r="C9" s="20">
        <v>80</v>
      </c>
      <c r="D9" s="20">
        <v>0</v>
      </c>
      <c r="E9" s="20">
        <v>20</v>
      </c>
      <c r="F9" s="20">
        <v>0</v>
      </c>
      <c r="G9" s="20">
        <v>0</v>
      </c>
      <c r="H9" s="20">
        <v>0</v>
      </c>
      <c r="I9" s="20">
        <v>0</v>
      </c>
      <c r="J9" s="26">
        <v>80</v>
      </c>
      <c r="K9" s="27">
        <v>20</v>
      </c>
      <c r="L9" s="20">
        <v>80</v>
      </c>
      <c r="M9" s="20">
        <v>0</v>
      </c>
      <c r="N9" s="20">
        <v>20</v>
      </c>
      <c r="O9" s="20">
        <v>0</v>
      </c>
      <c r="P9" s="20">
        <v>0</v>
      </c>
      <c r="Q9" s="20">
        <v>0</v>
      </c>
      <c r="R9" s="20">
        <v>0</v>
      </c>
      <c r="S9" s="26">
        <v>80</v>
      </c>
      <c r="T9" s="20">
        <f t="shared" si="10"/>
        <v>0</v>
      </c>
      <c r="U9" s="20">
        <f t="shared" si="11"/>
        <v>0</v>
      </c>
      <c r="V9" s="20">
        <f t="shared" si="12"/>
        <v>0</v>
      </c>
      <c r="W9" s="20">
        <f t="shared" si="13"/>
        <v>0</v>
      </c>
      <c r="X9" s="20">
        <f t="shared" si="14"/>
        <v>0</v>
      </c>
      <c r="Y9" s="20">
        <f t="shared" si="15"/>
        <v>0</v>
      </c>
      <c r="Z9" s="20">
        <f t="shared" si="16"/>
        <v>0</v>
      </c>
      <c r="AA9" s="20">
        <f t="shared" si="17"/>
        <v>0</v>
      </c>
      <c r="AB9" s="20">
        <f t="shared" si="18"/>
        <v>0</v>
      </c>
      <c r="AC9" s="17" t="str">
        <f t="shared" si="19"/>
        <v>Ok</v>
      </c>
    </row>
    <row r="10" spans="1:29" x14ac:dyDescent="0.3">
      <c r="A10" s="17" t="s">
        <v>135</v>
      </c>
      <c r="B10" s="20">
        <v>224</v>
      </c>
      <c r="C10" s="20">
        <v>300</v>
      </c>
      <c r="D10" s="20">
        <v>0</v>
      </c>
      <c r="E10" s="20">
        <v>308</v>
      </c>
      <c r="F10" s="20">
        <v>0</v>
      </c>
      <c r="G10" s="20">
        <v>0</v>
      </c>
      <c r="H10" s="20">
        <v>0</v>
      </c>
      <c r="I10" s="20">
        <v>1</v>
      </c>
      <c r="J10" s="26">
        <v>215</v>
      </c>
      <c r="K10" s="27">
        <v>224</v>
      </c>
      <c r="L10" s="20">
        <v>449</v>
      </c>
      <c r="M10" s="20">
        <v>0</v>
      </c>
      <c r="N10" s="20">
        <v>458</v>
      </c>
      <c r="O10" s="20">
        <v>0</v>
      </c>
      <c r="P10" s="20">
        <v>0</v>
      </c>
      <c r="Q10" s="20">
        <v>0</v>
      </c>
      <c r="R10" s="20">
        <v>0</v>
      </c>
      <c r="S10" s="26">
        <v>215</v>
      </c>
      <c r="T10" s="20">
        <f t="shared" si="10"/>
        <v>0</v>
      </c>
      <c r="U10" s="20">
        <f t="shared" si="11"/>
        <v>-149</v>
      </c>
      <c r="V10" s="20">
        <f t="shared" si="12"/>
        <v>0</v>
      </c>
      <c r="W10" s="20">
        <f t="shared" si="13"/>
        <v>-150</v>
      </c>
      <c r="X10" s="20">
        <f t="shared" si="14"/>
        <v>0</v>
      </c>
      <c r="Y10" s="20">
        <f t="shared" si="15"/>
        <v>0</v>
      </c>
      <c r="Z10" s="20">
        <f t="shared" si="16"/>
        <v>0</v>
      </c>
      <c r="AA10" s="20">
        <f t="shared" si="17"/>
        <v>1</v>
      </c>
      <c r="AB10" s="20">
        <f t="shared" si="18"/>
        <v>0</v>
      </c>
      <c r="AC10" s="17" t="str">
        <f t="shared" si="19"/>
        <v>Ok</v>
      </c>
    </row>
    <row r="11" spans="1:29" x14ac:dyDescent="0.3">
      <c r="A11" s="17" t="s">
        <v>137</v>
      </c>
      <c r="B11" s="20">
        <v>150</v>
      </c>
      <c r="C11" s="20">
        <v>100</v>
      </c>
      <c r="D11" s="20">
        <v>0</v>
      </c>
      <c r="E11" s="20">
        <v>150</v>
      </c>
      <c r="F11" s="20">
        <v>0</v>
      </c>
      <c r="G11" s="20">
        <v>0</v>
      </c>
      <c r="H11" s="20">
        <v>0</v>
      </c>
      <c r="I11" s="20">
        <v>0</v>
      </c>
      <c r="J11" s="26">
        <v>100</v>
      </c>
      <c r="K11" s="27">
        <v>150</v>
      </c>
      <c r="L11" s="20">
        <v>100</v>
      </c>
      <c r="M11" s="20">
        <v>0</v>
      </c>
      <c r="N11" s="20">
        <v>150</v>
      </c>
      <c r="O11" s="20">
        <v>0</v>
      </c>
      <c r="P11" s="20">
        <v>0</v>
      </c>
      <c r="Q11" s="20">
        <v>0</v>
      </c>
      <c r="R11" s="20">
        <v>0</v>
      </c>
      <c r="S11" s="26">
        <v>100</v>
      </c>
      <c r="T11" s="20">
        <f t="shared" si="10"/>
        <v>0</v>
      </c>
      <c r="U11" s="20">
        <f t="shared" si="11"/>
        <v>0</v>
      </c>
      <c r="V11" s="20">
        <f t="shared" si="12"/>
        <v>0</v>
      </c>
      <c r="W11" s="20">
        <f t="shared" si="13"/>
        <v>0</v>
      </c>
      <c r="X11" s="20">
        <f t="shared" si="14"/>
        <v>0</v>
      </c>
      <c r="Y11" s="20">
        <f t="shared" si="15"/>
        <v>0</v>
      </c>
      <c r="Z11" s="20">
        <f t="shared" si="16"/>
        <v>0</v>
      </c>
      <c r="AA11" s="20">
        <f t="shared" si="17"/>
        <v>0</v>
      </c>
      <c r="AB11" s="20">
        <f t="shared" si="18"/>
        <v>0</v>
      </c>
      <c r="AC11" s="17" t="str">
        <f t="shared" si="19"/>
        <v>Ok</v>
      </c>
    </row>
    <row r="12" spans="1:29" x14ac:dyDescent="0.3">
      <c r="A12" s="17" t="s">
        <v>190</v>
      </c>
      <c r="B12" s="20">
        <v>0</v>
      </c>
      <c r="C12" s="20">
        <v>1050</v>
      </c>
      <c r="D12" s="20">
        <v>429</v>
      </c>
      <c r="E12" s="20">
        <v>621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0</v>
      </c>
      <c r="L12" s="20">
        <v>891</v>
      </c>
      <c r="M12" s="20">
        <v>0</v>
      </c>
      <c r="N12" s="20">
        <v>891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10"/>
        <v>0</v>
      </c>
      <c r="U12" s="20">
        <f t="shared" si="11"/>
        <v>159</v>
      </c>
      <c r="V12" s="20">
        <f t="shared" si="12"/>
        <v>429</v>
      </c>
      <c r="W12" s="20">
        <f t="shared" si="13"/>
        <v>-270</v>
      </c>
      <c r="X12" s="20">
        <f t="shared" si="14"/>
        <v>0</v>
      </c>
      <c r="Y12" s="20">
        <f t="shared" si="15"/>
        <v>0</v>
      </c>
      <c r="Z12" s="20">
        <f t="shared" si="16"/>
        <v>0</v>
      </c>
      <c r="AA12" s="20">
        <f t="shared" si="17"/>
        <v>0</v>
      </c>
      <c r="AB12" s="20">
        <f t="shared" si="18"/>
        <v>0</v>
      </c>
      <c r="AC12" s="17" t="str">
        <f t="shared" si="19"/>
        <v>Ok</v>
      </c>
    </row>
    <row r="13" spans="1:29" x14ac:dyDescent="0.3">
      <c r="A13" s="17" t="s">
        <v>192</v>
      </c>
      <c r="B13" s="20">
        <v>0</v>
      </c>
      <c r="C13" s="20">
        <v>15</v>
      </c>
      <c r="D13" s="20">
        <v>0</v>
      </c>
      <c r="E13" s="20">
        <v>15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15</v>
      </c>
      <c r="M13" s="20">
        <v>0</v>
      </c>
      <c r="N13" s="20">
        <v>15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10"/>
        <v>0</v>
      </c>
      <c r="U13" s="20">
        <f t="shared" si="11"/>
        <v>0</v>
      </c>
      <c r="V13" s="20">
        <f t="shared" si="12"/>
        <v>0</v>
      </c>
      <c r="W13" s="20">
        <f t="shared" si="13"/>
        <v>0</v>
      </c>
      <c r="X13" s="20">
        <f t="shared" si="14"/>
        <v>0</v>
      </c>
      <c r="Y13" s="20">
        <f t="shared" si="15"/>
        <v>0</v>
      </c>
      <c r="Z13" s="20">
        <f t="shared" si="16"/>
        <v>0</v>
      </c>
      <c r="AA13" s="20">
        <f t="shared" si="17"/>
        <v>0</v>
      </c>
      <c r="AB13" s="20">
        <f t="shared" si="18"/>
        <v>0</v>
      </c>
      <c r="AC13" s="17" t="str">
        <f t="shared" si="19"/>
        <v>Ok</v>
      </c>
    </row>
    <row r="14" spans="1:29" x14ac:dyDescent="0.3">
      <c r="A14" s="17" t="s">
        <v>191</v>
      </c>
      <c r="B14" s="20">
        <v>0</v>
      </c>
      <c r="C14" s="20">
        <v>17190</v>
      </c>
      <c r="D14" s="20">
        <v>2568</v>
      </c>
      <c r="E14" s="20">
        <v>14622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14622</v>
      </c>
      <c r="M14" s="20">
        <v>0</v>
      </c>
      <c r="N14" s="20">
        <v>14622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10"/>
        <v>0</v>
      </c>
      <c r="U14" s="20">
        <f t="shared" si="11"/>
        <v>2568</v>
      </c>
      <c r="V14" s="20">
        <f t="shared" si="12"/>
        <v>2568</v>
      </c>
      <c r="W14" s="20">
        <f t="shared" si="13"/>
        <v>0</v>
      </c>
      <c r="X14" s="20">
        <f t="shared" si="14"/>
        <v>0</v>
      </c>
      <c r="Y14" s="20">
        <f t="shared" si="15"/>
        <v>0</v>
      </c>
      <c r="Z14" s="20">
        <f t="shared" si="16"/>
        <v>0</v>
      </c>
      <c r="AA14" s="20">
        <f t="shared" si="17"/>
        <v>0</v>
      </c>
      <c r="AB14" s="20">
        <f t="shared" si="18"/>
        <v>0</v>
      </c>
      <c r="AC14" s="17" t="str">
        <f t="shared" si="19"/>
        <v>Ok</v>
      </c>
    </row>
    <row r="15" spans="1:29" x14ac:dyDescent="0.3">
      <c r="A15" s="17" t="s">
        <v>200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10"/>
        <v>0</v>
      </c>
      <c r="U15" s="20">
        <f t="shared" si="11"/>
        <v>0</v>
      </c>
      <c r="V15" s="20">
        <f t="shared" si="12"/>
        <v>0</v>
      </c>
      <c r="W15" s="20">
        <f t="shared" si="13"/>
        <v>0</v>
      </c>
      <c r="X15" s="20">
        <f t="shared" si="14"/>
        <v>0</v>
      </c>
      <c r="Y15" s="20">
        <f t="shared" si="15"/>
        <v>0</v>
      </c>
      <c r="Z15" s="20">
        <f t="shared" si="16"/>
        <v>0</v>
      </c>
      <c r="AA15" s="20">
        <f t="shared" si="17"/>
        <v>0</v>
      </c>
      <c r="AB15" s="20">
        <f t="shared" si="18"/>
        <v>0</v>
      </c>
      <c r="AC15" s="17" t="str">
        <f t="shared" si="19"/>
        <v>Ok</v>
      </c>
    </row>
    <row r="16" spans="1:29" x14ac:dyDescent="0.3">
      <c r="A16" s="17" t="s">
        <v>201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7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10"/>
        <v>0</v>
      </c>
      <c r="U16" s="20">
        <f t="shared" si="11"/>
        <v>0</v>
      </c>
      <c r="V16" s="20">
        <f t="shared" si="12"/>
        <v>0</v>
      </c>
      <c r="W16" s="20">
        <f t="shared" si="13"/>
        <v>0</v>
      </c>
      <c r="X16" s="20">
        <f t="shared" si="14"/>
        <v>0</v>
      </c>
      <c r="Y16" s="20">
        <f t="shared" si="15"/>
        <v>0</v>
      </c>
      <c r="Z16" s="20">
        <f t="shared" si="16"/>
        <v>0</v>
      </c>
      <c r="AA16" s="20">
        <f t="shared" si="17"/>
        <v>0</v>
      </c>
      <c r="AB16" s="20">
        <f t="shared" si="18"/>
        <v>0</v>
      </c>
      <c r="AC16" s="17" t="str">
        <f t="shared" si="19"/>
        <v>Ok</v>
      </c>
    </row>
    <row r="17" spans="1:29" x14ac:dyDescent="0.3">
      <c r="A17" s="17" t="s">
        <v>202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10"/>
        <v>0</v>
      </c>
      <c r="U17" s="20">
        <f t="shared" si="11"/>
        <v>0</v>
      </c>
      <c r="V17" s="20">
        <f t="shared" si="12"/>
        <v>0</v>
      </c>
      <c r="W17" s="20">
        <f t="shared" si="13"/>
        <v>0</v>
      </c>
      <c r="X17" s="20">
        <f t="shared" si="14"/>
        <v>0</v>
      </c>
      <c r="Y17" s="20">
        <f t="shared" si="15"/>
        <v>0</v>
      </c>
      <c r="Z17" s="20">
        <f t="shared" si="16"/>
        <v>0</v>
      </c>
      <c r="AA17" s="20">
        <f t="shared" si="17"/>
        <v>0</v>
      </c>
      <c r="AB17" s="20">
        <f t="shared" si="18"/>
        <v>0</v>
      </c>
      <c r="AC17" s="17" t="str">
        <f t="shared" si="19"/>
        <v>Ok</v>
      </c>
    </row>
    <row r="18" spans="1:29" x14ac:dyDescent="0.3">
      <c r="A18" s="17" t="s">
        <v>185</v>
      </c>
      <c r="B18" s="20">
        <v>0</v>
      </c>
      <c r="C18" s="20">
        <v>240</v>
      </c>
      <c r="D18" s="20">
        <v>138</v>
      </c>
      <c r="E18" s="20">
        <v>102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0</v>
      </c>
      <c r="L18" s="20">
        <v>102</v>
      </c>
      <c r="M18" s="20">
        <v>0</v>
      </c>
      <c r="N18" s="20">
        <v>102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10"/>
        <v>0</v>
      </c>
      <c r="U18" s="20">
        <f t="shared" si="11"/>
        <v>138</v>
      </c>
      <c r="V18" s="20">
        <f t="shared" si="12"/>
        <v>138</v>
      </c>
      <c r="W18" s="20">
        <f t="shared" si="13"/>
        <v>0</v>
      </c>
      <c r="X18" s="20">
        <f t="shared" si="14"/>
        <v>0</v>
      </c>
      <c r="Y18" s="20">
        <f t="shared" si="15"/>
        <v>0</v>
      </c>
      <c r="Z18" s="20">
        <f t="shared" si="16"/>
        <v>0</v>
      </c>
      <c r="AA18" s="20">
        <f t="shared" si="17"/>
        <v>0</v>
      </c>
      <c r="AB18" s="20">
        <f t="shared" si="18"/>
        <v>0</v>
      </c>
      <c r="AC18" s="17" t="str">
        <f t="shared" si="19"/>
        <v>Ok</v>
      </c>
    </row>
    <row r="19" spans="1:29" x14ac:dyDescent="0.3">
      <c r="A19" s="17" t="s">
        <v>203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10"/>
        <v>0</v>
      </c>
      <c r="U19" s="20">
        <f t="shared" si="11"/>
        <v>0</v>
      </c>
      <c r="V19" s="20">
        <f t="shared" si="12"/>
        <v>0</v>
      </c>
      <c r="W19" s="20">
        <f t="shared" si="13"/>
        <v>0</v>
      </c>
      <c r="X19" s="20">
        <f t="shared" si="14"/>
        <v>0</v>
      </c>
      <c r="Y19" s="20">
        <f t="shared" si="15"/>
        <v>0</v>
      </c>
      <c r="Z19" s="20">
        <f t="shared" si="16"/>
        <v>0</v>
      </c>
      <c r="AA19" s="20">
        <f t="shared" si="17"/>
        <v>0</v>
      </c>
      <c r="AB19" s="20">
        <f t="shared" si="18"/>
        <v>0</v>
      </c>
      <c r="AC19" s="17" t="str">
        <f t="shared" si="19"/>
        <v>Ok</v>
      </c>
    </row>
    <row r="20" spans="1:29" x14ac:dyDescent="0.3">
      <c r="A20" s="17" t="s">
        <v>204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10"/>
        <v>0</v>
      </c>
      <c r="U20" s="20">
        <f t="shared" si="11"/>
        <v>0</v>
      </c>
      <c r="V20" s="20">
        <f t="shared" si="12"/>
        <v>0</v>
      </c>
      <c r="W20" s="20">
        <f t="shared" si="13"/>
        <v>0</v>
      </c>
      <c r="X20" s="20">
        <f t="shared" si="14"/>
        <v>0</v>
      </c>
      <c r="Y20" s="20">
        <f t="shared" si="15"/>
        <v>0</v>
      </c>
      <c r="Z20" s="20">
        <f t="shared" si="16"/>
        <v>0</v>
      </c>
      <c r="AA20" s="20">
        <f t="shared" si="17"/>
        <v>0</v>
      </c>
      <c r="AB20" s="20">
        <f t="shared" si="18"/>
        <v>0</v>
      </c>
      <c r="AC20" s="17" t="str">
        <f t="shared" si="19"/>
        <v>Ok</v>
      </c>
    </row>
    <row r="21" spans="1:29" x14ac:dyDescent="0.3">
      <c r="A21" s="17" t="s">
        <v>205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10"/>
        <v>0</v>
      </c>
      <c r="U21" s="20">
        <f t="shared" si="11"/>
        <v>0</v>
      </c>
      <c r="V21" s="20">
        <f t="shared" si="12"/>
        <v>0</v>
      </c>
      <c r="W21" s="20">
        <f t="shared" si="13"/>
        <v>0</v>
      </c>
      <c r="X21" s="20">
        <f t="shared" si="14"/>
        <v>0</v>
      </c>
      <c r="Y21" s="20">
        <f t="shared" si="15"/>
        <v>0</v>
      </c>
      <c r="Z21" s="20">
        <f t="shared" si="16"/>
        <v>0</v>
      </c>
      <c r="AA21" s="20">
        <f t="shared" si="17"/>
        <v>0</v>
      </c>
      <c r="AB21" s="20">
        <f t="shared" si="18"/>
        <v>0</v>
      </c>
      <c r="AC21" s="17" t="str">
        <f t="shared" si="19"/>
        <v>Ok</v>
      </c>
    </row>
    <row r="22" spans="1:29" x14ac:dyDescent="0.3">
      <c r="A22" s="17" t="s">
        <v>206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7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0</v>
      </c>
      <c r="T22" s="20">
        <f t="shared" si="10"/>
        <v>0</v>
      </c>
      <c r="U22" s="20">
        <f t="shared" si="11"/>
        <v>0</v>
      </c>
      <c r="V22" s="20">
        <f t="shared" si="12"/>
        <v>0</v>
      </c>
      <c r="W22" s="20">
        <f t="shared" si="13"/>
        <v>0</v>
      </c>
      <c r="X22" s="20">
        <f t="shared" si="14"/>
        <v>0</v>
      </c>
      <c r="Y22" s="20">
        <f t="shared" si="15"/>
        <v>0</v>
      </c>
      <c r="Z22" s="20">
        <f t="shared" si="16"/>
        <v>0</v>
      </c>
      <c r="AA22" s="20">
        <f t="shared" si="17"/>
        <v>0</v>
      </c>
      <c r="AB22" s="20">
        <f t="shared" si="18"/>
        <v>0</v>
      </c>
      <c r="AC22" s="17" t="str">
        <f t="shared" si="19"/>
        <v>Ok</v>
      </c>
    </row>
    <row r="23" spans="1:29" x14ac:dyDescent="0.3">
      <c r="A23" s="17" t="s">
        <v>139</v>
      </c>
      <c r="B23" s="20">
        <v>0</v>
      </c>
      <c r="C23" s="20">
        <v>60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60</v>
      </c>
      <c r="K23" s="27">
        <v>0</v>
      </c>
      <c r="L23" s="20">
        <v>60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60</v>
      </c>
      <c r="T23" s="20">
        <f t="shared" si="10"/>
        <v>0</v>
      </c>
      <c r="U23" s="20">
        <f t="shared" si="11"/>
        <v>0</v>
      </c>
      <c r="V23" s="20">
        <f t="shared" si="12"/>
        <v>0</v>
      </c>
      <c r="W23" s="20">
        <f t="shared" si="13"/>
        <v>0</v>
      </c>
      <c r="X23" s="20">
        <f t="shared" si="14"/>
        <v>0</v>
      </c>
      <c r="Y23" s="20">
        <f t="shared" si="15"/>
        <v>0</v>
      </c>
      <c r="Z23" s="20">
        <f t="shared" si="16"/>
        <v>0</v>
      </c>
      <c r="AA23" s="20">
        <f t="shared" si="17"/>
        <v>0</v>
      </c>
      <c r="AB23" s="20">
        <f t="shared" si="18"/>
        <v>0</v>
      </c>
      <c r="AC23" s="17" t="str">
        <f t="shared" si="19"/>
        <v>Ok</v>
      </c>
    </row>
    <row r="24" spans="1:29" x14ac:dyDescent="0.3">
      <c r="A24" s="17" t="s">
        <v>140</v>
      </c>
      <c r="B24" s="20">
        <v>5</v>
      </c>
      <c r="C24" s="20">
        <v>80</v>
      </c>
      <c r="D24" s="20">
        <v>0</v>
      </c>
      <c r="E24" s="20">
        <v>85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7">
        <v>5</v>
      </c>
      <c r="L24" s="20">
        <v>80</v>
      </c>
      <c r="M24" s="20">
        <v>0</v>
      </c>
      <c r="N24" s="20">
        <v>85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10"/>
        <v>0</v>
      </c>
      <c r="U24" s="20">
        <f t="shared" si="11"/>
        <v>0</v>
      </c>
      <c r="V24" s="20">
        <f t="shared" si="12"/>
        <v>0</v>
      </c>
      <c r="W24" s="20">
        <f t="shared" si="13"/>
        <v>0</v>
      </c>
      <c r="X24" s="20">
        <f t="shared" si="14"/>
        <v>0</v>
      </c>
      <c r="Y24" s="20">
        <f t="shared" si="15"/>
        <v>0</v>
      </c>
      <c r="Z24" s="20">
        <f t="shared" si="16"/>
        <v>0</v>
      </c>
      <c r="AA24" s="20">
        <f t="shared" si="17"/>
        <v>0</v>
      </c>
      <c r="AB24" s="20">
        <f t="shared" si="18"/>
        <v>0</v>
      </c>
      <c r="AC24" s="17" t="str">
        <f t="shared" si="19"/>
        <v>Ok</v>
      </c>
    </row>
    <row r="25" spans="1:29" x14ac:dyDescent="0.3">
      <c r="A25" s="17" t="s">
        <v>207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10"/>
        <v>0</v>
      </c>
      <c r="U25" s="20">
        <f t="shared" si="11"/>
        <v>0</v>
      </c>
      <c r="V25" s="20">
        <f t="shared" si="12"/>
        <v>0</v>
      </c>
      <c r="W25" s="20">
        <f t="shared" si="13"/>
        <v>0</v>
      </c>
      <c r="X25" s="20">
        <f t="shared" si="14"/>
        <v>0</v>
      </c>
      <c r="Y25" s="20">
        <f t="shared" si="15"/>
        <v>0</v>
      </c>
      <c r="Z25" s="20">
        <f t="shared" si="16"/>
        <v>0</v>
      </c>
      <c r="AA25" s="20">
        <f t="shared" si="17"/>
        <v>0</v>
      </c>
      <c r="AB25" s="20">
        <f t="shared" si="18"/>
        <v>0</v>
      </c>
      <c r="AC25" s="17" t="str">
        <f t="shared" si="19"/>
        <v>Ok</v>
      </c>
    </row>
    <row r="26" spans="1:29" x14ac:dyDescent="0.3">
      <c r="A26" s="17" t="s">
        <v>208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10"/>
        <v>0</v>
      </c>
      <c r="U26" s="20">
        <f t="shared" si="11"/>
        <v>0</v>
      </c>
      <c r="V26" s="20">
        <f t="shared" si="12"/>
        <v>0</v>
      </c>
      <c r="W26" s="20">
        <f t="shared" si="13"/>
        <v>0</v>
      </c>
      <c r="X26" s="20">
        <f t="shared" si="14"/>
        <v>0</v>
      </c>
      <c r="Y26" s="20">
        <f t="shared" si="15"/>
        <v>0</v>
      </c>
      <c r="Z26" s="20">
        <f t="shared" si="16"/>
        <v>0</v>
      </c>
      <c r="AA26" s="20">
        <f t="shared" si="17"/>
        <v>0</v>
      </c>
      <c r="AB26" s="20">
        <f t="shared" si="18"/>
        <v>0</v>
      </c>
      <c r="AC26" s="17" t="str">
        <f t="shared" si="19"/>
        <v>Ok</v>
      </c>
    </row>
    <row r="27" spans="1:29" x14ac:dyDescent="0.3">
      <c r="A27" s="17" t="s">
        <v>144</v>
      </c>
      <c r="B27" s="20">
        <v>10</v>
      </c>
      <c r="C27" s="20">
        <v>0</v>
      </c>
      <c r="D27" s="20">
        <v>0</v>
      </c>
      <c r="E27" s="20">
        <v>1</v>
      </c>
      <c r="F27" s="20">
        <v>0</v>
      </c>
      <c r="G27" s="20">
        <v>0</v>
      </c>
      <c r="H27" s="20">
        <v>0</v>
      </c>
      <c r="I27" s="20">
        <v>0</v>
      </c>
      <c r="J27" s="26">
        <v>9</v>
      </c>
      <c r="K27" s="27">
        <v>10</v>
      </c>
      <c r="L27" s="20">
        <v>0</v>
      </c>
      <c r="M27" s="20">
        <v>0</v>
      </c>
      <c r="N27" s="20">
        <v>1</v>
      </c>
      <c r="O27" s="20">
        <v>0</v>
      </c>
      <c r="P27" s="20">
        <v>0</v>
      </c>
      <c r="Q27" s="20">
        <v>0</v>
      </c>
      <c r="R27" s="20">
        <v>0</v>
      </c>
      <c r="S27" s="26">
        <v>9</v>
      </c>
      <c r="T27" s="20">
        <f t="shared" si="10"/>
        <v>0</v>
      </c>
      <c r="U27" s="20">
        <f t="shared" si="11"/>
        <v>0</v>
      </c>
      <c r="V27" s="20">
        <f t="shared" si="12"/>
        <v>0</v>
      </c>
      <c r="W27" s="20">
        <f t="shared" si="13"/>
        <v>0</v>
      </c>
      <c r="X27" s="20">
        <f t="shared" si="14"/>
        <v>0</v>
      </c>
      <c r="Y27" s="20">
        <f t="shared" si="15"/>
        <v>0</v>
      </c>
      <c r="Z27" s="20">
        <f t="shared" si="16"/>
        <v>0</v>
      </c>
      <c r="AA27" s="20">
        <f t="shared" si="17"/>
        <v>0</v>
      </c>
      <c r="AB27" s="20">
        <f t="shared" si="18"/>
        <v>0</v>
      </c>
      <c r="AC27" s="17" t="str">
        <f t="shared" si="19"/>
        <v>Ok</v>
      </c>
    </row>
    <row r="28" spans="1:29" x14ac:dyDescent="0.3">
      <c r="A28" s="17" t="s">
        <v>143</v>
      </c>
      <c r="B28" s="20">
        <v>0.6</v>
      </c>
      <c r="C28" s="20">
        <v>0</v>
      </c>
      <c r="D28" s="20">
        <v>0</v>
      </c>
      <c r="E28" s="20">
        <v>0.6</v>
      </c>
      <c r="F28" s="20">
        <v>0</v>
      </c>
      <c r="G28" s="20">
        <v>0</v>
      </c>
      <c r="H28" s="20">
        <v>0</v>
      </c>
      <c r="I28" s="20">
        <v>0</v>
      </c>
      <c r="J28" s="26">
        <v>0</v>
      </c>
      <c r="K28" s="27">
        <v>0.6</v>
      </c>
      <c r="L28" s="20">
        <v>0</v>
      </c>
      <c r="M28" s="20">
        <v>0</v>
      </c>
      <c r="N28" s="20">
        <v>0.6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10"/>
        <v>0</v>
      </c>
      <c r="U28" s="20">
        <f t="shared" si="11"/>
        <v>0</v>
      </c>
      <c r="V28" s="20">
        <f t="shared" si="12"/>
        <v>0</v>
      </c>
      <c r="W28" s="20">
        <f t="shared" si="13"/>
        <v>0</v>
      </c>
      <c r="X28" s="20">
        <f t="shared" si="14"/>
        <v>0</v>
      </c>
      <c r="Y28" s="20">
        <f t="shared" si="15"/>
        <v>0</v>
      </c>
      <c r="Z28" s="20">
        <f t="shared" si="16"/>
        <v>0</v>
      </c>
      <c r="AA28" s="20">
        <f t="shared" si="17"/>
        <v>0</v>
      </c>
      <c r="AB28" s="20">
        <f t="shared" si="18"/>
        <v>0</v>
      </c>
      <c r="AC28" s="17" t="str">
        <f t="shared" si="19"/>
        <v>Ok</v>
      </c>
    </row>
    <row r="29" spans="1:29" x14ac:dyDescent="0.3">
      <c r="A29" s="17" t="s">
        <v>146</v>
      </c>
      <c r="B29" s="20">
        <v>150</v>
      </c>
      <c r="C29" s="20">
        <v>0</v>
      </c>
      <c r="D29" s="20">
        <v>0</v>
      </c>
      <c r="E29" s="20">
        <v>150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150</v>
      </c>
      <c r="L29" s="20">
        <v>0</v>
      </c>
      <c r="M29" s="20">
        <v>0</v>
      </c>
      <c r="N29" s="20">
        <v>150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10"/>
        <v>0</v>
      </c>
      <c r="U29" s="20">
        <f t="shared" si="11"/>
        <v>0</v>
      </c>
      <c r="V29" s="20">
        <f t="shared" si="12"/>
        <v>0</v>
      </c>
      <c r="W29" s="20">
        <f t="shared" si="13"/>
        <v>0</v>
      </c>
      <c r="X29" s="20">
        <f t="shared" si="14"/>
        <v>0</v>
      </c>
      <c r="Y29" s="20">
        <f t="shared" si="15"/>
        <v>0</v>
      </c>
      <c r="Z29" s="20">
        <f t="shared" si="16"/>
        <v>0</v>
      </c>
      <c r="AA29" s="20">
        <f t="shared" si="17"/>
        <v>0</v>
      </c>
      <c r="AB29" s="20">
        <f t="shared" si="18"/>
        <v>0</v>
      </c>
      <c r="AC29" s="17" t="str">
        <f t="shared" si="19"/>
        <v>Ok</v>
      </c>
    </row>
    <row r="30" spans="1:29" x14ac:dyDescent="0.3">
      <c r="A30" s="17" t="s">
        <v>145</v>
      </c>
      <c r="B30" s="20">
        <v>100</v>
      </c>
      <c r="C30" s="20">
        <v>0</v>
      </c>
      <c r="D30" s="20">
        <v>0</v>
      </c>
      <c r="E30" s="20">
        <v>72</v>
      </c>
      <c r="F30" s="20">
        <v>0</v>
      </c>
      <c r="G30" s="20">
        <v>0</v>
      </c>
      <c r="H30" s="20">
        <v>0</v>
      </c>
      <c r="I30" s="20">
        <v>0</v>
      </c>
      <c r="J30" s="26">
        <v>28</v>
      </c>
      <c r="K30" s="27">
        <v>100</v>
      </c>
      <c r="L30" s="20">
        <v>0</v>
      </c>
      <c r="M30" s="20">
        <v>0</v>
      </c>
      <c r="N30" s="20">
        <v>72</v>
      </c>
      <c r="O30" s="20">
        <v>0</v>
      </c>
      <c r="P30" s="20">
        <v>0</v>
      </c>
      <c r="Q30" s="20">
        <v>0</v>
      </c>
      <c r="R30" s="20">
        <v>0</v>
      </c>
      <c r="S30" s="26">
        <v>28</v>
      </c>
      <c r="T30" s="20">
        <f t="shared" si="10"/>
        <v>0</v>
      </c>
      <c r="U30" s="20">
        <f t="shared" si="11"/>
        <v>0</v>
      </c>
      <c r="V30" s="20">
        <f t="shared" si="12"/>
        <v>0</v>
      </c>
      <c r="W30" s="20">
        <f t="shared" si="13"/>
        <v>0</v>
      </c>
      <c r="X30" s="20">
        <f t="shared" si="14"/>
        <v>0</v>
      </c>
      <c r="Y30" s="20">
        <f t="shared" si="15"/>
        <v>0</v>
      </c>
      <c r="Z30" s="20">
        <f t="shared" si="16"/>
        <v>0</v>
      </c>
      <c r="AA30" s="20">
        <f t="shared" si="17"/>
        <v>0</v>
      </c>
      <c r="AB30" s="20">
        <f t="shared" si="18"/>
        <v>0</v>
      </c>
      <c r="AC30" s="17" t="str">
        <f t="shared" si="19"/>
        <v>Ok</v>
      </c>
    </row>
    <row r="31" spans="1:29" x14ac:dyDescent="0.3">
      <c r="A31" s="17" t="s">
        <v>147</v>
      </c>
      <c r="B31" s="20">
        <v>330</v>
      </c>
      <c r="C31" s="20">
        <v>0</v>
      </c>
      <c r="D31" s="20">
        <v>0</v>
      </c>
      <c r="E31" s="20">
        <v>230</v>
      </c>
      <c r="F31" s="20">
        <v>0</v>
      </c>
      <c r="G31" s="20">
        <v>0</v>
      </c>
      <c r="H31" s="20">
        <v>0</v>
      </c>
      <c r="I31" s="20">
        <v>0</v>
      </c>
      <c r="J31" s="26">
        <v>100</v>
      </c>
      <c r="K31" s="27">
        <v>330</v>
      </c>
      <c r="L31" s="20">
        <v>0</v>
      </c>
      <c r="M31" s="20">
        <v>0</v>
      </c>
      <c r="N31" s="20">
        <v>230</v>
      </c>
      <c r="O31" s="20">
        <v>0</v>
      </c>
      <c r="P31" s="20">
        <v>0</v>
      </c>
      <c r="Q31" s="20">
        <v>0</v>
      </c>
      <c r="R31" s="20">
        <v>0</v>
      </c>
      <c r="S31" s="26">
        <v>100</v>
      </c>
      <c r="T31" s="20">
        <f t="shared" si="10"/>
        <v>0</v>
      </c>
      <c r="U31" s="20">
        <f t="shared" si="11"/>
        <v>0</v>
      </c>
      <c r="V31" s="20">
        <f t="shared" si="12"/>
        <v>0</v>
      </c>
      <c r="W31" s="20">
        <f t="shared" si="13"/>
        <v>0</v>
      </c>
      <c r="X31" s="20">
        <f t="shared" si="14"/>
        <v>0</v>
      </c>
      <c r="Y31" s="20">
        <f t="shared" si="15"/>
        <v>0</v>
      </c>
      <c r="Z31" s="20">
        <f t="shared" si="16"/>
        <v>0</v>
      </c>
      <c r="AA31" s="20">
        <f t="shared" si="17"/>
        <v>0</v>
      </c>
      <c r="AB31" s="20">
        <f t="shared" si="18"/>
        <v>0</v>
      </c>
      <c r="AC31" s="17" t="str">
        <f t="shared" si="19"/>
        <v>Ok</v>
      </c>
    </row>
    <row r="32" spans="1:29" x14ac:dyDescent="0.3">
      <c r="A32" s="17" t="s">
        <v>149</v>
      </c>
      <c r="B32" s="20">
        <v>0</v>
      </c>
      <c r="C32" s="20">
        <v>20</v>
      </c>
      <c r="D32" s="20">
        <v>0</v>
      </c>
      <c r="E32" s="20">
        <v>20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20</v>
      </c>
      <c r="M32" s="20">
        <v>0</v>
      </c>
      <c r="N32" s="20">
        <v>20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10"/>
        <v>0</v>
      </c>
      <c r="U32" s="20">
        <f t="shared" si="11"/>
        <v>0</v>
      </c>
      <c r="V32" s="20">
        <f t="shared" si="12"/>
        <v>0</v>
      </c>
      <c r="W32" s="20">
        <f t="shared" si="13"/>
        <v>0</v>
      </c>
      <c r="X32" s="20">
        <f t="shared" si="14"/>
        <v>0</v>
      </c>
      <c r="Y32" s="20">
        <f t="shared" si="15"/>
        <v>0</v>
      </c>
      <c r="Z32" s="20">
        <f t="shared" si="16"/>
        <v>0</v>
      </c>
      <c r="AA32" s="20">
        <f t="shared" si="17"/>
        <v>0</v>
      </c>
      <c r="AB32" s="20">
        <f t="shared" si="18"/>
        <v>0</v>
      </c>
      <c r="AC32" s="17" t="str">
        <f t="shared" si="19"/>
        <v>Ok</v>
      </c>
    </row>
    <row r="33" spans="1:29" x14ac:dyDescent="0.3">
      <c r="A33" s="17" t="s">
        <v>151</v>
      </c>
      <c r="B33" s="20">
        <v>0</v>
      </c>
      <c r="C33" s="20">
        <v>20</v>
      </c>
      <c r="D33" s="20">
        <v>10</v>
      </c>
      <c r="E33" s="20">
        <v>10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0</v>
      </c>
      <c r="L33" s="20">
        <v>10</v>
      </c>
      <c r="M33" s="20">
        <v>0</v>
      </c>
      <c r="N33" s="20">
        <v>10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10"/>
        <v>0</v>
      </c>
      <c r="U33" s="20">
        <f t="shared" si="11"/>
        <v>10</v>
      </c>
      <c r="V33" s="20">
        <f t="shared" si="12"/>
        <v>10</v>
      </c>
      <c r="W33" s="20">
        <f t="shared" si="13"/>
        <v>0</v>
      </c>
      <c r="X33" s="20">
        <f t="shared" si="14"/>
        <v>0</v>
      </c>
      <c r="Y33" s="20">
        <f t="shared" si="15"/>
        <v>0</v>
      </c>
      <c r="Z33" s="20">
        <f t="shared" si="16"/>
        <v>0</v>
      </c>
      <c r="AA33" s="20">
        <f t="shared" si="17"/>
        <v>0</v>
      </c>
      <c r="AB33" s="20">
        <f t="shared" si="18"/>
        <v>0</v>
      </c>
      <c r="AC33" s="17" t="str">
        <f t="shared" si="19"/>
        <v>Ok</v>
      </c>
    </row>
    <row r="34" spans="1:29" x14ac:dyDescent="0.3">
      <c r="A34" s="17" t="s">
        <v>150</v>
      </c>
      <c r="B34" s="20">
        <v>8</v>
      </c>
      <c r="C34" s="20">
        <v>10</v>
      </c>
      <c r="D34" s="20">
        <v>0</v>
      </c>
      <c r="E34" s="20">
        <v>18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8</v>
      </c>
      <c r="L34" s="20">
        <v>10</v>
      </c>
      <c r="M34" s="20">
        <v>0</v>
      </c>
      <c r="N34" s="20">
        <v>18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10"/>
        <v>0</v>
      </c>
      <c r="U34" s="20">
        <f t="shared" si="11"/>
        <v>0</v>
      </c>
      <c r="V34" s="20">
        <f t="shared" si="12"/>
        <v>0</v>
      </c>
      <c r="W34" s="20">
        <f t="shared" si="13"/>
        <v>0</v>
      </c>
      <c r="X34" s="20">
        <f t="shared" si="14"/>
        <v>0</v>
      </c>
      <c r="Y34" s="20">
        <f t="shared" si="15"/>
        <v>0</v>
      </c>
      <c r="Z34" s="20">
        <f t="shared" si="16"/>
        <v>0</v>
      </c>
      <c r="AA34" s="20">
        <f t="shared" si="17"/>
        <v>0</v>
      </c>
      <c r="AB34" s="20">
        <f t="shared" si="18"/>
        <v>0</v>
      </c>
      <c r="AC34" s="17" t="str">
        <f t="shared" si="19"/>
        <v>Ok</v>
      </c>
    </row>
    <row r="35" spans="1:29" x14ac:dyDescent="0.3">
      <c r="A35" s="17" t="s">
        <v>148</v>
      </c>
      <c r="B35" s="20">
        <v>0</v>
      </c>
      <c r="C35" s="20">
        <v>0.4</v>
      </c>
      <c r="D35" s="20">
        <v>0</v>
      </c>
      <c r="E35" s="20">
        <v>0.4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0</v>
      </c>
      <c r="L35" s="20">
        <v>0.4</v>
      </c>
      <c r="M35" s="20">
        <v>0</v>
      </c>
      <c r="N35" s="20">
        <v>0.4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10"/>
        <v>0</v>
      </c>
      <c r="U35" s="20">
        <f t="shared" si="11"/>
        <v>0</v>
      </c>
      <c r="V35" s="20">
        <f t="shared" si="12"/>
        <v>0</v>
      </c>
      <c r="W35" s="20">
        <f t="shared" si="13"/>
        <v>0</v>
      </c>
      <c r="X35" s="20">
        <f t="shared" si="14"/>
        <v>0</v>
      </c>
      <c r="Y35" s="20">
        <f t="shared" si="15"/>
        <v>0</v>
      </c>
      <c r="Z35" s="20">
        <f t="shared" si="16"/>
        <v>0</v>
      </c>
      <c r="AA35" s="20">
        <f t="shared" si="17"/>
        <v>0</v>
      </c>
      <c r="AB35" s="20">
        <f t="shared" si="18"/>
        <v>0</v>
      </c>
      <c r="AC35" s="17" t="str">
        <f t="shared" si="19"/>
        <v>Ok</v>
      </c>
    </row>
    <row r="36" spans="1:29" x14ac:dyDescent="0.3">
      <c r="A36" s="17" t="s">
        <v>209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10"/>
        <v>0</v>
      </c>
      <c r="U36" s="20">
        <f t="shared" si="11"/>
        <v>0</v>
      </c>
      <c r="V36" s="20">
        <f t="shared" si="12"/>
        <v>0</v>
      </c>
      <c r="W36" s="20">
        <f t="shared" si="13"/>
        <v>0</v>
      </c>
      <c r="X36" s="20">
        <f t="shared" si="14"/>
        <v>0</v>
      </c>
      <c r="Y36" s="20">
        <f t="shared" si="15"/>
        <v>0</v>
      </c>
      <c r="Z36" s="20">
        <f t="shared" si="16"/>
        <v>0</v>
      </c>
      <c r="AA36" s="20">
        <f t="shared" si="17"/>
        <v>0</v>
      </c>
      <c r="AB36" s="20">
        <f t="shared" si="18"/>
        <v>0</v>
      </c>
      <c r="AC36" s="17" t="str">
        <f t="shared" si="19"/>
        <v>Ok</v>
      </c>
    </row>
    <row r="37" spans="1:29" x14ac:dyDescent="0.3">
      <c r="A37" s="17" t="s">
        <v>210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10"/>
        <v>0</v>
      </c>
      <c r="U37" s="20">
        <f t="shared" si="11"/>
        <v>0</v>
      </c>
      <c r="V37" s="20">
        <f t="shared" si="12"/>
        <v>0</v>
      </c>
      <c r="W37" s="20">
        <f t="shared" si="13"/>
        <v>0</v>
      </c>
      <c r="X37" s="20">
        <f t="shared" si="14"/>
        <v>0</v>
      </c>
      <c r="Y37" s="20">
        <f t="shared" si="15"/>
        <v>0</v>
      </c>
      <c r="Z37" s="20">
        <f t="shared" si="16"/>
        <v>0</v>
      </c>
      <c r="AA37" s="20">
        <f t="shared" si="17"/>
        <v>0</v>
      </c>
      <c r="AB37" s="20">
        <f t="shared" si="18"/>
        <v>0</v>
      </c>
      <c r="AC37" s="17" t="str">
        <f t="shared" si="19"/>
        <v>Ok</v>
      </c>
    </row>
    <row r="38" spans="1:29" x14ac:dyDescent="0.3">
      <c r="A38" s="17" t="s">
        <v>152</v>
      </c>
      <c r="B38" s="20">
        <v>0</v>
      </c>
      <c r="C38" s="20">
        <v>1000</v>
      </c>
      <c r="D38" s="20">
        <v>200</v>
      </c>
      <c r="E38" s="20">
        <v>700</v>
      </c>
      <c r="F38" s="20">
        <v>0</v>
      </c>
      <c r="G38" s="20">
        <v>0</v>
      </c>
      <c r="H38" s="20">
        <v>0</v>
      </c>
      <c r="I38" s="20">
        <v>0</v>
      </c>
      <c r="J38" s="26">
        <v>100</v>
      </c>
      <c r="K38" s="27">
        <v>0</v>
      </c>
      <c r="L38" s="20">
        <v>800</v>
      </c>
      <c r="M38" s="20">
        <v>0</v>
      </c>
      <c r="N38" s="20">
        <v>700</v>
      </c>
      <c r="O38" s="20">
        <v>0</v>
      </c>
      <c r="P38" s="20">
        <v>0</v>
      </c>
      <c r="Q38" s="20">
        <v>0</v>
      </c>
      <c r="R38" s="20">
        <v>0</v>
      </c>
      <c r="S38" s="26">
        <v>100</v>
      </c>
      <c r="T38" s="20">
        <f t="shared" si="10"/>
        <v>0</v>
      </c>
      <c r="U38" s="20">
        <f t="shared" si="11"/>
        <v>200</v>
      </c>
      <c r="V38" s="20">
        <f t="shared" si="12"/>
        <v>200</v>
      </c>
      <c r="W38" s="20">
        <f t="shared" si="13"/>
        <v>0</v>
      </c>
      <c r="X38" s="20">
        <f t="shared" si="14"/>
        <v>0</v>
      </c>
      <c r="Y38" s="20">
        <f t="shared" si="15"/>
        <v>0</v>
      </c>
      <c r="Z38" s="20">
        <f t="shared" si="16"/>
        <v>0</v>
      </c>
      <c r="AA38" s="20">
        <f t="shared" si="17"/>
        <v>0</v>
      </c>
      <c r="AB38" s="20">
        <f t="shared" si="18"/>
        <v>0</v>
      </c>
      <c r="AC38" s="17" t="str">
        <f t="shared" si="19"/>
        <v>Ok</v>
      </c>
    </row>
    <row r="39" spans="1:29" x14ac:dyDescent="0.3">
      <c r="A39" s="17" t="s">
        <v>153</v>
      </c>
      <c r="B39" s="20">
        <v>0</v>
      </c>
      <c r="C39" s="20">
        <v>4</v>
      </c>
      <c r="D39" s="20">
        <v>0</v>
      </c>
      <c r="E39" s="20">
        <v>3</v>
      </c>
      <c r="F39" s="20">
        <v>0</v>
      </c>
      <c r="G39" s="20">
        <v>0</v>
      </c>
      <c r="H39" s="20">
        <v>0</v>
      </c>
      <c r="I39" s="20">
        <v>0</v>
      </c>
      <c r="J39" s="26">
        <v>1</v>
      </c>
      <c r="K39" s="27">
        <v>0</v>
      </c>
      <c r="L39" s="20">
        <v>4</v>
      </c>
      <c r="M39" s="20">
        <v>0</v>
      </c>
      <c r="N39" s="20">
        <v>3</v>
      </c>
      <c r="O39" s="20">
        <v>0</v>
      </c>
      <c r="P39" s="20">
        <v>0</v>
      </c>
      <c r="Q39" s="20">
        <v>0</v>
      </c>
      <c r="R39" s="20">
        <v>0</v>
      </c>
      <c r="S39" s="26">
        <v>1</v>
      </c>
      <c r="T39" s="20">
        <f t="shared" si="10"/>
        <v>0</v>
      </c>
      <c r="U39" s="20">
        <f t="shared" si="11"/>
        <v>0</v>
      </c>
      <c r="V39" s="20">
        <f t="shared" si="12"/>
        <v>0</v>
      </c>
      <c r="W39" s="20">
        <f t="shared" si="13"/>
        <v>0</v>
      </c>
      <c r="X39" s="20">
        <f t="shared" si="14"/>
        <v>0</v>
      </c>
      <c r="Y39" s="20">
        <f t="shared" si="15"/>
        <v>0</v>
      </c>
      <c r="Z39" s="20">
        <f t="shared" si="16"/>
        <v>0</v>
      </c>
      <c r="AA39" s="20">
        <f t="shared" si="17"/>
        <v>0</v>
      </c>
      <c r="AB39" s="20">
        <f t="shared" si="18"/>
        <v>0</v>
      </c>
      <c r="AC39" s="17" t="str">
        <f t="shared" si="19"/>
        <v>Ok</v>
      </c>
    </row>
    <row r="40" spans="1:29" x14ac:dyDescent="0.3">
      <c r="A40" s="17" t="s">
        <v>154</v>
      </c>
      <c r="B40" s="20">
        <v>0</v>
      </c>
      <c r="C40" s="20">
        <v>80</v>
      </c>
      <c r="D40" s="20">
        <v>0</v>
      </c>
      <c r="E40" s="20">
        <v>80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80</v>
      </c>
      <c r="M40" s="20">
        <v>0</v>
      </c>
      <c r="N40" s="20">
        <v>80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10"/>
        <v>0</v>
      </c>
      <c r="U40" s="20">
        <f t="shared" si="11"/>
        <v>0</v>
      </c>
      <c r="V40" s="20">
        <f t="shared" si="12"/>
        <v>0</v>
      </c>
      <c r="W40" s="20">
        <f t="shared" si="13"/>
        <v>0</v>
      </c>
      <c r="X40" s="20">
        <f t="shared" si="14"/>
        <v>0</v>
      </c>
      <c r="Y40" s="20">
        <f t="shared" si="15"/>
        <v>0</v>
      </c>
      <c r="Z40" s="20">
        <f t="shared" si="16"/>
        <v>0</v>
      </c>
      <c r="AA40" s="20">
        <f t="shared" si="17"/>
        <v>0</v>
      </c>
      <c r="AB40" s="20">
        <f t="shared" si="18"/>
        <v>0</v>
      </c>
      <c r="AC40" s="17" t="str">
        <f t="shared" si="19"/>
        <v>Ok</v>
      </c>
    </row>
    <row r="41" spans="1:29" x14ac:dyDescent="0.3">
      <c r="A41" s="17" t="s">
        <v>211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10"/>
        <v>0</v>
      </c>
      <c r="U41" s="20">
        <f t="shared" si="11"/>
        <v>0</v>
      </c>
      <c r="V41" s="20">
        <f t="shared" si="12"/>
        <v>0</v>
      </c>
      <c r="W41" s="20">
        <f t="shared" si="13"/>
        <v>0</v>
      </c>
      <c r="X41" s="20">
        <f t="shared" si="14"/>
        <v>0</v>
      </c>
      <c r="Y41" s="20">
        <f t="shared" si="15"/>
        <v>0</v>
      </c>
      <c r="Z41" s="20">
        <f t="shared" si="16"/>
        <v>0</v>
      </c>
      <c r="AA41" s="20">
        <f t="shared" si="17"/>
        <v>0</v>
      </c>
      <c r="AB41" s="20">
        <f t="shared" si="18"/>
        <v>0</v>
      </c>
      <c r="AC41" s="17" t="str">
        <f t="shared" si="19"/>
        <v>Ok</v>
      </c>
    </row>
    <row r="42" spans="1:29" x14ac:dyDescent="0.3">
      <c r="A42" s="17" t="s">
        <v>155</v>
      </c>
      <c r="B42" s="20">
        <v>16</v>
      </c>
      <c r="C42" s="20">
        <v>40</v>
      </c>
      <c r="D42" s="20">
        <v>0</v>
      </c>
      <c r="E42" s="20">
        <v>56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16</v>
      </c>
      <c r="L42" s="20">
        <v>40</v>
      </c>
      <c r="M42" s="20">
        <v>0</v>
      </c>
      <c r="N42" s="20">
        <v>56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10"/>
        <v>0</v>
      </c>
      <c r="U42" s="20">
        <f t="shared" si="11"/>
        <v>0</v>
      </c>
      <c r="V42" s="20">
        <f t="shared" si="12"/>
        <v>0</v>
      </c>
      <c r="W42" s="20">
        <f t="shared" si="13"/>
        <v>0</v>
      </c>
      <c r="X42" s="20">
        <f t="shared" si="14"/>
        <v>0</v>
      </c>
      <c r="Y42" s="20">
        <f t="shared" si="15"/>
        <v>0</v>
      </c>
      <c r="Z42" s="20">
        <f t="shared" si="16"/>
        <v>0</v>
      </c>
      <c r="AA42" s="20">
        <f t="shared" si="17"/>
        <v>0</v>
      </c>
      <c r="AB42" s="20">
        <f t="shared" si="18"/>
        <v>0</v>
      </c>
      <c r="AC42" s="17" t="str">
        <f t="shared" si="19"/>
        <v>Ok</v>
      </c>
    </row>
    <row r="43" spans="1:29" x14ac:dyDescent="0.3">
      <c r="A43" s="17" t="s">
        <v>158</v>
      </c>
      <c r="B43" s="20">
        <v>2973</v>
      </c>
      <c r="C43" s="20">
        <v>2700</v>
      </c>
      <c r="D43" s="20">
        <v>1300</v>
      </c>
      <c r="E43" s="20">
        <v>1675</v>
      </c>
      <c r="F43" s="20">
        <v>0</v>
      </c>
      <c r="G43" s="20">
        <v>0</v>
      </c>
      <c r="H43" s="20">
        <v>0</v>
      </c>
      <c r="I43" s="20">
        <v>0</v>
      </c>
      <c r="J43" s="26">
        <v>2698</v>
      </c>
      <c r="K43" s="27">
        <v>2973</v>
      </c>
      <c r="L43" s="20">
        <v>1400</v>
      </c>
      <c r="M43" s="20">
        <v>0</v>
      </c>
      <c r="N43" s="20">
        <v>1675</v>
      </c>
      <c r="O43" s="20">
        <v>0</v>
      </c>
      <c r="P43" s="20">
        <v>0</v>
      </c>
      <c r="Q43" s="20">
        <v>0</v>
      </c>
      <c r="R43" s="20">
        <v>0</v>
      </c>
      <c r="S43" s="26">
        <v>2698</v>
      </c>
      <c r="T43" s="20">
        <f t="shared" si="10"/>
        <v>0</v>
      </c>
      <c r="U43" s="20">
        <f t="shared" si="11"/>
        <v>1300</v>
      </c>
      <c r="V43" s="20">
        <f t="shared" si="12"/>
        <v>1300</v>
      </c>
      <c r="W43" s="20">
        <f t="shared" si="13"/>
        <v>0</v>
      </c>
      <c r="X43" s="20">
        <f t="shared" si="14"/>
        <v>0</v>
      </c>
      <c r="Y43" s="20">
        <f t="shared" si="15"/>
        <v>0</v>
      </c>
      <c r="Z43" s="20">
        <f t="shared" si="16"/>
        <v>0</v>
      </c>
      <c r="AA43" s="20">
        <f t="shared" si="17"/>
        <v>0</v>
      </c>
      <c r="AB43" s="20">
        <f t="shared" si="18"/>
        <v>0</v>
      </c>
      <c r="AC43" s="17" t="str">
        <f t="shared" si="19"/>
        <v>Ok</v>
      </c>
    </row>
    <row r="44" spans="1:29" x14ac:dyDescent="0.3">
      <c r="A44" s="17" t="s">
        <v>157</v>
      </c>
      <c r="B44" s="20">
        <v>1</v>
      </c>
      <c r="C44" s="20">
        <v>0</v>
      </c>
      <c r="D44" s="20">
        <v>0</v>
      </c>
      <c r="E44" s="20">
        <v>1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1</v>
      </c>
      <c r="L44" s="20">
        <v>0</v>
      </c>
      <c r="M44" s="20">
        <v>0</v>
      </c>
      <c r="N44" s="20">
        <v>1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10"/>
        <v>0</v>
      </c>
      <c r="U44" s="20">
        <f t="shared" si="11"/>
        <v>0</v>
      </c>
      <c r="V44" s="20">
        <f t="shared" si="12"/>
        <v>0</v>
      </c>
      <c r="W44" s="20">
        <f t="shared" si="13"/>
        <v>0</v>
      </c>
      <c r="X44" s="20">
        <f t="shared" si="14"/>
        <v>0</v>
      </c>
      <c r="Y44" s="20">
        <f t="shared" si="15"/>
        <v>0</v>
      </c>
      <c r="Z44" s="20">
        <f t="shared" si="16"/>
        <v>0</v>
      </c>
      <c r="AA44" s="20">
        <f t="shared" si="17"/>
        <v>0</v>
      </c>
      <c r="AB44" s="20">
        <f t="shared" si="18"/>
        <v>0</v>
      </c>
      <c r="AC44" s="17" t="str">
        <f t="shared" si="19"/>
        <v>Ok</v>
      </c>
    </row>
    <row r="45" spans="1:29" x14ac:dyDescent="0.3">
      <c r="A45" s="17" t="s">
        <v>156</v>
      </c>
      <c r="B45" s="20">
        <v>1033</v>
      </c>
      <c r="C45" s="20">
        <v>1700</v>
      </c>
      <c r="D45" s="20">
        <v>250</v>
      </c>
      <c r="E45" s="20">
        <v>833</v>
      </c>
      <c r="F45" s="20">
        <v>0</v>
      </c>
      <c r="G45" s="20">
        <v>0</v>
      </c>
      <c r="H45" s="20">
        <v>0</v>
      </c>
      <c r="I45" s="20">
        <v>0</v>
      </c>
      <c r="J45" s="26">
        <v>1650</v>
      </c>
      <c r="K45" s="27">
        <v>1033</v>
      </c>
      <c r="L45" s="20">
        <v>1450</v>
      </c>
      <c r="M45" s="20">
        <v>0</v>
      </c>
      <c r="N45" s="20">
        <v>833</v>
      </c>
      <c r="O45" s="20">
        <v>0</v>
      </c>
      <c r="P45" s="20">
        <v>0</v>
      </c>
      <c r="Q45" s="20">
        <v>0</v>
      </c>
      <c r="R45" s="20">
        <v>0</v>
      </c>
      <c r="S45" s="26">
        <v>1650</v>
      </c>
      <c r="T45" s="20">
        <f t="shared" si="10"/>
        <v>0</v>
      </c>
      <c r="U45" s="20">
        <f t="shared" si="11"/>
        <v>250</v>
      </c>
      <c r="V45" s="20">
        <f t="shared" si="12"/>
        <v>250</v>
      </c>
      <c r="W45" s="20">
        <f t="shared" si="13"/>
        <v>0</v>
      </c>
      <c r="X45" s="20">
        <f t="shared" si="14"/>
        <v>0</v>
      </c>
      <c r="Y45" s="20">
        <f t="shared" si="15"/>
        <v>0</v>
      </c>
      <c r="Z45" s="20">
        <f t="shared" si="16"/>
        <v>0</v>
      </c>
      <c r="AA45" s="20">
        <f t="shared" si="17"/>
        <v>0</v>
      </c>
      <c r="AB45" s="20">
        <f t="shared" si="18"/>
        <v>0</v>
      </c>
      <c r="AC45" s="17" t="str">
        <f t="shared" si="19"/>
        <v>Ok</v>
      </c>
    </row>
    <row r="46" spans="1:29" x14ac:dyDescent="0.3">
      <c r="A46" s="17" t="s">
        <v>159</v>
      </c>
      <c r="B46" s="20">
        <v>0</v>
      </c>
      <c r="C46" s="20">
        <v>625</v>
      </c>
      <c r="D46" s="20">
        <v>0</v>
      </c>
      <c r="E46" s="20">
        <v>149</v>
      </c>
      <c r="F46" s="20">
        <v>0</v>
      </c>
      <c r="G46" s="20">
        <v>0</v>
      </c>
      <c r="H46" s="20">
        <v>0</v>
      </c>
      <c r="I46" s="20">
        <v>0</v>
      </c>
      <c r="J46" s="26">
        <v>476</v>
      </c>
      <c r="K46" s="27">
        <v>0</v>
      </c>
      <c r="L46" s="20">
        <v>625</v>
      </c>
      <c r="M46" s="20">
        <v>0</v>
      </c>
      <c r="N46" s="20">
        <v>149</v>
      </c>
      <c r="O46" s="20">
        <v>0</v>
      </c>
      <c r="P46" s="20">
        <v>0</v>
      </c>
      <c r="Q46" s="20">
        <v>0</v>
      </c>
      <c r="R46" s="20">
        <v>0</v>
      </c>
      <c r="S46" s="26">
        <v>476</v>
      </c>
      <c r="T46" s="20">
        <f t="shared" si="10"/>
        <v>0</v>
      </c>
      <c r="U46" s="20">
        <f t="shared" si="11"/>
        <v>0</v>
      </c>
      <c r="V46" s="20">
        <f t="shared" si="12"/>
        <v>0</v>
      </c>
      <c r="W46" s="20">
        <f t="shared" si="13"/>
        <v>0</v>
      </c>
      <c r="X46" s="20">
        <f t="shared" si="14"/>
        <v>0</v>
      </c>
      <c r="Y46" s="20">
        <f t="shared" si="15"/>
        <v>0</v>
      </c>
      <c r="Z46" s="20">
        <f t="shared" si="16"/>
        <v>0</v>
      </c>
      <c r="AA46" s="20">
        <f t="shared" si="17"/>
        <v>0</v>
      </c>
      <c r="AB46" s="20">
        <f t="shared" si="18"/>
        <v>0</v>
      </c>
      <c r="AC46" s="17" t="str">
        <f t="shared" si="19"/>
        <v>Ok</v>
      </c>
    </row>
    <row r="47" spans="1:29" x14ac:dyDescent="0.3">
      <c r="A47" s="17" t="s">
        <v>160</v>
      </c>
      <c r="B47" s="20">
        <v>1</v>
      </c>
      <c r="C47" s="20">
        <v>0</v>
      </c>
      <c r="D47" s="20">
        <v>0</v>
      </c>
      <c r="E47" s="20">
        <v>1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1</v>
      </c>
      <c r="L47" s="20">
        <v>0</v>
      </c>
      <c r="M47" s="20">
        <v>0</v>
      </c>
      <c r="N47" s="20">
        <v>1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10"/>
        <v>0</v>
      </c>
      <c r="U47" s="20">
        <f t="shared" si="11"/>
        <v>0</v>
      </c>
      <c r="V47" s="20">
        <f t="shared" si="12"/>
        <v>0</v>
      </c>
      <c r="W47" s="20">
        <f t="shared" si="13"/>
        <v>0</v>
      </c>
      <c r="X47" s="20">
        <f t="shared" si="14"/>
        <v>0</v>
      </c>
      <c r="Y47" s="20">
        <f t="shared" si="15"/>
        <v>0</v>
      </c>
      <c r="Z47" s="20">
        <f t="shared" si="16"/>
        <v>0</v>
      </c>
      <c r="AA47" s="20">
        <f t="shared" si="17"/>
        <v>0</v>
      </c>
      <c r="AB47" s="20">
        <f t="shared" si="18"/>
        <v>0</v>
      </c>
      <c r="AC47" s="17" t="str">
        <f t="shared" si="19"/>
        <v>Ok</v>
      </c>
    </row>
    <row r="48" spans="1:29" x14ac:dyDescent="0.3">
      <c r="A48" s="17" t="s">
        <v>161</v>
      </c>
      <c r="B48" s="20">
        <v>0</v>
      </c>
      <c r="C48" s="20">
        <v>800</v>
      </c>
      <c r="D48" s="20">
        <v>0</v>
      </c>
      <c r="E48" s="20">
        <v>800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800</v>
      </c>
      <c r="M48" s="20">
        <v>0</v>
      </c>
      <c r="N48" s="20">
        <v>800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10"/>
        <v>0</v>
      </c>
      <c r="U48" s="20">
        <f t="shared" si="11"/>
        <v>0</v>
      </c>
      <c r="V48" s="20">
        <f t="shared" si="12"/>
        <v>0</v>
      </c>
      <c r="W48" s="20">
        <f t="shared" si="13"/>
        <v>0</v>
      </c>
      <c r="X48" s="20">
        <f t="shared" si="14"/>
        <v>0</v>
      </c>
      <c r="Y48" s="20">
        <f t="shared" si="15"/>
        <v>0</v>
      </c>
      <c r="Z48" s="20">
        <f t="shared" si="16"/>
        <v>0</v>
      </c>
      <c r="AA48" s="20">
        <f t="shared" si="17"/>
        <v>0</v>
      </c>
      <c r="AB48" s="20">
        <f t="shared" si="18"/>
        <v>0</v>
      </c>
      <c r="AC48" s="17" t="str">
        <f t="shared" si="19"/>
        <v>Ok</v>
      </c>
    </row>
    <row r="49" spans="1:29" x14ac:dyDescent="0.3">
      <c r="A49" s="17" t="s">
        <v>162</v>
      </c>
      <c r="B49" s="20">
        <v>0</v>
      </c>
      <c r="C49" s="20">
        <v>200</v>
      </c>
      <c r="D49" s="20">
        <v>0</v>
      </c>
      <c r="E49" s="20">
        <v>200</v>
      </c>
      <c r="F49" s="20">
        <v>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200</v>
      </c>
      <c r="M49" s="20">
        <v>0</v>
      </c>
      <c r="N49" s="20">
        <v>200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10"/>
        <v>0</v>
      </c>
      <c r="U49" s="20">
        <f t="shared" si="11"/>
        <v>0</v>
      </c>
      <c r="V49" s="20">
        <f t="shared" si="12"/>
        <v>0</v>
      </c>
      <c r="W49" s="20">
        <f t="shared" si="13"/>
        <v>0</v>
      </c>
      <c r="X49" s="20">
        <f t="shared" si="14"/>
        <v>0</v>
      </c>
      <c r="Y49" s="20">
        <f t="shared" si="15"/>
        <v>0</v>
      </c>
      <c r="Z49" s="20">
        <f t="shared" si="16"/>
        <v>0</v>
      </c>
      <c r="AA49" s="20">
        <f t="shared" si="17"/>
        <v>0</v>
      </c>
      <c r="AB49" s="20">
        <f t="shared" si="18"/>
        <v>0</v>
      </c>
      <c r="AC49" s="17" t="str">
        <f t="shared" si="19"/>
        <v>Ok</v>
      </c>
    </row>
    <row r="50" spans="1:29" x14ac:dyDescent="0.3">
      <c r="A50" s="17" t="s">
        <v>212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10"/>
        <v>0</v>
      </c>
      <c r="U50" s="20">
        <f t="shared" si="11"/>
        <v>0</v>
      </c>
      <c r="V50" s="20">
        <f t="shared" si="12"/>
        <v>0</v>
      </c>
      <c r="W50" s="20">
        <f t="shared" si="13"/>
        <v>0</v>
      </c>
      <c r="X50" s="20">
        <f t="shared" si="14"/>
        <v>0</v>
      </c>
      <c r="Y50" s="20">
        <f t="shared" si="15"/>
        <v>0</v>
      </c>
      <c r="Z50" s="20">
        <f t="shared" si="16"/>
        <v>0</v>
      </c>
      <c r="AA50" s="20">
        <f t="shared" si="17"/>
        <v>0</v>
      </c>
      <c r="AB50" s="20">
        <f t="shared" si="18"/>
        <v>0</v>
      </c>
      <c r="AC50" s="17" t="str">
        <f t="shared" si="19"/>
        <v>Ok</v>
      </c>
    </row>
    <row r="51" spans="1:29" x14ac:dyDescent="0.3">
      <c r="A51" s="17" t="s">
        <v>213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10"/>
        <v>0</v>
      </c>
      <c r="U51" s="20">
        <f t="shared" si="11"/>
        <v>0</v>
      </c>
      <c r="V51" s="20">
        <f t="shared" si="12"/>
        <v>0</v>
      </c>
      <c r="W51" s="20">
        <f t="shared" si="13"/>
        <v>0</v>
      </c>
      <c r="X51" s="20">
        <f t="shared" si="14"/>
        <v>0</v>
      </c>
      <c r="Y51" s="20">
        <f t="shared" si="15"/>
        <v>0</v>
      </c>
      <c r="Z51" s="20">
        <f t="shared" si="16"/>
        <v>0</v>
      </c>
      <c r="AA51" s="20">
        <f t="shared" si="17"/>
        <v>0</v>
      </c>
      <c r="AB51" s="20">
        <f t="shared" si="18"/>
        <v>0</v>
      </c>
      <c r="AC51" s="17" t="str">
        <f t="shared" si="19"/>
        <v>Ok</v>
      </c>
    </row>
    <row r="52" spans="1:29" x14ac:dyDescent="0.3">
      <c r="A52" s="17" t="s">
        <v>214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0</v>
      </c>
      <c r="K52" s="27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10"/>
        <v>0</v>
      </c>
      <c r="U52" s="20">
        <f t="shared" si="11"/>
        <v>0</v>
      </c>
      <c r="V52" s="20">
        <f t="shared" si="12"/>
        <v>0</v>
      </c>
      <c r="W52" s="20">
        <f t="shared" si="13"/>
        <v>0</v>
      </c>
      <c r="X52" s="20">
        <f t="shared" si="14"/>
        <v>0</v>
      </c>
      <c r="Y52" s="20">
        <f t="shared" si="15"/>
        <v>0</v>
      </c>
      <c r="Z52" s="20">
        <f t="shared" si="16"/>
        <v>0</v>
      </c>
      <c r="AA52" s="20">
        <f t="shared" si="17"/>
        <v>0</v>
      </c>
      <c r="AB52" s="20">
        <f t="shared" si="18"/>
        <v>0</v>
      </c>
      <c r="AC52" s="17" t="str">
        <f t="shared" si="19"/>
        <v>Ok</v>
      </c>
    </row>
    <row r="53" spans="1:29" x14ac:dyDescent="0.3">
      <c r="A53" s="17" t="s">
        <v>187</v>
      </c>
      <c r="B53" s="20">
        <v>0</v>
      </c>
      <c r="C53" s="20">
        <v>1980</v>
      </c>
      <c r="D53" s="20">
        <v>256</v>
      </c>
      <c r="E53" s="20">
        <v>1714</v>
      </c>
      <c r="F53" s="20">
        <v>0</v>
      </c>
      <c r="G53" s="20">
        <v>0</v>
      </c>
      <c r="H53" s="20">
        <v>0</v>
      </c>
      <c r="I53" s="20">
        <v>0</v>
      </c>
      <c r="J53" s="26">
        <v>10</v>
      </c>
      <c r="K53" s="27">
        <v>0</v>
      </c>
      <c r="L53" s="20">
        <v>1724</v>
      </c>
      <c r="M53" s="20">
        <v>0</v>
      </c>
      <c r="N53" s="20">
        <v>1714</v>
      </c>
      <c r="O53" s="20">
        <v>0</v>
      </c>
      <c r="P53" s="20">
        <v>0</v>
      </c>
      <c r="Q53" s="20">
        <v>0</v>
      </c>
      <c r="R53" s="20">
        <v>0</v>
      </c>
      <c r="S53" s="26">
        <v>10</v>
      </c>
      <c r="T53" s="20">
        <f t="shared" si="10"/>
        <v>0</v>
      </c>
      <c r="U53" s="20">
        <f t="shared" si="11"/>
        <v>256</v>
      </c>
      <c r="V53" s="20">
        <f t="shared" si="12"/>
        <v>256</v>
      </c>
      <c r="W53" s="20">
        <f t="shared" si="13"/>
        <v>0</v>
      </c>
      <c r="X53" s="20">
        <f t="shared" si="14"/>
        <v>0</v>
      </c>
      <c r="Y53" s="20">
        <f t="shared" si="15"/>
        <v>0</v>
      </c>
      <c r="Z53" s="20">
        <f t="shared" si="16"/>
        <v>0</v>
      </c>
      <c r="AA53" s="20">
        <f t="shared" si="17"/>
        <v>0</v>
      </c>
      <c r="AB53" s="20">
        <f t="shared" si="18"/>
        <v>0</v>
      </c>
      <c r="AC53" s="17" t="str">
        <f t="shared" si="19"/>
        <v>Ok</v>
      </c>
    </row>
    <row r="54" spans="1:29" x14ac:dyDescent="0.3">
      <c r="A54" s="17" t="s">
        <v>188</v>
      </c>
      <c r="B54" s="20">
        <v>682.95</v>
      </c>
      <c r="C54" s="20">
        <v>450</v>
      </c>
      <c r="D54" s="20">
        <v>300</v>
      </c>
      <c r="E54" s="20">
        <v>832.95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682.95</v>
      </c>
      <c r="L54" s="20">
        <v>150</v>
      </c>
      <c r="M54" s="20">
        <v>0</v>
      </c>
      <c r="N54" s="20">
        <v>832.95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10"/>
        <v>0</v>
      </c>
      <c r="U54" s="20">
        <f t="shared" si="11"/>
        <v>300</v>
      </c>
      <c r="V54" s="20">
        <f t="shared" si="12"/>
        <v>300</v>
      </c>
      <c r="W54" s="20">
        <f t="shared" si="13"/>
        <v>0</v>
      </c>
      <c r="X54" s="20">
        <f t="shared" si="14"/>
        <v>0</v>
      </c>
      <c r="Y54" s="20">
        <f t="shared" si="15"/>
        <v>0</v>
      </c>
      <c r="Z54" s="20">
        <f t="shared" si="16"/>
        <v>0</v>
      </c>
      <c r="AA54" s="20">
        <f t="shared" si="17"/>
        <v>0</v>
      </c>
      <c r="AB54" s="20">
        <f t="shared" si="18"/>
        <v>0</v>
      </c>
      <c r="AC54" s="17" t="str">
        <f t="shared" si="19"/>
        <v>Ok</v>
      </c>
    </row>
    <row r="55" spans="1:29" x14ac:dyDescent="0.3">
      <c r="A55" s="17" t="s">
        <v>186</v>
      </c>
      <c r="B55" s="20">
        <v>0</v>
      </c>
      <c r="C55" s="20">
        <v>600</v>
      </c>
      <c r="D55" s="20">
        <v>121</v>
      </c>
      <c r="E55" s="20">
        <v>477</v>
      </c>
      <c r="F55" s="20">
        <v>0</v>
      </c>
      <c r="G55" s="20">
        <v>0</v>
      </c>
      <c r="H55" s="20">
        <v>0</v>
      </c>
      <c r="I55" s="20">
        <v>0</v>
      </c>
      <c r="J55" s="26">
        <v>2</v>
      </c>
      <c r="K55" s="27">
        <v>0</v>
      </c>
      <c r="L55" s="20">
        <v>479</v>
      </c>
      <c r="M55" s="20">
        <v>0</v>
      </c>
      <c r="N55" s="20">
        <v>477</v>
      </c>
      <c r="O55" s="20">
        <v>0</v>
      </c>
      <c r="P55" s="20">
        <v>0</v>
      </c>
      <c r="Q55" s="20">
        <v>0</v>
      </c>
      <c r="R55" s="20">
        <v>0</v>
      </c>
      <c r="S55" s="26">
        <v>2</v>
      </c>
      <c r="T55" s="20">
        <f t="shared" si="10"/>
        <v>0</v>
      </c>
      <c r="U55" s="20">
        <f t="shared" si="11"/>
        <v>121</v>
      </c>
      <c r="V55" s="20">
        <f t="shared" si="12"/>
        <v>121</v>
      </c>
      <c r="W55" s="20">
        <f t="shared" si="13"/>
        <v>0</v>
      </c>
      <c r="X55" s="20">
        <f t="shared" si="14"/>
        <v>0</v>
      </c>
      <c r="Y55" s="20">
        <f t="shared" si="15"/>
        <v>0</v>
      </c>
      <c r="Z55" s="20">
        <f t="shared" si="16"/>
        <v>0</v>
      </c>
      <c r="AA55" s="20">
        <f t="shared" si="17"/>
        <v>0</v>
      </c>
      <c r="AB55" s="20">
        <f t="shared" si="18"/>
        <v>0</v>
      </c>
      <c r="AC55" s="17" t="str">
        <f t="shared" si="19"/>
        <v>Ok</v>
      </c>
    </row>
    <row r="56" spans="1:29" x14ac:dyDescent="0.3">
      <c r="A56" s="17" t="s">
        <v>164</v>
      </c>
      <c r="B56" s="20">
        <v>10</v>
      </c>
      <c r="C56" s="20">
        <v>150</v>
      </c>
      <c r="D56" s="20">
        <v>80</v>
      </c>
      <c r="E56" s="20">
        <v>32</v>
      </c>
      <c r="F56" s="20">
        <v>0</v>
      </c>
      <c r="G56" s="20">
        <v>0</v>
      </c>
      <c r="H56" s="20">
        <v>0</v>
      </c>
      <c r="I56" s="20">
        <v>0</v>
      </c>
      <c r="J56" s="26">
        <v>48</v>
      </c>
      <c r="K56" s="27">
        <v>10</v>
      </c>
      <c r="L56" s="20">
        <v>70</v>
      </c>
      <c r="M56" s="20">
        <v>0</v>
      </c>
      <c r="N56" s="20">
        <v>32</v>
      </c>
      <c r="O56" s="20">
        <v>0</v>
      </c>
      <c r="P56" s="20">
        <v>0</v>
      </c>
      <c r="Q56" s="20">
        <v>0</v>
      </c>
      <c r="R56" s="20">
        <v>0</v>
      </c>
      <c r="S56" s="26">
        <v>48</v>
      </c>
      <c r="T56" s="20">
        <f t="shared" si="10"/>
        <v>0</v>
      </c>
      <c r="U56" s="20">
        <f t="shared" si="11"/>
        <v>80</v>
      </c>
      <c r="V56" s="20">
        <f t="shared" si="12"/>
        <v>80</v>
      </c>
      <c r="W56" s="20">
        <f t="shared" si="13"/>
        <v>0</v>
      </c>
      <c r="X56" s="20">
        <f t="shared" si="14"/>
        <v>0</v>
      </c>
      <c r="Y56" s="20">
        <f t="shared" si="15"/>
        <v>0</v>
      </c>
      <c r="Z56" s="20">
        <f t="shared" si="16"/>
        <v>0</v>
      </c>
      <c r="AA56" s="20">
        <f t="shared" si="17"/>
        <v>0</v>
      </c>
      <c r="AB56" s="20">
        <f t="shared" si="18"/>
        <v>0</v>
      </c>
      <c r="AC56" s="17" t="str">
        <f t="shared" si="19"/>
        <v>Ok</v>
      </c>
    </row>
    <row r="57" spans="1:29" x14ac:dyDescent="0.3">
      <c r="A57" s="17" t="s">
        <v>215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10"/>
        <v>0</v>
      </c>
      <c r="U57" s="20">
        <f t="shared" si="11"/>
        <v>0</v>
      </c>
      <c r="V57" s="20">
        <f t="shared" si="12"/>
        <v>0</v>
      </c>
      <c r="W57" s="20">
        <f t="shared" si="13"/>
        <v>0</v>
      </c>
      <c r="X57" s="20">
        <f t="shared" si="14"/>
        <v>0</v>
      </c>
      <c r="Y57" s="20">
        <f t="shared" si="15"/>
        <v>0</v>
      </c>
      <c r="Z57" s="20">
        <f t="shared" si="16"/>
        <v>0</v>
      </c>
      <c r="AA57" s="20">
        <f t="shared" si="17"/>
        <v>0</v>
      </c>
      <c r="AB57" s="20">
        <f t="shared" si="18"/>
        <v>0</v>
      </c>
      <c r="AC57" s="17" t="str">
        <f t="shared" si="19"/>
        <v>Ok</v>
      </c>
    </row>
    <row r="58" spans="1:29" x14ac:dyDescent="0.3">
      <c r="A58" s="17" t="s">
        <v>165</v>
      </c>
      <c r="B58" s="20">
        <v>0</v>
      </c>
      <c r="C58" s="20">
        <v>20</v>
      </c>
      <c r="D58" s="20">
        <v>10</v>
      </c>
      <c r="E58" s="20">
        <v>1.25</v>
      </c>
      <c r="F58" s="20">
        <v>0</v>
      </c>
      <c r="G58" s="20">
        <v>0</v>
      </c>
      <c r="H58" s="20">
        <v>0</v>
      </c>
      <c r="I58" s="20">
        <v>0</v>
      </c>
      <c r="J58" s="26">
        <v>8.75</v>
      </c>
      <c r="K58" s="27">
        <v>0</v>
      </c>
      <c r="L58" s="20">
        <v>10</v>
      </c>
      <c r="M58" s="20">
        <v>0</v>
      </c>
      <c r="N58" s="20">
        <v>1.25</v>
      </c>
      <c r="O58" s="20">
        <v>0</v>
      </c>
      <c r="P58" s="20">
        <v>0</v>
      </c>
      <c r="Q58" s="20">
        <v>0</v>
      </c>
      <c r="R58" s="20">
        <v>0</v>
      </c>
      <c r="S58" s="26">
        <v>8.75</v>
      </c>
      <c r="T58" s="20">
        <f t="shared" si="10"/>
        <v>0</v>
      </c>
      <c r="U58" s="20">
        <f t="shared" si="11"/>
        <v>10</v>
      </c>
      <c r="V58" s="20">
        <f t="shared" si="12"/>
        <v>10</v>
      </c>
      <c r="W58" s="20">
        <f t="shared" si="13"/>
        <v>0</v>
      </c>
      <c r="X58" s="20">
        <f t="shared" si="14"/>
        <v>0</v>
      </c>
      <c r="Y58" s="20">
        <f t="shared" si="15"/>
        <v>0</v>
      </c>
      <c r="Z58" s="20">
        <f t="shared" si="16"/>
        <v>0</v>
      </c>
      <c r="AA58" s="20">
        <f t="shared" si="17"/>
        <v>0</v>
      </c>
      <c r="AB58" s="20">
        <f t="shared" si="18"/>
        <v>0</v>
      </c>
      <c r="AC58" s="17" t="str">
        <f t="shared" si="19"/>
        <v>Ok</v>
      </c>
    </row>
    <row r="59" spans="1:29" x14ac:dyDescent="0.3">
      <c r="A59" s="17" t="s">
        <v>163</v>
      </c>
      <c r="B59" s="20">
        <v>5</v>
      </c>
      <c r="C59" s="20">
        <v>0</v>
      </c>
      <c r="D59" s="20">
        <v>0</v>
      </c>
      <c r="E59" s="20">
        <v>5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5</v>
      </c>
      <c r="L59" s="20">
        <v>0</v>
      </c>
      <c r="M59" s="20">
        <v>0</v>
      </c>
      <c r="N59" s="20">
        <v>5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si="10"/>
        <v>0</v>
      </c>
      <c r="U59" s="20">
        <f t="shared" si="11"/>
        <v>0</v>
      </c>
      <c r="V59" s="20">
        <f t="shared" si="12"/>
        <v>0</v>
      </c>
      <c r="W59" s="20">
        <f t="shared" si="13"/>
        <v>0</v>
      </c>
      <c r="X59" s="20">
        <f t="shared" si="14"/>
        <v>0</v>
      </c>
      <c r="Y59" s="20">
        <f t="shared" si="15"/>
        <v>0</v>
      </c>
      <c r="Z59" s="20">
        <f t="shared" si="16"/>
        <v>0</v>
      </c>
      <c r="AA59" s="20">
        <f t="shared" si="17"/>
        <v>0</v>
      </c>
      <c r="AB59" s="20">
        <f t="shared" si="18"/>
        <v>0</v>
      </c>
      <c r="AC59" s="17" t="str">
        <f t="shared" si="19"/>
        <v>Ok</v>
      </c>
    </row>
    <row r="60" spans="1:29" x14ac:dyDescent="0.3">
      <c r="A60" s="17" t="s">
        <v>216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0"/>
        <v>0</v>
      </c>
      <c r="U60" s="20">
        <f t="shared" si="11"/>
        <v>0</v>
      </c>
      <c r="V60" s="20">
        <f t="shared" si="12"/>
        <v>0</v>
      </c>
      <c r="W60" s="20">
        <f t="shared" si="13"/>
        <v>0</v>
      </c>
      <c r="X60" s="20">
        <f t="shared" si="14"/>
        <v>0</v>
      </c>
      <c r="Y60" s="20">
        <f t="shared" si="15"/>
        <v>0</v>
      </c>
      <c r="Z60" s="20">
        <f t="shared" si="16"/>
        <v>0</v>
      </c>
      <c r="AA60" s="20">
        <f t="shared" si="17"/>
        <v>0</v>
      </c>
      <c r="AB60" s="20">
        <f t="shared" si="18"/>
        <v>0</v>
      </c>
      <c r="AC60" s="17" t="str">
        <f t="shared" si="19"/>
        <v>Ok</v>
      </c>
    </row>
    <row r="61" spans="1:29" x14ac:dyDescent="0.3">
      <c r="A61" s="17" t="s">
        <v>217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0"/>
        <v>0</v>
      </c>
      <c r="U61" s="20">
        <f t="shared" si="11"/>
        <v>0</v>
      </c>
      <c r="V61" s="20">
        <f t="shared" si="12"/>
        <v>0</v>
      </c>
      <c r="W61" s="20">
        <f t="shared" si="13"/>
        <v>0</v>
      </c>
      <c r="X61" s="20">
        <f t="shared" si="14"/>
        <v>0</v>
      </c>
      <c r="Y61" s="20">
        <f t="shared" si="15"/>
        <v>0</v>
      </c>
      <c r="Z61" s="20">
        <f t="shared" si="16"/>
        <v>0</v>
      </c>
      <c r="AA61" s="20">
        <f t="shared" si="17"/>
        <v>0</v>
      </c>
      <c r="AB61" s="20">
        <f t="shared" si="18"/>
        <v>0</v>
      </c>
      <c r="AC61" s="17" t="str">
        <f t="shared" si="19"/>
        <v>Ok</v>
      </c>
    </row>
    <row r="62" spans="1:29" x14ac:dyDescent="0.3">
      <c r="A62" s="17" t="s">
        <v>218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0</v>
      </c>
      <c r="K62" s="27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10"/>
        <v>0</v>
      </c>
      <c r="U62" s="20">
        <f t="shared" si="11"/>
        <v>0</v>
      </c>
      <c r="V62" s="20">
        <f t="shared" si="12"/>
        <v>0</v>
      </c>
      <c r="W62" s="20">
        <f t="shared" si="13"/>
        <v>0</v>
      </c>
      <c r="X62" s="20">
        <f t="shared" si="14"/>
        <v>0</v>
      </c>
      <c r="Y62" s="20">
        <f t="shared" si="15"/>
        <v>0</v>
      </c>
      <c r="Z62" s="20">
        <f t="shared" si="16"/>
        <v>0</v>
      </c>
      <c r="AA62" s="20">
        <f t="shared" si="17"/>
        <v>0</v>
      </c>
      <c r="AB62" s="20">
        <f t="shared" si="18"/>
        <v>0</v>
      </c>
      <c r="AC62" s="17" t="str">
        <f t="shared" si="19"/>
        <v>Ok</v>
      </c>
    </row>
    <row r="63" spans="1:29" x14ac:dyDescent="0.3">
      <c r="A63" s="17" t="s">
        <v>168</v>
      </c>
      <c r="B63" s="20">
        <v>9.9</v>
      </c>
      <c r="C63" s="20">
        <v>35</v>
      </c>
      <c r="D63" s="20">
        <v>0</v>
      </c>
      <c r="E63" s="20">
        <v>30.1</v>
      </c>
      <c r="F63" s="20">
        <v>0</v>
      </c>
      <c r="G63" s="20">
        <v>0</v>
      </c>
      <c r="H63" s="20">
        <v>0</v>
      </c>
      <c r="I63" s="20">
        <v>0</v>
      </c>
      <c r="J63" s="26">
        <v>14.8</v>
      </c>
      <c r="K63" s="27">
        <v>9.9</v>
      </c>
      <c r="L63" s="20">
        <v>35</v>
      </c>
      <c r="M63" s="20">
        <v>0</v>
      </c>
      <c r="N63" s="20">
        <v>30.1</v>
      </c>
      <c r="O63" s="20">
        <v>0</v>
      </c>
      <c r="P63" s="20">
        <v>0</v>
      </c>
      <c r="Q63" s="20">
        <v>0</v>
      </c>
      <c r="R63" s="20">
        <v>0</v>
      </c>
      <c r="S63" s="26">
        <v>14.8</v>
      </c>
      <c r="T63" s="20">
        <f t="shared" si="10"/>
        <v>0</v>
      </c>
      <c r="U63" s="20">
        <f t="shared" si="11"/>
        <v>0</v>
      </c>
      <c r="V63" s="20">
        <f t="shared" si="12"/>
        <v>0</v>
      </c>
      <c r="W63" s="20">
        <f t="shared" si="13"/>
        <v>0</v>
      </c>
      <c r="X63" s="20">
        <f t="shared" si="14"/>
        <v>0</v>
      </c>
      <c r="Y63" s="20">
        <f t="shared" si="15"/>
        <v>0</v>
      </c>
      <c r="Z63" s="20">
        <f t="shared" si="16"/>
        <v>0</v>
      </c>
      <c r="AA63" s="20">
        <f t="shared" si="17"/>
        <v>0</v>
      </c>
      <c r="AB63" s="20">
        <f t="shared" si="18"/>
        <v>0</v>
      </c>
      <c r="AC63" s="17" t="str">
        <f t="shared" si="19"/>
        <v>Ok</v>
      </c>
    </row>
    <row r="64" spans="1:29" x14ac:dyDescent="0.3">
      <c r="A64" s="17" t="s">
        <v>171</v>
      </c>
      <c r="B64" s="20">
        <v>7</v>
      </c>
      <c r="C64" s="20">
        <v>0</v>
      </c>
      <c r="D64" s="20">
        <v>0</v>
      </c>
      <c r="E64" s="20">
        <v>2</v>
      </c>
      <c r="F64" s="20">
        <v>0</v>
      </c>
      <c r="G64" s="20">
        <v>0</v>
      </c>
      <c r="H64" s="20">
        <v>0</v>
      </c>
      <c r="I64" s="20">
        <v>0</v>
      </c>
      <c r="J64" s="26">
        <v>5</v>
      </c>
      <c r="K64" s="27">
        <v>7</v>
      </c>
      <c r="L64" s="20">
        <v>0</v>
      </c>
      <c r="M64" s="20">
        <v>0</v>
      </c>
      <c r="N64" s="20">
        <v>2</v>
      </c>
      <c r="O64" s="20">
        <v>0</v>
      </c>
      <c r="P64" s="20">
        <v>0</v>
      </c>
      <c r="Q64" s="20">
        <v>0</v>
      </c>
      <c r="R64" s="20">
        <v>0</v>
      </c>
      <c r="S64" s="26">
        <v>5</v>
      </c>
      <c r="T64" s="20">
        <f t="shared" si="10"/>
        <v>0</v>
      </c>
      <c r="U64" s="20">
        <f t="shared" si="11"/>
        <v>0</v>
      </c>
      <c r="V64" s="20">
        <f t="shared" si="12"/>
        <v>0</v>
      </c>
      <c r="W64" s="20">
        <f t="shared" si="13"/>
        <v>0</v>
      </c>
      <c r="X64" s="20">
        <f t="shared" si="14"/>
        <v>0</v>
      </c>
      <c r="Y64" s="20">
        <f t="shared" si="15"/>
        <v>0</v>
      </c>
      <c r="Z64" s="20">
        <f t="shared" si="16"/>
        <v>0</v>
      </c>
      <c r="AA64" s="20">
        <f t="shared" si="17"/>
        <v>0</v>
      </c>
      <c r="AB64" s="20">
        <f t="shared" si="18"/>
        <v>0</v>
      </c>
      <c r="AC64" s="17" t="str">
        <f t="shared" si="19"/>
        <v>Ok</v>
      </c>
    </row>
    <row r="65" spans="1:29" x14ac:dyDescent="0.3">
      <c r="A65" s="17" t="s">
        <v>173</v>
      </c>
      <c r="B65" s="20">
        <v>4.5</v>
      </c>
      <c r="C65" s="20">
        <v>0</v>
      </c>
      <c r="D65" s="20">
        <v>0</v>
      </c>
      <c r="E65" s="20">
        <v>0.3</v>
      </c>
      <c r="F65" s="20">
        <v>0</v>
      </c>
      <c r="G65" s="20">
        <v>0</v>
      </c>
      <c r="H65" s="20">
        <v>0</v>
      </c>
      <c r="I65" s="20">
        <v>0</v>
      </c>
      <c r="J65" s="26">
        <v>4.2</v>
      </c>
      <c r="K65" s="27">
        <v>4.5</v>
      </c>
      <c r="L65" s="20">
        <v>0</v>
      </c>
      <c r="M65" s="20">
        <v>0</v>
      </c>
      <c r="N65" s="20">
        <v>0.3</v>
      </c>
      <c r="O65" s="20">
        <v>0</v>
      </c>
      <c r="P65" s="20">
        <v>0</v>
      </c>
      <c r="Q65" s="20">
        <v>0</v>
      </c>
      <c r="R65" s="20">
        <v>0</v>
      </c>
      <c r="S65" s="26">
        <v>4.2</v>
      </c>
      <c r="T65" s="20">
        <f t="shared" si="10"/>
        <v>0</v>
      </c>
      <c r="U65" s="20">
        <f t="shared" si="11"/>
        <v>0</v>
      </c>
      <c r="V65" s="20">
        <f t="shared" si="12"/>
        <v>0</v>
      </c>
      <c r="W65" s="20">
        <f t="shared" si="13"/>
        <v>0</v>
      </c>
      <c r="X65" s="20">
        <f t="shared" si="14"/>
        <v>0</v>
      </c>
      <c r="Y65" s="20">
        <f t="shared" si="15"/>
        <v>0</v>
      </c>
      <c r="Z65" s="20">
        <f t="shared" si="16"/>
        <v>0</v>
      </c>
      <c r="AA65" s="20">
        <f t="shared" si="17"/>
        <v>0</v>
      </c>
      <c r="AB65" s="20">
        <f t="shared" si="18"/>
        <v>0</v>
      </c>
      <c r="AC65" s="17" t="str">
        <f t="shared" si="19"/>
        <v>Ok</v>
      </c>
    </row>
    <row r="66" spans="1:29" x14ac:dyDescent="0.3">
      <c r="A66" s="17" t="s">
        <v>219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10"/>
        <v>0</v>
      </c>
      <c r="U66" s="20">
        <f t="shared" si="11"/>
        <v>0</v>
      </c>
      <c r="V66" s="20">
        <f t="shared" si="12"/>
        <v>0</v>
      </c>
      <c r="W66" s="20">
        <f t="shared" si="13"/>
        <v>0</v>
      </c>
      <c r="X66" s="20">
        <f t="shared" si="14"/>
        <v>0</v>
      </c>
      <c r="Y66" s="20">
        <f t="shared" si="15"/>
        <v>0</v>
      </c>
      <c r="Z66" s="20">
        <f t="shared" si="16"/>
        <v>0</v>
      </c>
      <c r="AA66" s="20">
        <f t="shared" si="17"/>
        <v>0</v>
      </c>
      <c r="AB66" s="20">
        <f t="shared" si="18"/>
        <v>0</v>
      </c>
      <c r="AC66" s="17" t="str">
        <f t="shared" si="19"/>
        <v>Ok</v>
      </c>
    </row>
    <row r="67" spans="1:29" x14ac:dyDescent="0.3">
      <c r="A67" s="17" t="s">
        <v>176</v>
      </c>
      <c r="B67" s="20">
        <v>0</v>
      </c>
      <c r="C67" s="20">
        <v>10</v>
      </c>
      <c r="D67" s="20">
        <v>0</v>
      </c>
      <c r="E67" s="20">
        <v>5</v>
      </c>
      <c r="F67" s="20">
        <v>0</v>
      </c>
      <c r="G67" s="20">
        <v>0</v>
      </c>
      <c r="H67" s="20">
        <v>0</v>
      </c>
      <c r="I67" s="20">
        <v>0</v>
      </c>
      <c r="J67" s="26">
        <v>5</v>
      </c>
      <c r="K67" s="27">
        <v>0</v>
      </c>
      <c r="L67" s="20">
        <v>10</v>
      </c>
      <c r="M67" s="20">
        <v>0</v>
      </c>
      <c r="N67" s="20">
        <v>5</v>
      </c>
      <c r="O67" s="20">
        <v>0</v>
      </c>
      <c r="P67" s="20">
        <v>0</v>
      </c>
      <c r="Q67" s="20">
        <v>0</v>
      </c>
      <c r="R67" s="20">
        <v>0</v>
      </c>
      <c r="S67" s="26">
        <v>5</v>
      </c>
      <c r="T67" s="20">
        <f t="shared" si="10"/>
        <v>0</v>
      </c>
      <c r="U67" s="20">
        <f t="shared" si="11"/>
        <v>0</v>
      </c>
      <c r="V67" s="20">
        <f t="shared" si="12"/>
        <v>0</v>
      </c>
      <c r="W67" s="20">
        <f t="shared" si="13"/>
        <v>0</v>
      </c>
      <c r="X67" s="20">
        <f t="shared" si="14"/>
        <v>0</v>
      </c>
      <c r="Y67" s="20">
        <f t="shared" si="15"/>
        <v>0</v>
      </c>
      <c r="Z67" s="20">
        <f t="shared" si="16"/>
        <v>0</v>
      </c>
      <c r="AA67" s="20">
        <f t="shared" si="17"/>
        <v>0</v>
      </c>
      <c r="AB67" s="20">
        <f t="shared" si="18"/>
        <v>0</v>
      </c>
      <c r="AC67" s="17" t="str">
        <f t="shared" si="19"/>
        <v>Ok</v>
      </c>
    </row>
    <row r="68" spans="1:29" x14ac:dyDescent="0.3">
      <c r="A68" s="17" t="s">
        <v>177</v>
      </c>
      <c r="B68" s="20">
        <v>39634</v>
      </c>
      <c r="C68" s="20">
        <v>55000</v>
      </c>
      <c r="D68" s="20">
        <v>0</v>
      </c>
      <c r="E68" s="20">
        <v>55434</v>
      </c>
      <c r="F68" s="20">
        <v>0</v>
      </c>
      <c r="G68" s="20">
        <v>0</v>
      </c>
      <c r="H68" s="20">
        <v>0</v>
      </c>
      <c r="I68" s="20">
        <v>0</v>
      </c>
      <c r="J68" s="26">
        <v>39200</v>
      </c>
      <c r="K68" s="27">
        <v>39634</v>
      </c>
      <c r="L68" s="20">
        <v>103330</v>
      </c>
      <c r="M68" s="20">
        <v>0</v>
      </c>
      <c r="N68" s="20">
        <v>103764</v>
      </c>
      <c r="O68" s="20">
        <v>0</v>
      </c>
      <c r="P68" s="20">
        <v>0</v>
      </c>
      <c r="Q68" s="20">
        <v>0</v>
      </c>
      <c r="R68" s="20">
        <v>0</v>
      </c>
      <c r="S68" s="26">
        <v>39200</v>
      </c>
      <c r="T68" s="20">
        <f t="shared" si="10"/>
        <v>0</v>
      </c>
      <c r="U68" s="20">
        <f t="shared" si="11"/>
        <v>-48330</v>
      </c>
      <c r="V68" s="20">
        <f t="shared" si="12"/>
        <v>0</v>
      </c>
      <c r="W68" s="20">
        <f t="shared" si="13"/>
        <v>-48330</v>
      </c>
      <c r="X68" s="20">
        <f t="shared" si="14"/>
        <v>0</v>
      </c>
      <c r="Y68" s="20">
        <f t="shared" si="15"/>
        <v>0</v>
      </c>
      <c r="Z68" s="20">
        <f t="shared" si="16"/>
        <v>0</v>
      </c>
      <c r="AA68" s="20">
        <f t="shared" si="17"/>
        <v>0</v>
      </c>
      <c r="AB68" s="20">
        <f t="shared" si="18"/>
        <v>0</v>
      </c>
      <c r="AC68" s="17" t="str">
        <f t="shared" si="19"/>
        <v>Ok</v>
      </c>
    </row>
    <row r="69" spans="1:29" x14ac:dyDescent="0.3">
      <c r="A69" s="17" t="s">
        <v>178</v>
      </c>
      <c r="B69" s="20">
        <v>0</v>
      </c>
      <c r="C69" s="20">
        <v>1500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1500</v>
      </c>
      <c r="K69" s="27">
        <v>0</v>
      </c>
      <c r="L69" s="20">
        <v>1500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1500</v>
      </c>
      <c r="T69" s="20">
        <f t="shared" si="10"/>
        <v>0</v>
      </c>
      <c r="U69" s="20">
        <f t="shared" si="11"/>
        <v>0</v>
      </c>
      <c r="V69" s="20">
        <f t="shared" si="12"/>
        <v>0</v>
      </c>
      <c r="W69" s="20">
        <f t="shared" si="13"/>
        <v>0</v>
      </c>
      <c r="X69" s="20">
        <f t="shared" si="14"/>
        <v>0</v>
      </c>
      <c r="Y69" s="20">
        <f t="shared" si="15"/>
        <v>0</v>
      </c>
      <c r="Z69" s="20">
        <f t="shared" si="16"/>
        <v>0</v>
      </c>
      <c r="AA69" s="20">
        <f t="shared" si="17"/>
        <v>0</v>
      </c>
      <c r="AB69" s="20">
        <f t="shared" si="18"/>
        <v>0</v>
      </c>
      <c r="AC69" s="17" t="str">
        <f t="shared" si="19"/>
        <v>Ok</v>
      </c>
    </row>
    <row r="70" spans="1:29" x14ac:dyDescent="0.3">
      <c r="A70" s="17" t="s">
        <v>175</v>
      </c>
      <c r="B70" s="20">
        <v>2880</v>
      </c>
      <c r="C70" s="20">
        <v>12900</v>
      </c>
      <c r="D70" s="20">
        <v>0</v>
      </c>
      <c r="E70" s="20">
        <v>8897</v>
      </c>
      <c r="F70" s="20">
        <v>0</v>
      </c>
      <c r="G70" s="20">
        <v>0</v>
      </c>
      <c r="H70" s="20">
        <v>0</v>
      </c>
      <c r="I70" s="20">
        <v>0</v>
      </c>
      <c r="J70" s="26">
        <v>6883</v>
      </c>
      <c r="K70" s="27">
        <v>2880</v>
      </c>
      <c r="L70" s="20">
        <v>14660</v>
      </c>
      <c r="M70" s="20">
        <v>0</v>
      </c>
      <c r="N70" s="20">
        <v>10657</v>
      </c>
      <c r="O70" s="20">
        <v>0</v>
      </c>
      <c r="P70" s="20">
        <v>0</v>
      </c>
      <c r="Q70" s="20">
        <v>0</v>
      </c>
      <c r="R70" s="20">
        <v>0</v>
      </c>
      <c r="S70" s="26">
        <v>6883</v>
      </c>
      <c r="T70" s="20">
        <f t="shared" si="10"/>
        <v>0</v>
      </c>
      <c r="U70" s="20">
        <f t="shared" si="11"/>
        <v>-1760</v>
      </c>
      <c r="V70" s="20">
        <f t="shared" si="12"/>
        <v>0</v>
      </c>
      <c r="W70" s="20">
        <f t="shared" si="13"/>
        <v>-1760</v>
      </c>
      <c r="X70" s="20">
        <f t="shared" si="14"/>
        <v>0</v>
      </c>
      <c r="Y70" s="20">
        <f t="shared" si="15"/>
        <v>0</v>
      </c>
      <c r="Z70" s="20">
        <f t="shared" si="16"/>
        <v>0</v>
      </c>
      <c r="AA70" s="20">
        <f t="shared" si="17"/>
        <v>0</v>
      </c>
      <c r="AB70" s="20">
        <f t="shared" si="18"/>
        <v>0</v>
      </c>
      <c r="AC70" s="17" t="str">
        <f t="shared" si="19"/>
        <v>Ok</v>
      </c>
    </row>
    <row r="71" spans="1:29" x14ac:dyDescent="0.3">
      <c r="A71" s="17" t="s">
        <v>220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6">
        <v>0</v>
      </c>
      <c r="K71" s="27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6">
        <v>0</v>
      </c>
      <c r="T71" s="20">
        <f t="shared" si="8"/>
        <v>0</v>
      </c>
      <c r="U71" s="20">
        <f t="shared" si="0"/>
        <v>0</v>
      </c>
      <c r="V71" s="20">
        <f t="shared" si="1"/>
        <v>0</v>
      </c>
      <c r="W71" s="20">
        <f t="shared" si="2"/>
        <v>0</v>
      </c>
      <c r="X71" s="20">
        <f t="shared" si="3"/>
        <v>0</v>
      </c>
      <c r="Y71" s="20">
        <f t="shared" si="4"/>
        <v>0</v>
      </c>
      <c r="Z71" s="20">
        <f t="shared" si="5"/>
        <v>0</v>
      </c>
      <c r="AA71" s="20">
        <f t="shared" si="6"/>
        <v>0</v>
      </c>
      <c r="AB71" s="20">
        <f t="shared" si="7"/>
        <v>0</v>
      </c>
      <c r="AC71" s="17" t="str">
        <f t="shared" si="9"/>
        <v>Ok</v>
      </c>
    </row>
    <row r="72" spans="1:29" x14ac:dyDescent="0.3">
      <c r="A72" s="17" t="s">
        <v>179</v>
      </c>
      <c r="B72" s="20">
        <v>0</v>
      </c>
      <c r="C72" s="20">
        <v>1002</v>
      </c>
      <c r="D72" s="20">
        <v>60</v>
      </c>
      <c r="E72" s="20">
        <v>822</v>
      </c>
      <c r="F72" s="20">
        <v>0</v>
      </c>
      <c r="G72" s="20">
        <v>0</v>
      </c>
      <c r="H72" s="20">
        <v>0</v>
      </c>
      <c r="I72" s="20">
        <v>0</v>
      </c>
      <c r="J72" s="26">
        <v>120</v>
      </c>
      <c r="K72" s="27">
        <v>0</v>
      </c>
      <c r="L72" s="20">
        <v>942</v>
      </c>
      <c r="M72" s="20">
        <v>0</v>
      </c>
      <c r="N72" s="20">
        <v>822</v>
      </c>
      <c r="O72" s="20">
        <v>0</v>
      </c>
      <c r="P72" s="20">
        <v>0</v>
      </c>
      <c r="Q72" s="20">
        <v>0</v>
      </c>
      <c r="R72" s="20">
        <v>0</v>
      </c>
      <c r="S72" s="26">
        <v>120</v>
      </c>
      <c r="T72" s="20">
        <f t="shared" si="8"/>
        <v>0</v>
      </c>
      <c r="U72" s="20">
        <f t="shared" si="0"/>
        <v>60</v>
      </c>
      <c r="V72" s="20">
        <f t="shared" si="1"/>
        <v>60</v>
      </c>
      <c r="W72" s="20">
        <f t="shared" si="2"/>
        <v>0</v>
      </c>
      <c r="X72" s="20">
        <f t="shared" si="3"/>
        <v>0</v>
      </c>
      <c r="Y72" s="20">
        <f t="shared" si="4"/>
        <v>0</v>
      </c>
      <c r="Z72" s="20">
        <f t="shared" si="5"/>
        <v>0</v>
      </c>
      <c r="AA72" s="20">
        <f t="shared" si="6"/>
        <v>0</v>
      </c>
      <c r="AB72" s="20">
        <f t="shared" si="7"/>
        <v>0</v>
      </c>
      <c r="AC72" s="17" t="str">
        <f t="shared" si="9"/>
        <v>Ok</v>
      </c>
    </row>
    <row r="73" spans="1:29" x14ac:dyDescent="0.3">
      <c r="A73" s="17" t="s">
        <v>221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0</v>
      </c>
      <c r="K73" s="27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8"/>
        <v>0</v>
      </c>
      <c r="U73" s="20">
        <f t="shared" si="0"/>
        <v>0</v>
      </c>
      <c r="V73" s="20">
        <f t="shared" si="1"/>
        <v>0</v>
      </c>
      <c r="W73" s="20">
        <f t="shared" si="2"/>
        <v>0</v>
      </c>
      <c r="X73" s="20">
        <f t="shared" si="3"/>
        <v>0</v>
      </c>
      <c r="Y73" s="20">
        <f t="shared" si="4"/>
        <v>0</v>
      </c>
      <c r="Z73" s="20">
        <f t="shared" si="5"/>
        <v>0</v>
      </c>
      <c r="AA73" s="20">
        <f t="shared" si="6"/>
        <v>0</v>
      </c>
      <c r="AB73" s="20">
        <f t="shared" si="7"/>
        <v>0</v>
      </c>
      <c r="AC73" s="17" t="str">
        <f t="shared" si="9"/>
        <v>Ok</v>
      </c>
    </row>
    <row r="74" spans="1:29" x14ac:dyDescent="0.3">
      <c r="A74" s="17" t="s">
        <v>181</v>
      </c>
      <c r="B74" s="20">
        <v>40</v>
      </c>
      <c r="C74" s="20">
        <v>0</v>
      </c>
      <c r="D74" s="20">
        <v>10</v>
      </c>
      <c r="E74" s="20">
        <v>30</v>
      </c>
      <c r="F74" s="20">
        <v>0</v>
      </c>
      <c r="G74" s="20">
        <v>0</v>
      </c>
      <c r="H74" s="20">
        <v>0</v>
      </c>
      <c r="I74" s="20">
        <v>0</v>
      </c>
      <c r="J74" s="26">
        <v>0</v>
      </c>
      <c r="K74" s="27">
        <v>40</v>
      </c>
      <c r="L74" s="20">
        <v>-10</v>
      </c>
      <c r="M74" s="20">
        <v>0</v>
      </c>
      <c r="N74" s="20">
        <v>30</v>
      </c>
      <c r="O74" s="20">
        <v>0</v>
      </c>
      <c r="P74" s="20">
        <v>0</v>
      </c>
      <c r="Q74" s="20">
        <v>0</v>
      </c>
      <c r="R74" s="20">
        <v>0</v>
      </c>
      <c r="S74" s="26">
        <v>0</v>
      </c>
      <c r="T74" s="20">
        <f t="shared" si="8"/>
        <v>0</v>
      </c>
      <c r="U74" s="20">
        <f t="shared" si="0"/>
        <v>10</v>
      </c>
      <c r="V74" s="20">
        <f t="shared" si="1"/>
        <v>10</v>
      </c>
      <c r="W74" s="20">
        <f t="shared" si="2"/>
        <v>0</v>
      </c>
      <c r="X74" s="20">
        <f t="shared" si="3"/>
        <v>0</v>
      </c>
      <c r="Y74" s="20">
        <f t="shared" si="4"/>
        <v>0</v>
      </c>
      <c r="Z74" s="20">
        <f t="shared" si="5"/>
        <v>0</v>
      </c>
      <c r="AA74" s="20">
        <f t="shared" si="6"/>
        <v>0</v>
      </c>
      <c r="AB74" s="20">
        <f t="shared" si="7"/>
        <v>0</v>
      </c>
      <c r="AC74" s="17" t="str">
        <f t="shared" si="9"/>
        <v>Ok</v>
      </c>
    </row>
    <row r="75" spans="1:29" x14ac:dyDescent="0.3">
      <c r="A75" s="17" t="s">
        <v>183</v>
      </c>
      <c r="B75" s="20">
        <v>60</v>
      </c>
      <c r="C75" s="20">
        <v>20</v>
      </c>
      <c r="D75" s="20">
        <v>30</v>
      </c>
      <c r="E75" s="20">
        <v>50</v>
      </c>
      <c r="F75" s="20">
        <v>0</v>
      </c>
      <c r="G75" s="20">
        <v>0</v>
      </c>
      <c r="H75" s="20">
        <v>0</v>
      </c>
      <c r="I75" s="20">
        <v>0</v>
      </c>
      <c r="J75" s="26">
        <v>0</v>
      </c>
      <c r="K75" s="27">
        <v>60</v>
      </c>
      <c r="L75" s="20">
        <v>-10</v>
      </c>
      <c r="M75" s="20">
        <v>0</v>
      </c>
      <c r="N75" s="20">
        <v>50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8"/>
        <v>0</v>
      </c>
      <c r="U75" s="20">
        <f t="shared" si="0"/>
        <v>30</v>
      </c>
      <c r="V75" s="20">
        <f t="shared" si="1"/>
        <v>30</v>
      </c>
      <c r="W75" s="20">
        <f t="shared" si="2"/>
        <v>0</v>
      </c>
      <c r="X75" s="20">
        <f t="shared" si="3"/>
        <v>0</v>
      </c>
      <c r="Y75" s="20">
        <f t="shared" si="4"/>
        <v>0</v>
      </c>
      <c r="Z75" s="20">
        <f t="shared" si="5"/>
        <v>0</v>
      </c>
      <c r="AA75" s="20">
        <f t="shared" si="6"/>
        <v>0</v>
      </c>
      <c r="AB75" s="20">
        <f t="shared" si="7"/>
        <v>0</v>
      </c>
      <c r="AC75" s="17" t="str">
        <f t="shared" si="9"/>
        <v>Ok</v>
      </c>
    </row>
    <row r="76" spans="1:29" x14ac:dyDescent="0.3">
      <c r="A76" s="17" t="s">
        <v>182</v>
      </c>
      <c r="B76" s="20">
        <v>10</v>
      </c>
      <c r="C76" s="20">
        <v>0</v>
      </c>
      <c r="D76" s="20">
        <v>10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10</v>
      </c>
      <c r="L76" s="20">
        <v>-10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8"/>
        <v>0</v>
      </c>
      <c r="U76" s="20">
        <f t="shared" si="0"/>
        <v>10</v>
      </c>
      <c r="V76" s="20">
        <f t="shared" si="1"/>
        <v>10</v>
      </c>
      <c r="W76" s="20">
        <f t="shared" si="2"/>
        <v>0</v>
      </c>
      <c r="X76" s="20">
        <f t="shared" si="3"/>
        <v>0</v>
      </c>
      <c r="Y76" s="20">
        <f t="shared" si="4"/>
        <v>0</v>
      </c>
      <c r="Z76" s="20">
        <f t="shared" si="5"/>
        <v>0</v>
      </c>
      <c r="AA76" s="20">
        <f t="shared" si="6"/>
        <v>0</v>
      </c>
      <c r="AB76" s="20">
        <f t="shared" si="7"/>
        <v>0</v>
      </c>
      <c r="AC76" s="17" t="str">
        <f t="shared" si="9"/>
        <v>Ok</v>
      </c>
    </row>
    <row r="77" spans="1:29" x14ac:dyDescent="0.3">
      <c r="A77" s="17" t="s">
        <v>180</v>
      </c>
      <c r="B77" s="20">
        <v>0</v>
      </c>
      <c r="C77" s="20">
        <v>10</v>
      </c>
      <c r="D77" s="20">
        <v>0</v>
      </c>
      <c r="E77" s="20">
        <v>10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0</v>
      </c>
      <c r="L77" s="20">
        <v>10</v>
      </c>
      <c r="M77" s="20">
        <v>0</v>
      </c>
      <c r="N77" s="20">
        <v>10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8"/>
        <v>0</v>
      </c>
      <c r="U77" s="20">
        <f t="shared" si="0"/>
        <v>0</v>
      </c>
      <c r="V77" s="20">
        <f t="shared" si="1"/>
        <v>0</v>
      </c>
      <c r="W77" s="20">
        <f t="shared" si="2"/>
        <v>0</v>
      </c>
      <c r="X77" s="20">
        <f t="shared" si="3"/>
        <v>0</v>
      </c>
      <c r="Y77" s="20">
        <f t="shared" si="4"/>
        <v>0</v>
      </c>
      <c r="Z77" s="20">
        <f t="shared" si="5"/>
        <v>0</v>
      </c>
      <c r="AA77" s="20">
        <f t="shared" si="6"/>
        <v>0</v>
      </c>
      <c r="AB77" s="20">
        <f t="shared" si="7"/>
        <v>0</v>
      </c>
      <c r="AC77" s="17" t="str">
        <f t="shared" si="9"/>
        <v>Ok</v>
      </c>
    </row>
    <row r="78" spans="1:29" x14ac:dyDescent="0.3">
      <c r="A78" s="17" t="s">
        <v>222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0</v>
      </c>
      <c r="K78" s="27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0</v>
      </c>
      <c r="T78" s="20">
        <f t="shared" si="8"/>
        <v>0</v>
      </c>
      <c r="U78" s="20">
        <f t="shared" si="0"/>
        <v>0</v>
      </c>
      <c r="V78" s="20">
        <f t="shared" si="1"/>
        <v>0</v>
      </c>
      <c r="W78" s="20">
        <f t="shared" si="2"/>
        <v>0</v>
      </c>
      <c r="X78" s="20">
        <f t="shared" si="3"/>
        <v>0</v>
      </c>
      <c r="Y78" s="20">
        <f t="shared" si="4"/>
        <v>0</v>
      </c>
      <c r="Z78" s="20">
        <f t="shared" si="5"/>
        <v>0</v>
      </c>
      <c r="AA78" s="20">
        <f t="shared" si="6"/>
        <v>0</v>
      </c>
      <c r="AB78" s="20">
        <f t="shared" si="7"/>
        <v>0</v>
      </c>
      <c r="AC78" s="17" t="str">
        <f t="shared" si="9"/>
        <v>Ok</v>
      </c>
    </row>
    <row r="79" spans="1:29" x14ac:dyDescent="0.3">
      <c r="A79" s="17" t="s">
        <v>223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8"/>
        <v>0</v>
      </c>
      <c r="U79" s="20">
        <f t="shared" si="0"/>
        <v>0</v>
      </c>
      <c r="V79" s="20">
        <f t="shared" si="1"/>
        <v>0</v>
      </c>
      <c r="W79" s="20">
        <f t="shared" si="2"/>
        <v>0</v>
      </c>
      <c r="X79" s="20">
        <f t="shared" si="3"/>
        <v>0</v>
      </c>
      <c r="Y79" s="20">
        <f t="shared" si="4"/>
        <v>0</v>
      </c>
      <c r="Z79" s="20">
        <f t="shared" si="5"/>
        <v>0</v>
      </c>
      <c r="AA79" s="20">
        <f t="shared" si="6"/>
        <v>0</v>
      </c>
      <c r="AB79" s="20">
        <f t="shared" si="7"/>
        <v>0</v>
      </c>
      <c r="AC79" s="17" t="str">
        <f t="shared" si="9"/>
        <v>Ok</v>
      </c>
    </row>
    <row r="80" spans="1:29" x14ac:dyDescent="0.3">
      <c r="A80" s="17" t="s">
        <v>193</v>
      </c>
      <c r="B80" s="20">
        <v>0</v>
      </c>
      <c r="C80" s="20">
        <v>1950</v>
      </c>
      <c r="D80" s="20">
        <v>85</v>
      </c>
      <c r="E80" s="20">
        <v>1865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7">
        <v>0</v>
      </c>
      <c r="L80" s="20">
        <v>1865</v>
      </c>
      <c r="M80" s="20">
        <v>0</v>
      </c>
      <c r="N80" s="20">
        <v>1865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8"/>
        <v>0</v>
      </c>
      <c r="U80" s="20">
        <f t="shared" si="0"/>
        <v>85</v>
      </c>
      <c r="V80" s="20">
        <f t="shared" si="1"/>
        <v>85</v>
      </c>
      <c r="W80" s="20">
        <f t="shared" si="2"/>
        <v>0</v>
      </c>
      <c r="X80" s="20">
        <f t="shared" si="3"/>
        <v>0</v>
      </c>
      <c r="Y80" s="20">
        <f t="shared" si="4"/>
        <v>0</v>
      </c>
      <c r="Z80" s="20">
        <f t="shared" si="5"/>
        <v>0</v>
      </c>
      <c r="AA80" s="20">
        <f t="shared" si="6"/>
        <v>0</v>
      </c>
      <c r="AB80" s="20">
        <f t="shared" si="7"/>
        <v>0</v>
      </c>
      <c r="AC80" s="17" t="str">
        <f t="shared" si="9"/>
        <v>Ok</v>
      </c>
    </row>
    <row r="81" spans="1:29" x14ac:dyDescent="0.3">
      <c r="A81" s="17" t="s">
        <v>131</v>
      </c>
      <c r="B81" s="20">
        <v>0</v>
      </c>
      <c r="C81" s="20">
        <v>40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40</v>
      </c>
      <c r="K81" s="27">
        <v>0</v>
      </c>
      <c r="L81" s="20">
        <v>40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40</v>
      </c>
      <c r="T81" s="20">
        <f t="shared" si="8"/>
        <v>0</v>
      </c>
      <c r="U81" s="20">
        <f t="shared" si="0"/>
        <v>0</v>
      </c>
      <c r="V81" s="20">
        <f t="shared" si="1"/>
        <v>0</v>
      </c>
      <c r="W81" s="20">
        <f t="shared" si="2"/>
        <v>0</v>
      </c>
      <c r="X81" s="20">
        <f t="shared" si="3"/>
        <v>0</v>
      </c>
      <c r="Y81" s="20">
        <f t="shared" si="4"/>
        <v>0</v>
      </c>
      <c r="Z81" s="20">
        <f t="shared" si="5"/>
        <v>0</v>
      </c>
      <c r="AA81" s="20">
        <f t="shared" si="6"/>
        <v>0</v>
      </c>
      <c r="AB81" s="20">
        <f t="shared" si="7"/>
        <v>0</v>
      </c>
      <c r="AC81" s="17" t="str">
        <f t="shared" si="9"/>
        <v>Ok</v>
      </c>
    </row>
    <row r="82" spans="1:29" x14ac:dyDescent="0.3">
      <c r="A82" s="17" t="s">
        <v>138</v>
      </c>
      <c r="B82" s="20">
        <v>0</v>
      </c>
      <c r="C82" s="20">
        <v>8</v>
      </c>
      <c r="D82" s="20">
        <v>4</v>
      </c>
      <c r="E82" s="20">
        <v>4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4</v>
      </c>
      <c r="M82" s="20">
        <v>0</v>
      </c>
      <c r="N82" s="20">
        <v>4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8"/>
        <v>0</v>
      </c>
      <c r="U82" s="20">
        <f t="shared" si="0"/>
        <v>4</v>
      </c>
      <c r="V82" s="20">
        <f t="shared" si="1"/>
        <v>4</v>
      </c>
      <c r="W82" s="20">
        <f t="shared" si="2"/>
        <v>0</v>
      </c>
      <c r="X82" s="20">
        <f t="shared" si="3"/>
        <v>0</v>
      </c>
      <c r="Y82" s="20">
        <f t="shared" si="4"/>
        <v>0</v>
      </c>
      <c r="Z82" s="20">
        <f t="shared" si="5"/>
        <v>0</v>
      </c>
      <c r="AA82" s="20">
        <f t="shared" si="6"/>
        <v>0</v>
      </c>
      <c r="AB82" s="20">
        <f t="shared" si="7"/>
        <v>0</v>
      </c>
      <c r="AC82" s="17" t="str">
        <f t="shared" si="9"/>
        <v>Ok</v>
      </c>
    </row>
    <row r="83" spans="1:29" x14ac:dyDescent="0.3">
      <c r="A83" s="17" t="s">
        <v>224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8"/>
        <v>0</v>
      </c>
      <c r="U83" s="20">
        <f t="shared" si="0"/>
        <v>0</v>
      </c>
      <c r="V83" s="20">
        <f t="shared" si="1"/>
        <v>0</v>
      </c>
      <c r="W83" s="20">
        <f t="shared" si="2"/>
        <v>0</v>
      </c>
      <c r="X83" s="20">
        <f t="shared" si="3"/>
        <v>0</v>
      </c>
      <c r="Y83" s="20">
        <f t="shared" si="4"/>
        <v>0</v>
      </c>
      <c r="Z83" s="20">
        <f t="shared" si="5"/>
        <v>0</v>
      </c>
      <c r="AA83" s="20">
        <f t="shared" si="6"/>
        <v>0</v>
      </c>
      <c r="AB83" s="20">
        <f t="shared" si="7"/>
        <v>0</v>
      </c>
      <c r="AC83" s="17" t="str">
        <f t="shared" si="9"/>
        <v>Ok</v>
      </c>
    </row>
    <row r="84" spans="1:29" x14ac:dyDescent="0.3">
      <c r="A84" s="17" t="s">
        <v>225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0</v>
      </c>
      <c r="K84" s="27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8"/>
        <v>0</v>
      </c>
      <c r="U84" s="20">
        <f t="shared" si="0"/>
        <v>0</v>
      </c>
      <c r="V84" s="20">
        <f t="shared" si="1"/>
        <v>0</v>
      </c>
      <c r="W84" s="20">
        <f t="shared" si="2"/>
        <v>0</v>
      </c>
      <c r="X84" s="20">
        <f t="shared" si="3"/>
        <v>0</v>
      </c>
      <c r="Y84" s="20">
        <f t="shared" si="4"/>
        <v>0</v>
      </c>
      <c r="Z84" s="20">
        <f t="shared" si="5"/>
        <v>0</v>
      </c>
      <c r="AA84" s="20">
        <f t="shared" si="6"/>
        <v>0</v>
      </c>
      <c r="AB84" s="20">
        <f t="shared" si="7"/>
        <v>0</v>
      </c>
      <c r="AC84" s="17" t="str">
        <f t="shared" si="9"/>
        <v>Ok</v>
      </c>
    </row>
    <row r="85" spans="1:29" x14ac:dyDescent="0.3">
      <c r="A85" s="17" t="s">
        <v>189</v>
      </c>
      <c r="B85" s="20">
        <v>0</v>
      </c>
      <c r="C85" s="20">
        <v>150</v>
      </c>
      <c r="D85" s="20">
        <v>49</v>
      </c>
      <c r="E85" s="20">
        <v>101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101</v>
      </c>
      <c r="M85" s="20">
        <v>0</v>
      </c>
      <c r="N85" s="20">
        <v>101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8"/>
        <v>0</v>
      </c>
      <c r="U85" s="20">
        <f t="shared" si="0"/>
        <v>49</v>
      </c>
      <c r="V85" s="20">
        <f t="shared" si="1"/>
        <v>49</v>
      </c>
      <c r="W85" s="20">
        <f t="shared" si="2"/>
        <v>0</v>
      </c>
      <c r="X85" s="20">
        <f t="shared" si="3"/>
        <v>0</v>
      </c>
      <c r="Y85" s="20">
        <f t="shared" si="4"/>
        <v>0</v>
      </c>
      <c r="Z85" s="20">
        <f t="shared" si="5"/>
        <v>0</v>
      </c>
      <c r="AA85" s="20">
        <f t="shared" si="6"/>
        <v>0</v>
      </c>
      <c r="AB85" s="20">
        <f t="shared" si="7"/>
        <v>0</v>
      </c>
      <c r="AC85" s="17" t="str">
        <f t="shared" si="9"/>
        <v>Ok</v>
      </c>
    </row>
    <row r="86" spans="1:29" x14ac:dyDescent="0.3">
      <c r="A86" s="17" t="s">
        <v>226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8"/>
        <v>0</v>
      </c>
      <c r="U86" s="20">
        <f t="shared" si="0"/>
        <v>0</v>
      </c>
      <c r="V86" s="20">
        <f t="shared" si="1"/>
        <v>0</v>
      </c>
      <c r="W86" s="20">
        <f t="shared" si="2"/>
        <v>0</v>
      </c>
      <c r="X86" s="20">
        <f t="shared" si="3"/>
        <v>0</v>
      </c>
      <c r="Y86" s="20">
        <f t="shared" si="4"/>
        <v>0</v>
      </c>
      <c r="Z86" s="20">
        <f t="shared" si="5"/>
        <v>0</v>
      </c>
      <c r="AA86" s="20">
        <f t="shared" si="6"/>
        <v>0</v>
      </c>
      <c r="AB86" s="20">
        <f t="shared" si="7"/>
        <v>0</v>
      </c>
      <c r="AC86" s="17" t="str">
        <f t="shared" si="9"/>
        <v>Ok</v>
      </c>
    </row>
    <row r="87" spans="1:29" x14ac:dyDescent="0.3">
      <c r="A87" s="17" t="s">
        <v>184</v>
      </c>
      <c r="B87" s="20">
        <v>200</v>
      </c>
      <c r="C87" s="20">
        <v>0</v>
      </c>
      <c r="D87" s="20">
        <v>0</v>
      </c>
      <c r="E87" s="20">
        <v>200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200</v>
      </c>
      <c r="L87" s="20">
        <v>0</v>
      </c>
      <c r="M87" s="20">
        <v>0</v>
      </c>
      <c r="N87" s="20">
        <v>200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8"/>
        <v>0</v>
      </c>
      <c r="U87" s="20">
        <f t="shared" si="0"/>
        <v>0</v>
      </c>
      <c r="V87" s="20">
        <f t="shared" si="1"/>
        <v>0</v>
      </c>
      <c r="W87" s="20">
        <f t="shared" si="2"/>
        <v>0</v>
      </c>
      <c r="X87" s="20">
        <f t="shared" si="3"/>
        <v>0</v>
      </c>
      <c r="Y87" s="20">
        <f t="shared" si="4"/>
        <v>0</v>
      </c>
      <c r="Z87" s="20">
        <f t="shared" si="5"/>
        <v>0</v>
      </c>
      <c r="AA87" s="20">
        <f t="shared" si="6"/>
        <v>0</v>
      </c>
      <c r="AB87" s="20">
        <f t="shared" si="7"/>
        <v>0</v>
      </c>
      <c r="AC87" s="17" t="str">
        <f t="shared" si="9"/>
        <v>Ok</v>
      </c>
    </row>
    <row r="88" spans="1:29" x14ac:dyDescent="0.3">
      <c r="A88" s="17" t="s">
        <v>172</v>
      </c>
      <c r="B88" s="20">
        <v>248</v>
      </c>
      <c r="C88" s="20">
        <v>0</v>
      </c>
      <c r="D88" s="20">
        <v>0</v>
      </c>
      <c r="E88" s="20">
        <v>148</v>
      </c>
      <c r="F88" s="20">
        <v>0</v>
      </c>
      <c r="G88" s="20">
        <v>0</v>
      </c>
      <c r="H88" s="20">
        <v>0</v>
      </c>
      <c r="I88" s="20">
        <v>0</v>
      </c>
      <c r="J88" s="26">
        <v>100</v>
      </c>
      <c r="K88" s="27">
        <v>248</v>
      </c>
      <c r="L88" s="20">
        <v>0</v>
      </c>
      <c r="M88" s="20">
        <v>0</v>
      </c>
      <c r="N88" s="20">
        <v>148</v>
      </c>
      <c r="O88" s="20">
        <v>0</v>
      </c>
      <c r="P88" s="20">
        <v>0</v>
      </c>
      <c r="Q88" s="20">
        <v>0</v>
      </c>
      <c r="R88" s="20">
        <v>0</v>
      </c>
      <c r="S88" s="26">
        <v>100</v>
      </c>
      <c r="T88" s="20">
        <f t="shared" si="8"/>
        <v>0</v>
      </c>
      <c r="U88" s="20">
        <f t="shared" si="0"/>
        <v>0</v>
      </c>
      <c r="V88" s="20">
        <f t="shared" si="1"/>
        <v>0</v>
      </c>
      <c r="W88" s="20">
        <f t="shared" si="2"/>
        <v>0</v>
      </c>
      <c r="X88" s="20">
        <f t="shared" si="3"/>
        <v>0</v>
      </c>
      <c r="Y88" s="20">
        <f t="shared" si="4"/>
        <v>0</v>
      </c>
      <c r="Z88" s="20">
        <f t="shared" si="5"/>
        <v>0</v>
      </c>
      <c r="AA88" s="20">
        <f t="shared" si="6"/>
        <v>0</v>
      </c>
      <c r="AB88" s="20">
        <f t="shared" si="7"/>
        <v>0</v>
      </c>
      <c r="AC88" s="17" t="str">
        <f t="shared" si="9"/>
        <v>Ok</v>
      </c>
    </row>
    <row r="89" spans="1:29" x14ac:dyDescent="0.3">
      <c r="A89" s="17" t="s">
        <v>33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si="8"/>
        <v>0</v>
      </c>
      <c r="U89" s="20">
        <f t="shared" si="0"/>
        <v>0</v>
      </c>
      <c r="V89" s="20">
        <f t="shared" si="1"/>
        <v>0</v>
      </c>
      <c r="W89" s="20">
        <f t="shared" si="2"/>
        <v>0</v>
      </c>
      <c r="X89" s="20">
        <f t="shared" si="3"/>
        <v>0</v>
      </c>
      <c r="Y89" s="20">
        <f t="shared" si="4"/>
        <v>0</v>
      </c>
      <c r="Z89" s="20">
        <f t="shared" si="5"/>
        <v>0</v>
      </c>
      <c r="AA89" s="20">
        <f t="shared" si="6"/>
        <v>0</v>
      </c>
      <c r="AB89" s="20">
        <f t="shared" si="7"/>
        <v>0</v>
      </c>
      <c r="AC89" s="17" t="str">
        <f t="shared" si="9"/>
        <v>Ok</v>
      </c>
    </row>
    <row r="90" spans="1:29" x14ac:dyDescent="0.3">
      <c r="A90" s="17" t="s">
        <v>136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0</v>
      </c>
      <c r="K90" s="27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0</v>
      </c>
      <c r="T90" s="20">
        <f t="shared" si="8"/>
        <v>0</v>
      </c>
      <c r="U90" s="20">
        <f t="shared" si="0"/>
        <v>0</v>
      </c>
      <c r="V90" s="20">
        <f t="shared" si="1"/>
        <v>0</v>
      </c>
      <c r="W90" s="20">
        <f t="shared" si="2"/>
        <v>0</v>
      </c>
      <c r="X90" s="20">
        <f t="shared" si="3"/>
        <v>0</v>
      </c>
      <c r="Y90" s="20">
        <f t="shared" si="4"/>
        <v>0</v>
      </c>
      <c r="Z90" s="20">
        <f t="shared" si="5"/>
        <v>0</v>
      </c>
      <c r="AA90" s="20">
        <f t="shared" si="6"/>
        <v>0</v>
      </c>
      <c r="AB90" s="20">
        <f t="shared" si="7"/>
        <v>0</v>
      </c>
      <c r="AC90" s="17" t="str">
        <f t="shared" si="9"/>
        <v>Ok</v>
      </c>
    </row>
    <row r="91" spans="1:29" x14ac:dyDescent="0.3">
      <c r="A91" s="17" t="s">
        <v>142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6">
        <v>0</v>
      </c>
      <c r="K91" s="27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6">
        <v>0</v>
      </c>
      <c r="T91" s="20">
        <f t="shared" si="8"/>
        <v>0</v>
      </c>
      <c r="U91" s="20">
        <f t="shared" si="0"/>
        <v>0</v>
      </c>
      <c r="V91" s="20">
        <f t="shared" si="1"/>
        <v>0</v>
      </c>
      <c r="W91" s="20">
        <f t="shared" si="2"/>
        <v>0</v>
      </c>
      <c r="X91" s="20">
        <f t="shared" si="3"/>
        <v>0</v>
      </c>
      <c r="Y91" s="20">
        <f t="shared" si="4"/>
        <v>0</v>
      </c>
      <c r="Z91" s="20">
        <f t="shared" si="5"/>
        <v>0</v>
      </c>
      <c r="AA91" s="20">
        <f t="shared" si="6"/>
        <v>0</v>
      </c>
      <c r="AB91" s="20">
        <f t="shared" si="7"/>
        <v>0</v>
      </c>
      <c r="AC91" s="17" t="str">
        <f t="shared" si="9"/>
        <v>Ok</v>
      </c>
    </row>
    <row r="92" spans="1:29" x14ac:dyDescent="0.3">
      <c r="A92" s="17" t="s">
        <v>141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0</v>
      </c>
      <c r="K92" s="27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0</v>
      </c>
      <c r="T92" s="20">
        <f t="shared" si="8"/>
        <v>0</v>
      </c>
      <c r="U92" s="20">
        <f t="shared" si="0"/>
        <v>0</v>
      </c>
      <c r="V92" s="20">
        <f t="shared" si="1"/>
        <v>0</v>
      </c>
      <c r="W92" s="20">
        <f t="shared" si="2"/>
        <v>0</v>
      </c>
      <c r="X92" s="20">
        <f t="shared" si="3"/>
        <v>0</v>
      </c>
      <c r="Y92" s="20">
        <f t="shared" si="4"/>
        <v>0</v>
      </c>
      <c r="Z92" s="20">
        <f t="shared" si="5"/>
        <v>0</v>
      </c>
      <c r="AA92" s="20">
        <f t="shared" si="6"/>
        <v>0</v>
      </c>
      <c r="AB92" s="20">
        <f t="shared" si="7"/>
        <v>0</v>
      </c>
      <c r="AC92" s="17" t="str">
        <f t="shared" si="9"/>
        <v>Ok</v>
      </c>
    </row>
    <row r="93" spans="1:29" x14ac:dyDescent="0.3">
      <c r="A93" s="17" t="s">
        <v>32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0</v>
      </c>
      <c r="K93" s="27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0</v>
      </c>
      <c r="T93" s="20">
        <f t="shared" si="8"/>
        <v>0</v>
      </c>
      <c r="U93" s="20">
        <f t="shared" si="0"/>
        <v>0</v>
      </c>
      <c r="V93" s="20">
        <f t="shared" si="1"/>
        <v>0</v>
      </c>
      <c r="W93" s="20">
        <f t="shared" si="2"/>
        <v>0</v>
      </c>
      <c r="X93" s="20">
        <f t="shared" si="3"/>
        <v>0</v>
      </c>
      <c r="Y93" s="20">
        <f t="shared" si="4"/>
        <v>0</v>
      </c>
      <c r="Z93" s="20">
        <f t="shared" si="5"/>
        <v>0</v>
      </c>
      <c r="AA93" s="20">
        <f t="shared" si="6"/>
        <v>0</v>
      </c>
      <c r="AB93" s="20">
        <f t="shared" si="7"/>
        <v>0</v>
      </c>
      <c r="AC93" s="17" t="str">
        <f t="shared" si="9"/>
        <v>Ok</v>
      </c>
    </row>
    <row r="94" spans="1:29" x14ac:dyDescent="0.3">
      <c r="A94" s="17" t="s">
        <v>134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8"/>
        <v>0</v>
      </c>
      <c r="U94" s="20">
        <f t="shared" si="0"/>
        <v>0</v>
      </c>
      <c r="V94" s="20">
        <f t="shared" si="1"/>
        <v>0</v>
      </c>
      <c r="W94" s="20">
        <f t="shared" si="2"/>
        <v>0</v>
      </c>
      <c r="X94" s="20">
        <f t="shared" si="3"/>
        <v>0</v>
      </c>
      <c r="Y94" s="20">
        <f t="shared" si="4"/>
        <v>0</v>
      </c>
      <c r="Z94" s="20">
        <f t="shared" si="5"/>
        <v>0</v>
      </c>
      <c r="AA94" s="20">
        <f t="shared" si="6"/>
        <v>0</v>
      </c>
      <c r="AB94" s="20">
        <f t="shared" si="7"/>
        <v>0</v>
      </c>
      <c r="AC94" s="17" t="str">
        <f t="shared" si="9"/>
        <v>Ok</v>
      </c>
    </row>
    <row r="95" spans="1:29" x14ac:dyDescent="0.3">
      <c r="A95" s="17" t="s">
        <v>166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8"/>
        <v>0</v>
      </c>
      <c r="U95" s="20">
        <f t="shared" si="0"/>
        <v>0</v>
      </c>
      <c r="V95" s="20">
        <f t="shared" si="1"/>
        <v>0</v>
      </c>
      <c r="W95" s="20">
        <f t="shared" si="2"/>
        <v>0</v>
      </c>
      <c r="X95" s="20">
        <f t="shared" si="3"/>
        <v>0</v>
      </c>
      <c r="Y95" s="20">
        <f t="shared" si="4"/>
        <v>0</v>
      </c>
      <c r="Z95" s="20">
        <f t="shared" si="5"/>
        <v>0</v>
      </c>
      <c r="AA95" s="20">
        <f t="shared" si="6"/>
        <v>0</v>
      </c>
      <c r="AB95" s="20">
        <f t="shared" si="7"/>
        <v>0</v>
      </c>
      <c r="AC95" s="17" t="str">
        <f t="shared" si="9"/>
        <v>Ok</v>
      </c>
    </row>
    <row r="96" spans="1:29" x14ac:dyDescent="0.3">
      <c r="A96" s="17" t="s">
        <v>167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8"/>
        <v>0</v>
      </c>
      <c r="U96" s="20">
        <f t="shared" si="0"/>
        <v>0</v>
      </c>
      <c r="V96" s="20">
        <f t="shared" si="1"/>
        <v>0</v>
      </c>
      <c r="W96" s="20">
        <f t="shared" si="2"/>
        <v>0</v>
      </c>
      <c r="X96" s="20">
        <f t="shared" si="3"/>
        <v>0</v>
      </c>
      <c r="Y96" s="20">
        <f t="shared" si="4"/>
        <v>0</v>
      </c>
      <c r="Z96" s="20">
        <f t="shared" si="5"/>
        <v>0</v>
      </c>
      <c r="AA96" s="20">
        <f t="shared" si="6"/>
        <v>0</v>
      </c>
      <c r="AB96" s="20">
        <f t="shared" si="7"/>
        <v>0</v>
      </c>
      <c r="AC96" s="17" t="str">
        <f t="shared" si="9"/>
        <v>Ok</v>
      </c>
    </row>
    <row r="97" spans="1:29" x14ac:dyDescent="0.3">
      <c r="A97" s="17" t="s">
        <v>169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0</v>
      </c>
      <c r="K97" s="27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6">
        <v>0</v>
      </c>
      <c r="T97" s="20">
        <f t="shared" si="8"/>
        <v>0</v>
      </c>
      <c r="U97" s="20">
        <f t="shared" si="0"/>
        <v>0</v>
      </c>
      <c r="V97" s="20">
        <f t="shared" si="1"/>
        <v>0</v>
      </c>
      <c r="W97" s="20">
        <f t="shared" si="2"/>
        <v>0</v>
      </c>
      <c r="X97" s="20">
        <f t="shared" si="3"/>
        <v>0</v>
      </c>
      <c r="Y97" s="20">
        <f t="shared" si="4"/>
        <v>0</v>
      </c>
      <c r="Z97" s="20">
        <f t="shared" si="5"/>
        <v>0</v>
      </c>
      <c r="AA97" s="20">
        <f t="shared" si="6"/>
        <v>0</v>
      </c>
      <c r="AB97" s="20">
        <f t="shared" si="7"/>
        <v>0</v>
      </c>
      <c r="AC97" s="17" t="str">
        <f t="shared" si="9"/>
        <v>Ok</v>
      </c>
    </row>
    <row r="98" spans="1:29" x14ac:dyDescent="0.3">
      <c r="A98" s="17" t="s">
        <v>174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6">
        <v>0</v>
      </c>
      <c r="K98" s="27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0</v>
      </c>
      <c r="T98" s="20">
        <f t="shared" si="8"/>
        <v>0</v>
      </c>
      <c r="U98" s="20">
        <f t="shared" si="0"/>
        <v>0</v>
      </c>
      <c r="V98" s="20">
        <f t="shared" si="1"/>
        <v>0</v>
      </c>
      <c r="W98" s="20">
        <f t="shared" si="2"/>
        <v>0</v>
      </c>
      <c r="X98" s="20">
        <f t="shared" si="3"/>
        <v>0</v>
      </c>
      <c r="Y98" s="20">
        <f t="shared" si="4"/>
        <v>0</v>
      </c>
      <c r="Z98" s="20">
        <f t="shared" si="5"/>
        <v>0</v>
      </c>
      <c r="AA98" s="20">
        <f t="shared" si="6"/>
        <v>0</v>
      </c>
      <c r="AB98" s="20">
        <f t="shared" si="7"/>
        <v>0</v>
      </c>
      <c r="AC98" s="17" t="str">
        <f t="shared" si="9"/>
        <v>Ok</v>
      </c>
    </row>
    <row r="99" spans="1:29" ht="15" thickBot="1" x14ac:dyDescent="0.35">
      <c r="A99" s="17" t="s">
        <v>170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6">
        <v>0</v>
      </c>
      <c r="K99" s="27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si="8"/>
        <v>0</v>
      </c>
      <c r="U99" s="20">
        <f t="shared" si="0"/>
        <v>0</v>
      </c>
      <c r="V99" s="20">
        <f t="shared" si="1"/>
        <v>0</v>
      </c>
      <c r="W99" s="20">
        <f t="shared" si="2"/>
        <v>0</v>
      </c>
      <c r="X99" s="20">
        <f t="shared" si="3"/>
        <v>0</v>
      </c>
      <c r="Y99" s="20">
        <f t="shared" si="4"/>
        <v>0</v>
      </c>
      <c r="Z99" s="20">
        <f t="shared" si="5"/>
        <v>0</v>
      </c>
      <c r="AA99" s="20">
        <f t="shared" si="6"/>
        <v>0</v>
      </c>
      <c r="AB99" s="20">
        <f t="shared" si="7"/>
        <v>0</v>
      </c>
      <c r="AC99" s="17" t="str">
        <f t="shared" si="9"/>
        <v>Ok</v>
      </c>
    </row>
    <row r="100" spans="1:29" s="37" customFormat="1" ht="16.2" thickBot="1" x14ac:dyDescent="0.35">
      <c r="A100" s="32" t="s">
        <v>19</v>
      </c>
      <c r="B100" s="33">
        <f>SUM(B4:B99)</f>
        <v>49867.95</v>
      </c>
      <c r="C100" s="33">
        <f>SUM(C4:C99)</f>
        <v>102279.4</v>
      </c>
      <c r="D100" s="33">
        <f>SUM(D4:D99)</f>
        <v>5910</v>
      </c>
      <c r="E100" s="33">
        <f>SUM(E4:E99)</f>
        <v>92053.6</v>
      </c>
      <c r="F100" s="33">
        <f>SUM(F4:F99)</f>
        <v>0</v>
      </c>
      <c r="G100" s="33">
        <f>SUM(G4:G99)</f>
        <v>0</v>
      </c>
      <c r="H100" s="33">
        <f>SUM(H4:H99)</f>
        <v>0</v>
      </c>
      <c r="I100" s="33">
        <f>SUM(I4:I99)</f>
        <v>1</v>
      </c>
      <c r="J100" s="34">
        <f>SUM(J4:J99)</f>
        <v>54182.75</v>
      </c>
      <c r="K100" s="35">
        <f>SUM(K4:K99)</f>
        <v>49867.95</v>
      </c>
      <c r="L100" s="33">
        <f>SUM(L4:L99)</f>
        <v>146878.39999999999</v>
      </c>
      <c r="M100" s="33">
        <f>SUM(M4:M99)</f>
        <v>0</v>
      </c>
      <c r="N100" s="33">
        <f>SUM(N4:N99)</f>
        <v>142563.6</v>
      </c>
      <c r="O100" s="33">
        <f>SUM(O4:O99)</f>
        <v>0</v>
      </c>
      <c r="P100" s="33">
        <f>SUM(P4:P99)</f>
        <v>0</v>
      </c>
      <c r="Q100" s="33">
        <f>SUM(Q4:Q99)</f>
        <v>0</v>
      </c>
      <c r="R100" s="33">
        <f>SUM(R4:R99)</f>
        <v>0</v>
      </c>
      <c r="S100" s="34">
        <f>SUM(S4:S99)</f>
        <v>54182.75</v>
      </c>
      <c r="T100" s="33">
        <f>SUM(T4:T99)</f>
        <v>0</v>
      </c>
      <c r="U100" s="33">
        <f>SUM(U4:U99)</f>
        <v>-44599</v>
      </c>
      <c r="V100" s="33">
        <f>SUM(V4:V99)</f>
        <v>5910</v>
      </c>
      <c r="W100" s="33">
        <f>SUM(W4:W99)</f>
        <v>-50510</v>
      </c>
      <c r="X100" s="33">
        <f>SUM(X4:X99)</f>
        <v>0</v>
      </c>
      <c r="Y100" s="33">
        <f>SUM(Y4:Y99)</f>
        <v>0</v>
      </c>
      <c r="Z100" s="33">
        <f>SUM(Z4:Z99)</f>
        <v>0</v>
      </c>
      <c r="AA100" s="33">
        <f>SUM(AA4:AA99)</f>
        <v>1</v>
      </c>
      <c r="AB100" s="34">
        <f>SUM(AB4:AB99)</f>
        <v>0</v>
      </c>
      <c r="AC100" s="36"/>
    </row>
  </sheetData>
  <mergeCells count="3">
    <mergeCell ref="B1:J1"/>
    <mergeCell ref="K1:S1"/>
    <mergeCell ref="T1:AB1"/>
  </mergeCells>
  <conditionalFormatting sqref="A81:A93">
    <cfRule type="duplicateValues" dxfId="13" priority="11"/>
  </conditionalFormatting>
  <conditionalFormatting sqref="A5">
    <cfRule type="duplicateValues" dxfId="12" priority="9"/>
  </conditionalFormatting>
  <conditionalFormatting sqref="A6 A71:A79">
    <cfRule type="duplicateValues" dxfId="11" priority="8"/>
  </conditionalFormatting>
  <conditionalFormatting sqref="A4">
    <cfRule type="duplicateValues" dxfId="10" priority="19"/>
  </conditionalFormatting>
  <conditionalFormatting sqref="A100:A1048576 A1:A3">
    <cfRule type="duplicateValues" dxfId="9" priority="39"/>
  </conditionalFormatting>
  <conditionalFormatting sqref="A80">
    <cfRule type="duplicateValues" dxfId="8" priority="42"/>
  </conditionalFormatting>
  <conditionalFormatting sqref="A56:A68">
    <cfRule type="duplicateValues" dxfId="7" priority="5"/>
  </conditionalFormatting>
  <conditionalFormatting sqref="A43:A55">
    <cfRule type="duplicateValues" dxfId="6" priority="4"/>
  </conditionalFormatting>
  <conditionalFormatting sqref="A30:A42">
    <cfRule type="duplicateValues" dxfId="5" priority="3"/>
  </conditionalFormatting>
  <conditionalFormatting sqref="A17:A29">
    <cfRule type="duplicateValues" dxfId="4" priority="2"/>
  </conditionalFormatting>
  <conditionalFormatting sqref="A7:A15">
    <cfRule type="duplicateValues" dxfId="3" priority="1"/>
  </conditionalFormatting>
  <conditionalFormatting sqref="A16">
    <cfRule type="duplicateValues" dxfId="2" priority="6"/>
  </conditionalFormatting>
  <conditionalFormatting sqref="A69:A70">
    <cfRule type="duplicateValues" dxfId="1" priority="7"/>
  </conditionalFormatting>
  <conditionalFormatting sqref="A94:A99">
    <cfRule type="duplicateValues" dxfId="0" priority="4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2021-02-24T10:26:29Z</dcterms:modified>
</cp:coreProperties>
</file>