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4054525-RANU FERTILIZER\"/>
    </mc:Choice>
  </mc:AlternateContent>
  <xr:revisionPtr revIDLastSave="0" documentId="13_ncr:1_{35E6905D-1FF0-4981-BDCD-366A2FDC602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working'!$A$1:$H$35</definedName>
    <definedName name="_xlnm._FilterDatabase" localSheetId="5" hidden="1">Reco!$A$3:$AC$38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3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G35" i="5"/>
  <c r="G32" i="5"/>
  <c r="G6" i="5"/>
  <c r="G3" i="5"/>
  <c r="G4" i="5"/>
  <c r="G5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3" i="5"/>
  <c r="G34" i="5"/>
  <c r="M36" i="2" l="1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W29" i="4" l="1"/>
  <c r="AB27" i="4"/>
  <c r="U29" i="4"/>
  <c r="AB28" i="4"/>
  <c r="AB25" i="4"/>
  <c r="W31" i="4"/>
  <c r="W37" i="4"/>
  <c r="AB29" i="4"/>
  <c r="AB37" i="4"/>
  <c r="U28" i="4"/>
  <c r="U25" i="4"/>
  <c r="U27" i="4"/>
  <c r="U37" i="4"/>
  <c r="T27" i="4"/>
  <c r="T28" i="4"/>
  <c r="T25" i="4"/>
  <c r="W27" i="4"/>
  <c r="W25" i="4"/>
  <c r="W12" i="4"/>
  <c r="T33" i="4"/>
  <c r="U33" i="4"/>
  <c r="W32" i="4"/>
  <c r="W33" i="4"/>
  <c r="AB32" i="4"/>
  <c r="AB33" i="4"/>
  <c r="T34" i="4"/>
  <c r="W24" i="4"/>
  <c r="W34" i="4"/>
  <c r="AB24" i="4"/>
  <c r="AB34" i="4"/>
  <c r="V37" i="4"/>
  <c r="T26" i="4"/>
  <c r="AB13" i="4"/>
  <c r="T13" i="4"/>
  <c r="V12" i="4"/>
  <c r="V16" i="4"/>
  <c r="AB26" i="4"/>
  <c r="W13" i="4"/>
  <c r="V20" i="4"/>
  <c r="V27" i="4"/>
  <c r="AA18" i="4"/>
  <c r="AA22" i="4"/>
  <c r="Y25" i="4"/>
  <c r="AA26" i="4"/>
  <c r="Y37" i="4"/>
  <c r="Z32" i="4"/>
  <c r="Y20" i="4"/>
  <c r="V23" i="4"/>
  <c r="AA30" i="4"/>
  <c r="AA34" i="4"/>
  <c r="V36" i="4"/>
  <c r="X27" i="4"/>
  <c r="V11" i="4"/>
  <c r="Z13" i="4"/>
  <c r="X16" i="4"/>
  <c r="Y23" i="4"/>
  <c r="AA24" i="4"/>
  <c r="Z15" i="4"/>
  <c r="X19" i="4"/>
  <c r="AA13" i="4"/>
  <c r="AA14" i="4"/>
  <c r="X17" i="4"/>
  <c r="Z18" i="4"/>
  <c r="Y24" i="4"/>
  <c r="X29" i="4"/>
  <c r="V32" i="4"/>
  <c r="AA35" i="4"/>
  <c r="V14" i="4"/>
  <c r="X22" i="4"/>
  <c r="V25" i="4"/>
  <c r="Y28" i="4"/>
  <c r="AA29" i="4"/>
  <c r="AA33" i="4"/>
  <c r="AA11" i="4"/>
  <c r="Y14" i="4"/>
  <c r="Y15" i="4"/>
  <c r="V18" i="4"/>
  <c r="Y22" i="4"/>
  <c r="AA23" i="4"/>
  <c r="Z27" i="4"/>
  <c r="Z31" i="4"/>
  <c r="V34" i="4"/>
  <c r="AB35" i="4"/>
  <c r="X13" i="4"/>
  <c r="X21" i="4"/>
  <c r="Z26" i="4"/>
  <c r="AA27" i="4"/>
  <c r="AA28" i="4"/>
  <c r="Y31" i="4"/>
  <c r="AA32" i="4"/>
  <c r="X35" i="4"/>
  <c r="Z36" i="4"/>
  <c r="Z11" i="4"/>
  <c r="V13" i="4"/>
  <c r="X14" i="4"/>
  <c r="Z25" i="4"/>
  <c r="X30" i="4"/>
  <c r="X34" i="4"/>
  <c r="X20" i="4"/>
  <c r="Y21" i="4"/>
  <c r="Z22" i="4"/>
  <c r="Z23" i="4"/>
  <c r="Z24" i="4"/>
  <c r="AA25" i="4"/>
  <c r="Z21" i="4"/>
  <c r="AA20" i="4"/>
  <c r="AA12" i="4"/>
  <c r="Y16" i="4"/>
  <c r="AA16" i="4"/>
  <c r="Z17" i="4"/>
  <c r="Y27" i="4"/>
  <c r="Z12" i="4"/>
  <c r="X15" i="4"/>
  <c r="Z16" i="4"/>
  <c r="Y26" i="4"/>
  <c r="Z28" i="4"/>
  <c r="Y36" i="4"/>
  <c r="Z20" i="4"/>
  <c r="V33" i="4"/>
  <c r="V35" i="4"/>
  <c r="U35" i="4"/>
  <c r="X11" i="4"/>
  <c r="X12" i="4"/>
  <c r="U18" i="4"/>
  <c r="V19" i="4"/>
  <c r="AA21" i="4"/>
  <c r="V29" i="4"/>
  <c r="V30" i="4"/>
  <c r="X36" i="4"/>
  <c r="X37" i="4"/>
  <c r="Y11" i="4"/>
  <c r="Y12" i="4"/>
  <c r="Y13" i="4"/>
  <c r="Z14" i="4"/>
  <c r="AA15" i="4"/>
  <c r="X31" i="4"/>
  <c r="X32" i="4"/>
  <c r="X33" i="4"/>
  <c r="Y34" i="4"/>
  <c r="V22" i="4"/>
  <c r="V24" i="4"/>
  <c r="V26" i="4"/>
  <c r="V28" i="4"/>
  <c r="Y32" i="4"/>
  <c r="Y33" i="4"/>
  <c r="Z34" i="4"/>
  <c r="Y35" i="4"/>
  <c r="V15" i="4"/>
  <c r="V17" i="4"/>
  <c r="X18" i="4"/>
  <c r="V21" i="4"/>
  <c r="Y29" i="4"/>
  <c r="Z33" i="4"/>
  <c r="Z35" i="4"/>
  <c r="AA36" i="4"/>
  <c r="AA37" i="4"/>
  <c r="Y17" i="4"/>
  <c r="Y18" i="4"/>
  <c r="Z19" i="4"/>
  <c r="X23" i="4"/>
  <c r="X24" i="4"/>
  <c r="X25" i="4"/>
  <c r="Z29" i="4"/>
  <c r="Z30" i="4"/>
  <c r="AA31" i="4"/>
  <c r="AA19" i="4"/>
  <c r="W18" i="4"/>
  <c r="AB12" i="4"/>
  <c r="U13" i="4"/>
  <c r="U32" i="4"/>
  <c r="U26" i="4"/>
  <c r="T29" i="4"/>
  <c r="W28" i="4"/>
  <c r="W26" i="4"/>
  <c r="T12" i="4"/>
  <c r="T18" i="4"/>
  <c r="AB18" i="4"/>
  <c r="U12" i="4"/>
  <c r="Z37" i="4"/>
  <c r="T30" i="4"/>
  <c r="T24" i="4"/>
  <c r="T31" i="4"/>
  <c r="T36" i="4"/>
  <c r="X26" i="4"/>
  <c r="V31" i="4"/>
  <c r="T35" i="4"/>
  <c r="U30" i="4"/>
  <c r="U24" i="4"/>
  <c r="U31" i="4"/>
  <c r="U36" i="4"/>
  <c r="U34" i="4"/>
  <c r="T37" i="4"/>
  <c r="W30" i="4"/>
  <c r="W36" i="4"/>
  <c r="Y19" i="4"/>
  <c r="X28" i="4"/>
  <c r="AB30" i="4"/>
  <c r="AB31" i="4"/>
  <c r="AB36" i="4"/>
  <c r="W35" i="4"/>
  <c r="T32" i="4"/>
  <c r="AA17" i="4"/>
  <c r="Y30" i="4"/>
  <c r="V6" i="4"/>
  <c r="X10" i="4"/>
  <c r="X8" i="4"/>
  <c r="Y6" i="4"/>
  <c r="Y10" i="4"/>
  <c r="V9" i="4"/>
  <c r="Z8" i="4"/>
  <c r="Z10" i="4"/>
  <c r="Y8" i="4"/>
  <c r="V8" i="4"/>
  <c r="AA10" i="4"/>
  <c r="AA8" i="4"/>
  <c r="W10" i="4"/>
  <c r="X6" i="4"/>
  <c r="Z6" i="4"/>
  <c r="Y9" i="4"/>
  <c r="X7" i="4"/>
  <c r="Z9" i="4"/>
  <c r="Y7" i="4"/>
  <c r="AA9" i="4"/>
  <c r="AB10" i="4"/>
  <c r="Z7" i="4"/>
  <c r="U10" i="4"/>
  <c r="T10" i="4"/>
  <c r="AA6" i="4"/>
  <c r="AA7" i="4"/>
  <c r="V10" i="4"/>
  <c r="X9" i="4"/>
  <c r="V7" i="4"/>
  <c r="M12" i="2"/>
  <c r="AB23" i="4" s="1"/>
  <c r="H12" i="2"/>
  <c r="W23" i="4" s="1"/>
  <c r="F12" i="2"/>
  <c r="U23" i="4" s="1"/>
  <c r="E12" i="2"/>
  <c r="T23" i="4" s="1"/>
  <c r="G2" i="5"/>
  <c r="AC26" i="4" l="1"/>
  <c r="AC33" i="4"/>
  <c r="AC35" i="4"/>
  <c r="AC13" i="4"/>
  <c r="AC25" i="4"/>
  <c r="AC32" i="4"/>
  <c r="AC10" i="4"/>
  <c r="AC23" i="4"/>
  <c r="AC28" i="4"/>
  <c r="AC12" i="4"/>
  <c r="AC27" i="4"/>
  <c r="AC37" i="4"/>
  <c r="AC34" i="4"/>
  <c r="AC36" i="4"/>
  <c r="AC29" i="4"/>
  <c r="AC31" i="4"/>
  <c r="AC24" i="4"/>
  <c r="AC30" i="4"/>
  <c r="AC18" i="4"/>
  <c r="U9" i="4"/>
  <c r="T9" i="4"/>
  <c r="AB9" i="4"/>
  <c r="W9" i="4"/>
  <c r="M11" i="2"/>
  <c r="AB22" i="4" s="1"/>
  <c r="H11" i="2"/>
  <c r="W22" i="4" s="1"/>
  <c r="F11" i="2"/>
  <c r="U22" i="4" s="1"/>
  <c r="E11" i="2"/>
  <c r="T22" i="4" s="1"/>
  <c r="M10" i="2"/>
  <c r="AB21" i="4" s="1"/>
  <c r="H10" i="2"/>
  <c r="W21" i="4" s="1"/>
  <c r="F10" i="2"/>
  <c r="U21" i="4" s="1"/>
  <c r="E10" i="2"/>
  <c r="T21" i="4" s="1"/>
  <c r="M9" i="2"/>
  <c r="AB20" i="4" s="1"/>
  <c r="H9" i="2"/>
  <c r="W20" i="4" s="1"/>
  <c r="F9" i="2"/>
  <c r="U20" i="4" s="1"/>
  <c r="E9" i="2"/>
  <c r="T20" i="4" s="1"/>
  <c r="M8" i="2"/>
  <c r="H8" i="2"/>
  <c r="F8" i="2"/>
  <c r="E8" i="2"/>
  <c r="M7" i="2"/>
  <c r="H7" i="2"/>
  <c r="W11" i="4" s="1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F3" i="2"/>
  <c r="E3" i="2"/>
  <c r="AC21" i="4" l="1"/>
  <c r="AC20" i="4"/>
  <c r="U19" i="4"/>
  <c r="W19" i="4"/>
  <c r="AB19" i="4"/>
  <c r="T19" i="4"/>
  <c r="AC22" i="4"/>
  <c r="AC9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9" i="4" l="1"/>
  <c r="AC15" i="4"/>
  <c r="AC17" i="4"/>
  <c r="AC11" i="4"/>
  <c r="AC6" i="4"/>
  <c r="AC14" i="4"/>
  <c r="AC5" i="4"/>
  <c r="AC7" i="4"/>
  <c r="AC8" i="4"/>
  <c r="AC16" i="4"/>
  <c r="B2" i="6"/>
  <c r="R11" i="5"/>
  <c r="B1" i="6" l="1"/>
  <c r="M37" i="2" l="1"/>
  <c r="L37" i="2"/>
  <c r="K37" i="2"/>
  <c r="J37" i="2"/>
  <c r="I37" i="2"/>
  <c r="H37" i="2"/>
  <c r="G37" i="2"/>
  <c r="F37" i="2"/>
  <c r="E37" i="2"/>
  <c r="S38" i="4" l="1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B4" i="4"/>
  <c r="AA4" i="4"/>
  <c r="Z4" i="4"/>
  <c r="Y4" i="4"/>
  <c r="X4" i="4"/>
  <c r="W4" i="4"/>
  <c r="V4" i="4"/>
  <c r="U4" i="4"/>
  <c r="T4" i="4"/>
  <c r="AC4" i="4" l="1"/>
  <c r="V38" i="4"/>
  <c r="Z38" i="4"/>
  <c r="W38" i="4"/>
  <c r="AA38" i="4"/>
  <c r="T38" i="4"/>
  <c r="X38" i="4"/>
  <c r="AB38" i="4"/>
  <c r="U38" i="4"/>
  <c r="Y38" i="4"/>
</calcChain>
</file>

<file path=xl/sharedStrings.xml><?xml version="1.0" encoding="utf-8"?>
<sst xmlns="http://schemas.openxmlformats.org/spreadsheetml/2006/main" count="461" uniqueCount="122">
  <si>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</si>
  <si>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</si>
  <si>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</si>
  <si>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</si>
  <si>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</si>
  <si>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</si>
  <si>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</si>
  <si>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</si>
  <si>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</si>
  <si>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</si>
  <si>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</si>
  <si>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</si>
  <si>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</si>
  <si>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</si>
  <si>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</si>
  <si>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</si>
  <si>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</si>
  <si>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</si>
  <si>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</si>
  <si>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</si>
  <si>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</si>
  <si>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</si>
  <si>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</si>
  <si>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</si>
  <si>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</si>
  <si>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</si>
  <si>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</si>
  <si>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</si>
  <si>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</si>
  <si>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</si>
  <si>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</si>
  <si>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</si>
  <si>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</si>
  <si>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</si>
  <si>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</si>
  <si>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</si>
  <si>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</si>
  <si>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</si>
  <si>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</si>
  <si>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ADORA (T) SC100 50X50ML BOT IN</t>
  </si>
  <si>
    <t>ADMIRE WG70 125X(8X2GR) BAG IN</t>
  </si>
  <si>
    <t>M/S RANU FERTILIZER -GST</t>
  </si>
  <si>
    <t>PROP : PRASENJIT ROY, Super Market, Teliamura</t>
  </si>
  <si>
    <t>Khowai, Tripura, 799205</t>
  </si>
  <si>
    <t>From 1-4-2020 to 31-12-2020</t>
  </si>
  <si>
    <t>Group : BAYER CROP SCIENCE</t>
  </si>
  <si>
    <t>ADMIRE -(8X2 GM) BOX</t>
  </si>
  <si>
    <t>ADORA -50  ML</t>
  </si>
  <si>
    <t>ALANTO -100 ML</t>
  </si>
  <si>
    <t>ALIETTE -100 GM</t>
  </si>
  <si>
    <t>AMBITION -100 ML</t>
  </si>
  <si>
    <t>PCS</t>
  </si>
  <si>
    <t>AMBITION -250 ML</t>
  </si>
  <si>
    <t>ANTRACOL -1 KG</t>
  </si>
  <si>
    <t>ANTRACOL -100 GM</t>
  </si>
  <si>
    <t>ANTRACOL -250 GM</t>
  </si>
  <si>
    <t>ANTRACOL -500 GM</t>
  </si>
  <si>
    <t>COUNCILACTIV -45 GM</t>
  </si>
  <si>
    <t>DECIS 100 -50 ML</t>
  </si>
  <si>
    <t>DECIS 101 -100 ML</t>
  </si>
  <si>
    <t>DECIS 24.6 -100 ML</t>
  </si>
  <si>
    <t>ETHREL -100 ML</t>
  </si>
  <si>
    <t>FAME -10 ML</t>
  </si>
  <si>
    <t>FOLICUR -100 ML</t>
  </si>
  <si>
    <t>JUMP- 2 GM</t>
  </si>
  <si>
    <t>LARVIN -100 GM</t>
  </si>
  <si>
    <t>LUNA EXPERIENCE -100 ML</t>
  </si>
  <si>
    <t>MOVENTO ENERGY -100 ML</t>
  </si>
  <si>
    <t>NATIVO -10 GM</t>
  </si>
  <si>
    <t>NATIVO -50 GM</t>
  </si>
  <si>
    <t>OBERON -100 ML</t>
  </si>
  <si>
    <t>OBERON -50 ML</t>
  </si>
  <si>
    <t>PLANOFIX -100 ML</t>
  </si>
  <si>
    <t>PLANOFIX -1LT</t>
  </si>
  <si>
    <t>REGENT GR -1 KG</t>
  </si>
  <si>
    <t>REGENT ULTRA GR -1 KG</t>
  </si>
  <si>
    <t>SECTIN -100 GM</t>
  </si>
  <si>
    <t>SENCOR -100 GM</t>
  </si>
  <si>
    <t>SIVANTO PRIME -100 ML</t>
  </si>
  <si>
    <t>SOLOMON -100 ML</t>
  </si>
  <si>
    <t>VELUM PRIME-100 ML</t>
  </si>
  <si>
    <t>ALANTO (T) SC240 50X100ML BOT IN</t>
  </si>
  <si>
    <t>ALIETTE WP80 40X100GR BAG IN</t>
  </si>
  <si>
    <t>AMBITION 50X100ML BOT IN</t>
  </si>
  <si>
    <t>AMBITION 40X250ML BOT IN</t>
  </si>
  <si>
    <t>ANTRACOL (T) WP70 10X1KG BAG IN</t>
  </si>
  <si>
    <t>ANTRACOL (T) WP70 50X100GR BAG IN</t>
  </si>
  <si>
    <t>ANTRACOL (T) WP70 40X250GR BAG IN</t>
  </si>
  <si>
    <t>ANTRACOL (T) WP70 20X500GR BAG IN</t>
  </si>
  <si>
    <t>COUNCIL ACTIV WG30 8X(10X45GR) BOX IN</t>
  </si>
  <si>
    <t>DECIS EC101-2 100X50ML BOT IN</t>
  </si>
  <si>
    <t>DECIS EC101-2 50X100ML BOX IN</t>
  </si>
  <si>
    <t>DECIS EC 28 50X100ML BOT IN</t>
  </si>
  <si>
    <t>ETHREL SL39 50X100ML BOT IN</t>
  </si>
  <si>
    <t>FAME (T) SC480 10X(20X10ML) BOT IN</t>
  </si>
  <si>
    <t>FOLICUR (T) EC250 50X100ML BOT IN</t>
  </si>
  <si>
    <t>JUMP WG80 160X(10X2GR) BAG IN</t>
  </si>
  <si>
    <t>LARVIN (T) WP75 40X100GR BAG IN</t>
  </si>
  <si>
    <t>LUNA EXPERIENCE SC400 50X100ML BOT IN</t>
  </si>
  <si>
    <t>MOVENTO ENERGY SC240 50X100ML BOT IN</t>
  </si>
  <si>
    <t>NATIVO WG75 20X(10X10GR) BAG IN</t>
  </si>
  <si>
    <t>NATIVO WG75 100X50GR BAG IN</t>
  </si>
  <si>
    <t>OBERON (T) SC240 50X100ML BOT IN</t>
  </si>
  <si>
    <t>OBERON (T) SC240 100X50ML BOT IN</t>
  </si>
  <si>
    <t>PLANOFIX SL4 5 50X100ML BOT IN</t>
  </si>
  <si>
    <t>PLANOFIX SL45 10X1L BOT IN</t>
  </si>
  <si>
    <t>REGENT GR0 3 20X1KG BAG IN</t>
  </si>
  <si>
    <t>REGENT ULTRA GR0 6 20X1KG BAG IN</t>
  </si>
  <si>
    <t>SECTIN WG60 50X100GR BAG IN</t>
  </si>
  <si>
    <t>SENCOR WP70 60X100GR BAG IN</t>
  </si>
  <si>
    <t>SIVANTO PRIME SL200 50X100ML BOT IN</t>
  </si>
  <si>
    <t>SOLOMON OD300 50X100ML BOT IN</t>
  </si>
  <si>
    <t>VELUM PRIME SC400 50X100ML BOT IN</t>
  </si>
  <si>
    <t>Stock and Sales FOR THE PERIOD 01-Apr-2020 TO 31-Dec-2020</t>
  </si>
  <si>
    <t>OUTPUT IN : PIC,DETAILS AS : Column,CONSIDER : Voucher Date,INCLUDE VALIDATION : False</t>
  </si>
  <si>
    <t>DISTRIBUTOR:Ranu Fertilizer,</t>
  </si>
  <si>
    <t>SAPCODE</t>
  </si>
  <si>
    <t>Ranu Fertilizer</t>
  </si>
  <si>
    <t>GRANDTOTAL</t>
  </si>
  <si>
    <t>Generated on 2/3/2021 1:20:47 PM</t>
  </si>
  <si>
    <t>Zylem Report -  01-Apr-2020 TO 31-Dec-2020</t>
  </si>
  <si>
    <t>Dealer Report - 01-Apr-2020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</si>
</sst>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17" fillId="6" borderId="9" xfId="0" applyNumberFormat="1" applyFont="1" applyFill="1" applyBorder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  <row r="505">
          <cell r="B505" t="str">
            <v>BUONOS SC430 10X1L BOT IN</v>
          </cell>
          <cell r="C505">
            <v>1000</v>
          </cell>
          <cell r="D505">
            <v>0</v>
          </cell>
          <cell r="E505">
            <v>86202247</v>
          </cell>
          <cell r="F505">
            <v>1395</v>
          </cell>
        </row>
        <row r="506">
          <cell r="B506" t="str">
            <v>BUONOS SC430 40X250ML BOT IN</v>
          </cell>
          <cell r="C506">
            <v>250</v>
          </cell>
          <cell r="D506">
            <v>0</v>
          </cell>
          <cell r="E506">
            <v>86224801</v>
          </cell>
          <cell r="F506">
            <v>1397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23.499648032404" createdVersion="6" refreshedVersion="6" minRefreshableVersion="3" recordCount="34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2">
      <sharedItems containsSemiMixedTypes="0" containsString="0" containsNumber="1" containsInteger="1" minValue="0" maxValue="6930"/>
    </cacheField>
    <cacheField name="Qty. In" numFmtId="2">
      <sharedItems containsSemiMixedTypes="0" containsString="0" containsNumber="1" containsInteger="1" minValue="0" maxValue="5000"/>
    </cacheField>
    <cacheField name="Qty. Out" numFmtId="2">
      <sharedItems containsSemiMixedTypes="0" containsString="0" containsNumber="1" containsInteger="1" minValue="0" maxValue="6305"/>
    </cacheField>
    <cacheField name="Cl. Qty." numFmtId="2">
      <sharedItems containsSemiMixedTypes="0" containsString="0" containsNumber="1" containsInteger="1" minValue="0" maxValue="5810"/>
    </cacheField>
    <cacheField name="Combi Name" numFmtId="165">
      <sharedItems/>
    </cacheField>
    <cacheField name="Master Name" numFmtId="164">
      <sharedItems count="190">
        <s v="ADMIRE WG70 125X(8X2GR) BAG IN"/>
        <s v="ADORA (T) SC100 50X50ML BOT IN"/>
        <s v="ALANTO (T) SC240 50X100ML BOT IN"/>
        <s v="ALIETTE WP80 40X100GR BAG IN"/>
        <s v="AMBITION 50X100ML BOT IN"/>
        <s v="AMBITION 40X250ML BOT IN"/>
        <s v="ANTRACOL (T) WP70 10X1KG BAG IN"/>
        <s v="ANTRACOL (T) WP70 50X100GR BAG IN"/>
        <s v="ANTRACOL (T) WP70 40X250GR BAG IN"/>
        <s v="ANTRACOL (T) WP70 20X500GR BAG IN"/>
        <s v="COUNCIL ACTIV WG30 8X(10X45GR) BOX IN"/>
        <s v="DECIS EC101-2 100X50ML BOT IN"/>
        <s v="DECIS EC101-2 50X100ML BOX IN"/>
        <s v="DECIS EC 28 50X100ML BOT IN"/>
        <s v="ETHREL SL39 50X100ML BOT IN"/>
        <s v="FAME (T) SC480 10X(20X10ML) BOT IN"/>
        <s v="FOLICUR (T) EC250 50X100ML BOT IN"/>
        <s v="JUMP WG80 160X(10X2GR) BAG IN"/>
        <s v="LARVIN (T) WP75 40X100GR BAG IN"/>
        <s v="LUNA EXPERIENCE SC400 50X100ML BOT IN"/>
        <s v="MOVENTO ENERGY SC240 50X100ML BOT IN"/>
        <s v="NATIVO WG75 20X(10X10GR) BAG IN"/>
        <s v="NATIVO WG75 100X50GR BAG IN"/>
        <s v="OBERON (T) SC240 50X100ML BOT IN"/>
        <s v="OBERON (T) SC240 100X50ML BOT IN"/>
        <s v="PLANOFIX SL4 5 50X100ML BOT IN"/>
        <s v="PLANOFIX SL45 10X1L BOT IN"/>
        <s v="REGENT GR0 3 20X1KG BAG IN"/>
        <s v="REGENT ULTRA GR0 6 20X1KG BAG IN"/>
        <s v="SECTIN WG60 50X100GR BAG IN"/>
        <s v="SENCOR WP70 60X100GR BAG IN"/>
        <s v="SIVANTO PRIME SL200 50X100ML BOT IN"/>
        <s v="SOLOMON OD300 50X100ML BOT IN"/>
        <s v="VELUM PRIME SC400 50X100ML BOT IN"/>
        <s v="PREMISE SC350 10X1L BOT IN" u="1"/>
        <s v="SOLFAC EW50 10X1L BOT IN" u="1"/>
        <s v="ROUNDUP 41% SL (IN) 20X500 ML" u="1"/>
        <s v="SECTIN WG60 20X600GR BAG IN" u="1"/>
        <s v="RAXIL (T) DS2 5X(10X100GR) BAG IN" u="1"/>
        <s v="BARCELO GR2 4X1KG BOT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ARIZE 6129 GOLD LOC 10X3KG BAG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SOLOMON OD300 10X1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RICESTAR EC69 40X250ML BOT IN" u="1"/>
        <s v="RESPONSAR SC25 10X1L BOT IN" u="1"/>
        <s v="NATIVO WG75 20X500GR BAG IN" u="1"/>
        <s v="NATIVO WG75 40X250GR BAG IN" u="1"/>
        <s v="NATIVO WG75 50X100GR BAG IN" u="1"/>
        <e v="#N/A" u="1"/>
        <s v="AGENDA EC25 20X500ML BOT IN" u="1"/>
        <s v="AGENDA EC25 50X100ML BOT IN" u="1"/>
        <s v="REGENT (T) SC50 10X1L BOT IN" u="1"/>
        <s v="AQUA-K-OTHRINE EW2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DIS" u="1"/>
        <s v="SOLFAC WP10 100X20GR BAG IN" u="1"/>
        <s v="SURPASS 7272 BG2 (LOC) 20X450G BAG IN" u="1"/>
        <s v="TOPSTAR (T) WP80 8X(20X22.5GR) BOX IN" u="1"/>
        <s v="ADMIRE (T) WG70 150X30GR BOT IN" u="1"/>
        <s v="ADMIRE (T) WG70 30X150GR BOT IN" u="1"/>
        <s v="GAUCHO FS600 2X5L BOT IN" u="1"/>
        <s v="DISCOUNTINUE PRODUCT" u="1"/>
        <s v="RACUMIN SURE RB0 005 10X(20X100G) BAG IN" u="1"/>
        <s v="SUNRICE WG15 100X50GR BOT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PLANOFIX SL4 5 20X500ML BOT IN" u="1"/>
        <s v="PLANOFIX SL4 5 40X250ML BOT IN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OBERON (T) SC240 10X1L BOT IN" u="1"/>
        <s v="OBERON (T) SC240 20X500ML BOT IN" u="1"/>
        <s v="OBERON (T) SC240 40X200ML BOT IN" u="1"/>
        <s v="JUMP WG80 80X40GR BAG IN" u="1"/>
        <s v="REGENT GOLD SC200 20X500ML BOT IN" u="1"/>
        <s v="REGENT GOLD SC200 40X250ML BOT IN" u="1"/>
        <s v="REGENT GOLD SC200 50X100M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AXIL EASY FS60 10X1L BOT IN" u="1"/>
        <s v="ROUNDUP 41% SL (IN) 2X5 LTR" u="1"/>
        <s v="MOMIJI WG85 50X60G BOT IN" u="1"/>
        <s v="LARVIN (T) WP75 20X250GR BAG IN" u="1"/>
        <s v="LARVIN (T) WP75 20X500GR BAG IN" u="1"/>
        <s v="KINGFOG UL10 12X1L BOT IN" u="1"/>
        <s v="RAXIL EASY FS60 10X(20X13.4ML) BOT IN" u="1"/>
        <s v="ROUNDUP 41% SL (IN) 10X1 LTR" u="1"/>
        <s v="SURPASS 7172 BG2 20X450GR BAG IN" u="1"/>
        <s v="K-OBIOL WP2 5 10X1KG BOT IN" u="1"/>
        <s v="MOVENTO OD150 40X250ML BOT IN" u="1"/>
        <s v="ARIZE AZ 8433 DT LOC 10X3KG BAG IN" u="1"/>
        <s v="LAUDIS SC630 3X230ML BOT IN" u="1"/>
        <s v="LAUDIS SC630 8X115ML BOT IN" u="1"/>
        <s v="MILLET HYBRID 9001 20X1.5 BAG IN" u="1"/>
        <s v="MILLET HYBRID 9444 GOLD 20X1.50KG BAG IN" u="1"/>
        <s v="CONFIDOR SUPER (T) SC350 50X50ML BOT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FOLICUR (T) EC250 40X250ML BOT IN" u="1"/>
        <s v="COUNCIL ACTIV WG30 12X(5X90GR) BOX IN" u="1"/>
        <s v="MOVENTO ENERGY SC240 40X250ML BOT IN" u="1"/>
        <s v="SOLOMON OD300 20X500ML BOT IN" u="1"/>
        <s v="SOLOMON OD300 40X250ML BOT IN" u="1"/>
        <s v="ATLANTIS KL3 6 15X16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BARCELO TB2 4X500GR BOX IN" u="1"/>
        <s v="SIVANTO PRIME SL200 10X1L BOT IN" u="1"/>
        <s v="LAUDIS SC630 10X57.5ML BOT IN" u="1"/>
        <s v="MONCEREN SC250 20X500ML BOT IN" u="1"/>
        <s v="EMESTO PRIME FS240 10X1L BOT IN" u="1"/>
        <s v="DECIS EC 28 20X500ML BOT IN" u="1"/>
        <s v="DECIS EC 28 40X250ML BOT IN" u="1"/>
        <s v="CONFIDOR (T) SL200 10X1L BOT IN" u="1"/>
        <s v="DECIS EC 28 10X1L BOT IN" u="1"/>
        <s v="GLAMORE WG80 8X250GR BAG IN" u="1"/>
        <s v="ADORA (T) SC100 100X10ML BOT IN" u="1"/>
        <s v="ADORA (T) SC100 20X200ML BOT IN" u="1"/>
        <s v="ADORA (T) SC100 50X100ML BOT IN" u="1"/>
        <s v="QUICK BAYT GR0 5 2X(20X50GR) BAG IN" u="1"/>
        <s v="MUSTARD PA 5210 (LOC) 30X1KG BAG IN" u="1"/>
        <s v="MUSTARD PA 5232 (LOC) 30X1KG BAG IN" u="1"/>
        <s v="ADORA (T) SC100 4X1L BOT IN" u="1"/>
        <s v="ARIZE SWIFT GOLD LOC 10X3 BAG IN" u="1"/>
        <s v="SENCOR WP70 20X500GR BOX IN" u="1"/>
        <s v="MILLET HYBRID PA9072 20X1.5KG BAG IN" u="1"/>
        <s v="MUSTARD 5222 30X1KG BAG IN" u="1"/>
        <s v="MUSTARD 5444 30X1KG BAG IN" u="1"/>
        <s v="ALIETTE WP80 20X250GR BAG IN" u="1"/>
        <s v="ALIETTE WP80 20X500GR BAG IN" u="1"/>
        <s v="GLAMORE WG80 2X(10X100)G BAG IN" u="1"/>
        <s v="BERDERA WG50 4X1KG BOT IN" u="1"/>
        <s v="FAME (T) SC480 20X100ML BOT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s v="ADMIRE -(8X2 GM) BOX"/>
    <s v="Pcs."/>
    <n v="2394"/>
    <n v="0"/>
    <n v="1075"/>
    <n v="1319"/>
    <s v="ADMIRE -(8X2 GM) BOX-pcs."/>
    <x v="0"/>
  </r>
  <r>
    <s v="ADORA -50  ML"/>
    <s v="Pcs."/>
    <n v="150"/>
    <n v="0"/>
    <n v="150"/>
    <n v="0"/>
    <s v="ADORA -50 ML-pcs."/>
    <x v="1"/>
  </r>
  <r>
    <s v="ALANTO -100 ML"/>
    <s v="Pcs."/>
    <n v="1412"/>
    <n v="0"/>
    <n v="377"/>
    <n v="1035"/>
    <s v="ALANTO -100 ML-pcs."/>
    <x v="2"/>
  </r>
  <r>
    <s v="ALIETTE -100 GM"/>
    <s v="Pcs."/>
    <n v="210"/>
    <n v="0"/>
    <n v="0"/>
    <n v="210"/>
    <s v="ALIETTE -100 GM-pcs."/>
    <x v="3"/>
  </r>
  <r>
    <s v="AMBITION -100 ML"/>
    <s v="PCS"/>
    <n v="0"/>
    <n v="5000"/>
    <n v="490"/>
    <n v="4510"/>
    <s v="AMBITION -100 ML-pcs"/>
    <x v="4"/>
  </r>
  <r>
    <s v="AMBITION -250 ML"/>
    <s v="Pcs."/>
    <n v="213"/>
    <n v="0"/>
    <n v="80"/>
    <n v="133"/>
    <s v="AMBITION -250 ML-pcs."/>
    <x v="5"/>
  </r>
  <r>
    <s v="ANTRACOL -1 KG"/>
    <s v="Pcs."/>
    <n v="79"/>
    <n v="0"/>
    <n v="48"/>
    <n v="31"/>
    <s v="ANTRACOL -1 KG-pcs."/>
    <x v="6"/>
  </r>
  <r>
    <s v="ANTRACOL -100 GM"/>
    <s v="Pcs."/>
    <n v="1440"/>
    <n v="0"/>
    <n v="455"/>
    <n v="985"/>
    <s v="ANTRACOL -100 GM-pcs."/>
    <x v="7"/>
  </r>
  <r>
    <s v="ANTRACOL -250 GM"/>
    <s v="Pcs."/>
    <n v="780"/>
    <n v="0"/>
    <n v="55"/>
    <n v="725"/>
    <s v="ANTRACOL -250 GM-pcs."/>
    <x v="8"/>
  </r>
  <r>
    <s v="ANTRACOL -500 GM"/>
    <s v="Pcs."/>
    <n v="0"/>
    <n v="0"/>
    <n v="0"/>
    <n v="0"/>
    <s v="ANTRACOL -500 GM-pcs."/>
    <x v="9"/>
  </r>
  <r>
    <s v="COUNCILACTIV -45 GM"/>
    <s v="Pcs."/>
    <n v="80"/>
    <n v="0"/>
    <n v="80"/>
    <n v="0"/>
    <s v="COUNCILACTIV -45 GM-pcs."/>
    <x v="10"/>
  </r>
  <r>
    <s v="DECIS 100 -50 ML"/>
    <s v="Pcs."/>
    <n v="903"/>
    <n v="500"/>
    <n v="180"/>
    <n v="1223"/>
    <s v="DECIS 100 -50 ML-pcs."/>
    <x v="11"/>
  </r>
  <r>
    <s v="DECIS 101 -100 ML"/>
    <s v="Pcs."/>
    <n v="0"/>
    <n v="0"/>
    <n v="0"/>
    <n v="0"/>
    <s v="DECIS 101 -100 ML-pcs."/>
    <x v="12"/>
  </r>
  <r>
    <s v="DECIS 24.6 -100 ML"/>
    <s v="Pcs."/>
    <n v="960"/>
    <n v="0"/>
    <n v="210"/>
    <n v="750"/>
    <s v="DECIS 24.6 -100 ML-pcs."/>
    <x v="13"/>
  </r>
  <r>
    <s v="ETHREL -100 ML"/>
    <s v="Pcs."/>
    <n v="0"/>
    <n v="100"/>
    <n v="0"/>
    <n v="100"/>
    <s v="ETHREL -100 ML-pcs."/>
    <x v="14"/>
  </r>
  <r>
    <s v="FAME -10 ML"/>
    <s v="Pcs."/>
    <n v="3150"/>
    <n v="0"/>
    <n v="2065"/>
    <n v="1085"/>
    <s v="FAME -10 ML-pcs."/>
    <x v="15"/>
  </r>
  <r>
    <s v="FOLICUR -100 ML"/>
    <s v="Pcs."/>
    <n v="119"/>
    <n v="0"/>
    <n v="10"/>
    <n v="109"/>
    <s v="FOLICUR -100 ML-pcs."/>
    <x v="16"/>
  </r>
  <r>
    <s v="JUMP- 2 GM"/>
    <s v="Pcs."/>
    <n v="6360"/>
    <n v="0"/>
    <n v="550"/>
    <n v="5810"/>
    <s v="JUMP- 2 GM-pcs."/>
    <x v="17"/>
  </r>
  <r>
    <s v="LARVIN -100 GM"/>
    <s v="Pcs."/>
    <n v="124"/>
    <n v="0"/>
    <n v="115"/>
    <n v="9"/>
    <s v="LARVIN -100 GM-pcs."/>
    <x v="18"/>
  </r>
  <r>
    <s v="LUNA EXPERIENCE -100 ML"/>
    <s v="Pcs."/>
    <n v="90"/>
    <n v="0"/>
    <n v="0"/>
    <n v="90"/>
    <s v="LUNA EXPERIENCE -100 ML-pcs."/>
    <x v="19"/>
  </r>
  <r>
    <s v="MOVENTO ENERGY -100 ML"/>
    <s v="Pcs."/>
    <n v="325"/>
    <n v="0"/>
    <n v="48"/>
    <n v="277"/>
    <s v="MOVENTO ENERGY -100 ML-pcs."/>
    <x v="20"/>
  </r>
  <r>
    <s v="NATIVO -10 GM"/>
    <s v="Pcs."/>
    <n v="6930"/>
    <n v="1000"/>
    <n v="6305"/>
    <n v="1625"/>
    <s v="NATIVO -10 GM-pcs."/>
    <x v="21"/>
  </r>
  <r>
    <s v="NATIVO -50 GM"/>
    <s v="Pcs."/>
    <n v="748"/>
    <n v="0"/>
    <n v="415"/>
    <n v="333"/>
    <s v="NATIVO -50 GM-pcs."/>
    <x v="22"/>
  </r>
  <r>
    <s v="OBERON -100 ML"/>
    <s v="Pcs."/>
    <n v="203"/>
    <n v="100"/>
    <n v="195"/>
    <n v="108"/>
    <s v="OBERON -100 ML-pcs."/>
    <x v="23"/>
  </r>
  <r>
    <s v="OBERON -50 ML"/>
    <s v="Pcs."/>
    <n v="1201"/>
    <n v="0"/>
    <n v="602"/>
    <n v="599"/>
    <s v="OBERON -50 ML-pcs."/>
    <x v="24"/>
  </r>
  <r>
    <s v="PLANOFIX -100 ML"/>
    <s v="Pcs."/>
    <n v="1670"/>
    <n v="0"/>
    <n v="40"/>
    <n v="1630"/>
    <s v="PLANOFIX -100 ML-pcs."/>
    <x v="25"/>
  </r>
  <r>
    <s v="PLANOFIX -1LT"/>
    <s v="Pcs."/>
    <n v="110"/>
    <n v="0"/>
    <n v="0"/>
    <n v="110"/>
    <s v="PLANOFIX -1LT-pcs."/>
    <x v="26"/>
  </r>
  <r>
    <s v="REGENT GR -1 KG"/>
    <s v="Pcs."/>
    <n v="25"/>
    <n v="0"/>
    <n v="25"/>
    <n v="0"/>
    <s v="REGENT GR -1 KG-pcs."/>
    <x v="27"/>
  </r>
  <r>
    <s v="REGENT ULTRA GR -1 KG"/>
    <s v="Pcs."/>
    <n v="1143"/>
    <n v="2500"/>
    <n v="280"/>
    <n v="3363"/>
    <s v="REGENT ULTRA GR -1 KG-pcs."/>
    <x v="28"/>
  </r>
  <r>
    <s v="SECTIN -100 GM"/>
    <s v="Pcs."/>
    <n v="24"/>
    <n v="0"/>
    <n v="0"/>
    <n v="24"/>
    <s v="SECTIN -100 GM-pcs."/>
    <x v="29"/>
  </r>
  <r>
    <s v="SENCOR -100 GM"/>
    <s v="PCS"/>
    <n v="0"/>
    <n v="120"/>
    <n v="0"/>
    <n v="120"/>
    <s v="SENCOR -100 GM-pcs"/>
    <x v="30"/>
  </r>
  <r>
    <s v="SIVANTO PRIME -100 ML"/>
    <s v="Pcs."/>
    <n v="50"/>
    <n v="0"/>
    <n v="0"/>
    <n v="50"/>
    <s v="SIVANTO PRIME -100 ML-pcs."/>
    <x v="31"/>
  </r>
  <r>
    <s v="SOLOMON -100 ML"/>
    <s v="Pcs."/>
    <n v="288"/>
    <n v="0"/>
    <n v="75"/>
    <n v="213"/>
    <s v="SOLOMON -100 ML-pcs."/>
    <x v="32"/>
  </r>
  <r>
    <s v="VELUM PRIME-100 ML"/>
    <s v="PCS"/>
    <n v="0"/>
    <n v="50"/>
    <n v="0"/>
    <n v="50"/>
    <s v="VELUM PRIME-100 ML-pcs"/>
    <x v="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36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91">
        <item x="0"/>
        <item m="1" x="64"/>
        <item m="1" x="178"/>
        <item m="1" x="174"/>
        <item m="1" x="173"/>
        <item m="1" x="41"/>
        <item x="2"/>
        <item x="3"/>
        <item m="1" x="156"/>
        <item x="6"/>
        <item x="7"/>
        <item x="8"/>
        <item x="9"/>
        <item m="1" x="155"/>
        <item m="1" x="51"/>
        <item m="1" x="169"/>
        <item m="1" x="56"/>
        <item m="1" x="54"/>
        <item m="1" x="55"/>
        <item m="1" x="151"/>
        <item x="10"/>
        <item m="1" x="166"/>
        <item m="1" x="43"/>
        <item m="1" x="42"/>
        <item x="15"/>
        <item m="1" x="188"/>
        <item m="1" x="109"/>
        <item m="1" x="107"/>
        <item m="1" x="108"/>
        <item m="1" x="149"/>
        <item m="1" x="112"/>
        <item m="1" x="46"/>
        <item m="1" x="47"/>
        <item m="1" x="70"/>
        <item m="1" x="142"/>
        <item m="1" x="69"/>
        <item m="1" x="81"/>
        <item m="1" x="186"/>
        <item m="1" x="171"/>
        <item x="17"/>
        <item m="1" x="126"/>
        <item m="1" x="127"/>
        <item m="1" x="136"/>
        <item m="1" x="125"/>
        <item m="1" x="140"/>
        <item m="1" x="165"/>
        <item m="1" x="113"/>
        <item m="1" x="62"/>
        <item m="1" x="61"/>
        <item m="1" x="102"/>
        <item m="1" x="101"/>
        <item x="25"/>
        <item m="1" x="38"/>
        <item m="1" x="123"/>
        <item m="1" x="129"/>
        <item m="1" x="48"/>
        <item m="1" x="49"/>
        <item m="1" x="98"/>
        <item m="1" x="40"/>
        <item m="1" x="157"/>
        <item m="1" x="117"/>
        <item m="1" x="59"/>
        <item m="1" x="58"/>
        <item x="30"/>
        <item m="1" x="180"/>
        <item m="1" x="57"/>
        <item m="1" x="96"/>
        <item m="1" x="95"/>
        <item m="1" x="53"/>
        <item x="32"/>
        <item m="1" x="154"/>
        <item m="1" x="153"/>
        <item m="1" x="84"/>
        <item m="1" x="78"/>
        <item m="1" x="159"/>
        <item m="1" x="99"/>
        <item m="1" x="65"/>
        <item m="1" x="66"/>
        <item m="1" x="68"/>
        <item m="1" x="162"/>
        <item m="1" x="39"/>
        <item m="1" x="75"/>
        <item m="1" x="132"/>
        <item m="1" x="128"/>
        <item m="1" x="93"/>
        <item m="1" x="34"/>
        <item m="1" x="146"/>
        <item m="1" x="175"/>
        <item m="1" x="83"/>
        <item m="1" x="60"/>
        <item m="1" x="35"/>
        <item m="1" x="189"/>
        <item m="1" x="76"/>
        <item m="1" x="118"/>
        <item m="1" x="119"/>
        <item m="1" x="79"/>
        <item m="1" x="122"/>
        <item m="1" x="172"/>
        <item x="1"/>
        <item m="1" x="139"/>
        <item x="13"/>
        <item m="1" x="170"/>
        <item m="1" x="168"/>
        <item m="1" x="167"/>
        <item m="1" x="150"/>
        <item m="1" x="103"/>
        <item m="1" x="135"/>
        <item m="1" x="164"/>
        <item m="1" x="89"/>
        <item m="1" x="88"/>
        <item m="1" x="44"/>
        <item m="1" x="110"/>
        <item x="20"/>
        <item m="1" x="147"/>
        <item m="1" x="152"/>
        <item m="1" x="133"/>
        <item m="1" x="63"/>
        <item x="23"/>
        <item m="1" x="116"/>
        <item m="1" x="115"/>
        <item m="1" x="37"/>
        <item m="1" x="145"/>
        <item m="1" x="160"/>
        <item m="1" x="80"/>
        <item m="1" x="86"/>
        <item m="1" x="85"/>
        <item m="1" x="184"/>
        <item m="1" x="185"/>
        <item m="1" x="187"/>
        <item m="1" x="141"/>
        <item m="1" x="148"/>
        <item m="1" x="73"/>
        <item m="1" x="71"/>
        <item m="1" x="72"/>
        <item x="14"/>
        <item m="1" x="52"/>
        <item x="16"/>
        <item m="1" x="161"/>
        <item x="18"/>
        <item m="1" x="87"/>
        <item m="1" x="111"/>
        <item m="1" x="94"/>
        <item m="1" x="100"/>
        <item x="26"/>
        <item m="1" x="92"/>
        <item m="1" x="91"/>
        <item m="1" x="106"/>
        <item m="1" x="105"/>
        <item m="1" x="104"/>
        <item m="1" x="67"/>
        <item m="1" x="50"/>
        <item m="1" x="130"/>
        <item m="1" x="124"/>
        <item m="1" x="36"/>
        <item x="29"/>
        <item m="1" x="97"/>
        <item m="1" x="163"/>
        <item x="31"/>
        <item m="1" x="144"/>
        <item m="1" x="143"/>
        <item m="1" x="74"/>
        <item m="1" x="114"/>
        <item m="1" x="158"/>
        <item m="1" x="90"/>
        <item m="1" x="45"/>
        <item m="1" x="134"/>
        <item m="1" x="179"/>
        <item m="1" x="137"/>
        <item m="1" x="120"/>
        <item m="1" x="138"/>
        <item m="1" x="121"/>
        <item m="1" x="182"/>
        <item m="1" x="177"/>
        <item m="1" x="183"/>
        <item m="1" x="176"/>
        <item m="1" x="181"/>
        <item m="1" x="131"/>
        <item m="1" x="77"/>
        <item m="1" x="82"/>
        <item x="4"/>
        <item x="5"/>
        <item x="11"/>
        <item x="12"/>
        <item x="19"/>
        <item x="21"/>
        <item x="22"/>
        <item x="24"/>
        <item x="27"/>
        <item x="28"/>
        <item x="33"/>
        <item t="default"/>
      </items>
    </pivotField>
  </pivotFields>
  <rowFields count="1">
    <field x="7"/>
  </rowFields>
  <rowItems count="35">
    <i>
      <x/>
    </i>
    <i>
      <x v="6"/>
    </i>
    <i>
      <x v="7"/>
    </i>
    <i>
      <x v="9"/>
    </i>
    <i>
      <x v="10"/>
    </i>
    <i>
      <x v="11"/>
    </i>
    <i>
      <x v="12"/>
    </i>
    <i>
      <x v="20"/>
    </i>
    <i>
      <x v="24"/>
    </i>
    <i>
      <x v="39"/>
    </i>
    <i>
      <x v="51"/>
    </i>
    <i>
      <x v="63"/>
    </i>
    <i>
      <x v="69"/>
    </i>
    <i>
      <x v="98"/>
    </i>
    <i>
      <x v="100"/>
    </i>
    <i>
      <x v="112"/>
    </i>
    <i>
      <x v="117"/>
    </i>
    <i>
      <x v="134"/>
    </i>
    <i>
      <x v="136"/>
    </i>
    <i>
      <x v="138"/>
    </i>
    <i>
      <x v="143"/>
    </i>
    <i>
      <x v="154"/>
    </i>
    <i>
      <x v="157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workbookViewId="0">
      <selection sqref="A1:F1"/>
    </sheetView>
  </sheetViews>
  <sheetFormatPr defaultRowHeight="14.4" x14ac:dyDescent="0.3"/>
  <sheetData>
    <row r="1" spans="1:6" ht="22.8" x14ac:dyDescent="0.4">
      <c r="A1" s="59" t="s">
        <v>41</v>
      </c>
      <c r="B1" s="60"/>
      <c r="C1" s="60"/>
      <c r="D1" s="60"/>
      <c r="E1" s="60"/>
      <c r="F1" s="60"/>
    </row>
    <row r="2" spans="1:6" ht="15.6" x14ac:dyDescent="0.3">
      <c r="A2" s="61" t="s">
        <v>42</v>
      </c>
      <c r="B2" s="60"/>
      <c r="C2" s="60"/>
      <c r="D2" s="60"/>
      <c r="E2" s="60"/>
      <c r="F2" s="60"/>
    </row>
    <row r="3" spans="1:6" ht="15.6" x14ac:dyDescent="0.3">
      <c r="A3" s="61" t="s">
        <v>43</v>
      </c>
      <c r="B3" s="60"/>
      <c r="C3" s="60"/>
      <c r="D3" s="60"/>
      <c r="E3" s="60"/>
      <c r="F3" s="60"/>
    </row>
    <row r="4" spans="1:6" ht="17.399999999999999" x14ac:dyDescent="0.3">
      <c r="A4" s="62" t="s">
        <v>37</v>
      </c>
      <c r="B4" s="60"/>
      <c r="C4" s="60"/>
      <c r="D4" s="60"/>
      <c r="E4" s="60"/>
      <c r="F4" s="60"/>
    </row>
    <row r="5" spans="1:6" ht="15.6" x14ac:dyDescent="0.3">
      <c r="A5" s="63" t="s">
        <v>44</v>
      </c>
      <c r="B5" s="60"/>
      <c r="C5" s="60"/>
      <c r="D5" s="60"/>
      <c r="E5" s="60"/>
      <c r="F5" s="60"/>
    </row>
    <row r="6" spans="1:6" ht="15.6" x14ac:dyDescent="0.3">
      <c r="A6" s="55" t="s">
        <v>45</v>
      </c>
      <c r="B6" s="56"/>
      <c r="C6" s="56"/>
      <c r="D6" s="57"/>
      <c r="E6" s="58"/>
      <c r="F6" s="58"/>
    </row>
    <row r="8" spans="1:6" x14ac:dyDescent="0.3">
      <c r="A8" s="48" t="s">
        <v>27</v>
      </c>
      <c r="B8" s="48" t="s">
        <v>28</v>
      </c>
      <c r="C8" s="49" t="s">
        <v>29</v>
      </c>
      <c r="D8" s="49" t="s">
        <v>30</v>
      </c>
      <c r="E8" s="49" t="s">
        <v>31</v>
      </c>
      <c r="F8" s="49" t="s">
        <v>32</v>
      </c>
    </row>
    <row r="9" spans="1:6" x14ac:dyDescent="0.3">
      <c r="A9" s="50" t="s">
        <v>46</v>
      </c>
      <c r="B9" s="50" t="s">
        <v>38</v>
      </c>
      <c r="C9" s="53">
        <v>2394</v>
      </c>
      <c r="D9" s="53">
        <v>0</v>
      </c>
      <c r="E9" s="53">
        <v>1075</v>
      </c>
      <c r="F9" s="53">
        <v>1319</v>
      </c>
    </row>
    <row r="10" spans="1:6" x14ac:dyDescent="0.3">
      <c r="A10" s="50" t="s">
        <v>47</v>
      </c>
      <c r="B10" s="50" t="s">
        <v>38</v>
      </c>
      <c r="C10" s="53">
        <v>150</v>
      </c>
      <c r="D10" s="53">
        <v>0</v>
      </c>
      <c r="E10" s="53">
        <v>150</v>
      </c>
      <c r="F10" s="53">
        <v>0</v>
      </c>
    </row>
    <row r="11" spans="1:6" x14ac:dyDescent="0.3">
      <c r="A11" s="50" t="s">
        <v>48</v>
      </c>
      <c r="B11" s="50" t="s">
        <v>38</v>
      </c>
      <c r="C11" s="53">
        <v>1412</v>
      </c>
      <c r="D11" s="53">
        <v>0</v>
      </c>
      <c r="E11" s="53">
        <v>377</v>
      </c>
      <c r="F11" s="53">
        <v>1035</v>
      </c>
    </row>
    <row r="12" spans="1:6" x14ac:dyDescent="0.3">
      <c r="A12" s="50" t="s">
        <v>49</v>
      </c>
      <c r="B12" s="50" t="s">
        <v>38</v>
      </c>
      <c r="C12" s="53">
        <v>210</v>
      </c>
      <c r="D12" s="53">
        <v>0</v>
      </c>
      <c r="E12" s="53">
        <v>0</v>
      </c>
      <c r="F12" s="53">
        <v>210</v>
      </c>
    </row>
    <row r="13" spans="1:6" x14ac:dyDescent="0.3">
      <c r="A13" s="50" t="s">
        <v>50</v>
      </c>
      <c r="B13" s="50" t="s">
        <v>51</v>
      </c>
      <c r="C13" s="53">
        <v>0</v>
      </c>
      <c r="D13" s="53">
        <v>5000</v>
      </c>
      <c r="E13" s="53">
        <v>490</v>
      </c>
      <c r="F13" s="53">
        <v>4510</v>
      </c>
    </row>
    <row r="14" spans="1:6" x14ac:dyDescent="0.3">
      <c r="A14" s="50" t="s">
        <v>52</v>
      </c>
      <c r="B14" s="50" t="s">
        <v>38</v>
      </c>
      <c r="C14" s="53">
        <v>213</v>
      </c>
      <c r="D14" s="53">
        <v>0</v>
      </c>
      <c r="E14" s="53">
        <v>80</v>
      </c>
      <c r="F14" s="53">
        <v>133</v>
      </c>
    </row>
    <row r="15" spans="1:6" x14ac:dyDescent="0.3">
      <c r="A15" s="50" t="s">
        <v>53</v>
      </c>
      <c r="B15" s="50" t="s">
        <v>38</v>
      </c>
      <c r="C15" s="53">
        <v>79</v>
      </c>
      <c r="D15" s="53">
        <v>0</v>
      </c>
      <c r="E15" s="53">
        <v>48</v>
      </c>
      <c r="F15" s="53">
        <v>31</v>
      </c>
    </row>
    <row r="16" spans="1:6" x14ac:dyDescent="0.3">
      <c r="A16" s="50" t="s">
        <v>54</v>
      </c>
      <c r="B16" s="50" t="s">
        <v>38</v>
      </c>
      <c r="C16" s="53">
        <v>1440</v>
      </c>
      <c r="D16" s="53">
        <v>0</v>
      </c>
      <c r="E16" s="53">
        <v>455</v>
      </c>
      <c r="F16" s="53">
        <v>985</v>
      </c>
    </row>
    <row r="17" spans="1:6" x14ac:dyDescent="0.3">
      <c r="A17" s="50" t="s">
        <v>55</v>
      </c>
      <c r="B17" s="50" t="s">
        <v>38</v>
      </c>
      <c r="C17" s="53">
        <v>780</v>
      </c>
      <c r="D17" s="53">
        <v>0</v>
      </c>
      <c r="E17" s="53">
        <v>55</v>
      </c>
      <c r="F17" s="53">
        <v>725</v>
      </c>
    </row>
    <row r="18" spans="1:6" x14ac:dyDescent="0.3">
      <c r="A18" s="50" t="s">
        <v>56</v>
      </c>
      <c r="B18" s="50" t="s">
        <v>38</v>
      </c>
      <c r="C18" s="53">
        <v>0</v>
      </c>
      <c r="D18" s="53">
        <v>0</v>
      </c>
      <c r="E18" s="53">
        <v>0</v>
      </c>
      <c r="F18" s="53">
        <v>0</v>
      </c>
    </row>
    <row r="19" spans="1:6" x14ac:dyDescent="0.3">
      <c r="A19" s="50" t="s">
        <v>57</v>
      </c>
      <c r="B19" s="50" t="s">
        <v>38</v>
      </c>
      <c r="C19" s="53">
        <v>80</v>
      </c>
      <c r="D19" s="53">
        <v>0</v>
      </c>
      <c r="E19" s="53">
        <v>80</v>
      </c>
      <c r="F19" s="53">
        <v>0</v>
      </c>
    </row>
    <row r="20" spans="1:6" x14ac:dyDescent="0.3">
      <c r="A20" s="50" t="s">
        <v>58</v>
      </c>
      <c r="B20" s="50" t="s">
        <v>38</v>
      </c>
      <c r="C20" s="53">
        <v>903</v>
      </c>
      <c r="D20" s="53">
        <v>500</v>
      </c>
      <c r="E20" s="53">
        <v>180</v>
      </c>
      <c r="F20" s="53">
        <v>1223</v>
      </c>
    </row>
    <row r="21" spans="1:6" x14ac:dyDescent="0.3">
      <c r="A21" s="50" t="s">
        <v>59</v>
      </c>
      <c r="B21" s="50" t="s">
        <v>38</v>
      </c>
      <c r="C21" s="53">
        <v>0</v>
      </c>
      <c r="D21" s="53">
        <v>0</v>
      </c>
      <c r="E21" s="53">
        <v>0</v>
      </c>
      <c r="F21" s="53">
        <v>0</v>
      </c>
    </row>
    <row r="22" spans="1:6" x14ac:dyDescent="0.3">
      <c r="A22" s="50" t="s">
        <v>60</v>
      </c>
      <c r="B22" s="50" t="s">
        <v>38</v>
      </c>
      <c r="C22" s="53">
        <v>960</v>
      </c>
      <c r="D22" s="53">
        <v>0</v>
      </c>
      <c r="E22" s="53">
        <v>210</v>
      </c>
      <c r="F22" s="53">
        <v>750</v>
      </c>
    </row>
    <row r="23" spans="1:6" x14ac:dyDescent="0.3">
      <c r="A23" s="50" t="s">
        <v>61</v>
      </c>
      <c r="B23" s="50" t="s">
        <v>38</v>
      </c>
      <c r="C23" s="53">
        <v>0</v>
      </c>
      <c r="D23" s="53">
        <v>100</v>
      </c>
      <c r="E23" s="53">
        <v>0</v>
      </c>
      <c r="F23" s="53">
        <v>100</v>
      </c>
    </row>
    <row r="24" spans="1:6" x14ac:dyDescent="0.3">
      <c r="A24" s="50" t="s">
        <v>62</v>
      </c>
      <c r="B24" s="50" t="s">
        <v>38</v>
      </c>
      <c r="C24" s="53">
        <v>3150</v>
      </c>
      <c r="D24" s="53">
        <v>0</v>
      </c>
      <c r="E24" s="53">
        <v>2065</v>
      </c>
      <c r="F24" s="53">
        <v>1085</v>
      </c>
    </row>
    <row r="25" spans="1:6" x14ac:dyDescent="0.3">
      <c r="A25" s="50" t="s">
        <v>63</v>
      </c>
      <c r="B25" s="50" t="s">
        <v>38</v>
      </c>
      <c r="C25" s="53">
        <v>119</v>
      </c>
      <c r="D25" s="53">
        <v>0</v>
      </c>
      <c r="E25" s="53">
        <v>10</v>
      </c>
      <c r="F25" s="53">
        <v>109</v>
      </c>
    </row>
    <row r="26" spans="1:6" x14ac:dyDescent="0.3">
      <c r="A26" s="50" t="s">
        <v>64</v>
      </c>
      <c r="B26" s="50" t="s">
        <v>38</v>
      </c>
      <c r="C26" s="53">
        <v>6360</v>
      </c>
      <c r="D26" s="53">
        <v>0</v>
      </c>
      <c r="E26" s="53">
        <v>550</v>
      </c>
      <c r="F26" s="53">
        <v>5810</v>
      </c>
    </row>
    <row r="27" spans="1:6" x14ac:dyDescent="0.3">
      <c r="A27" s="50" t="s">
        <v>65</v>
      </c>
      <c r="B27" s="50" t="s">
        <v>38</v>
      </c>
      <c r="C27" s="53">
        <v>124</v>
      </c>
      <c r="D27" s="53">
        <v>0</v>
      </c>
      <c r="E27" s="53">
        <v>115</v>
      </c>
      <c r="F27" s="53">
        <v>9</v>
      </c>
    </row>
    <row r="28" spans="1:6" x14ac:dyDescent="0.3">
      <c r="A28" s="50" t="s">
        <v>66</v>
      </c>
      <c r="B28" s="50" t="s">
        <v>38</v>
      </c>
      <c r="C28" s="53">
        <v>90</v>
      </c>
      <c r="D28" s="53">
        <v>0</v>
      </c>
      <c r="E28" s="53">
        <v>0</v>
      </c>
      <c r="F28" s="53">
        <v>90</v>
      </c>
    </row>
    <row r="29" spans="1:6" x14ac:dyDescent="0.3">
      <c r="A29" s="50" t="s">
        <v>67</v>
      </c>
      <c r="B29" s="50" t="s">
        <v>38</v>
      </c>
      <c r="C29" s="53">
        <v>325</v>
      </c>
      <c r="D29" s="53">
        <v>0</v>
      </c>
      <c r="E29" s="53">
        <v>48</v>
      </c>
      <c r="F29" s="53">
        <v>277</v>
      </c>
    </row>
    <row r="30" spans="1:6" x14ac:dyDescent="0.3">
      <c r="A30" s="50" t="s">
        <v>68</v>
      </c>
      <c r="B30" s="50" t="s">
        <v>38</v>
      </c>
      <c r="C30" s="53">
        <v>6930</v>
      </c>
      <c r="D30" s="53">
        <v>1000</v>
      </c>
      <c r="E30" s="53">
        <v>6305</v>
      </c>
      <c r="F30" s="53">
        <v>1625</v>
      </c>
    </row>
    <row r="31" spans="1:6" x14ac:dyDescent="0.3">
      <c r="A31" s="50" t="s">
        <v>69</v>
      </c>
      <c r="B31" s="50" t="s">
        <v>38</v>
      </c>
      <c r="C31" s="53">
        <v>748</v>
      </c>
      <c r="D31" s="53">
        <v>0</v>
      </c>
      <c r="E31" s="53">
        <v>415</v>
      </c>
      <c r="F31" s="53">
        <v>333</v>
      </c>
    </row>
    <row r="32" spans="1:6" x14ac:dyDescent="0.3">
      <c r="A32" s="50" t="s">
        <v>70</v>
      </c>
      <c r="B32" s="50" t="s">
        <v>38</v>
      </c>
      <c r="C32" s="53">
        <v>203</v>
      </c>
      <c r="D32" s="53">
        <v>100</v>
      </c>
      <c r="E32" s="53">
        <v>195</v>
      </c>
      <c r="F32" s="53">
        <v>108</v>
      </c>
    </row>
    <row r="33" spans="1:6" x14ac:dyDescent="0.3">
      <c r="A33" s="50" t="s">
        <v>71</v>
      </c>
      <c r="B33" s="50" t="s">
        <v>38</v>
      </c>
      <c r="C33" s="53">
        <v>1201</v>
      </c>
      <c r="D33" s="53">
        <v>0</v>
      </c>
      <c r="E33" s="53">
        <v>602</v>
      </c>
      <c r="F33" s="53">
        <v>599</v>
      </c>
    </row>
    <row r="34" spans="1:6" x14ac:dyDescent="0.3">
      <c r="A34" s="50" t="s">
        <v>72</v>
      </c>
      <c r="B34" s="50" t="s">
        <v>38</v>
      </c>
      <c r="C34" s="53">
        <v>1670</v>
      </c>
      <c r="D34" s="53">
        <v>0</v>
      </c>
      <c r="E34" s="53">
        <v>40</v>
      </c>
      <c r="F34" s="53">
        <v>1630</v>
      </c>
    </row>
    <row r="35" spans="1:6" x14ac:dyDescent="0.3">
      <c r="A35" s="50" t="s">
        <v>73</v>
      </c>
      <c r="B35" s="50" t="s">
        <v>38</v>
      </c>
      <c r="C35" s="53">
        <v>110</v>
      </c>
      <c r="D35" s="53">
        <v>0</v>
      </c>
      <c r="E35" s="53">
        <v>0</v>
      </c>
      <c r="F35" s="53">
        <v>110</v>
      </c>
    </row>
    <row r="36" spans="1:6" x14ac:dyDescent="0.3">
      <c r="A36" s="50" t="s">
        <v>74</v>
      </c>
      <c r="B36" s="50" t="s">
        <v>38</v>
      </c>
      <c r="C36" s="53">
        <v>25</v>
      </c>
      <c r="D36" s="53">
        <v>0</v>
      </c>
      <c r="E36" s="53">
        <v>25</v>
      </c>
      <c r="F36" s="53">
        <v>0</v>
      </c>
    </row>
    <row r="37" spans="1:6" x14ac:dyDescent="0.3">
      <c r="A37" s="50" t="s">
        <v>75</v>
      </c>
      <c r="B37" s="50" t="s">
        <v>38</v>
      </c>
      <c r="C37" s="53">
        <v>1143</v>
      </c>
      <c r="D37" s="53">
        <v>2500</v>
      </c>
      <c r="E37" s="53">
        <v>280</v>
      </c>
      <c r="F37" s="53">
        <v>3363</v>
      </c>
    </row>
    <row r="38" spans="1:6" x14ac:dyDescent="0.3">
      <c r="A38" s="50" t="s">
        <v>76</v>
      </c>
      <c r="B38" s="50" t="s">
        <v>38</v>
      </c>
      <c r="C38" s="53">
        <v>24</v>
      </c>
      <c r="D38" s="53">
        <v>0</v>
      </c>
      <c r="E38" s="53">
        <v>0</v>
      </c>
      <c r="F38" s="53">
        <v>24</v>
      </c>
    </row>
    <row r="39" spans="1:6" x14ac:dyDescent="0.3">
      <c r="A39" s="50" t="s">
        <v>77</v>
      </c>
      <c r="B39" s="50" t="s">
        <v>51</v>
      </c>
      <c r="C39" s="53">
        <v>0</v>
      </c>
      <c r="D39" s="53">
        <v>120</v>
      </c>
      <c r="E39" s="53">
        <v>0</v>
      </c>
      <c r="F39" s="53">
        <v>120</v>
      </c>
    </row>
    <row r="40" spans="1:6" x14ac:dyDescent="0.3">
      <c r="A40" s="50" t="s">
        <v>78</v>
      </c>
      <c r="B40" s="50" t="s">
        <v>38</v>
      </c>
      <c r="C40" s="53">
        <v>50</v>
      </c>
      <c r="D40" s="53">
        <v>0</v>
      </c>
      <c r="E40" s="53">
        <v>0</v>
      </c>
      <c r="F40" s="53">
        <v>50</v>
      </c>
    </row>
    <row r="41" spans="1:6" x14ac:dyDescent="0.3">
      <c r="A41" s="50" t="s">
        <v>79</v>
      </c>
      <c r="B41" s="50" t="s">
        <v>38</v>
      </c>
      <c r="C41" s="53">
        <v>288</v>
      </c>
      <c r="D41" s="53">
        <v>0</v>
      </c>
      <c r="E41" s="53">
        <v>75</v>
      </c>
      <c r="F41" s="53">
        <v>213</v>
      </c>
    </row>
    <row r="42" spans="1:6" x14ac:dyDescent="0.3">
      <c r="A42" s="50" t="s">
        <v>80</v>
      </c>
      <c r="B42" s="50" t="s">
        <v>51</v>
      </c>
      <c r="C42" s="53">
        <v>0</v>
      </c>
      <c r="D42" s="53">
        <v>50</v>
      </c>
      <c r="E42" s="53">
        <v>0</v>
      </c>
      <c r="F42" s="53">
        <v>50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>
      <selection activeCell="E30" sqref="E30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7" width="31.88671875" style="30" bestFit="1" customWidth="1"/>
    <col min="8" max="8" width="35.33203125" style="30" bestFit="1" customWidth="1"/>
    <col min="9" max="9" width="8.88671875" style="30"/>
    <col min="10" max="10" width="38.3320312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30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46</v>
      </c>
      <c r="B2" s="50" t="s">
        <v>38</v>
      </c>
      <c r="C2" s="53">
        <v>2394</v>
      </c>
      <c r="D2" s="53">
        <v>0</v>
      </c>
      <c r="E2" s="53">
        <v>1075</v>
      </c>
      <c r="F2" s="53">
        <v>1319</v>
      </c>
      <c r="G2" s="42" t="str">
        <f>A2&amp;"-pcs."</f>
        <v>ADMIRE -(8X2 GM) BOX-pcs.</v>
      </c>
      <c r="H2" s="30" t="s">
        <v>40</v>
      </c>
      <c r="J2" s="52" t="s">
        <v>40</v>
      </c>
      <c r="K2" s="44">
        <v>2394</v>
      </c>
      <c r="L2" s="44">
        <v>0</v>
      </c>
      <c r="M2" s="44">
        <v>1075</v>
      </c>
      <c r="N2" s="44">
        <v>1319</v>
      </c>
    </row>
    <row r="3" spans="1:18" x14ac:dyDescent="0.3">
      <c r="A3" s="50" t="s">
        <v>47</v>
      </c>
      <c r="B3" s="50" t="s">
        <v>38</v>
      </c>
      <c r="C3" s="53">
        <v>150</v>
      </c>
      <c r="D3" s="53">
        <v>0</v>
      </c>
      <c r="E3" s="53">
        <v>150</v>
      </c>
      <c r="F3" s="53">
        <v>0</v>
      </c>
      <c r="G3" s="42" t="str">
        <f>TRIM(A3&amp;"-pcs.")</f>
        <v>ADORA -50 ML-pcs.</v>
      </c>
      <c r="H3" s="30" t="s">
        <v>39</v>
      </c>
      <c r="J3" s="52" t="s">
        <v>81</v>
      </c>
      <c r="K3" s="44">
        <v>1412</v>
      </c>
      <c r="L3" s="44">
        <v>0</v>
      </c>
      <c r="M3" s="44">
        <v>377</v>
      </c>
      <c r="N3" s="44">
        <v>1035</v>
      </c>
    </row>
    <row r="4" spans="1:18" x14ac:dyDescent="0.3">
      <c r="A4" s="50" t="s">
        <v>48</v>
      </c>
      <c r="B4" s="50" t="s">
        <v>38</v>
      </c>
      <c r="C4" s="53">
        <v>1412</v>
      </c>
      <c r="D4" s="53">
        <v>0</v>
      </c>
      <c r="E4" s="53">
        <v>377</v>
      </c>
      <c r="F4" s="53">
        <v>1035</v>
      </c>
      <c r="G4" s="42" t="str">
        <f t="shared" ref="G4:G34" si="0">A4&amp;"-pcs."</f>
        <v>ALANTO -100 ML-pcs.</v>
      </c>
      <c r="H4" s="30" t="s">
        <v>81</v>
      </c>
      <c r="J4" s="52" t="s">
        <v>82</v>
      </c>
      <c r="K4" s="44">
        <v>210</v>
      </c>
      <c r="L4" s="44">
        <v>0</v>
      </c>
      <c r="M4" s="44">
        <v>0</v>
      </c>
      <c r="N4" s="44">
        <v>210</v>
      </c>
    </row>
    <row r="5" spans="1:18" x14ac:dyDescent="0.3">
      <c r="A5" s="50" t="s">
        <v>49</v>
      </c>
      <c r="B5" s="50" t="s">
        <v>38</v>
      </c>
      <c r="C5" s="53">
        <v>210</v>
      </c>
      <c r="D5" s="53">
        <v>0</v>
      </c>
      <c r="E5" s="53">
        <v>0</v>
      </c>
      <c r="F5" s="53">
        <v>210</v>
      </c>
      <c r="G5" s="42" t="str">
        <f t="shared" si="0"/>
        <v>ALIETTE -100 GM-pcs.</v>
      </c>
      <c r="H5" s="30" t="s">
        <v>82</v>
      </c>
      <c r="J5" s="52" t="s">
        <v>85</v>
      </c>
      <c r="K5" s="44">
        <v>79</v>
      </c>
      <c r="L5" s="44">
        <v>0</v>
      </c>
      <c r="M5" s="44">
        <v>48</v>
      </c>
      <c r="N5" s="44">
        <v>31</v>
      </c>
    </row>
    <row r="6" spans="1:18" x14ac:dyDescent="0.3">
      <c r="A6" s="50" t="s">
        <v>50</v>
      </c>
      <c r="B6" s="50" t="s">
        <v>51</v>
      </c>
      <c r="C6" s="53">
        <v>0</v>
      </c>
      <c r="D6" s="53">
        <v>5000</v>
      </c>
      <c r="E6" s="53">
        <v>490</v>
      </c>
      <c r="F6" s="53">
        <v>4510</v>
      </c>
      <c r="G6" s="42" t="str">
        <f>TRIM(A6&amp;"-pcs")</f>
        <v>AMBITION -100 ML-pcs</v>
      </c>
      <c r="H6" s="30" t="s">
        <v>83</v>
      </c>
      <c r="J6" s="52" t="s">
        <v>86</v>
      </c>
      <c r="K6" s="44">
        <v>1440</v>
      </c>
      <c r="L6" s="44">
        <v>0</v>
      </c>
      <c r="M6" s="44">
        <v>455</v>
      </c>
      <c r="N6" s="44">
        <v>985</v>
      </c>
    </row>
    <row r="7" spans="1:18" x14ac:dyDescent="0.3">
      <c r="A7" s="50" t="s">
        <v>52</v>
      </c>
      <c r="B7" s="50" t="s">
        <v>38</v>
      </c>
      <c r="C7" s="53">
        <v>213</v>
      </c>
      <c r="D7" s="53">
        <v>0</v>
      </c>
      <c r="E7" s="53">
        <v>80</v>
      </c>
      <c r="F7" s="53">
        <v>133</v>
      </c>
      <c r="G7" s="42" t="str">
        <f t="shared" si="0"/>
        <v>AMBITION -250 ML-pcs.</v>
      </c>
      <c r="H7" s="30" t="s">
        <v>84</v>
      </c>
      <c r="J7" s="52" t="s">
        <v>87</v>
      </c>
      <c r="K7" s="44">
        <v>780</v>
      </c>
      <c r="L7" s="44">
        <v>0</v>
      </c>
      <c r="M7" s="44">
        <v>55</v>
      </c>
      <c r="N7" s="44">
        <v>725</v>
      </c>
    </row>
    <row r="8" spans="1:18" x14ac:dyDescent="0.3">
      <c r="A8" s="50" t="s">
        <v>53</v>
      </c>
      <c r="B8" s="50" t="s">
        <v>38</v>
      </c>
      <c r="C8" s="53">
        <v>79</v>
      </c>
      <c r="D8" s="53">
        <v>0</v>
      </c>
      <c r="E8" s="53">
        <v>48</v>
      </c>
      <c r="F8" s="53">
        <v>31</v>
      </c>
      <c r="G8" s="42" t="str">
        <f t="shared" si="0"/>
        <v>ANTRACOL -1 KG-pcs.</v>
      </c>
      <c r="H8" s="30" t="s">
        <v>85</v>
      </c>
      <c r="J8" s="52" t="s">
        <v>88</v>
      </c>
      <c r="K8" s="44">
        <v>0</v>
      </c>
      <c r="L8" s="44">
        <v>0</v>
      </c>
      <c r="M8" s="44">
        <v>0</v>
      </c>
      <c r="N8" s="44">
        <v>0</v>
      </c>
    </row>
    <row r="9" spans="1:18" x14ac:dyDescent="0.3">
      <c r="A9" s="50" t="s">
        <v>54</v>
      </c>
      <c r="B9" s="50" t="s">
        <v>38</v>
      </c>
      <c r="C9" s="53">
        <v>1440</v>
      </c>
      <c r="D9" s="53">
        <v>0</v>
      </c>
      <c r="E9" s="53">
        <v>455</v>
      </c>
      <c r="F9" s="53">
        <v>985</v>
      </c>
      <c r="G9" s="42" t="str">
        <f t="shared" si="0"/>
        <v>ANTRACOL -100 GM-pcs.</v>
      </c>
      <c r="H9" s="30" t="s">
        <v>86</v>
      </c>
      <c r="J9" s="52" t="s">
        <v>89</v>
      </c>
      <c r="K9" s="44">
        <v>80</v>
      </c>
      <c r="L9" s="44">
        <v>0</v>
      </c>
      <c r="M9" s="44">
        <v>80</v>
      </c>
      <c r="N9" s="44">
        <v>0</v>
      </c>
    </row>
    <row r="10" spans="1:18" x14ac:dyDescent="0.3">
      <c r="A10" s="50" t="s">
        <v>55</v>
      </c>
      <c r="B10" s="50" t="s">
        <v>38</v>
      </c>
      <c r="C10" s="53">
        <v>780</v>
      </c>
      <c r="D10" s="53">
        <v>0</v>
      </c>
      <c r="E10" s="53">
        <v>55</v>
      </c>
      <c r="F10" s="53">
        <v>725</v>
      </c>
      <c r="G10" s="42" t="str">
        <f t="shared" si="0"/>
        <v>ANTRACOL -250 GM-pcs.</v>
      </c>
      <c r="H10" s="30" t="s">
        <v>87</v>
      </c>
      <c r="J10" s="52" t="s">
        <v>94</v>
      </c>
      <c r="K10" s="44">
        <v>3150</v>
      </c>
      <c r="L10" s="44">
        <v>0</v>
      </c>
      <c r="M10" s="44">
        <v>2065</v>
      </c>
      <c r="N10" s="44">
        <v>1085</v>
      </c>
    </row>
    <row r="11" spans="1:18" x14ac:dyDescent="0.3">
      <c r="A11" s="50" t="s">
        <v>56</v>
      </c>
      <c r="B11" s="50" t="s">
        <v>38</v>
      </c>
      <c r="C11" s="53">
        <v>0</v>
      </c>
      <c r="D11" s="53">
        <v>0</v>
      </c>
      <c r="E11" s="53">
        <v>0</v>
      </c>
      <c r="F11" s="53">
        <v>0</v>
      </c>
      <c r="G11" s="42" t="str">
        <f t="shared" si="0"/>
        <v>ANTRACOL -500 GM-pcs.</v>
      </c>
      <c r="H11" s="30" t="s">
        <v>88</v>
      </c>
      <c r="J11" s="52" t="s">
        <v>96</v>
      </c>
      <c r="K11" s="44">
        <v>6360</v>
      </c>
      <c r="L11" s="44">
        <v>0</v>
      </c>
      <c r="M11" s="44">
        <v>550</v>
      </c>
      <c r="N11" s="44">
        <v>5810</v>
      </c>
      <c r="R11" t="e">
        <f ca="1">OFFSET($J$1,0,0,COUNTA($J:$J),COUNTA($J$1:$P$1))</f>
        <v>#VALUE!</v>
      </c>
    </row>
    <row r="12" spans="1:18" x14ac:dyDescent="0.3">
      <c r="A12" s="50" t="s">
        <v>57</v>
      </c>
      <c r="B12" s="50" t="s">
        <v>38</v>
      </c>
      <c r="C12" s="53">
        <v>80</v>
      </c>
      <c r="D12" s="53">
        <v>0</v>
      </c>
      <c r="E12" s="53">
        <v>80</v>
      </c>
      <c r="F12" s="53">
        <v>0</v>
      </c>
      <c r="G12" s="42" t="str">
        <f t="shared" si="0"/>
        <v>COUNCILACTIV -45 GM-pcs.</v>
      </c>
      <c r="H12" s="30" t="s">
        <v>89</v>
      </c>
      <c r="J12" s="52" t="s">
        <v>104</v>
      </c>
      <c r="K12" s="44">
        <v>1670</v>
      </c>
      <c r="L12" s="44">
        <v>0</v>
      </c>
      <c r="M12" s="44">
        <v>40</v>
      </c>
      <c r="N12" s="44">
        <v>1630</v>
      </c>
    </row>
    <row r="13" spans="1:18" x14ac:dyDescent="0.3">
      <c r="A13" s="50" t="s">
        <v>58</v>
      </c>
      <c r="B13" s="50" t="s">
        <v>38</v>
      </c>
      <c r="C13" s="53">
        <v>903</v>
      </c>
      <c r="D13" s="53">
        <v>500</v>
      </c>
      <c r="E13" s="53">
        <v>180</v>
      </c>
      <c r="F13" s="53">
        <v>1223</v>
      </c>
      <c r="G13" s="42" t="str">
        <f t="shared" si="0"/>
        <v>DECIS 100 -50 ML-pcs.</v>
      </c>
      <c r="H13" s="30" t="s">
        <v>90</v>
      </c>
      <c r="J13" s="52" t="s">
        <v>109</v>
      </c>
      <c r="K13" s="44">
        <v>0</v>
      </c>
      <c r="L13" s="44">
        <v>120</v>
      </c>
      <c r="M13" s="44">
        <v>0</v>
      </c>
      <c r="N13" s="44">
        <v>120</v>
      </c>
    </row>
    <row r="14" spans="1:18" x14ac:dyDescent="0.3">
      <c r="A14" s="50" t="s">
        <v>59</v>
      </c>
      <c r="B14" s="50" t="s">
        <v>38</v>
      </c>
      <c r="C14" s="53">
        <v>0</v>
      </c>
      <c r="D14" s="53">
        <v>0</v>
      </c>
      <c r="E14" s="53">
        <v>0</v>
      </c>
      <c r="F14" s="53">
        <v>0</v>
      </c>
      <c r="G14" s="42" t="str">
        <f t="shared" si="0"/>
        <v>DECIS 101 -100 ML-pcs.</v>
      </c>
      <c r="H14" s="30" t="s">
        <v>91</v>
      </c>
      <c r="J14" s="52" t="s">
        <v>111</v>
      </c>
      <c r="K14" s="44">
        <v>288</v>
      </c>
      <c r="L14" s="44">
        <v>0</v>
      </c>
      <c r="M14" s="44">
        <v>75</v>
      </c>
      <c r="N14" s="44">
        <v>213</v>
      </c>
    </row>
    <row r="15" spans="1:18" x14ac:dyDescent="0.3">
      <c r="A15" s="50" t="s">
        <v>60</v>
      </c>
      <c r="B15" s="50" t="s">
        <v>38</v>
      </c>
      <c r="C15" s="53">
        <v>960</v>
      </c>
      <c r="D15" s="53">
        <v>0</v>
      </c>
      <c r="E15" s="53">
        <v>210</v>
      </c>
      <c r="F15" s="53">
        <v>750</v>
      </c>
      <c r="G15" s="42" t="str">
        <f t="shared" si="0"/>
        <v>DECIS 24.6 -100 ML-pcs.</v>
      </c>
      <c r="H15" s="30" t="s">
        <v>92</v>
      </c>
      <c r="J15" s="52" t="s">
        <v>39</v>
      </c>
      <c r="K15" s="44">
        <v>150</v>
      </c>
      <c r="L15" s="44">
        <v>0</v>
      </c>
      <c r="M15" s="44">
        <v>150</v>
      </c>
      <c r="N15" s="44">
        <v>0</v>
      </c>
    </row>
    <row r="16" spans="1:18" x14ac:dyDescent="0.3">
      <c r="A16" s="50" t="s">
        <v>61</v>
      </c>
      <c r="B16" s="50" t="s">
        <v>38</v>
      </c>
      <c r="C16" s="53">
        <v>0</v>
      </c>
      <c r="D16" s="53">
        <v>100</v>
      </c>
      <c r="E16" s="53">
        <v>0</v>
      </c>
      <c r="F16" s="53">
        <v>100</v>
      </c>
      <c r="G16" s="42" t="str">
        <f t="shared" si="0"/>
        <v>ETHREL -100 ML-pcs.</v>
      </c>
      <c r="H16" s="30" t="s">
        <v>93</v>
      </c>
      <c r="J16" s="52" t="s">
        <v>92</v>
      </c>
      <c r="K16" s="44">
        <v>960</v>
      </c>
      <c r="L16" s="44">
        <v>0</v>
      </c>
      <c r="M16" s="44">
        <v>210</v>
      </c>
      <c r="N16" s="44">
        <v>750</v>
      </c>
    </row>
    <row r="17" spans="1:14" x14ac:dyDescent="0.3">
      <c r="A17" s="50" t="s">
        <v>62</v>
      </c>
      <c r="B17" s="50" t="s">
        <v>38</v>
      </c>
      <c r="C17" s="53">
        <v>3150</v>
      </c>
      <c r="D17" s="53">
        <v>0</v>
      </c>
      <c r="E17" s="53">
        <v>2065</v>
      </c>
      <c r="F17" s="53">
        <v>1085</v>
      </c>
      <c r="G17" s="42" t="str">
        <f t="shared" si="0"/>
        <v>FAME -10 ML-pcs.</v>
      </c>
      <c r="H17" s="30" t="s">
        <v>94</v>
      </c>
      <c r="J17" s="52" t="s">
        <v>99</v>
      </c>
      <c r="K17" s="44">
        <v>325</v>
      </c>
      <c r="L17" s="44">
        <v>0</v>
      </c>
      <c r="M17" s="44">
        <v>48</v>
      </c>
      <c r="N17" s="44">
        <v>277</v>
      </c>
    </row>
    <row r="18" spans="1:14" x14ac:dyDescent="0.3">
      <c r="A18" s="50" t="s">
        <v>63</v>
      </c>
      <c r="B18" s="50" t="s">
        <v>38</v>
      </c>
      <c r="C18" s="53">
        <v>119</v>
      </c>
      <c r="D18" s="53">
        <v>0</v>
      </c>
      <c r="E18" s="53">
        <v>10</v>
      </c>
      <c r="F18" s="53">
        <v>109</v>
      </c>
      <c r="G18" s="42" t="str">
        <f t="shared" si="0"/>
        <v>FOLICUR -100 ML-pcs.</v>
      </c>
      <c r="H18" s="30" t="s">
        <v>95</v>
      </c>
      <c r="J18" s="52" t="s">
        <v>102</v>
      </c>
      <c r="K18" s="44">
        <v>203</v>
      </c>
      <c r="L18" s="44">
        <v>100</v>
      </c>
      <c r="M18" s="44">
        <v>195</v>
      </c>
      <c r="N18" s="44">
        <v>108</v>
      </c>
    </row>
    <row r="19" spans="1:14" x14ac:dyDescent="0.3">
      <c r="A19" s="50" t="s">
        <v>64</v>
      </c>
      <c r="B19" s="50" t="s">
        <v>38</v>
      </c>
      <c r="C19" s="53">
        <v>6360</v>
      </c>
      <c r="D19" s="53">
        <v>0</v>
      </c>
      <c r="E19" s="53">
        <v>550</v>
      </c>
      <c r="F19" s="53">
        <v>5810</v>
      </c>
      <c r="G19" s="42" t="str">
        <f t="shared" si="0"/>
        <v>JUMP- 2 GM-pcs.</v>
      </c>
      <c r="H19" s="30" t="s">
        <v>96</v>
      </c>
      <c r="J19" s="52" t="s">
        <v>93</v>
      </c>
      <c r="K19" s="44">
        <v>0</v>
      </c>
      <c r="L19" s="44">
        <v>100</v>
      </c>
      <c r="M19" s="44">
        <v>0</v>
      </c>
      <c r="N19" s="44">
        <v>100</v>
      </c>
    </row>
    <row r="20" spans="1:14" x14ac:dyDescent="0.3">
      <c r="A20" s="50" t="s">
        <v>65</v>
      </c>
      <c r="B20" s="50" t="s">
        <v>38</v>
      </c>
      <c r="C20" s="53">
        <v>124</v>
      </c>
      <c r="D20" s="53">
        <v>0</v>
      </c>
      <c r="E20" s="53">
        <v>115</v>
      </c>
      <c r="F20" s="53">
        <v>9</v>
      </c>
      <c r="G20" s="42" t="str">
        <f t="shared" si="0"/>
        <v>LARVIN -100 GM-pcs.</v>
      </c>
      <c r="H20" s="30" t="s">
        <v>97</v>
      </c>
      <c r="J20" s="52" t="s">
        <v>95</v>
      </c>
      <c r="K20" s="44">
        <v>119</v>
      </c>
      <c r="L20" s="44">
        <v>0</v>
      </c>
      <c r="M20" s="44">
        <v>10</v>
      </c>
      <c r="N20" s="44">
        <v>109</v>
      </c>
    </row>
    <row r="21" spans="1:14" x14ac:dyDescent="0.3">
      <c r="A21" s="50" t="s">
        <v>66</v>
      </c>
      <c r="B21" s="50" t="s">
        <v>38</v>
      </c>
      <c r="C21" s="53">
        <v>90</v>
      </c>
      <c r="D21" s="53">
        <v>0</v>
      </c>
      <c r="E21" s="53">
        <v>0</v>
      </c>
      <c r="F21" s="53">
        <v>90</v>
      </c>
      <c r="G21" s="42" t="str">
        <f t="shared" si="0"/>
        <v>LUNA EXPERIENCE -100 ML-pcs.</v>
      </c>
      <c r="H21" s="30" t="s">
        <v>98</v>
      </c>
      <c r="J21" s="52" t="s">
        <v>97</v>
      </c>
      <c r="K21" s="44">
        <v>124</v>
      </c>
      <c r="L21" s="44">
        <v>0</v>
      </c>
      <c r="M21" s="44">
        <v>115</v>
      </c>
      <c r="N21" s="44">
        <v>9</v>
      </c>
    </row>
    <row r="22" spans="1:14" x14ac:dyDescent="0.3">
      <c r="A22" s="50" t="s">
        <v>67</v>
      </c>
      <c r="B22" s="50" t="s">
        <v>38</v>
      </c>
      <c r="C22" s="53">
        <v>325</v>
      </c>
      <c r="D22" s="53">
        <v>0</v>
      </c>
      <c r="E22" s="53">
        <v>48</v>
      </c>
      <c r="F22" s="53">
        <v>277</v>
      </c>
      <c r="G22" s="42" t="str">
        <f t="shared" si="0"/>
        <v>MOVENTO ENERGY -100 ML-pcs.</v>
      </c>
      <c r="H22" s="30" t="s">
        <v>99</v>
      </c>
      <c r="J22" s="52" t="s">
        <v>105</v>
      </c>
      <c r="K22" s="44">
        <v>110</v>
      </c>
      <c r="L22" s="44">
        <v>0</v>
      </c>
      <c r="M22" s="44">
        <v>0</v>
      </c>
      <c r="N22" s="44">
        <v>110</v>
      </c>
    </row>
    <row r="23" spans="1:14" x14ac:dyDescent="0.3">
      <c r="A23" s="50" t="s">
        <v>68</v>
      </c>
      <c r="B23" s="50" t="s">
        <v>38</v>
      </c>
      <c r="C23" s="53">
        <v>6930</v>
      </c>
      <c r="D23" s="53">
        <v>1000</v>
      </c>
      <c r="E23" s="53">
        <v>6305</v>
      </c>
      <c r="F23" s="53">
        <v>1625</v>
      </c>
      <c r="G23" s="42" t="str">
        <f t="shared" si="0"/>
        <v>NATIVO -10 GM-pcs.</v>
      </c>
      <c r="H23" s="30" t="s">
        <v>100</v>
      </c>
      <c r="J23" s="52" t="s">
        <v>108</v>
      </c>
      <c r="K23" s="44">
        <v>24</v>
      </c>
      <c r="L23" s="44">
        <v>0</v>
      </c>
      <c r="M23" s="44">
        <v>0</v>
      </c>
      <c r="N23" s="44">
        <v>24</v>
      </c>
    </row>
    <row r="24" spans="1:14" x14ac:dyDescent="0.3">
      <c r="A24" s="50" t="s">
        <v>69</v>
      </c>
      <c r="B24" s="50" t="s">
        <v>38</v>
      </c>
      <c r="C24" s="53">
        <v>748</v>
      </c>
      <c r="D24" s="53">
        <v>0</v>
      </c>
      <c r="E24" s="53">
        <v>415</v>
      </c>
      <c r="F24" s="53">
        <v>333</v>
      </c>
      <c r="G24" s="42" t="str">
        <f t="shared" si="0"/>
        <v>NATIVO -50 GM-pcs.</v>
      </c>
      <c r="H24" s="30" t="s">
        <v>101</v>
      </c>
      <c r="J24" s="52" t="s">
        <v>110</v>
      </c>
      <c r="K24" s="44">
        <v>50</v>
      </c>
      <c r="L24" s="44">
        <v>0</v>
      </c>
      <c r="M24" s="44">
        <v>0</v>
      </c>
      <c r="N24" s="44">
        <v>50</v>
      </c>
    </row>
    <row r="25" spans="1:14" x14ac:dyDescent="0.3">
      <c r="A25" s="50" t="s">
        <v>70</v>
      </c>
      <c r="B25" s="50" t="s">
        <v>38</v>
      </c>
      <c r="C25" s="53">
        <v>203</v>
      </c>
      <c r="D25" s="53">
        <v>100</v>
      </c>
      <c r="E25" s="53">
        <v>195</v>
      </c>
      <c r="F25" s="53">
        <v>108</v>
      </c>
      <c r="G25" s="42" t="str">
        <f t="shared" si="0"/>
        <v>OBERON -100 ML-pcs.</v>
      </c>
      <c r="H25" s="30" t="s">
        <v>102</v>
      </c>
      <c r="J25" s="52" t="s">
        <v>83</v>
      </c>
      <c r="K25" s="44">
        <v>0</v>
      </c>
      <c r="L25" s="44">
        <v>5000</v>
      </c>
      <c r="M25" s="44">
        <v>490</v>
      </c>
      <c r="N25" s="44">
        <v>4510</v>
      </c>
    </row>
    <row r="26" spans="1:14" x14ac:dyDescent="0.3">
      <c r="A26" s="50" t="s">
        <v>71</v>
      </c>
      <c r="B26" s="50" t="s">
        <v>38</v>
      </c>
      <c r="C26" s="53">
        <v>1201</v>
      </c>
      <c r="D26" s="53">
        <v>0</v>
      </c>
      <c r="E26" s="53">
        <v>602</v>
      </c>
      <c r="F26" s="53">
        <v>599</v>
      </c>
      <c r="G26" s="42" t="str">
        <f t="shared" si="0"/>
        <v>OBERON -50 ML-pcs.</v>
      </c>
      <c r="H26" s="30" t="s">
        <v>103</v>
      </c>
      <c r="J26" s="52" t="s">
        <v>84</v>
      </c>
      <c r="K26" s="44">
        <v>213</v>
      </c>
      <c r="L26" s="44">
        <v>0</v>
      </c>
      <c r="M26" s="44">
        <v>80</v>
      </c>
      <c r="N26" s="44">
        <v>133</v>
      </c>
    </row>
    <row r="27" spans="1:14" x14ac:dyDescent="0.3">
      <c r="A27" s="50" t="s">
        <v>72</v>
      </c>
      <c r="B27" s="50" t="s">
        <v>38</v>
      </c>
      <c r="C27" s="53">
        <v>1670</v>
      </c>
      <c r="D27" s="53">
        <v>0</v>
      </c>
      <c r="E27" s="53">
        <v>40</v>
      </c>
      <c r="F27" s="53">
        <v>1630</v>
      </c>
      <c r="G27" s="42" t="str">
        <f t="shared" si="0"/>
        <v>PLANOFIX -100 ML-pcs.</v>
      </c>
      <c r="H27" s="30" t="s">
        <v>104</v>
      </c>
      <c r="J27" s="52" t="s">
        <v>90</v>
      </c>
      <c r="K27" s="44">
        <v>903</v>
      </c>
      <c r="L27" s="44">
        <v>500</v>
      </c>
      <c r="M27" s="44">
        <v>180</v>
      </c>
      <c r="N27" s="44">
        <v>1223</v>
      </c>
    </row>
    <row r="28" spans="1:14" x14ac:dyDescent="0.3">
      <c r="A28" s="50" t="s">
        <v>73</v>
      </c>
      <c r="B28" s="50" t="s">
        <v>38</v>
      </c>
      <c r="C28" s="53">
        <v>110</v>
      </c>
      <c r="D28" s="53">
        <v>0</v>
      </c>
      <c r="E28" s="53">
        <v>0</v>
      </c>
      <c r="F28" s="53">
        <v>110</v>
      </c>
      <c r="G28" s="42" t="str">
        <f t="shared" si="0"/>
        <v>PLANOFIX -1LT-pcs.</v>
      </c>
      <c r="H28" s="30" t="s">
        <v>105</v>
      </c>
      <c r="J28" s="52" t="s">
        <v>91</v>
      </c>
      <c r="K28" s="44">
        <v>0</v>
      </c>
      <c r="L28" s="44">
        <v>0</v>
      </c>
      <c r="M28" s="44">
        <v>0</v>
      </c>
      <c r="N28" s="44">
        <v>0</v>
      </c>
    </row>
    <row r="29" spans="1:14" x14ac:dyDescent="0.3">
      <c r="A29" s="50" t="s">
        <v>74</v>
      </c>
      <c r="B29" s="50" t="s">
        <v>38</v>
      </c>
      <c r="C29" s="53">
        <v>25</v>
      </c>
      <c r="D29" s="53">
        <v>0</v>
      </c>
      <c r="E29" s="53">
        <v>25</v>
      </c>
      <c r="F29" s="53">
        <v>0</v>
      </c>
      <c r="G29" s="42" t="str">
        <f t="shared" si="0"/>
        <v>REGENT GR -1 KG-pcs.</v>
      </c>
      <c r="H29" s="30" t="s">
        <v>106</v>
      </c>
      <c r="J29" s="52" t="s">
        <v>98</v>
      </c>
      <c r="K29" s="44">
        <v>90</v>
      </c>
      <c r="L29" s="44">
        <v>0</v>
      </c>
      <c r="M29" s="44">
        <v>0</v>
      </c>
      <c r="N29" s="44">
        <v>90</v>
      </c>
    </row>
    <row r="30" spans="1:14" x14ac:dyDescent="0.3">
      <c r="A30" s="50" t="s">
        <v>75</v>
      </c>
      <c r="B30" s="50" t="s">
        <v>38</v>
      </c>
      <c r="C30" s="53">
        <v>1143</v>
      </c>
      <c r="D30" s="53">
        <v>2500</v>
      </c>
      <c r="E30" s="53">
        <v>280</v>
      </c>
      <c r="F30" s="53">
        <v>3363</v>
      </c>
      <c r="G30" s="42" t="str">
        <f t="shared" si="0"/>
        <v>REGENT ULTRA GR -1 KG-pcs.</v>
      </c>
      <c r="H30" s="30" t="s">
        <v>107</v>
      </c>
      <c r="J30" s="52" t="s">
        <v>100</v>
      </c>
      <c r="K30" s="44">
        <v>6930</v>
      </c>
      <c r="L30" s="44">
        <v>1000</v>
      </c>
      <c r="M30" s="44">
        <v>6305</v>
      </c>
      <c r="N30" s="44">
        <v>1625</v>
      </c>
    </row>
    <row r="31" spans="1:14" x14ac:dyDescent="0.3">
      <c r="A31" s="50" t="s">
        <v>76</v>
      </c>
      <c r="B31" s="50" t="s">
        <v>38</v>
      </c>
      <c r="C31" s="53">
        <v>24</v>
      </c>
      <c r="D31" s="53">
        <v>0</v>
      </c>
      <c r="E31" s="53">
        <v>0</v>
      </c>
      <c r="F31" s="53">
        <v>24</v>
      </c>
      <c r="G31" s="42" t="str">
        <f t="shared" si="0"/>
        <v>SECTIN -100 GM-pcs.</v>
      </c>
      <c r="H31" s="30" t="s">
        <v>108</v>
      </c>
      <c r="J31" s="52" t="s">
        <v>101</v>
      </c>
      <c r="K31" s="44">
        <v>748</v>
      </c>
      <c r="L31" s="44">
        <v>0</v>
      </c>
      <c r="M31" s="44">
        <v>415</v>
      </c>
      <c r="N31" s="44">
        <v>333</v>
      </c>
    </row>
    <row r="32" spans="1:14" x14ac:dyDescent="0.3">
      <c r="A32" s="50" t="s">
        <v>77</v>
      </c>
      <c r="B32" s="50" t="s">
        <v>51</v>
      </c>
      <c r="C32" s="53">
        <v>0</v>
      </c>
      <c r="D32" s="53">
        <v>120</v>
      </c>
      <c r="E32" s="53">
        <v>0</v>
      </c>
      <c r="F32" s="53">
        <v>120</v>
      </c>
      <c r="G32" s="42" t="str">
        <f>TRIM(A32&amp;"-pcs")</f>
        <v>SENCOR -100 GM-pcs</v>
      </c>
      <c r="H32" s="30" t="s">
        <v>109</v>
      </c>
      <c r="J32" s="52" t="s">
        <v>103</v>
      </c>
      <c r="K32" s="44">
        <v>1201</v>
      </c>
      <c r="L32" s="44">
        <v>0</v>
      </c>
      <c r="M32" s="44">
        <v>602</v>
      </c>
      <c r="N32" s="44">
        <v>599</v>
      </c>
    </row>
    <row r="33" spans="1:14" x14ac:dyDescent="0.3">
      <c r="A33" s="50" t="s">
        <v>78</v>
      </c>
      <c r="B33" s="50" t="s">
        <v>38</v>
      </c>
      <c r="C33" s="53">
        <v>50</v>
      </c>
      <c r="D33" s="53">
        <v>0</v>
      </c>
      <c r="E33" s="53">
        <v>0</v>
      </c>
      <c r="F33" s="53">
        <v>50</v>
      </c>
      <c r="G33" s="42" t="str">
        <f t="shared" si="0"/>
        <v>SIVANTO PRIME -100 ML-pcs.</v>
      </c>
      <c r="H33" s="30" t="s">
        <v>110</v>
      </c>
      <c r="J33" s="52" t="s">
        <v>106</v>
      </c>
      <c r="K33" s="44">
        <v>25</v>
      </c>
      <c r="L33" s="44">
        <v>0</v>
      </c>
      <c r="M33" s="44">
        <v>25</v>
      </c>
      <c r="N33" s="44">
        <v>0</v>
      </c>
    </row>
    <row r="34" spans="1:14" x14ac:dyDescent="0.3">
      <c r="A34" s="50" t="s">
        <v>79</v>
      </c>
      <c r="B34" s="50" t="s">
        <v>38</v>
      </c>
      <c r="C34" s="53">
        <v>288</v>
      </c>
      <c r="D34" s="53">
        <v>0</v>
      </c>
      <c r="E34" s="53">
        <v>75</v>
      </c>
      <c r="F34" s="53">
        <v>213</v>
      </c>
      <c r="G34" s="42" t="str">
        <f t="shared" si="0"/>
        <v>SOLOMON -100 ML-pcs.</v>
      </c>
      <c r="H34" s="30" t="s">
        <v>111</v>
      </c>
      <c r="J34" s="52" t="s">
        <v>107</v>
      </c>
      <c r="K34" s="44">
        <v>1143</v>
      </c>
      <c r="L34" s="44">
        <v>2500</v>
      </c>
      <c r="M34" s="44">
        <v>280</v>
      </c>
      <c r="N34" s="44">
        <v>3363</v>
      </c>
    </row>
    <row r="35" spans="1:14" x14ac:dyDescent="0.3">
      <c r="A35" s="50" t="s">
        <v>80</v>
      </c>
      <c r="B35" s="50" t="s">
        <v>51</v>
      </c>
      <c r="C35" s="53">
        <v>0</v>
      </c>
      <c r="D35" s="53">
        <v>50</v>
      </c>
      <c r="E35" s="53">
        <v>0</v>
      </c>
      <c r="F35" s="53">
        <v>50</v>
      </c>
      <c r="G35" s="42" t="str">
        <f>TRIM(A35&amp;"-pcs")</f>
        <v>VELUM PRIME-100 ML-pcs</v>
      </c>
      <c r="H35" s="30" t="s">
        <v>112</v>
      </c>
      <c r="J35" s="52" t="s">
        <v>112</v>
      </c>
      <c r="K35" s="44">
        <v>0</v>
      </c>
      <c r="L35" s="44">
        <v>50</v>
      </c>
      <c r="M35" s="44">
        <v>0</v>
      </c>
      <c r="N35" s="44">
        <v>50</v>
      </c>
    </row>
    <row r="36" spans="1:14" x14ac:dyDescent="0.3">
      <c r="A36" s="50"/>
      <c r="B36" s="50"/>
      <c r="C36" s="51"/>
      <c r="D36" s="51"/>
      <c r="E36" s="51"/>
      <c r="F36" s="51"/>
      <c r="G36" s="42"/>
      <c r="J36" s="52" t="s">
        <v>20</v>
      </c>
      <c r="K36" s="44">
        <v>31181</v>
      </c>
      <c r="L36" s="44">
        <v>9370</v>
      </c>
      <c r="M36" s="44">
        <v>13925</v>
      </c>
      <c r="N36" s="44">
        <v>26626</v>
      </c>
    </row>
    <row r="37" spans="1:14" x14ac:dyDescent="0.3">
      <c r="A37" s="50"/>
      <c r="B37" s="50"/>
      <c r="C37" s="51"/>
      <c r="D37" s="51"/>
      <c r="E37" s="51"/>
      <c r="F37" s="51"/>
      <c r="G37" s="42"/>
    </row>
    <row r="38" spans="1:14" x14ac:dyDescent="0.3">
      <c r="A38" s="50"/>
      <c r="B38" s="50"/>
      <c r="C38" s="51"/>
      <c r="D38" s="51"/>
      <c r="E38" s="51"/>
      <c r="F38" s="51"/>
      <c r="G38" s="42"/>
    </row>
    <row r="39" spans="1:14" x14ac:dyDescent="0.3">
      <c r="A39" s="50"/>
      <c r="B39" s="50"/>
      <c r="C39" s="51"/>
      <c r="D39" s="51"/>
      <c r="E39" s="51"/>
      <c r="F39" s="51"/>
      <c r="G39" s="42"/>
    </row>
    <row r="40" spans="1:14" x14ac:dyDescent="0.3">
      <c r="A40" s="50"/>
      <c r="B40" s="50"/>
      <c r="C40" s="51"/>
      <c r="D40" s="51"/>
      <c r="E40" s="51"/>
      <c r="F40" s="51"/>
      <c r="G40" s="42"/>
    </row>
    <row r="41" spans="1:14" x14ac:dyDescent="0.3">
      <c r="A41" s="50"/>
      <c r="B41" s="50"/>
      <c r="C41" s="51"/>
      <c r="D41" s="51"/>
      <c r="E41" s="51"/>
      <c r="F41" s="51"/>
      <c r="G41" s="42"/>
    </row>
    <row r="42" spans="1:14" x14ac:dyDescent="0.3">
      <c r="A42" s="50"/>
      <c r="B42" s="50"/>
      <c r="C42" s="51"/>
      <c r="D42" s="51"/>
      <c r="E42" s="51"/>
      <c r="F42" s="51"/>
      <c r="G42" s="42"/>
    </row>
    <row r="43" spans="1:14" x14ac:dyDescent="0.3">
      <c r="A43" s="50"/>
      <c r="B43" s="50"/>
      <c r="C43" s="51"/>
      <c r="D43" s="51"/>
      <c r="E43" s="51"/>
      <c r="F43" s="51"/>
      <c r="G43" s="42"/>
    </row>
    <row r="44" spans="1:14" x14ac:dyDescent="0.3">
      <c r="A44" s="50"/>
      <c r="B44" s="50"/>
      <c r="C44" s="51"/>
      <c r="D44" s="51"/>
      <c r="E44" s="51"/>
      <c r="F44" s="51"/>
      <c r="G44" s="42"/>
    </row>
    <row r="45" spans="1:14" x14ac:dyDescent="0.3">
      <c r="A45" s="50"/>
      <c r="B45" s="50"/>
      <c r="C45" s="51"/>
      <c r="D45" s="51"/>
      <c r="E45" s="51"/>
      <c r="F45" s="51"/>
      <c r="G45" s="42"/>
    </row>
    <row r="46" spans="1:14" x14ac:dyDescent="0.3">
      <c r="A46" s="50"/>
      <c r="B46" s="50"/>
      <c r="C46" s="51"/>
      <c r="D46" s="51"/>
      <c r="E46" s="51"/>
      <c r="F46" s="51"/>
      <c r="G46" s="42"/>
    </row>
    <row r="47" spans="1:14" x14ac:dyDescent="0.3">
      <c r="A47" s="50"/>
      <c r="B47" s="50"/>
      <c r="C47" s="51"/>
      <c r="D47" s="51"/>
      <c r="E47" s="51"/>
      <c r="F47" s="51"/>
      <c r="G47" s="42"/>
    </row>
    <row r="48" spans="1:14" x14ac:dyDescent="0.3">
      <c r="A48" s="50"/>
      <c r="B48" s="50"/>
      <c r="C48" s="51"/>
      <c r="D48" s="51"/>
      <c r="E48" s="51"/>
      <c r="F48" s="51"/>
      <c r="G48" s="42"/>
    </row>
    <row r="49" spans="1:7" x14ac:dyDescent="0.3">
      <c r="A49" s="50"/>
      <c r="B49" s="50"/>
      <c r="C49" s="51"/>
      <c r="D49" s="51"/>
      <c r="E49" s="51"/>
      <c r="F49" s="51"/>
      <c r="G49" s="42"/>
    </row>
    <row r="50" spans="1:7" x14ac:dyDescent="0.3">
      <c r="A50" s="50"/>
      <c r="B50" s="50"/>
      <c r="C50" s="51"/>
      <c r="D50" s="51"/>
      <c r="E50" s="51"/>
      <c r="F50" s="51"/>
      <c r="G50" s="42"/>
    </row>
    <row r="51" spans="1:7" x14ac:dyDescent="0.3">
      <c r="A51" s="50"/>
      <c r="B51" s="50"/>
      <c r="C51" s="51"/>
      <c r="D51" s="51"/>
      <c r="E51" s="51"/>
      <c r="F51" s="51"/>
      <c r="G51" s="42"/>
    </row>
    <row r="52" spans="1:7" x14ac:dyDescent="0.3">
      <c r="A52" s="50"/>
      <c r="B52" s="50"/>
      <c r="C52" s="51"/>
      <c r="D52" s="51"/>
      <c r="E52" s="51"/>
      <c r="F52" s="51"/>
      <c r="G52" s="42"/>
    </row>
    <row r="53" spans="1:7" x14ac:dyDescent="0.3">
      <c r="A53" s="50"/>
      <c r="B53" s="50"/>
      <c r="C53" s="51"/>
      <c r="D53" s="51"/>
      <c r="E53" s="51"/>
      <c r="F53" s="51"/>
      <c r="G53" s="42"/>
    </row>
    <row r="54" spans="1:7" x14ac:dyDescent="0.3">
      <c r="A54" s="50"/>
      <c r="B54" s="50"/>
      <c r="C54" s="51"/>
      <c r="D54" s="51"/>
      <c r="E54" s="51"/>
      <c r="F54" s="51"/>
      <c r="G54" s="42"/>
    </row>
    <row r="55" spans="1:7" x14ac:dyDescent="0.3">
      <c r="A55" s="50"/>
      <c r="B55" s="50"/>
      <c r="C55" s="51"/>
      <c r="D55" s="51"/>
      <c r="E55" s="51"/>
      <c r="F55" s="51"/>
      <c r="G55" s="42"/>
    </row>
    <row r="56" spans="1:7" x14ac:dyDescent="0.3">
      <c r="A56" s="50"/>
      <c r="B56" s="50"/>
      <c r="C56" s="51"/>
      <c r="D56" s="51"/>
      <c r="E56" s="51"/>
      <c r="F56" s="51"/>
      <c r="G56" s="42"/>
    </row>
    <row r="57" spans="1:7" x14ac:dyDescent="0.3">
      <c r="A57" s="50"/>
      <c r="B57" s="50"/>
      <c r="C57" s="51"/>
      <c r="D57" s="51"/>
      <c r="E57" s="51"/>
      <c r="F57" s="51"/>
      <c r="G57" s="42"/>
    </row>
    <row r="58" spans="1:7" x14ac:dyDescent="0.3">
      <c r="A58" s="50"/>
      <c r="B58" s="50"/>
      <c r="C58" s="51"/>
      <c r="D58" s="51"/>
      <c r="E58" s="51"/>
      <c r="F58" s="51"/>
      <c r="G58" s="42"/>
    </row>
    <row r="59" spans="1:7" x14ac:dyDescent="0.3">
      <c r="A59" s="50"/>
      <c r="B59" s="50"/>
      <c r="C59" s="51"/>
      <c r="D59" s="51"/>
      <c r="E59" s="51"/>
      <c r="F59" s="51"/>
      <c r="G59" s="42"/>
    </row>
    <row r="60" spans="1:7" x14ac:dyDescent="0.3">
      <c r="A60" s="50"/>
      <c r="B60" s="50"/>
      <c r="C60" s="51"/>
      <c r="D60" s="51"/>
      <c r="E60" s="51"/>
      <c r="F60" s="51"/>
      <c r="G60" s="42"/>
    </row>
    <row r="61" spans="1:7" x14ac:dyDescent="0.3">
      <c r="A61" s="50"/>
      <c r="B61" s="50"/>
      <c r="C61" s="51"/>
      <c r="D61" s="51"/>
      <c r="E61" s="51"/>
      <c r="F61" s="51"/>
      <c r="G61" s="42"/>
    </row>
    <row r="62" spans="1:7" x14ac:dyDescent="0.3">
      <c r="A62" s="50"/>
      <c r="B62" s="50"/>
      <c r="C62" s="51"/>
      <c r="D62" s="51"/>
      <c r="E62" s="51"/>
      <c r="F62" s="51"/>
      <c r="G62" s="42"/>
    </row>
    <row r="63" spans="1:7" x14ac:dyDescent="0.3">
      <c r="A63" s="50"/>
      <c r="B63" s="50"/>
      <c r="C63" s="51"/>
      <c r="D63" s="51"/>
      <c r="E63" s="51"/>
      <c r="F63" s="51"/>
      <c r="G63" s="42"/>
    </row>
    <row r="64" spans="1:7" x14ac:dyDescent="0.3">
      <c r="A64" s="50"/>
      <c r="B64" s="50"/>
      <c r="C64" s="51"/>
      <c r="D64" s="51"/>
      <c r="E64" s="51"/>
      <c r="F64" s="51"/>
      <c r="G64" s="42"/>
    </row>
    <row r="65" spans="1:7" x14ac:dyDescent="0.3">
      <c r="A65" s="50"/>
      <c r="B65" s="50"/>
      <c r="C65" s="51"/>
      <c r="D65" s="51"/>
      <c r="E65" s="51"/>
      <c r="F65" s="51"/>
      <c r="G65" s="42"/>
    </row>
    <row r="66" spans="1:7" x14ac:dyDescent="0.3">
      <c r="A66" s="50"/>
      <c r="B66" s="50"/>
      <c r="C66" s="51"/>
      <c r="D66" s="51"/>
      <c r="E66" s="51"/>
      <c r="F66" s="51"/>
      <c r="G66" s="42"/>
    </row>
    <row r="67" spans="1:7" x14ac:dyDescent="0.3">
      <c r="A67" s="50"/>
      <c r="B67" s="50"/>
      <c r="C67" s="51"/>
      <c r="D67" s="51"/>
      <c r="E67" s="51"/>
      <c r="F67" s="51"/>
      <c r="G67" s="42"/>
    </row>
    <row r="68" spans="1:7" x14ac:dyDescent="0.3">
      <c r="A68" s="50"/>
      <c r="B68" s="50"/>
      <c r="C68" s="51"/>
      <c r="D68" s="51"/>
      <c r="E68" s="51"/>
      <c r="F68" s="51"/>
      <c r="G68" s="42"/>
    </row>
    <row r="69" spans="1:7" x14ac:dyDescent="0.3">
      <c r="A69" s="50"/>
      <c r="B69" s="50"/>
      <c r="C69" s="51"/>
      <c r="D69" s="51"/>
      <c r="E69" s="51"/>
      <c r="F69" s="51"/>
      <c r="G69" s="42"/>
    </row>
    <row r="70" spans="1:7" x14ac:dyDescent="0.3">
      <c r="A70" s="50"/>
      <c r="B70" s="50"/>
      <c r="C70" s="51"/>
      <c r="D70" s="51"/>
      <c r="E70" s="51"/>
      <c r="F70" s="51"/>
      <c r="G70" s="42"/>
    </row>
    <row r="71" spans="1:7" x14ac:dyDescent="0.3">
      <c r="A71" s="50"/>
      <c r="B71" s="50"/>
      <c r="C71" s="51"/>
      <c r="D71" s="51"/>
      <c r="E71" s="51"/>
      <c r="F71" s="51"/>
      <c r="G71" s="42"/>
    </row>
    <row r="72" spans="1:7" x14ac:dyDescent="0.3">
      <c r="A72" s="50"/>
      <c r="B72" s="50"/>
      <c r="C72" s="51"/>
      <c r="D72" s="51"/>
      <c r="E72" s="51"/>
      <c r="F72" s="51"/>
      <c r="G72" s="42"/>
    </row>
    <row r="73" spans="1:7" x14ac:dyDescent="0.3">
      <c r="A73" s="50"/>
      <c r="B73" s="50"/>
      <c r="C73" s="51"/>
      <c r="D73" s="51"/>
      <c r="E73" s="51"/>
      <c r="F73" s="51"/>
      <c r="G73" s="42"/>
    </row>
    <row r="74" spans="1:7" x14ac:dyDescent="0.3">
      <c r="A74" s="50"/>
      <c r="B74" s="50"/>
      <c r="C74" s="51"/>
      <c r="D74" s="51"/>
      <c r="E74" s="51"/>
      <c r="F74" s="51"/>
      <c r="G74" s="42"/>
    </row>
    <row r="75" spans="1:7" x14ac:dyDescent="0.3">
      <c r="A75" s="50"/>
      <c r="B75" s="50"/>
      <c r="C75" s="51"/>
      <c r="D75" s="51"/>
      <c r="E75" s="51"/>
      <c r="F75" s="51"/>
      <c r="G75" s="42"/>
    </row>
    <row r="76" spans="1:7" x14ac:dyDescent="0.3">
      <c r="A76" s="50"/>
      <c r="B76" s="50"/>
      <c r="C76" s="51"/>
      <c r="D76" s="51"/>
      <c r="E76" s="51"/>
      <c r="F76" s="51"/>
      <c r="G76" s="42"/>
    </row>
    <row r="77" spans="1:7" x14ac:dyDescent="0.3">
      <c r="A77" s="50"/>
      <c r="B77" s="50"/>
      <c r="C77" s="51"/>
      <c r="D77" s="51"/>
      <c r="E77" s="51"/>
      <c r="F77" s="51"/>
      <c r="G77" s="42"/>
    </row>
    <row r="78" spans="1:7" x14ac:dyDescent="0.3">
      <c r="A78" s="50"/>
      <c r="B78" s="50"/>
      <c r="C78" s="51"/>
      <c r="D78" s="51"/>
      <c r="E78" s="51"/>
      <c r="F78" s="51"/>
      <c r="G78" s="42"/>
    </row>
    <row r="79" spans="1:7" x14ac:dyDescent="0.3">
      <c r="A79" s="50"/>
      <c r="B79" s="50"/>
      <c r="C79" s="51"/>
      <c r="D79" s="51"/>
      <c r="E79" s="51"/>
      <c r="F79" s="51"/>
      <c r="G79" s="42"/>
    </row>
    <row r="80" spans="1:7" x14ac:dyDescent="0.3">
      <c r="A80" s="50"/>
      <c r="B80" s="50"/>
      <c r="C80" s="51"/>
      <c r="D80" s="51"/>
      <c r="E80" s="51"/>
      <c r="F80" s="51"/>
      <c r="G80" s="42"/>
    </row>
    <row r="81" spans="1:7" x14ac:dyDescent="0.3">
      <c r="A81" s="50"/>
      <c r="B81" s="50"/>
      <c r="C81" s="51"/>
      <c r="D81" s="51"/>
      <c r="E81" s="51"/>
      <c r="F81" s="51"/>
      <c r="G81" s="42"/>
    </row>
    <row r="82" spans="1:7" x14ac:dyDescent="0.3">
      <c r="A82" s="50"/>
      <c r="B82" s="50"/>
      <c r="C82" s="51"/>
      <c r="D82" s="51"/>
      <c r="E82" s="51"/>
      <c r="F82" s="51"/>
      <c r="G82" s="42"/>
    </row>
    <row r="83" spans="1:7" x14ac:dyDescent="0.3">
      <c r="A83" s="50"/>
      <c r="B83" s="50"/>
      <c r="C83" s="51"/>
      <c r="D83" s="51"/>
      <c r="E83" s="51"/>
      <c r="F83" s="51"/>
      <c r="G83" s="42"/>
    </row>
    <row r="84" spans="1:7" x14ac:dyDescent="0.3">
      <c r="A84" s="50"/>
      <c r="B84" s="50"/>
      <c r="C84" s="51"/>
      <c r="D84" s="51"/>
      <c r="E84" s="51"/>
      <c r="F84" s="51"/>
      <c r="G84" s="42"/>
    </row>
    <row r="85" spans="1:7" x14ac:dyDescent="0.3">
      <c r="A85" s="50"/>
      <c r="B85" s="50"/>
      <c r="C85" s="51"/>
      <c r="D85" s="51"/>
      <c r="E85" s="51"/>
      <c r="F85" s="51"/>
      <c r="G85" s="42"/>
    </row>
    <row r="86" spans="1:7" x14ac:dyDescent="0.3">
      <c r="A86" s="50"/>
      <c r="B86" s="50"/>
      <c r="C86" s="51"/>
      <c r="D86" s="51"/>
      <c r="E86" s="51"/>
      <c r="F86" s="51"/>
      <c r="G86" s="42"/>
    </row>
    <row r="87" spans="1:7" x14ac:dyDescent="0.3">
      <c r="A87" s="50"/>
      <c r="B87" s="50"/>
      <c r="C87" s="51"/>
      <c r="D87" s="51"/>
      <c r="E87" s="51"/>
      <c r="F87" s="51"/>
      <c r="G87" s="42"/>
    </row>
    <row r="88" spans="1:7" x14ac:dyDescent="0.3">
      <c r="A88" s="50"/>
      <c r="B88" s="50"/>
      <c r="C88" s="51"/>
      <c r="D88" s="51"/>
      <c r="E88" s="51"/>
      <c r="F88" s="51"/>
      <c r="G88" s="42"/>
    </row>
    <row r="89" spans="1:7" x14ac:dyDescent="0.3">
      <c r="A89" s="50"/>
      <c r="B89" s="50"/>
      <c r="C89" s="51"/>
      <c r="D89" s="51"/>
      <c r="E89" s="51"/>
      <c r="F89" s="51"/>
      <c r="G89" s="42"/>
    </row>
    <row r="90" spans="1:7" x14ac:dyDescent="0.3">
      <c r="A90" s="50"/>
      <c r="B90" s="50"/>
      <c r="C90" s="51"/>
      <c r="D90" s="51"/>
      <c r="E90" s="51"/>
      <c r="F90" s="51"/>
      <c r="G90" s="42"/>
    </row>
    <row r="91" spans="1:7" x14ac:dyDescent="0.3">
      <c r="A91" s="50"/>
      <c r="B91" s="50"/>
      <c r="C91" s="51"/>
      <c r="D91" s="51"/>
      <c r="E91" s="51"/>
      <c r="F91" s="51"/>
      <c r="G91" s="42"/>
    </row>
    <row r="92" spans="1:7" x14ac:dyDescent="0.3">
      <c r="A92" s="50"/>
      <c r="B92" s="50"/>
      <c r="C92" s="51"/>
      <c r="D92" s="51"/>
      <c r="E92" s="51"/>
      <c r="F92" s="51"/>
      <c r="G92" s="42"/>
    </row>
    <row r="93" spans="1:7" x14ac:dyDescent="0.3">
      <c r="A93" s="50"/>
      <c r="B93" s="50"/>
      <c r="C93" s="51"/>
      <c r="D93" s="51"/>
      <c r="E93" s="51"/>
      <c r="F93" s="51"/>
      <c r="G93" s="42"/>
    </row>
    <row r="94" spans="1:7" x14ac:dyDescent="0.3">
      <c r="A94" s="50"/>
      <c r="B94" s="50"/>
      <c r="C94" s="51"/>
      <c r="D94" s="51"/>
      <c r="E94" s="51"/>
      <c r="F94" s="51"/>
      <c r="G94" s="42"/>
    </row>
    <row r="95" spans="1:7" x14ac:dyDescent="0.3">
      <c r="A95" s="50"/>
      <c r="B95" s="50"/>
      <c r="C95" s="51"/>
      <c r="D95" s="51"/>
      <c r="E95" s="51"/>
      <c r="F95" s="51"/>
      <c r="G95" s="42"/>
    </row>
    <row r="96" spans="1:7" x14ac:dyDescent="0.3">
      <c r="A96" s="50"/>
      <c r="B96" s="50"/>
      <c r="C96" s="51"/>
      <c r="D96" s="51"/>
      <c r="E96" s="51"/>
      <c r="F96" s="51"/>
      <c r="G96" s="42"/>
    </row>
    <row r="97" spans="1:7" x14ac:dyDescent="0.3">
      <c r="A97" s="50"/>
      <c r="B97" s="50"/>
      <c r="C97" s="51"/>
      <c r="D97" s="51"/>
      <c r="E97" s="51"/>
      <c r="F97" s="51"/>
      <c r="G97"/>
    </row>
    <row r="98" spans="1:7" x14ac:dyDescent="0.3">
      <c r="A98" s="50"/>
      <c r="B98" s="50"/>
      <c r="C98" s="51"/>
      <c r="D98" s="51"/>
      <c r="E98" s="51"/>
      <c r="F98" s="51"/>
      <c r="G98" s="42"/>
    </row>
    <row r="99" spans="1:7" x14ac:dyDescent="0.3">
      <c r="A99" s="50"/>
      <c r="B99" s="50"/>
      <c r="C99" s="51"/>
      <c r="D99" s="51"/>
      <c r="E99" s="51"/>
      <c r="F99" s="51"/>
      <c r="G99" s="42"/>
    </row>
    <row r="100" spans="1:7" x14ac:dyDescent="0.3">
      <c r="A100" s="50"/>
      <c r="B100" s="50"/>
      <c r="C100" s="51"/>
      <c r="D100" s="51"/>
      <c r="E100" s="51"/>
      <c r="F100" s="51"/>
      <c r="G100" s="42"/>
    </row>
    <row r="101" spans="1:7" x14ac:dyDescent="0.3">
      <c r="A101" s="50"/>
      <c r="B101" s="50"/>
      <c r="C101" s="51"/>
      <c r="D101" s="51"/>
      <c r="E101" s="51"/>
      <c r="F101" s="51"/>
      <c r="G101" s="42"/>
    </row>
    <row r="102" spans="1:7" x14ac:dyDescent="0.3">
      <c r="A102" s="50"/>
      <c r="B102" s="50"/>
      <c r="C102" s="51"/>
      <c r="D102" s="51"/>
      <c r="E102" s="51"/>
      <c r="F102" s="51"/>
      <c r="G102" s="42"/>
    </row>
    <row r="103" spans="1:7" x14ac:dyDescent="0.3">
      <c r="A103" s="50"/>
      <c r="B103" s="50"/>
      <c r="C103" s="51"/>
      <c r="D103" s="51"/>
      <c r="E103" s="51"/>
      <c r="F103" s="51"/>
      <c r="G103" s="42"/>
    </row>
    <row r="104" spans="1:7" x14ac:dyDescent="0.3">
      <c r="A104" s="50"/>
      <c r="B104" s="50"/>
      <c r="C104" s="51"/>
      <c r="D104" s="51"/>
      <c r="E104" s="51"/>
      <c r="F104" s="51"/>
      <c r="G104" s="42"/>
    </row>
    <row r="105" spans="1:7" x14ac:dyDescent="0.3">
      <c r="A105" s="50"/>
      <c r="B105" s="50"/>
      <c r="C105" s="51"/>
      <c r="D105" s="51"/>
      <c r="E105" s="51"/>
      <c r="F105" s="51"/>
      <c r="G105" s="42"/>
    </row>
    <row r="106" spans="1:7" x14ac:dyDescent="0.3">
      <c r="A106" s="50"/>
      <c r="B106" s="50"/>
      <c r="C106" s="51"/>
      <c r="D106" s="51"/>
      <c r="E106" s="51"/>
      <c r="F106" s="51"/>
      <c r="G106" s="42"/>
    </row>
    <row r="107" spans="1:7" x14ac:dyDescent="0.3">
      <c r="A107" s="50"/>
      <c r="B107" s="50"/>
      <c r="C107" s="51"/>
      <c r="D107" s="51"/>
      <c r="E107" s="51"/>
      <c r="F107" s="51"/>
      <c r="G107" s="42"/>
    </row>
    <row r="108" spans="1:7" x14ac:dyDescent="0.3">
      <c r="A108" s="50"/>
      <c r="B108" s="50"/>
      <c r="C108" s="51"/>
      <c r="D108" s="51"/>
      <c r="E108" s="51"/>
      <c r="F108" s="51"/>
      <c r="G108" s="42"/>
    </row>
    <row r="109" spans="1:7" x14ac:dyDescent="0.3">
      <c r="A109" s="50"/>
      <c r="B109" s="50"/>
      <c r="C109" s="51"/>
      <c r="D109" s="51"/>
      <c r="E109" s="51"/>
      <c r="F109" s="51"/>
      <c r="G109" s="42"/>
    </row>
    <row r="110" spans="1:7" x14ac:dyDescent="0.3">
      <c r="A110" s="50"/>
      <c r="B110" s="50"/>
      <c r="C110" s="51"/>
      <c r="D110" s="51"/>
      <c r="E110" s="51"/>
      <c r="F110" s="51"/>
      <c r="G110" s="42"/>
    </row>
    <row r="111" spans="1:7" x14ac:dyDescent="0.3">
      <c r="A111" s="50"/>
      <c r="B111" s="50"/>
      <c r="C111" s="51"/>
      <c r="D111" s="51"/>
      <c r="E111" s="51"/>
      <c r="F111" s="51"/>
      <c r="G111" s="42"/>
    </row>
    <row r="112" spans="1:7" x14ac:dyDescent="0.3">
      <c r="A112" s="50"/>
      <c r="B112" s="50"/>
      <c r="C112" s="51"/>
      <c r="D112" s="51"/>
      <c r="E112" s="51"/>
      <c r="F112" s="51"/>
      <c r="G112" s="42"/>
    </row>
    <row r="113" spans="1:7" x14ac:dyDescent="0.3">
      <c r="A113" s="50"/>
      <c r="B113" s="50"/>
      <c r="C113" s="51"/>
      <c r="D113" s="51"/>
      <c r="E113" s="51"/>
      <c r="F113" s="51"/>
      <c r="G113" s="42"/>
    </row>
    <row r="114" spans="1:7" x14ac:dyDescent="0.3">
      <c r="A114" s="50"/>
      <c r="B114" s="50"/>
      <c r="C114" s="51"/>
      <c r="D114" s="51"/>
      <c r="E114" s="51"/>
      <c r="F114" s="51"/>
      <c r="G114" s="42"/>
    </row>
    <row r="115" spans="1:7" x14ac:dyDescent="0.3">
      <c r="A115" s="50"/>
      <c r="B115" s="50"/>
      <c r="C115" s="51"/>
      <c r="D115" s="51"/>
      <c r="E115" s="51"/>
      <c r="F115" s="51"/>
      <c r="G115" s="42"/>
    </row>
    <row r="116" spans="1:7" x14ac:dyDescent="0.3">
      <c r="A116" s="50"/>
      <c r="B116" s="50"/>
      <c r="C116" s="51"/>
      <c r="D116" s="51"/>
      <c r="E116" s="51"/>
      <c r="F116" s="51"/>
      <c r="G116" s="42"/>
    </row>
    <row r="117" spans="1:7" x14ac:dyDescent="0.3">
      <c r="A117" s="50"/>
      <c r="B117" s="50"/>
      <c r="C117" s="51"/>
      <c r="D117" s="51"/>
      <c r="E117" s="51"/>
      <c r="F117" s="51"/>
      <c r="G117" s="42"/>
    </row>
    <row r="118" spans="1:7" x14ac:dyDescent="0.3">
      <c r="A118" s="50"/>
      <c r="B118" s="50"/>
      <c r="C118" s="51"/>
      <c r="D118" s="51"/>
      <c r="E118" s="51"/>
      <c r="F118" s="51"/>
      <c r="G118" s="42"/>
    </row>
    <row r="119" spans="1:7" x14ac:dyDescent="0.3">
      <c r="A119" s="50"/>
      <c r="B119" s="50"/>
      <c r="C119" s="51"/>
      <c r="D119" s="51"/>
      <c r="E119" s="51"/>
      <c r="F119" s="51"/>
      <c r="G119" s="42"/>
    </row>
    <row r="120" spans="1:7" x14ac:dyDescent="0.3">
      <c r="A120" s="50"/>
      <c r="B120" s="50"/>
      <c r="C120" s="51"/>
      <c r="D120" s="51"/>
      <c r="E120" s="51"/>
      <c r="F120" s="51"/>
      <c r="G120" s="42"/>
    </row>
    <row r="121" spans="1:7" x14ac:dyDescent="0.3">
      <c r="A121" s="50"/>
      <c r="B121" s="50"/>
      <c r="C121" s="51"/>
      <c r="D121" s="51"/>
      <c r="E121" s="51"/>
      <c r="F121" s="51"/>
      <c r="G121" s="42"/>
    </row>
    <row r="122" spans="1:7" x14ac:dyDescent="0.3">
      <c r="A122" s="50"/>
      <c r="B122" s="50"/>
      <c r="C122" s="51"/>
      <c r="D122" s="51"/>
      <c r="E122" s="51"/>
      <c r="F122" s="51"/>
      <c r="G122" s="42"/>
    </row>
    <row r="123" spans="1:7" x14ac:dyDescent="0.3">
      <c r="A123" s="50"/>
      <c r="B123" s="50"/>
      <c r="C123" s="51"/>
      <c r="D123" s="51"/>
      <c r="E123" s="51"/>
      <c r="F123" s="51"/>
      <c r="G123" s="42"/>
    </row>
    <row r="124" spans="1:7" x14ac:dyDescent="0.3">
      <c r="A124" s="50"/>
      <c r="B124" s="50"/>
      <c r="C124" s="51"/>
      <c r="D124" s="51"/>
      <c r="E124" s="51"/>
      <c r="F124" s="51"/>
      <c r="G124" s="42"/>
    </row>
    <row r="125" spans="1:7" x14ac:dyDescent="0.3">
      <c r="A125" s="50"/>
      <c r="B125" s="50"/>
      <c r="C125" s="51"/>
      <c r="D125" s="51"/>
      <c r="E125" s="51"/>
      <c r="F125" s="51"/>
      <c r="G125" s="42"/>
    </row>
    <row r="126" spans="1:7" x14ac:dyDescent="0.3">
      <c r="A126" s="50"/>
      <c r="B126" s="50"/>
      <c r="C126" s="51"/>
      <c r="D126" s="51"/>
      <c r="E126" s="51"/>
      <c r="F126" s="51"/>
      <c r="G126" s="42"/>
    </row>
    <row r="127" spans="1:7" x14ac:dyDescent="0.3">
      <c r="A127" s="50"/>
      <c r="B127" s="50"/>
      <c r="C127" s="51"/>
      <c r="D127" s="51"/>
      <c r="E127" s="51"/>
      <c r="F127" s="51"/>
      <c r="G127" s="42"/>
    </row>
    <row r="128" spans="1:7" x14ac:dyDescent="0.3">
      <c r="A128" s="50"/>
      <c r="B128" s="50"/>
      <c r="C128" s="51"/>
      <c r="D128" s="51"/>
      <c r="E128" s="51"/>
      <c r="F128" s="51"/>
      <c r="G128" s="42"/>
    </row>
    <row r="129" spans="1:7" x14ac:dyDescent="0.3">
      <c r="A129" s="50"/>
      <c r="B129" s="50"/>
      <c r="C129" s="51"/>
      <c r="D129" s="51"/>
      <c r="E129" s="51"/>
      <c r="F129" s="51"/>
      <c r="G129" s="42"/>
    </row>
    <row r="130" spans="1:7" x14ac:dyDescent="0.3">
      <c r="A130" s="50"/>
      <c r="B130" s="50"/>
      <c r="C130" s="51"/>
      <c r="D130" s="51"/>
      <c r="E130" s="51"/>
      <c r="F130" s="51"/>
      <c r="G130" s="42"/>
    </row>
    <row r="131" spans="1:7" x14ac:dyDescent="0.3">
      <c r="A131" s="50"/>
      <c r="B131" s="50"/>
      <c r="C131" s="51"/>
      <c r="D131" s="51"/>
      <c r="E131" s="51"/>
      <c r="F131" s="51"/>
      <c r="G131" s="42"/>
    </row>
    <row r="132" spans="1:7" x14ac:dyDescent="0.3">
      <c r="A132" s="50"/>
      <c r="B132" s="50"/>
      <c r="C132" s="51"/>
      <c r="D132" s="51"/>
      <c r="E132" s="51"/>
      <c r="F132" s="51"/>
      <c r="G132" s="42"/>
    </row>
    <row r="133" spans="1:7" x14ac:dyDescent="0.3">
      <c r="A133" s="50"/>
      <c r="B133" s="50"/>
      <c r="C133" s="51"/>
      <c r="D133" s="51"/>
      <c r="E133" s="51"/>
      <c r="F133" s="51"/>
      <c r="G133" s="42"/>
    </row>
    <row r="134" spans="1:7" x14ac:dyDescent="0.3">
      <c r="A134" s="50"/>
      <c r="B134" s="50"/>
      <c r="C134" s="51"/>
      <c r="D134" s="51"/>
      <c r="E134" s="51"/>
      <c r="F134" s="51"/>
      <c r="G134" s="42"/>
    </row>
    <row r="135" spans="1:7" x14ac:dyDescent="0.3">
      <c r="A135" s="50"/>
      <c r="B135" s="50"/>
      <c r="C135" s="51"/>
      <c r="D135" s="51"/>
      <c r="E135" s="51"/>
      <c r="F135" s="51"/>
      <c r="G135"/>
    </row>
    <row r="136" spans="1:7" x14ac:dyDescent="0.3">
      <c r="A136" s="50"/>
      <c r="B136" s="50"/>
      <c r="C136" s="51"/>
      <c r="D136" s="51"/>
      <c r="E136" s="51"/>
      <c r="F136" s="51"/>
      <c r="G136" s="42"/>
    </row>
    <row r="137" spans="1:7" x14ac:dyDescent="0.3">
      <c r="A137" s="50"/>
      <c r="B137" s="50"/>
      <c r="C137" s="51"/>
      <c r="D137" s="51"/>
      <c r="E137" s="51"/>
      <c r="F137" s="51"/>
      <c r="G137" s="42"/>
    </row>
    <row r="138" spans="1:7" x14ac:dyDescent="0.3">
      <c r="A138" s="50"/>
      <c r="B138" s="50"/>
      <c r="C138" s="51"/>
      <c r="D138" s="51"/>
      <c r="E138" s="51"/>
      <c r="F138" s="51"/>
      <c r="G138" s="42"/>
    </row>
    <row r="139" spans="1:7" x14ac:dyDescent="0.3">
      <c r="A139" s="50"/>
      <c r="B139" s="50"/>
      <c r="C139" s="51"/>
      <c r="D139" s="51"/>
      <c r="E139" s="51"/>
      <c r="F139" s="51"/>
      <c r="G139" s="42"/>
    </row>
    <row r="140" spans="1:7" x14ac:dyDescent="0.3">
      <c r="A140" s="50"/>
      <c r="B140" s="50"/>
      <c r="C140" s="51"/>
      <c r="D140" s="51"/>
      <c r="E140" s="51"/>
      <c r="F140" s="51"/>
      <c r="G140" s="42"/>
    </row>
    <row r="141" spans="1:7" x14ac:dyDescent="0.3">
      <c r="A141" s="50"/>
      <c r="B141" s="50"/>
      <c r="C141" s="51"/>
      <c r="D141" s="51"/>
      <c r="E141" s="51"/>
      <c r="F141" s="51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3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40</v>
      </c>
      <c r="C3" s="3"/>
      <c r="D3" s="4"/>
      <c r="E3" s="39">
        <f t="shared" ref="E3:E36" ca="1" si="0">VLOOKUP($B3,FinalDeal_Vlookup,2,0)</f>
        <v>2394</v>
      </c>
      <c r="F3" s="38">
        <f t="shared" ref="F3:F36" ca="1" si="1">VLOOKUP($B3,FinalDeal_Vlookup,3,0)</f>
        <v>0</v>
      </c>
      <c r="G3" s="38">
        <v>0</v>
      </c>
      <c r="H3" s="38">
        <f t="shared" ref="H3:H36" ca="1" si="2">VLOOKUP($B3,FinalDeal_Vlookup,4,0)</f>
        <v>1075</v>
      </c>
      <c r="I3" s="38">
        <v>0</v>
      </c>
      <c r="J3" s="38">
        <v>0</v>
      </c>
      <c r="K3" s="38">
        <v>0</v>
      </c>
      <c r="L3" s="38">
        <v>0</v>
      </c>
      <c r="M3" s="40">
        <f t="shared" ref="M3:M36" ca="1" si="3">VLOOKUP($B3,FinalDeal_Vlookup,5,0)</f>
        <v>1319</v>
      </c>
    </row>
    <row r="4" spans="1:13" x14ac:dyDescent="0.3">
      <c r="A4" s="16"/>
      <c r="B4" s="4" t="s">
        <v>81</v>
      </c>
      <c r="C4" s="3"/>
      <c r="D4" s="4"/>
      <c r="E4" s="39">
        <f t="shared" ca="1" si="0"/>
        <v>1412</v>
      </c>
      <c r="F4" s="38">
        <f t="shared" ca="1" si="1"/>
        <v>0</v>
      </c>
      <c r="G4" s="38">
        <v>0</v>
      </c>
      <c r="H4" s="38">
        <f t="shared" ca="1" si="2"/>
        <v>377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1035</v>
      </c>
    </row>
    <row r="5" spans="1:13" x14ac:dyDescent="0.3">
      <c r="A5" s="16"/>
      <c r="B5" s="4" t="s">
        <v>82</v>
      </c>
      <c r="C5" s="3"/>
      <c r="D5" s="4"/>
      <c r="E5" s="39">
        <f t="shared" ca="1" si="0"/>
        <v>210</v>
      </c>
      <c r="F5" s="38">
        <f t="shared" ca="1" si="1"/>
        <v>0</v>
      </c>
      <c r="G5" s="38">
        <v>0</v>
      </c>
      <c r="H5" s="38">
        <f t="shared" ca="1" si="2"/>
        <v>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210</v>
      </c>
    </row>
    <row r="6" spans="1:13" x14ac:dyDescent="0.3">
      <c r="A6" s="16"/>
      <c r="B6" s="4" t="s">
        <v>85</v>
      </c>
      <c r="C6" s="3"/>
      <c r="D6" s="4"/>
      <c r="E6" s="39">
        <f t="shared" ca="1" si="0"/>
        <v>79</v>
      </c>
      <c r="F6" s="38">
        <f t="shared" ca="1" si="1"/>
        <v>0</v>
      </c>
      <c r="G6" s="38">
        <v>0</v>
      </c>
      <c r="H6" s="38">
        <f t="shared" ca="1" si="2"/>
        <v>48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31</v>
      </c>
    </row>
    <row r="7" spans="1:13" x14ac:dyDescent="0.3">
      <c r="A7" s="16"/>
      <c r="B7" s="4" t="s">
        <v>86</v>
      </c>
      <c r="C7" s="3"/>
      <c r="D7" s="4"/>
      <c r="E7" s="39">
        <f t="shared" ca="1" si="0"/>
        <v>1440</v>
      </c>
      <c r="F7" s="38">
        <f t="shared" ca="1" si="1"/>
        <v>0</v>
      </c>
      <c r="G7" s="38">
        <v>0</v>
      </c>
      <c r="H7" s="38">
        <f t="shared" ca="1" si="2"/>
        <v>455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985</v>
      </c>
    </row>
    <row r="8" spans="1:13" x14ac:dyDescent="0.3">
      <c r="A8" s="16"/>
      <c r="B8" s="4" t="s">
        <v>87</v>
      </c>
      <c r="C8" s="3"/>
      <c r="D8" s="4"/>
      <c r="E8" s="39">
        <f t="shared" ca="1" si="0"/>
        <v>780</v>
      </c>
      <c r="F8" s="38">
        <f t="shared" ca="1" si="1"/>
        <v>0</v>
      </c>
      <c r="G8" s="38">
        <v>0</v>
      </c>
      <c r="H8" s="38">
        <f t="shared" ca="1" si="2"/>
        <v>55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725</v>
      </c>
    </row>
    <row r="9" spans="1:13" x14ac:dyDescent="0.3">
      <c r="A9" s="16"/>
      <c r="B9" s="4" t="s">
        <v>88</v>
      </c>
      <c r="C9" s="3"/>
      <c r="D9" s="4"/>
      <c r="E9" s="39">
        <f t="shared" ca="1" si="0"/>
        <v>0</v>
      </c>
      <c r="F9" s="38">
        <f t="shared" ca="1" si="1"/>
        <v>0</v>
      </c>
      <c r="G9" s="38">
        <v>0</v>
      </c>
      <c r="H9" s="38">
        <f t="shared" ca="1" si="2"/>
        <v>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0</v>
      </c>
    </row>
    <row r="10" spans="1:13" x14ac:dyDescent="0.3">
      <c r="A10" s="16"/>
      <c r="B10" s="4" t="s">
        <v>89</v>
      </c>
      <c r="C10" s="3"/>
      <c r="D10" s="4"/>
      <c r="E10" s="39">
        <f t="shared" ca="1" si="0"/>
        <v>80</v>
      </c>
      <c r="F10" s="38">
        <f t="shared" ca="1" si="1"/>
        <v>0</v>
      </c>
      <c r="G10" s="38">
        <v>0</v>
      </c>
      <c r="H10" s="38">
        <f t="shared" ca="1" si="2"/>
        <v>80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</v>
      </c>
    </row>
    <row r="11" spans="1:13" x14ac:dyDescent="0.3">
      <c r="A11" s="16"/>
      <c r="B11" s="4" t="s">
        <v>94</v>
      </c>
      <c r="C11" s="3"/>
      <c r="D11" s="4"/>
      <c r="E11" s="39">
        <f t="shared" ca="1" si="0"/>
        <v>3150</v>
      </c>
      <c r="F11" s="38">
        <f t="shared" ca="1" si="1"/>
        <v>0</v>
      </c>
      <c r="G11" s="38">
        <v>0</v>
      </c>
      <c r="H11" s="38">
        <f t="shared" ca="1" si="2"/>
        <v>2065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1085</v>
      </c>
    </row>
    <row r="12" spans="1:13" x14ac:dyDescent="0.3">
      <c r="A12" s="16"/>
      <c r="B12" s="4" t="s">
        <v>96</v>
      </c>
      <c r="C12" s="3"/>
      <c r="D12" s="4"/>
      <c r="E12" s="39">
        <f t="shared" ca="1" si="0"/>
        <v>6360</v>
      </c>
      <c r="F12" s="38">
        <f t="shared" ca="1" si="1"/>
        <v>0</v>
      </c>
      <c r="G12" s="38">
        <v>0</v>
      </c>
      <c r="H12" s="38">
        <f t="shared" ca="1" si="2"/>
        <v>550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5810</v>
      </c>
    </row>
    <row r="13" spans="1:13" x14ac:dyDescent="0.3">
      <c r="A13" s="16"/>
      <c r="B13" s="4" t="s">
        <v>104</v>
      </c>
      <c r="C13" s="3"/>
      <c r="D13" s="4"/>
      <c r="E13" s="39">
        <f t="shared" ca="1" si="0"/>
        <v>1670</v>
      </c>
      <c r="F13" s="38">
        <f t="shared" ca="1" si="1"/>
        <v>0</v>
      </c>
      <c r="G13" s="38">
        <v>0</v>
      </c>
      <c r="H13" s="38">
        <f t="shared" ca="1" si="2"/>
        <v>40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1630</v>
      </c>
    </row>
    <row r="14" spans="1:13" x14ac:dyDescent="0.3">
      <c r="A14" s="16"/>
      <c r="B14" s="4" t="s">
        <v>109</v>
      </c>
      <c r="C14" s="3"/>
      <c r="D14" s="4"/>
      <c r="E14" s="39">
        <f t="shared" ca="1" si="0"/>
        <v>0</v>
      </c>
      <c r="F14" s="38">
        <f t="shared" ca="1" si="1"/>
        <v>120</v>
      </c>
      <c r="G14" s="38">
        <v>0</v>
      </c>
      <c r="H14" s="38">
        <f t="shared" ca="1" si="2"/>
        <v>0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120</v>
      </c>
    </row>
    <row r="15" spans="1:13" x14ac:dyDescent="0.3">
      <c r="A15" s="16"/>
      <c r="B15" s="4" t="s">
        <v>111</v>
      </c>
      <c r="C15" s="3"/>
      <c r="D15" s="4"/>
      <c r="E15" s="39">
        <f t="shared" ca="1" si="0"/>
        <v>288</v>
      </c>
      <c r="F15" s="38">
        <f t="shared" ca="1" si="1"/>
        <v>0</v>
      </c>
      <c r="G15" s="38">
        <v>0</v>
      </c>
      <c r="H15" s="38">
        <f t="shared" ca="1" si="2"/>
        <v>75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213</v>
      </c>
    </row>
    <row r="16" spans="1:13" x14ac:dyDescent="0.3">
      <c r="A16" s="16"/>
      <c r="B16" s="4" t="s">
        <v>39</v>
      </c>
      <c r="C16" s="3"/>
      <c r="D16" s="4"/>
      <c r="E16" s="39">
        <f t="shared" ca="1" si="0"/>
        <v>150</v>
      </c>
      <c r="F16" s="38">
        <f t="shared" ca="1" si="1"/>
        <v>0</v>
      </c>
      <c r="G16" s="38">
        <v>0</v>
      </c>
      <c r="H16" s="38">
        <f t="shared" ca="1" si="2"/>
        <v>150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0</v>
      </c>
    </row>
    <row r="17" spans="1:13" x14ac:dyDescent="0.3">
      <c r="A17" s="16"/>
      <c r="B17" s="4" t="s">
        <v>92</v>
      </c>
      <c r="C17" s="3"/>
      <c r="D17" s="4"/>
      <c r="E17" s="39">
        <f t="shared" ca="1" si="0"/>
        <v>960</v>
      </c>
      <c r="F17" s="38">
        <f t="shared" ca="1" si="1"/>
        <v>0</v>
      </c>
      <c r="G17" s="38">
        <v>0</v>
      </c>
      <c r="H17" s="38">
        <f t="shared" ca="1" si="2"/>
        <v>210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750</v>
      </c>
    </row>
    <row r="18" spans="1:13" x14ac:dyDescent="0.3">
      <c r="A18" s="16"/>
      <c r="B18" s="4" t="s">
        <v>99</v>
      </c>
      <c r="C18" s="3"/>
      <c r="D18" s="4"/>
      <c r="E18" s="39">
        <f t="shared" ca="1" si="0"/>
        <v>325</v>
      </c>
      <c r="F18" s="38">
        <f t="shared" ca="1" si="1"/>
        <v>0</v>
      </c>
      <c r="G18" s="38">
        <v>0</v>
      </c>
      <c r="H18" s="38">
        <f t="shared" ca="1" si="2"/>
        <v>48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277</v>
      </c>
    </row>
    <row r="19" spans="1:13" x14ac:dyDescent="0.3">
      <c r="A19" s="16"/>
      <c r="B19" s="4" t="s">
        <v>102</v>
      </c>
      <c r="C19" s="3"/>
      <c r="D19" s="4"/>
      <c r="E19" s="39">
        <f t="shared" ca="1" si="0"/>
        <v>203</v>
      </c>
      <c r="F19" s="38">
        <f t="shared" ca="1" si="1"/>
        <v>100</v>
      </c>
      <c r="G19" s="38">
        <v>0</v>
      </c>
      <c r="H19" s="38">
        <f t="shared" ca="1" si="2"/>
        <v>195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108</v>
      </c>
    </row>
    <row r="20" spans="1:13" x14ac:dyDescent="0.3">
      <c r="A20" s="16"/>
      <c r="B20" s="4" t="s">
        <v>93</v>
      </c>
      <c r="C20" s="3"/>
      <c r="D20" s="4"/>
      <c r="E20" s="39">
        <f t="shared" ca="1" si="0"/>
        <v>0</v>
      </c>
      <c r="F20" s="38">
        <f t="shared" ca="1" si="1"/>
        <v>100</v>
      </c>
      <c r="G20" s="38">
        <v>0</v>
      </c>
      <c r="H20" s="38">
        <f t="shared" ca="1" si="2"/>
        <v>0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100</v>
      </c>
    </row>
    <row r="21" spans="1:13" x14ac:dyDescent="0.3">
      <c r="A21" s="16"/>
      <c r="B21" s="4" t="s">
        <v>95</v>
      </c>
      <c r="C21" s="3"/>
      <c r="D21" s="4"/>
      <c r="E21" s="39">
        <f t="shared" ca="1" si="0"/>
        <v>119</v>
      </c>
      <c r="F21" s="38">
        <f t="shared" ca="1" si="1"/>
        <v>0</v>
      </c>
      <c r="G21" s="38">
        <v>0</v>
      </c>
      <c r="H21" s="38">
        <f t="shared" ca="1" si="2"/>
        <v>10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109</v>
      </c>
    </row>
    <row r="22" spans="1:13" x14ac:dyDescent="0.3">
      <c r="A22" s="16"/>
      <c r="B22" s="4" t="s">
        <v>97</v>
      </c>
      <c r="C22" s="3"/>
      <c r="D22" s="4"/>
      <c r="E22" s="39">
        <f t="shared" ca="1" si="0"/>
        <v>124</v>
      </c>
      <c r="F22" s="38">
        <f t="shared" ca="1" si="1"/>
        <v>0</v>
      </c>
      <c r="G22" s="38">
        <v>0</v>
      </c>
      <c r="H22" s="38">
        <f t="shared" ca="1" si="2"/>
        <v>115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9</v>
      </c>
    </row>
    <row r="23" spans="1:13" x14ac:dyDescent="0.3">
      <c r="A23" s="16"/>
      <c r="B23" s="4" t="s">
        <v>105</v>
      </c>
      <c r="C23" s="3"/>
      <c r="D23" s="4"/>
      <c r="E23" s="39">
        <f t="shared" ca="1" si="0"/>
        <v>110</v>
      </c>
      <c r="F23" s="38">
        <f t="shared" ca="1" si="1"/>
        <v>0</v>
      </c>
      <c r="G23" s="38">
        <v>0</v>
      </c>
      <c r="H23" s="38">
        <f t="shared" ca="1" si="2"/>
        <v>0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110</v>
      </c>
    </row>
    <row r="24" spans="1:13" x14ac:dyDescent="0.3">
      <c r="A24" s="16"/>
      <c r="B24" s="4" t="s">
        <v>108</v>
      </c>
      <c r="C24" s="3"/>
      <c r="D24" s="4"/>
      <c r="E24" s="39">
        <f t="shared" ca="1" si="0"/>
        <v>24</v>
      </c>
      <c r="F24" s="38">
        <f t="shared" ca="1" si="1"/>
        <v>0</v>
      </c>
      <c r="G24" s="38">
        <v>0</v>
      </c>
      <c r="H24" s="38">
        <f t="shared" ca="1" si="2"/>
        <v>0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24</v>
      </c>
    </row>
    <row r="25" spans="1:13" x14ac:dyDescent="0.3">
      <c r="A25" s="16"/>
      <c r="B25" s="4" t="s">
        <v>110</v>
      </c>
      <c r="C25" s="3"/>
      <c r="D25" s="4"/>
      <c r="E25" s="39">
        <f t="shared" ca="1" si="0"/>
        <v>50</v>
      </c>
      <c r="F25" s="38">
        <f t="shared" ca="1" si="1"/>
        <v>0</v>
      </c>
      <c r="G25" s="38">
        <v>0</v>
      </c>
      <c r="H25" s="38">
        <f t="shared" ca="1" si="2"/>
        <v>0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50</v>
      </c>
    </row>
    <row r="26" spans="1:13" x14ac:dyDescent="0.3">
      <c r="A26" s="16"/>
      <c r="B26" s="4" t="s">
        <v>83</v>
      </c>
      <c r="C26" s="3"/>
      <c r="D26" s="4"/>
      <c r="E26" s="39">
        <f t="shared" ca="1" si="0"/>
        <v>0</v>
      </c>
      <c r="F26" s="38">
        <f t="shared" ca="1" si="1"/>
        <v>5000</v>
      </c>
      <c r="G26" s="38">
        <v>0</v>
      </c>
      <c r="H26" s="38">
        <f t="shared" ca="1" si="2"/>
        <v>490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4510</v>
      </c>
    </row>
    <row r="27" spans="1:13" x14ac:dyDescent="0.3">
      <c r="A27" s="16"/>
      <c r="B27" s="4" t="s">
        <v>84</v>
      </c>
      <c r="C27" s="3"/>
      <c r="D27" s="4"/>
      <c r="E27" s="39">
        <f t="shared" ca="1" si="0"/>
        <v>213</v>
      </c>
      <c r="F27" s="38">
        <f t="shared" ca="1" si="1"/>
        <v>0</v>
      </c>
      <c r="G27" s="38">
        <v>0</v>
      </c>
      <c r="H27" s="38">
        <f t="shared" ca="1" si="2"/>
        <v>80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133</v>
      </c>
    </row>
    <row r="28" spans="1:13" x14ac:dyDescent="0.3">
      <c r="A28" s="16"/>
      <c r="B28" s="4" t="s">
        <v>90</v>
      </c>
      <c r="C28" s="3"/>
      <c r="D28" s="4"/>
      <c r="E28" s="39">
        <f t="shared" ca="1" si="0"/>
        <v>903</v>
      </c>
      <c r="F28" s="38">
        <f t="shared" ca="1" si="1"/>
        <v>500</v>
      </c>
      <c r="G28" s="38">
        <v>0</v>
      </c>
      <c r="H28" s="38">
        <f t="shared" ca="1" si="2"/>
        <v>180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1223</v>
      </c>
    </row>
    <row r="29" spans="1:13" x14ac:dyDescent="0.3">
      <c r="A29" s="16"/>
      <c r="B29" s="4" t="s">
        <v>91</v>
      </c>
      <c r="C29" s="3"/>
      <c r="D29" s="4"/>
      <c r="E29" s="39">
        <f t="shared" ca="1" si="0"/>
        <v>0</v>
      </c>
      <c r="F29" s="38">
        <f t="shared" ca="1" si="1"/>
        <v>0</v>
      </c>
      <c r="G29" s="38">
        <v>0</v>
      </c>
      <c r="H29" s="38">
        <f t="shared" ca="1" si="2"/>
        <v>0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x14ac:dyDescent="0.3">
      <c r="A30" s="16"/>
      <c r="B30" s="4" t="s">
        <v>98</v>
      </c>
      <c r="C30" s="3"/>
      <c r="D30" s="4"/>
      <c r="E30" s="39">
        <f t="shared" ca="1" si="0"/>
        <v>90</v>
      </c>
      <c r="F30" s="38">
        <f t="shared" ca="1" si="1"/>
        <v>0</v>
      </c>
      <c r="G30" s="38">
        <v>0</v>
      </c>
      <c r="H30" s="38">
        <f t="shared" ca="1" si="2"/>
        <v>0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90</v>
      </c>
    </row>
    <row r="31" spans="1:13" x14ac:dyDescent="0.3">
      <c r="A31" s="16"/>
      <c r="B31" s="4" t="s">
        <v>100</v>
      </c>
      <c r="C31" s="3"/>
      <c r="D31" s="4"/>
      <c r="E31" s="39">
        <f t="shared" ca="1" si="0"/>
        <v>6930</v>
      </c>
      <c r="F31" s="38">
        <f t="shared" ca="1" si="1"/>
        <v>1000</v>
      </c>
      <c r="G31" s="38">
        <v>0</v>
      </c>
      <c r="H31" s="38">
        <f t="shared" ca="1" si="2"/>
        <v>6305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1625</v>
      </c>
    </row>
    <row r="32" spans="1:13" x14ac:dyDescent="0.3">
      <c r="A32" s="16"/>
      <c r="B32" s="4" t="s">
        <v>101</v>
      </c>
      <c r="C32" s="3"/>
      <c r="D32" s="4"/>
      <c r="E32" s="39">
        <f t="shared" ca="1" si="0"/>
        <v>748</v>
      </c>
      <c r="F32" s="38">
        <f t="shared" ca="1" si="1"/>
        <v>0</v>
      </c>
      <c r="G32" s="38">
        <v>0</v>
      </c>
      <c r="H32" s="38">
        <f t="shared" ca="1" si="2"/>
        <v>415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333</v>
      </c>
    </row>
    <row r="33" spans="1:13" x14ac:dyDescent="0.3">
      <c r="A33" s="16"/>
      <c r="B33" s="4" t="s">
        <v>103</v>
      </c>
      <c r="C33" s="3"/>
      <c r="D33" s="4"/>
      <c r="E33" s="39">
        <f t="shared" ca="1" si="0"/>
        <v>1201</v>
      </c>
      <c r="F33" s="38">
        <f t="shared" ca="1" si="1"/>
        <v>0</v>
      </c>
      <c r="G33" s="38">
        <v>0</v>
      </c>
      <c r="H33" s="38">
        <f t="shared" ca="1" si="2"/>
        <v>602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599</v>
      </c>
    </row>
    <row r="34" spans="1:13" x14ac:dyDescent="0.3">
      <c r="A34" s="16"/>
      <c r="B34" s="4" t="s">
        <v>106</v>
      </c>
      <c r="C34" s="3"/>
      <c r="D34" s="4"/>
      <c r="E34" s="39">
        <f t="shared" ca="1" si="0"/>
        <v>25</v>
      </c>
      <c r="F34" s="38">
        <f t="shared" ca="1" si="1"/>
        <v>0</v>
      </c>
      <c r="G34" s="38">
        <v>0</v>
      </c>
      <c r="H34" s="38">
        <f t="shared" ca="1" si="2"/>
        <v>25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0</v>
      </c>
    </row>
    <row r="35" spans="1:13" x14ac:dyDescent="0.3">
      <c r="A35" s="16"/>
      <c r="B35" s="4" t="s">
        <v>107</v>
      </c>
      <c r="C35" s="3"/>
      <c r="D35" s="4"/>
      <c r="E35" s="39">
        <f t="shared" ca="1" si="0"/>
        <v>1143</v>
      </c>
      <c r="F35" s="38">
        <f t="shared" ca="1" si="1"/>
        <v>2500</v>
      </c>
      <c r="G35" s="38">
        <v>0</v>
      </c>
      <c r="H35" s="38">
        <f t="shared" ca="1" si="2"/>
        <v>280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3363</v>
      </c>
    </row>
    <row r="36" spans="1:13" ht="15" thickBot="1" x14ac:dyDescent="0.35">
      <c r="A36" s="16"/>
      <c r="B36" s="4" t="s">
        <v>112</v>
      </c>
      <c r="C36" s="3"/>
      <c r="D36" s="4"/>
      <c r="E36" s="39">
        <f t="shared" ca="1" si="0"/>
        <v>0</v>
      </c>
      <c r="F36" s="38">
        <f t="shared" ca="1" si="1"/>
        <v>50</v>
      </c>
      <c r="G36" s="38">
        <v>0</v>
      </c>
      <c r="H36" s="38">
        <f t="shared" ca="1" si="2"/>
        <v>0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50</v>
      </c>
    </row>
    <row r="37" spans="1:13" ht="15" thickBot="1" x14ac:dyDescent="0.35">
      <c r="A37" s="16"/>
      <c r="B37" s="19"/>
      <c r="C37" s="18"/>
      <c r="D37" s="19" t="s">
        <v>18</v>
      </c>
      <c r="E37" s="24">
        <f ca="1">SUM(E3:E36)</f>
        <v>31181</v>
      </c>
      <c r="F37" s="24">
        <f ca="1">SUM(F3:F36)</f>
        <v>9370</v>
      </c>
      <c r="G37" s="24">
        <f>SUM(G3:G36)</f>
        <v>0</v>
      </c>
      <c r="H37" s="24">
        <f ca="1">SUM(H3:H36)</f>
        <v>13925</v>
      </c>
      <c r="I37" s="24">
        <f>SUM(I3:I36)</f>
        <v>0</v>
      </c>
      <c r="J37" s="24">
        <f>SUM(J3:J36)</f>
        <v>0</v>
      </c>
      <c r="K37" s="24">
        <f>SUM(K3:K36)</f>
        <v>0</v>
      </c>
      <c r="L37" s="24">
        <f>SUM(L3:L36)</f>
        <v>0</v>
      </c>
      <c r="M37" s="25">
        <f ca="1">SUM(M3:M36)</f>
        <v>26626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4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5" t="s">
        <v>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4.4" customHeight="1" x14ac:dyDescent="0.3">
      <c r="A3" s="65" t="s">
        <v>113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" customHeight="1" x14ac:dyDescent="0.3">
      <c r="A4" s="65" t="s">
        <v>119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4.4" customHeight="1" x14ac:dyDescent="0.3">
      <c r="A5" s="65" t="s">
        <v>25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" customHeight="1" x14ac:dyDescent="0.3">
      <c r="A6" s="64" t="s">
        <v>114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4.4" customHeight="1" x14ac:dyDescent="0.3">
      <c r="A7" s="64" t="s">
        <v>115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45" t="s">
        <v>12</v>
      </c>
      <c r="B8" s="45" t="s">
        <v>116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x14ac:dyDescent="0.3">
      <c r="A9" s="46" t="s">
        <v>117</v>
      </c>
      <c r="B9" s="47">
        <v>4054525</v>
      </c>
      <c r="C9" s="46" t="s">
        <v>40</v>
      </c>
      <c r="D9" s="47">
        <v>2394</v>
      </c>
      <c r="E9" s="47">
        <v>0</v>
      </c>
      <c r="F9" s="47">
        <v>500</v>
      </c>
      <c r="G9" s="47">
        <v>575</v>
      </c>
      <c r="H9" s="47">
        <v>0</v>
      </c>
      <c r="I9" s="47">
        <v>0</v>
      </c>
      <c r="J9" s="47">
        <v>0</v>
      </c>
      <c r="K9" s="47">
        <v>0</v>
      </c>
      <c r="L9" s="47">
        <v>1319</v>
      </c>
    </row>
    <row r="10" spans="1:12" x14ac:dyDescent="0.3">
      <c r="A10" s="46" t="s">
        <v>117</v>
      </c>
      <c r="B10" s="47">
        <v>4054525</v>
      </c>
      <c r="C10" s="46" t="s">
        <v>39</v>
      </c>
      <c r="D10" s="47">
        <v>150</v>
      </c>
      <c r="E10" s="47">
        <v>0</v>
      </c>
      <c r="F10" s="47">
        <v>0</v>
      </c>
      <c r="G10" s="47">
        <v>150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</row>
    <row r="11" spans="1:12" x14ac:dyDescent="0.3">
      <c r="A11" s="46" t="s">
        <v>117</v>
      </c>
      <c r="B11" s="47">
        <v>4054525</v>
      </c>
      <c r="C11" s="46" t="s">
        <v>81</v>
      </c>
      <c r="D11" s="47">
        <v>1412</v>
      </c>
      <c r="E11" s="47">
        <v>0</v>
      </c>
      <c r="F11" s="47">
        <v>0</v>
      </c>
      <c r="G11" s="47">
        <v>377</v>
      </c>
      <c r="H11" s="47">
        <v>0</v>
      </c>
      <c r="I11" s="47">
        <v>0</v>
      </c>
      <c r="J11" s="47">
        <v>0</v>
      </c>
      <c r="K11" s="47">
        <v>0</v>
      </c>
      <c r="L11" s="47">
        <v>1035</v>
      </c>
    </row>
    <row r="12" spans="1:12" x14ac:dyDescent="0.3">
      <c r="A12" s="46" t="s">
        <v>117</v>
      </c>
      <c r="B12" s="47">
        <v>4054525</v>
      </c>
      <c r="C12" s="46" t="s">
        <v>82</v>
      </c>
      <c r="D12" s="47">
        <v>210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210</v>
      </c>
    </row>
    <row r="13" spans="1:12" x14ac:dyDescent="0.3">
      <c r="A13" s="46" t="s">
        <v>117</v>
      </c>
      <c r="B13" s="47">
        <v>4054525</v>
      </c>
      <c r="C13" s="46" t="s">
        <v>84</v>
      </c>
      <c r="D13" s="47">
        <v>213</v>
      </c>
      <c r="E13" s="47">
        <v>0</v>
      </c>
      <c r="F13" s="47">
        <v>80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133</v>
      </c>
    </row>
    <row r="14" spans="1:12" x14ac:dyDescent="0.3">
      <c r="A14" s="46" t="s">
        <v>117</v>
      </c>
      <c r="B14" s="47">
        <v>4054525</v>
      </c>
      <c r="C14" s="46" t="s">
        <v>85</v>
      </c>
      <c r="D14" s="47">
        <v>79</v>
      </c>
      <c r="E14" s="47">
        <v>0</v>
      </c>
      <c r="F14" s="47">
        <v>0</v>
      </c>
      <c r="G14" s="47">
        <v>48</v>
      </c>
      <c r="H14" s="47">
        <v>0</v>
      </c>
      <c r="I14" s="47">
        <v>0</v>
      </c>
      <c r="J14" s="47">
        <v>0</v>
      </c>
      <c r="K14" s="47">
        <v>0</v>
      </c>
      <c r="L14" s="47">
        <v>31</v>
      </c>
    </row>
    <row r="15" spans="1:12" x14ac:dyDescent="0.3">
      <c r="A15" s="46" t="s">
        <v>117</v>
      </c>
      <c r="B15" s="47">
        <v>4054525</v>
      </c>
      <c r="C15" s="46" t="s">
        <v>87</v>
      </c>
      <c r="D15" s="47">
        <v>780</v>
      </c>
      <c r="E15" s="47">
        <v>0</v>
      </c>
      <c r="F15" s="47">
        <v>0</v>
      </c>
      <c r="G15" s="47">
        <v>55</v>
      </c>
      <c r="H15" s="47">
        <v>0</v>
      </c>
      <c r="I15" s="47">
        <v>0</v>
      </c>
      <c r="J15" s="47">
        <v>0</v>
      </c>
      <c r="K15" s="47">
        <v>0</v>
      </c>
      <c r="L15" s="47">
        <v>725</v>
      </c>
    </row>
    <row r="16" spans="1:12" x14ac:dyDescent="0.3">
      <c r="A16" s="46" t="s">
        <v>117</v>
      </c>
      <c r="B16" s="47">
        <v>4054525</v>
      </c>
      <c r="C16" s="46" t="s">
        <v>86</v>
      </c>
      <c r="D16" s="47">
        <v>1440</v>
      </c>
      <c r="E16" s="47">
        <v>0</v>
      </c>
      <c r="F16" s="47">
        <v>0</v>
      </c>
      <c r="G16" s="47">
        <v>455</v>
      </c>
      <c r="H16" s="47">
        <v>0</v>
      </c>
      <c r="I16" s="47">
        <v>0</v>
      </c>
      <c r="J16" s="47">
        <v>0</v>
      </c>
      <c r="K16" s="47">
        <v>0</v>
      </c>
      <c r="L16" s="47">
        <v>985</v>
      </c>
    </row>
    <row r="17" spans="1:12" x14ac:dyDescent="0.3">
      <c r="A17" s="46" t="s">
        <v>117</v>
      </c>
      <c r="B17" s="47">
        <v>4054525</v>
      </c>
      <c r="C17" s="46" t="s">
        <v>89</v>
      </c>
      <c r="D17" s="47">
        <v>80</v>
      </c>
      <c r="E17" s="47">
        <v>0</v>
      </c>
      <c r="F17" s="47">
        <v>0</v>
      </c>
      <c r="G17" s="47">
        <v>80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</row>
    <row r="18" spans="1:12" x14ac:dyDescent="0.3">
      <c r="A18" s="46" t="s">
        <v>117</v>
      </c>
      <c r="B18" s="47">
        <v>4054525</v>
      </c>
      <c r="C18" s="46" t="s">
        <v>93</v>
      </c>
      <c r="D18" s="47">
        <v>0</v>
      </c>
      <c r="E18" s="47">
        <v>100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100</v>
      </c>
    </row>
    <row r="19" spans="1:12" x14ac:dyDescent="0.3">
      <c r="A19" s="46" t="s">
        <v>117</v>
      </c>
      <c r="B19" s="47">
        <v>4054525</v>
      </c>
      <c r="C19" s="46" t="s">
        <v>94</v>
      </c>
      <c r="D19" s="47">
        <v>3150</v>
      </c>
      <c r="E19" s="47">
        <v>0</v>
      </c>
      <c r="F19" s="47">
        <v>1800</v>
      </c>
      <c r="G19" s="47">
        <v>265</v>
      </c>
      <c r="H19" s="47">
        <v>0</v>
      </c>
      <c r="I19" s="47">
        <v>0</v>
      </c>
      <c r="J19" s="47">
        <v>0</v>
      </c>
      <c r="K19" s="47">
        <v>0</v>
      </c>
      <c r="L19" s="47">
        <v>1085</v>
      </c>
    </row>
    <row r="20" spans="1:12" x14ac:dyDescent="0.3">
      <c r="A20" s="46" t="s">
        <v>117</v>
      </c>
      <c r="B20" s="47">
        <v>4054525</v>
      </c>
      <c r="C20" s="46" t="s">
        <v>95</v>
      </c>
      <c r="D20" s="47">
        <v>119</v>
      </c>
      <c r="E20" s="47">
        <v>0</v>
      </c>
      <c r="F20" s="47">
        <v>0</v>
      </c>
      <c r="G20" s="47">
        <v>10</v>
      </c>
      <c r="H20" s="47">
        <v>0</v>
      </c>
      <c r="I20" s="47">
        <v>0</v>
      </c>
      <c r="J20" s="47">
        <v>0</v>
      </c>
      <c r="K20" s="47">
        <v>0</v>
      </c>
      <c r="L20" s="47">
        <v>109</v>
      </c>
    </row>
    <row r="21" spans="1:12" x14ac:dyDescent="0.3">
      <c r="A21" s="46" t="s">
        <v>117</v>
      </c>
      <c r="B21" s="47">
        <v>4054525</v>
      </c>
      <c r="C21" s="46" t="s">
        <v>96</v>
      </c>
      <c r="D21" s="47">
        <v>6360</v>
      </c>
      <c r="E21" s="47">
        <v>0</v>
      </c>
      <c r="F21" s="47">
        <v>0</v>
      </c>
      <c r="G21" s="47">
        <v>550</v>
      </c>
      <c r="H21" s="47">
        <v>0</v>
      </c>
      <c r="I21" s="47">
        <v>0</v>
      </c>
      <c r="J21" s="47">
        <v>0</v>
      </c>
      <c r="K21" s="47">
        <v>0</v>
      </c>
      <c r="L21" s="47">
        <v>5810</v>
      </c>
    </row>
    <row r="22" spans="1:12" x14ac:dyDescent="0.3">
      <c r="A22" s="46" t="s">
        <v>117</v>
      </c>
      <c r="B22" s="47">
        <v>4054525</v>
      </c>
      <c r="C22" s="46" t="s">
        <v>97</v>
      </c>
      <c r="D22" s="47">
        <v>124</v>
      </c>
      <c r="E22" s="47">
        <v>0</v>
      </c>
      <c r="F22" s="47">
        <v>0</v>
      </c>
      <c r="G22" s="47">
        <v>115</v>
      </c>
      <c r="H22" s="47">
        <v>0</v>
      </c>
      <c r="I22" s="47">
        <v>0</v>
      </c>
      <c r="J22" s="47">
        <v>0</v>
      </c>
      <c r="K22" s="47">
        <v>0</v>
      </c>
      <c r="L22" s="47">
        <v>9</v>
      </c>
    </row>
    <row r="23" spans="1:12" x14ac:dyDescent="0.3">
      <c r="A23" s="46" t="s">
        <v>117</v>
      </c>
      <c r="B23" s="47">
        <v>4054525</v>
      </c>
      <c r="C23" s="46" t="s">
        <v>98</v>
      </c>
      <c r="D23" s="47">
        <v>90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90</v>
      </c>
    </row>
    <row r="24" spans="1:12" x14ac:dyDescent="0.3">
      <c r="A24" s="46" t="s">
        <v>117</v>
      </c>
      <c r="B24" s="47">
        <v>4054525</v>
      </c>
      <c r="C24" s="46" t="s">
        <v>99</v>
      </c>
      <c r="D24" s="47">
        <v>325</v>
      </c>
      <c r="E24" s="47">
        <v>0</v>
      </c>
      <c r="F24" s="47">
        <v>0</v>
      </c>
      <c r="G24" s="47">
        <v>48</v>
      </c>
      <c r="H24" s="47">
        <v>0</v>
      </c>
      <c r="I24" s="47">
        <v>0</v>
      </c>
      <c r="J24" s="47">
        <v>0</v>
      </c>
      <c r="K24" s="47">
        <v>0</v>
      </c>
      <c r="L24" s="47">
        <v>277</v>
      </c>
    </row>
    <row r="25" spans="1:12" x14ac:dyDescent="0.3">
      <c r="A25" s="46" t="s">
        <v>117</v>
      </c>
      <c r="B25" s="47">
        <v>4054525</v>
      </c>
      <c r="C25" s="46" t="s">
        <v>101</v>
      </c>
      <c r="D25" s="47">
        <v>748</v>
      </c>
      <c r="E25" s="47">
        <v>0</v>
      </c>
      <c r="F25" s="47">
        <v>0</v>
      </c>
      <c r="G25" s="47">
        <v>415</v>
      </c>
      <c r="H25" s="47">
        <v>0</v>
      </c>
      <c r="I25" s="47">
        <v>0</v>
      </c>
      <c r="J25" s="47">
        <v>0</v>
      </c>
      <c r="K25" s="47">
        <v>0</v>
      </c>
      <c r="L25" s="47">
        <v>333</v>
      </c>
    </row>
    <row r="26" spans="1:12" x14ac:dyDescent="0.3">
      <c r="A26" s="46" t="s">
        <v>117</v>
      </c>
      <c r="B26" s="47">
        <v>4054525</v>
      </c>
      <c r="C26" s="46" t="s">
        <v>100</v>
      </c>
      <c r="D26" s="47">
        <v>6930</v>
      </c>
      <c r="E26" s="47">
        <v>1000</v>
      </c>
      <c r="F26" s="47">
        <v>0</v>
      </c>
      <c r="G26" s="47">
        <v>6305</v>
      </c>
      <c r="H26" s="47">
        <v>0</v>
      </c>
      <c r="I26" s="47">
        <v>0</v>
      </c>
      <c r="J26" s="47">
        <v>0</v>
      </c>
      <c r="K26" s="47">
        <v>0</v>
      </c>
      <c r="L26" s="47">
        <v>1625</v>
      </c>
    </row>
    <row r="27" spans="1:12" x14ac:dyDescent="0.3">
      <c r="A27" s="46" t="s">
        <v>117</v>
      </c>
      <c r="B27" s="47">
        <v>4054525</v>
      </c>
      <c r="C27" s="46" t="s">
        <v>103</v>
      </c>
      <c r="D27" s="47">
        <v>1201</v>
      </c>
      <c r="E27" s="47">
        <v>0</v>
      </c>
      <c r="F27" s="47">
        <v>0</v>
      </c>
      <c r="G27" s="47">
        <v>602</v>
      </c>
      <c r="H27" s="47">
        <v>0</v>
      </c>
      <c r="I27" s="47">
        <v>0</v>
      </c>
      <c r="J27" s="47">
        <v>0</v>
      </c>
      <c r="K27" s="47">
        <v>0</v>
      </c>
      <c r="L27" s="47">
        <v>599</v>
      </c>
    </row>
    <row r="28" spans="1:12" x14ac:dyDescent="0.3">
      <c r="A28" s="46" t="s">
        <v>117</v>
      </c>
      <c r="B28" s="47">
        <v>4054525</v>
      </c>
      <c r="C28" s="46" t="s">
        <v>102</v>
      </c>
      <c r="D28" s="47">
        <v>203</v>
      </c>
      <c r="E28" s="47">
        <v>100</v>
      </c>
      <c r="F28" s="47">
        <v>0</v>
      </c>
      <c r="G28" s="47">
        <v>195</v>
      </c>
      <c r="H28" s="47">
        <v>0</v>
      </c>
      <c r="I28" s="47">
        <v>0</v>
      </c>
      <c r="J28" s="47">
        <v>0</v>
      </c>
      <c r="K28" s="47">
        <v>0</v>
      </c>
      <c r="L28" s="47">
        <v>108</v>
      </c>
    </row>
    <row r="29" spans="1:12" x14ac:dyDescent="0.3">
      <c r="A29" s="46" t="s">
        <v>117</v>
      </c>
      <c r="B29" s="47">
        <v>4054525</v>
      </c>
      <c r="C29" s="46" t="s">
        <v>104</v>
      </c>
      <c r="D29" s="47">
        <v>1670</v>
      </c>
      <c r="E29" s="47">
        <v>0</v>
      </c>
      <c r="F29" s="47">
        <v>0</v>
      </c>
      <c r="G29" s="47">
        <v>40</v>
      </c>
      <c r="H29" s="47">
        <v>0</v>
      </c>
      <c r="I29" s="47">
        <v>0</v>
      </c>
      <c r="J29" s="47">
        <v>0</v>
      </c>
      <c r="K29" s="47">
        <v>0</v>
      </c>
      <c r="L29" s="47">
        <v>1630</v>
      </c>
    </row>
    <row r="30" spans="1:12" x14ac:dyDescent="0.3">
      <c r="A30" s="46" t="s">
        <v>117</v>
      </c>
      <c r="B30" s="47">
        <v>4054525</v>
      </c>
      <c r="C30" s="46" t="s">
        <v>105</v>
      </c>
      <c r="D30" s="47">
        <v>110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110</v>
      </c>
    </row>
    <row r="31" spans="1:12" x14ac:dyDescent="0.3">
      <c r="A31" s="46" t="s">
        <v>117</v>
      </c>
      <c r="B31" s="47">
        <v>4054525</v>
      </c>
      <c r="C31" s="46" t="s">
        <v>106</v>
      </c>
      <c r="D31" s="47">
        <v>25</v>
      </c>
      <c r="E31" s="47">
        <v>0</v>
      </c>
      <c r="F31" s="47">
        <v>0</v>
      </c>
      <c r="G31" s="47">
        <v>25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</row>
    <row r="32" spans="1:12" x14ac:dyDescent="0.3">
      <c r="A32" s="46" t="s">
        <v>117</v>
      </c>
      <c r="B32" s="47">
        <v>4054525</v>
      </c>
      <c r="C32" s="46" t="s">
        <v>107</v>
      </c>
      <c r="D32" s="47">
        <v>1143</v>
      </c>
      <c r="E32" s="47">
        <v>2500</v>
      </c>
      <c r="F32" s="47">
        <v>0</v>
      </c>
      <c r="G32" s="47">
        <v>280</v>
      </c>
      <c r="H32" s="47">
        <v>0</v>
      </c>
      <c r="I32" s="47">
        <v>0</v>
      </c>
      <c r="J32" s="47">
        <v>0</v>
      </c>
      <c r="K32" s="47">
        <v>0</v>
      </c>
      <c r="L32" s="47">
        <v>3363</v>
      </c>
    </row>
    <row r="33" spans="1:12" x14ac:dyDescent="0.3">
      <c r="A33" s="46" t="s">
        <v>117</v>
      </c>
      <c r="B33" s="47">
        <v>4054525</v>
      </c>
      <c r="C33" s="46" t="s">
        <v>108</v>
      </c>
      <c r="D33" s="47">
        <v>24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24</v>
      </c>
    </row>
    <row r="34" spans="1:12" x14ac:dyDescent="0.3">
      <c r="A34" s="46" t="s">
        <v>117</v>
      </c>
      <c r="B34" s="47">
        <v>4054525</v>
      </c>
      <c r="C34" s="46" t="s">
        <v>109</v>
      </c>
      <c r="D34" s="47">
        <v>0</v>
      </c>
      <c r="E34" s="47">
        <v>120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120</v>
      </c>
    </row>
    <row r="35" spans="1:12" x14ac:dyDescent="0.3">
      <c r="A35" s="46" t="s">
        <v>117</v>
      </c>
      <c r="B35" s="47">
        <v>4054525</v>
      </c>
      <c r="C35" s="46" t="s">
        <v>110</v>
      </c>
      <c r="D35" s="47">
        <v>50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50</v>
      </c>
    </row>
    <row r="36" spans="1:12" x14ac:dyDescent="0.3">
      <c r="A36" s="46" t="s">
        <v>117</v>
      </c>
      <c r="B36" s="47">
        <v>4054525</v>
      </c>
      <c r="C36" s="46" t="s">
        <v>111</v>
      </c>
      <c r="D36" s="47">
        <v>288</v>
      </c>
      <c r="E36" s="47">
        <v>0</v>
      </c>
      <c r="F36" s="47">
        <v>0</v>
      </c>
      <c r="G36" s="47">
        <v>75</v>
      </c>
      <c r="H36" s="47">
        <v>0</v>
      </c>
      <c r="I36" s="47">
        <v>0</v>
      </c>
      <c r="J36" s="47">
        <v>0</v>
      </c>
      <c r="K36" s="47">
        <v>0</v>
      </c>
      <c r="L36" s="47">
        <v>213</v>
      </c>
    </row>
    <row r="37" spans="1:12" x14ac:dyDescent="0.3">
      <c r="A37" s="46" t="s">
        <v>117</v>
      </c>
      <c r="B37" s="47">
        <v>4054525</v>
      </c>
      <c r="C37" s="46" t="s">
        <v>112</v>
      </c>
      <c r="D37" s="47">
        <v>0</v>
      </c>
      <c r="E37" s="47">
        <v>50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50</v>
      </c>
    </row>
    <row r="38" spans="1:12" x14ac:dyDescent="0.3">
      <c r="A38" s="46" t="s">
        <v>117</v>
      </c>
      <c r="B38" s="47">
        <v>4054525</v>
      </c>
      <c r="C38" s="46" t="s">
        <v>83</v>
      </c>
      <c r="D38" s="47">
        <v>0</v>
      </c>
      <c r="E38" s="47">
        <v>5000</v>
      </c>
      <c r="F38" s="47">
        <v>0</v>
      </c>
      <c r="G38" s="47">
        <v>490</v>
      </c>
      <c r="H38" s="47">
        <v>0</v>
      </c>
      <c r="I38" s="47">
        <v>0</v>
      </c>
      <c r="J38" s="47">
        <v>0</v>
      </c>
      <c r="K38" s="47">
        <v>0</v>
      </c>
      <c r="L38" s="47">
        <v>4510</v>
      </c>
    </row>
    <row r="39" spans="1:12" x14ac:dyDescent="0.3">
      <c r="A39" s="46" t="s">
        <v>117</v>
      </c>
      <c r="B39" s="47">
        <v>4054525</v>
      </c>
      <c r="C39" s="46" t="s">
        <v>92</v>
      </c>
      <c r="D39" s="47">
        <v>960</v>
      </c>
      <c r="E39" s="47">
        <v>0</v>
      </c>
      <c r="F39" s="47">
        <v>0</v>
      </c>
      <c r="G39" s="47">
        <v>210</v>
      </c>
      <c r="H39" s="47">
        <v>0</v>
      </c>
      <c r="I39" s="47">
        <v>0</v>
      </c>
      <c r="J39" s="47">
        <v>0</v>
      </c>
      <c r="K39" s="47">
        <v>0</v>
      </c>
      <c r="L39" s="47">
        <v>750</v>
      </c>
    </row>
    <row r="40" spans="1:12" x14ac:dyDescent="0.3">
      <c r="A40" s="46" t="s">
        <v>117</v>
      </c>
      <c r="B40" s="47">
        <v>4054525</v>
      </c>
      <c r="C40" s="46" t="s">
        <v>90</v>
      </c>
      <c r="D40" s="47">
        <v>903</v>
      </c>
      <c r="E40" s="47">
        <v>500</v>
      </c>
      <c r="F40" s="47">
        <v>0</v>
      </c>
      <c r="G40" s="47">
        <v>180</v>
      </c>
      <c r="H40" s="47">
        <v>0</v>
      </c>
      <c r="I40" s="47">
        <v>0</v>
      </c>
      <c r="J40" s="47">
        <v>0</v>
      </c>
      <c r="K40" s="47">
        <v>0</v>
      </c>
      <c r="L40" s="47">
        <v>1223</v>
      </c>
    </row>
    <row r="41" spans="1:12" x14ac:dyDescent="0.3">
      <c r="A41" s="54" t="s">
        <v>118</v>
      </c>
      <c r="B41" s="46"/>
      <c r="C41" s="46"/>
      <c r="D41" s="47">
        <v>31181</v>
      </c>
      <c r="E41" s="47">
        <v>9370</v>
      </c>
      <c r="F41" s="47">
        <v>2380</v>
      </c>
      <c r="G41" s="47">
        <v>11545</v>
      </c>
      <c r="H41" s="47">
        <v>0</v>
      </c>
      <c r="I41" s="47">
        <v>0</v>
      </c>
      <c r="J41" s="47">
        <v>0</v>
      </c>
      <c r="K41" s="47">
        <v>0</v>
      </c>
      <c r="L41" s="47">
        <v>26626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4"/>
  <sheetViews>
    <sheetView topLeftCell="A6" workbookViewId="0">
      <selection activeCell="I34" sqref="I34"/>
    </sheetView>
  </sheetViews>
  <sheetFormatPr defaultRowHeight="14.4" x14ac:dyDescent="0.3"/>
  <sheetData>
    <row r="1" spans="1:3" x14ac:dyDescent="0.3">
      <c r="A1" s="23" t="s">
        <v>40</v>
      </c>
      <c r="B1">
        <f>VLOOKUP(A1,'[2]Product Master Sheet'!$B$2:$F$506,5,0)</f>
        <v>16</v>
      </c>
      <c r="C1" s="27">
        <v>2394</v>
      </c>
    </row>
    <row r="2" spans="1:3" x14ac:dyDescent="0.3">
      <c r="A2" s="17" t="s">
        <v>81</v>
      </c>
      <c r="B2">
        <f>VLOOKUP(A2,'[2]Product Master Sheet'!$B$2:$F$506,5,0)</f>
        <v>30</v>
      </c>
      <c r="C2" s="27">
        <v>1412</v>
      </c>
    </row>
    <row r="3" spans="1:3" x14ac:dyDescent="0.3">
      <c r="A3" t="s">
        <v>85</v>
      </c>
      <c r="B3">
        <f>VLOOKUP(A3,'[2]Product Master Sheet'!$B$2:$F$506,5,0)</f>
        <v>42</v>
      </c>
      <c r="C3">
        <v>79</v>
      </c>
    </row>
    <row r="4" spans="1:3" x14ac:dyDescent="0.3">
      <c r="A4" t="s">
        <v>87</v>
      </c>
      <c r="B4">
        <f>VLOOKUP(A4,'[2]Product Master Sheet'!$B$2:$F$506,5,0)</f>
        <v>44</v>
      </c>
      <c r="C4">
        <v>780</v>
      </c>
    </row>
    <row r="5" spans="1:3" x14ac:dyDescent="0.3">
      <c r="A5" t="s">
        <v>86</v>
      </c>
      <c r="B5">
        <f>VLOOKUP(A5,'[2]Product Master Sheet'!$B$2:$F$506,5,0)</f>
        <v>45</v>
      </c>
      <c r="C5">
        <v>1440</v>
      </c>
    </row>
    <row r="6" spans="1:3" x14ac:dyDescent="0.3">
      <c r="A6" t="s">
        <v>93</v>
      </c>
      <c r="B6">
        <f>VLOOKUP(A6,'[2]Product Master Sheet'!$B$2:$F$506,5,0)</f>
        <v>138</v>
      </c>
      <c r="C6">
        <v>0</v>
      </c>
    </row>
    <row r="7" spans="1:3" x14ac:dyDescent="0.3">
      <c r="A7" t="s">
        <v>99</v>
      </c>
      <c r="B7">
        <f>VLOOKUP(A7,'[2]Product Master Sheet'!$B$2:$F$506,5,0)</f>
        <v>274</v>
      </c>
      <c r="C7">
        <v>325</v>
      </c>
    </row>
    <row r="8" spans="1:3" x14ac:dyDescent="0.3">
      <c r="A8" t="s">
        <v>100</v>
      </c>
      <c r="B8">
        <f>VLOOKUP(A8,'[2]Product Master Sheet'!$B$2:$F$506,5,0)</f>
        <v>291</v>
      </c>
      <c r="C8">
        <v>6930</v>
      </c>
    </row>
    <row r="9" spans="1:3" x14ac:dyDescent="0.3">
      <c r="A9" t="s">
        <v>103</v>
      </c>
      <c r="B9">
        <f>VLOOKUP(A9,'[2]Product Master Sheet'!$B$2:$F$506,5,0)</f>
        <v>295</v>
      </c>
      <c r="C9">
        <v>1201</v>
      </c>
    </row>
    <row r="10" spans="1:3" x14ac:dyDescent="0.3">
      <c r="A10" t="s">
        <v>102</v>
      </c>
      <c r="B10">
        <f>VLOOKUP(A10,'[2]Product Master Sheet'!$B$2:$F$506,5,0)</f>
        <v>300</v>
      </c>
      <c r="C10">
        <v>203</v>
      </c>
    </row>
    <row r="11" spans="1:3" x14ac:dyDescent="0.3">
      <c r="A11" t="s">
        <v>107</v>
      </c>
      <c r="B11">
        <f>VLOOKUP(A11,'[2]Product Master Sheet'!$B$2:$F$506,5,0)</f>
        <v>338</v>
      </c>
      <c r="C11">
        <v>1143</v>
      </c>
    </row>
    <row r="12" spans="1:3" x14ac:dyDescent="0.3">
      <c r="A12" t="s">
        <v>109</v>
      </c>
      <c r="B12">
        <f>VLOOKUP(A12,'[2]Product Master Sheet'!$B$2:$F$506,5,0)</f>
        <v>353</v>
      </c>
      <c r="C12">
        <v>0</v>
      </c>
    </row>
    <row r="13" spans="1:3" x14ac:dyDescent="0.3">
      <c r="A13" t="s">
        <v>112</v>
      </c>
      <c r="B13">
        <f>VLOOKUP(A13,'[2]Product Master Sheet'!$B$2:$F$506,5,0)</f>
        <v>402</v>
      </c>
      <c r="C13">
        <v>0</v>
      </c>
    </row>
    <row r="14" spans="1:3" x14ac:dyDescent="0.3">
      <c r="A14" t="s">
        <v>83</v>
      </c>
      <c r="B14">
        <f>VLOOKUP(A14,'[2]Product Master Sheet'!$B$2:$F$506,5,0)</f>
        <v>923</v>
      </c>
      <c r="C14">
        <v>0</v>
      </c>
    </row>
    <row r="15" spans="1:3" x14ac:dyDescent="0.3">
      <c r="A15" t="s">
        <v>90</v>
      </c>
      <c r="B15">
        <f>VLOOKUP(A15,'[2]Product Master Sheet'!$B$2:$F$506,5,0)</f>
        <v>927</v>
      </c>
      <c r="C15">
        <v>903</v>
      </c>
    </row>
    <row r="16" spans="1:3" x14ac:dyDescent="0.3">
      <c r="A16" t="s">
        <v>82</v>
      </c>
      <c r="B16">
        <f>VLOOKUP(A16,'[2]Product Master Sheet'!$B$2:$F$506,5,0)</f>
        <v>35</v>
      </c>
      <c r="C16">
        <v>210</v>
      </c>
    </row>
    <row r="17" spans="1:3" x14ac:dyDescent="0.3">
      <c r="A17" t="s">
        <v>88</v>
      </c>
      <c r="B17">
        <f>VLOOKUP(A17,'[2]Product Master Sheet'!$B$2:$F$506,5,0)</f>
        <v>43</v>
      </c>
      <c r="C17">
        <v>0</v>
      </c>
    </row>
    <row r="18" spans="1:3" x14ac:dyDescent="0.3">
      <c r="A18" t="s">
        <v>89</v>
      </c>
      <c r="B18">
        <f>VLOOKUP(A18,'[2]Product Master Sheet'!$B$2:$F$506,5,0)</f>
        <v>123</v>
      </c>
      <c r="C18">
        <v>80</v>
      </c>
    </row>
    <row r="19" spans="1:3" x14ac:dyDescent="0.3">
      <c r="A19" t="s">
        <v>94</v>
      </c>
      <c r="B19">
        <f>VLOOKUP(A19,'[2]Product Master Sheet'!$B$2:$F$506,5,0)</f>
        <v>144</v>
      </c>
      <c r="C19">
        <v>3150</v>
      </c>
    </row>
    <row r="20" spans="1:3" x14ac:dyDescent="0.3">
      <c r="A20" t="s">
        <v>96</v>
      </c>
      <c r="B20">
        <f>VLOOKUP(A20,'[2]Product Master Sheet'!$B$2:$F$506,5,0)</f>
        <v>199</v>
      </c>
      <c r="C20">
        <v>6360</v>
      </c>
    </row>
    <row r="21" spans="1:3" x14ac:dyDescent="0.3">
      <c r="A21" t="s">
        <v>104</v>
      </c>
      <c r="B21">
        <f>VLOOKUP(A21,'[2]Product Master Sheet'!$B$2:$F$506,5,0)</f>
        <v>307</v>
      </c>
      <c r="C21">
        <v>1670</v>
      </c>
    </row>
    <row r="22" spans="1:3" x14ac:dyDescent="0.3">
      <c r="A22" t="s">
        <v>111</v>
      </c>
      <c r="B22">
        <f>VLOOKUP(A22,'[2]Product Master Sheet'!$B$2:$F$506,5,0)</f>
        <v>370</v>
      </c>
      <c r="C22">
        <v>288</v>
      </c>
    </row>
    <row r="23" spans="1:3" x14ac:dyDescent="0.3">
      <c r="A23" t="s">
        <v>39</v>
      </c>
      <c r="B23">
        <f>VLOOKUP(A23,'[2]Product Master Sheet'!$B$2:$F$506,5,0)</f>
        <v>22</v>
      </c>
      <c r="C23">
        <v>150</v>
      </c>
    </row>
    <row r="24" spans="1:3" x14ac:dyDescent="0.3">
      <c r="A24" t="s">
        <v>92</v>
      </c>
      <c r="B24">
        <f>VLOOKUP(A24,'[2]Product Master Sheet'!$B$2:$F$506,5,0)</f>
        <v>928</v>
      </c>
      <c r="C24">
        <v>960</v>
      </c>
    </row>
    <row r="25" spans="1:3" x14ac:dyDescent="0.3">
      <c r="A25" t="s">
        <v>95</v>
      </c>
      <c r="B25">
        <f>VLOOKUP(A25,'[2]Product Master Sheet'!$B$2:$F$506,5,0)</f>
        <v>165</v>
      </c>
      <c r="C25">
        <v>119</v>
      </c>
    </row>
    <row r="26" spans="1:3" x14ac:dyDescent="0.3">
      <c r="A26" t="s">
        <v>97</v>
      </c>
      <c r="B26">
        <f>VLOOKUP(A26,'[2]Product Master Sheet'!$B$2:$F$506,5,0)</f>
        <v>207</v>
      </c>
      <c r="C26">
        <v>124</v>
      </c>
    </row>
    <row r="27" spans="1:3" x14ac:dyDescent="0.3">
      <c r="A27" t="s">
        <v>105</v>
      </c>
      <c r="B27">
        <f>VLOOKUP(A27,'[2]Product Master Sheet'!$B$2:$F$506,5,0)</f>
        <v>308</v>
      </c>
      <c r="C27">
        <v>110</v>
      </c>
    </row>
    <row r="28" spans="1:3" x14ac:dyDescent="0.3">
      <c r="A28" t="s">
        <v>108</v>
      </c>
      <c r="B28">
        <f>VLOOKUP(A28,'[2]Product Master Sheet'!$B$2:$F$506,5,0)</f>
        <v>346</v>
      </c>
      <c r="C28">
        <v>24</v>
      </c>
    </row>
    <row r="29" spans="1:3" x14ac:dyDescent="0.3">
      <c r="A29" t="s">
        <v>110</v>
      </c>
      <c r="B29">
        <f>VLOOKUP(A29,'[2]Product Master Sheet'!$B$2:$F$506,5,0)</f>
        <v>362</v>
      </c>
      <c r="C29">
        <v>50</v>
      </c>
    </row>
    <row r="30" spans="1:3" x14ac:dyDescent="0.3">
      <c r="A30" t="s">
        <v>84</v>
      </c>
      <c r="B30">
        <f>VLOOKUP(A30,'[2]Product Master Sheet'!$B$2:$F$506,5,0)</f>
        <v>41</v>
      </c>
      <c r="C30">
        <v>213</v>
      </c>
    </row>
    <row r="31" spans="1:3" x14ac:dyDescent="0.3">
      <c r="A31" t="s">
        <v>91</v>
      </c>
      <c r="B31">
        <f>VLOOKUP(A31,'[2]Product Master Sheet'!$B$2:$F$506,5,0)</f>
        <v>924</v>
      </c>
      <c r="C31">
        <v>0</v>
      </c>
    </row>
    <row r="32" spans="1:3" x14ac:dyDescent="0.3">
      <c r="A32" t="s">
        <v>98</v>
      </c>
      <c r="B32">
        <f>VLOOKUP(A32,'[2]Product Master Sheet'!$B$2:$F$506,5,0)</f>
        <v>226</v>
      </c>
      <c r="C32">
        <v>90</v>
      </c>
    </row>
    <row r="33" spans="1:3" x14ac:dyDescent="0.3">
      <c r="A33" t="s">
        <v>101</v>
      </c>
      <c r="B33">
        <f>VLOOKUP(A33,'[2]Product Master Sheet'!$B$2:$F$506,5,0)</f>
        <v>289</v>
      </c>
      <c r="C33">
        <v>748</v>
      </c>
    </row>
    <row r="34" spans="1:3" x14ac:dyDescent="0.3">
      <c r="A34" t="s">
        <v>106</v>
      </c>
      <c r="B34">
        <f>VLOOKUP(A34,'[2]Product Master Sheet'!$B$2:$F$506,5,0)</f>
        <v>335</v>
      </c>
      <c r="C34">
        <v>25</v>
      </c>
    </row>
  </sheetData>
  <conditionalFormatting sqref="A1">
    <cfRule type="duplicateValues" dxfId="12" priority="31"/>
  </conditionalFormatting>
  <conditionalFormatting sqref="A2">
    <cfRule type="duplicateValues" dxfId="11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21875" style="20" bestFit="1" customWidth="1"/>
    <col min="20" max="20" width="10" style="20" bestFit="1" customWidth="1"/>
    <col min="21" max="21" width="8.88671875" style="20" bestFit="1" customWidth="1"/>
    <col min="22" max="22" width="9.33203125" style="20" bestFit="1" customWidth="1"/>
    <col min="23" max="23" width="10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6" t="s">
        <v>120</v>
      </c>
      <c r="C1" s="67"/>
      <c r="D1" s="67"/>
      <c r="E1" s="67"/>
      <c r="F1" s="67"/>
      <c r="G1" s="67"/>
      <c r="H1" s="67"/>
      <c r="I1" s="67"/>
      <c r="J1" s="68"/>
      <c r="K1" s="66" t="s">
        <v>121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40</v>
      </c>
      <c r="B4" s="20">
        <v>2394</v>
      </c>
      <c r="C4" s="20">
        <v>0</v>
      </c>
      <c r="D4" s="20">
        <v>500</v>
      </c>
      <c r="E4" s="20">
        <v>575</v>
      </c>
      <c r="F4" s="20">
        <v>0</v>
      </c>
      <c r="G4" s="20">
        <v>0</v>
      </c>
      <c r="H4" s="20">
        <v>0</v>
      </c>
      <c r="I4" s="20">
        <v>0</v>
      </c>
      <c r="J4" s="20">
        <v>1319</v>
      </c>
      <c r="K4" s="27">
        <v>2394</v>
      </c>
      <c r="L4" s="28">
        <v>0</v>
      </c>
      <c r="M4" s="28">
        <v>0</v>
      </c>
      <c r="N4" s="28">
        <v>1075</v>
      </c>
      <c r="O4" s="28">
        <v>0</v>
      </c>
      <c r="P4" s="28">
        <v>0</v>
      </c>
      <c r="Q4" s="28">
        <v>0</v>
      </c>
      <c r="R4" s="28">
        <v>0</v>
      </c>
      <c r="S4" s="26">
        <v>1319</v>
      </c>
      <c r="T4" s="28">
        <f>B4-K4</f>
        <v>0</v>
      </c>
      <c r="U4" s="28">
        <f t="shared" ref="U4:AB4" si="0">C4-L4</f>
        <v>0</v>
      </c>
      <c r="V4" s="28">
        <f t="shared" si="0"/>
        <v>500</v>
      </c>
      <c r="W4" s="28">
        <f t="shared" si="0"/>
        <v>-500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81</v>
      </c>
      <c r="B5" s="20">
        <v>1412</v>
      </c>
      <c r="C5" s="20">
        <v>0</v>
      </c>
      <c r="D5" s="20">
        <v>0</v>
      </c>
      <c r="E5" s="20">
        <v>377</v>
      </c>
      <c r="F5" s="20">
        <v>0</v>
      </c>
      <c r="G5" s="20">
        <v>0</v>
      </c>
      <c r="H5" s="20">
        <v>0</v>
      </c>
      <c r="I5" s="20">
        <v>0</v>
      </c>
      <c r="J5" s="20">
        <v>1035</v>
      </c>
      <c r="K5" s="27">
        <v>1412</v>
      </c>
      <c r="L5" s="20">
        <v>0</v>
      </c>
      <c r="M5" s="20">
        <v>0</v>
      </c>
      <c r="N5" s="20">
        <v>377</v>
      </c>
      <c r="O5" s="20">
        <v>0</v>
      </c>
      <c r="P5" s="20">
        <v>0</v>
      </c>
      <c r="Q5" s="20">
        <v>0</v>
      </c>
      <c r="R5" s="20">
        <v>0</v>
      </c>
      <c r="S5" s="26">
        <v>1035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37" si="10">IF(AND(T5=0,AB5=0),"Ok","Issue")</f>
        <v>Ok</v>
      </c>
    </row>
    <row r="6" spans="1:29" x14ac:dyDescent="0.3">
      <c r="A6" s="17" t="s">
        <v>85</v>
      </c>
      <c r="B6" s="20">
        <v>79</v>
      </c>
      <c r="C6" s="20">
        <v>0</v>
      </c>
      <c r="D6" s="20">
        <v>0</v>
      </c>
      <c r="E6" s="20">
        <v>48</v>
      </c>
      <c r="F6" s="20">
        <v>0</v>
      </c>
      <c r="G6" s="20">
        <v>0</v>
      </c>
      <c r="H6" s="20">
        <v>0</v>
      </c>
      <c r="I6" s="20">
        <v>0</v>
      </c>
      <c r="J6" s="26">
        <v>31</v>
      </c>
      <c r="K6" s="27">
        <v>79</v>
      </c>
      <c r="L6" s="20">
        <v>0</v>
      </c>
      <c r="M6" s="20">
        <v>0</v>
      </c>
      <c r="N6" s="20">
        <v>48</v>
      </c>
      <c r="O6" s="20">
        <v>0</v>
      </c>
      <c r="P6" s="20">
        <v>0</v>
      </c>
      <c r="Q6" s="20">
        <v>0</v>
      </c>
      <c r="R6" s="20">
        <v>0</v>
      </c>
      <c r="S6" s="26">
        <v>31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87</v>
      </c>
      <c r="B7" s="20">
        <v>780</v>
      </c>
      <c r="C7" s="20">
        <v>0</v>
      </c>
      <c r="D7" s="20">
        <v>0</v>
      </c>
      <c r="E7" s="20">
        <v>55</v>
      </c>
      <c r="F7" s="20">
        <v>0</v>
      </c>
      <c r="G7" s="20">
        <v>0</v>
      </c>
      <c r="H7" s="20">
        <v>0</v>
      </c>
      <c r="I7" s="20">
        <v>0</v>
      </c>
      <c r="J7" s="26">
        <v>725</v>
      </c>
      <c r="K7" s="27">
        <v>780</v>
      </c>
      <c r="L7" s="20">
        <v>0</v>
      </c>
      <c r="M7" s="20">
        <v>0</v>
      </c>
      <c r="N7" s="20">
        <v>55</v>
      </c>
      <c r="O7" s="20">
        <v>0</v>
      </c>
      <c r="P7" s="20">
        <v>0</v>
      </c>
      <c r="Q7" s="20">
        <v>0</v>
      </c>
      <c r="R7" s="20">
        <v>0</v>
      </c>
      <c r="S7" s="26">
        <v>725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86</v>
      </c>
      <c r="B8" s="20">
        <v>1440</v>
      </c>
      <c r="C8" s="20">
        <v>0</v>
      </c>
      <c r="D8" s="20">
        <v>0</v>
      </c>
      <c r="E8" s="20">
        <v>455</v>
      </c>
      <c r="F8" s="20">
        <v>0</v>
      </c>
      <c r="G8" s="20">
        <v>0</v>
      </c>
      <c r="H8" s="20">
        <v>0</v>
      </c>
      <c r="I8" s="20">
        <v>0</v>
      </c>
      <c r="J8" s="26">
        <v>985</v>
      </c>
      <c r="K8" s="27">
        <v>1440</v>
      </c>
      <c r="L8" s="20">
        <v>0</v>
      </c>
      <c r="M8" s="20">
        <v>0</v>
      </c>
      <c r="N8" s="20">
        <v>455</v>
      </c>
      <c r="O8" s="20">
        <v>0</v>
      </c>
      <c r="P8" s="20">
        <v>0</v>
      </c>
      <c r="Q8" s="20">
        <v>0</v>
      </c>
      <c r="R8" s="20">
        <v>0</v>
      </c>
      <c r="S8" s="26">
        <v>985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93</v>
      </c>
      <c r="B9" s="20">
        <v>0</v>
      </c>
      <c r="C9" s="20">
        <v>100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100</v>
      </c>
      <c r="K9" s="27">
        <v>0</v>
      </c>
      <c r="L9" s="20">
        <v>100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100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99</v>
      </c>
      <c r="B10" s="20">
        <v>325</v>
      </c>
      <c r="C10" s="20">
        <v>0</v>
      </c>
      <c r="D10" s="20">
        <v>0</v>
      </c>
      <c r="E10" s="20">
        <v>48</v>
      </c>
      <c r="F10" s="20">
        <v>0</v>
      </c>
      <c r="G10" s="20">
        <v>0</v>
      </c>
      <c r="H10" s="20">
        <v>0</v>
      </c>
      <c r="I10" s="20">
        <v>0</v>
      </c>
      <c r="J10" s="26">
        <v>277</v>
      </c>
      <c r="K10" s="27">
        <v>325</v>
      </c>
      <c r="L10" s="20">
        <v>0</v>
      </c>
      <c r="M10" s="20">
        <v>0</v>
      </c>
      <c r="N10" s="20">
        <v>48</v>
      </c>
      <c r="O10" s="20">
        <v>0</v>
      </c>
      <c r="P10" s="20">
        <v>0</v>
      </c>
      <c r="Q10" s="20">
        <v>0</v>
      </c>
      <c r="R10" s="20">
        <v>0</v>
      </c>
      <c r="S10" s="26">
        <v>277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100</v>
      </c>
      <c r="B11" s="20">
        <v>6930</v>
      </c>
      <c r="C11" s="20">
        <v>1000</v>
      </c>
      <c r="D11" s="20">
        <v>0</v>
      </c>
      <c r="E11" s="20">
        <v>6305</v>
      </c>
      <c r="F11" s="20">
        <v>0</v>
      </c>
      <c r="G11" s="20">
        <v>0</v>
      </c>
      <c r="H11" s="20">
        <v>0</v>
      </c>
      <c r="I11" s="20">
        <v>0</v>
      </c>
      <c r="J11" s="26">
        <v>1625</v>
      </c>
      <c r="K11" s="27">
        <v>6930</v>
      </c>
      <c r="L11" s="20">
        <v>1000</v>
      </c>
      <c r="M11" s="20">
        <v>0</v>
      </c>
      <c r="N11" s="20">
        <v>6305</v>
      </c>
      <c r="O11" s="20">
        <v>0</v>
      </c>
      <c r="P11" s="20">
        <v>0</v>
      </c>
      <c r="Q11" s="20">
        <v>0</v>
      </c>
      <c r="R11" s="20">
        <v>0</v>
      </c>
      <c r="S11" s="26">
        <v>1625</v>
      </c>
      <c r="T11" s="20">
        <f t="shared" ref="T11:T37" si="20">B11-K11</f>
        <v>0</v>
      </c>
      <c r="U11" s="20">
        <f t="shared" ref="U11:U37" si="21">C11-L11</f>
        <v>0</v>
      </c>
      <c r="V11" s="20">
        <f t="shared" ref="V11:V37" si="22">D11-M11</f>
        <v>0</v>
      </c>
      <c r="W11" s="20">
        <f t="shared" ref="W11:W37" si="23">E11-N11</f>
        <v>0</v>
      </c>
      <c r="X11" s="20">
        <f t="shared" ref="X11:X37" si="24">F11-O11</f>
        <v>0</v>
      </c>
      <c r="Y11" s="20">
        <f t="shared" ref="Y11:Y37" si="25">G11-P11</f>
        <v>0</v>
      </c>
      <c r="Z11" s="20">
        <f t="shared" ref="Z11:Z37" si="26">H11-Q11</f>
        <v>0</v>
      </c>
      <c r="AA11" s="20">
        <f t="shared" ref="AA11:AA37" si="27">I11-R11</f>
        <v>0</v>
      </c>
      <c r="AB11" s="20">
        <f t="shared" ref="AB11:AB37" si="28">J11-S11</f>
        <v>0</v>
      </c>
      <c r="AC11" s="17" t="str">
        <f t="shared" si="10"/>
        <v>Ok</v>
      </c>
    </row>
    <row r="12" spans="1:29" x14ac:dyDescent="0.3">
      <c r="A12" s="17" t="s">
        <v>103</v>
      </c>
      <c r="B12" s="20">
        <v>1201</v>
      </c>
      <c r="C12" s="20">
        <v>0</v>
      </c>
      <c r="D12" s="20">
        <v>0</v>
      </c>
      <c r="E12" s="20">
        <v>602</v>
      </c>
      <c r="F12" s="20">
        <v>0</v>
      </c>
      <c r="G12" s="20">
        <v>0</v>
      </c>
      <c r="H12" s="20">
        <v>0</v>
      </c>
      <c r="I12" s="20">
        <v>0</v>
      </c>
      <c r="J12" s="26">
        <v>599</v>
      </c>
      <c r="K12" s="27">
        <v>1201</v>
      </c>
      <c r="L12" s="20">
        <v>0</v>
      </c>
      <c r="M12" s="20">
        <v>0</v>
      </c>
      <c r="N12" s="20">
        <v>602</v>
      </c>
      <c r="O12" s="20">
        <v>0</v>
      </c>
      <c r="P12" s="20">
        <v>0</v>
      </c>
      <c r="Q12" s="20">
        <v>0</v>
      </c>
      <c r="R12" s="20">
        <v>0</v>
      </c>
      <c r="S12" s="26">
        <v>599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102</v>
      </c>
      <c r="B13" s="20">
        <v>203</v>
      </c>
      <c r="C13" s="20">
        <v>100</v>
      </c>
      <c r="D13" s="20">
        <v>0</v>
      </c>
      <c r="E13" s="20">
        <v>195</v>
      </c>
      <c r="F13" s="20">
        <v>0</v>
      </c>
      <c r="G13" s="20">
        <v>0</v>
      </c>
      <c r="H13" s="20">
        <v>0</v>
      </c>
      <c r="I13" s="20">
        <v>0</v>
      </c>
      <c r="J13" s="26">
        <v>108</v>
      </c>
      <c r="K13" s="27">
        <v>203</v>
      </c>
      <c r="L13" s="20">
        <v>100</v>
      </c>
      <c r="M13" s="20">
        <v>0</v>
      </c>
      <c r="N13" s="20">
        <v>195</v>
      </c>
      <c r="O13" s="20">
        <v>0</v>
      </c>
      <c r="P13" s="20">
        <v>0</v>
      </c>
      <c r="Q13" s="20">
        <v>0</v>
      </c>
      <c r="R13" s="20">
        <v>0</v>
      </c>
      <c r="S13" s="26">
        <v>108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107</v>
      </c>
      <c r="B14" s="20">
        <v>1143</v>
      </c>
      <c r="C14" s="20">
        <v>2500</v>
      </c>
      <c r="D14" s="20">
        <v>0</v>
      </c>
      <c r="E14" s="20">
        <v>280</v>
      </c>
      <c r="F14" s="20">
        <v>0</v>
      </c>
      <c r="G14" s="20">
        <v>0</v>
      </c>
      <c r="H14" s="20">
        <v>0</v>
      </c>
      <c r="I14" s="20">
        <v>0</v>
      </c>
      <c r="J14" s="26">
        <v>3363</v>
      </c>
      <c r="K14" s="27">
        <v>1143</v>
      </c>
      <c r="L14" s="20">
        <v>2500</v>
      </c>
      <c r="M14" s="20">
        <v>0</v>
      </c>
      <c r="N14" s="20">
        <v>280</v>
      </c>
      <c r="O14" s="20">
        <v>0</v>
      </c>
      <c r="P14" s="20">
        <v>0</v>
      </c>
      <c r="Q14" s="20">
        <v>0</v>
      </c>
      <c r="R14" s="20">
        <v>0</v>
      </c>
      <c r="S14" s="26">
        <v>3363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109</v>
      </c>
      <c r="B15" s="20">
        <v>0</v>
      </c>
      <c r="C15" s="20">
        <v>120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120</v>
      </c>
      <c r="K15" s="27">
        <v>0</v>
      </c>
      <c r="L15" s="20">
        <v>120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120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112</v>
      </c>
      <c r="B16" s="20">
        <v>0</v>
      </c>
      <c r="C16" s="20">
        <v>50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50</v>
      </c>
      <c r="K16" s="27">
        <v>0</v>
      </c>
      <c r="L16" s="20">
        <v>50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50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83</v>
      </c>
      <c r="B17" s="20">
        <v>0</v>
      </c>
      <c r="C17" s="20">
        <v>5000</v>
      </c>
      <c r="D17" s="20">
        <v>0</v>
      </c>
      <c r="E17" s="20">
        <v>490</v>
      </c>
      <c r="F17" s="20">
        <v>0</v>
      </c>
      <c r="G17" s="20">
        <v>0</v>
      </c>
      <c r="H17" s="20">
        <v>0</v>
      </c>
      <c r="I17" s="20">
        <v>0</v>
      </c>
      <c r="J17" s="26">
        <v>4510</v>
      </c>
      <c r="K17" s="27">
        <v>0</v>
      </c>
      <c r="L17" s="20">
        <v>5000</v>
      </c>
      <c r="M17" s="20">
        <v>0</v>
      </c>
      <c r="N17" s="20">
        <v>490</v>
      </c>
      <c r="O17" s="20">
        <v>0</v>
      </c>
      <c r="P17" s="20">
        <v>0</v>
      </c>
      <c r="Q17" s="20">
        <v>0</v>
      </c>
      <c r="R17" s="20">
        <v>0</v>
      </c>
      <c r="S17" s="26">
        <v>4510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90</v>
      </c>
      <c r="B18" s="20">
        <v>903</v>
      </c>
      <c r="C18" s="20">
        <v>500</v>
      </c>
      <c r="D18" s="20">
        <v>0</v>
      </c>
      <c r="E18" s="20">
        <v>180</v>
      </c>
      <c r="F18" s="20">
        <v>0</v>
      </c>
      <c r="G18" s="20">
        <v>0</v>
      </c>
      <c r="H18" s="20">
        <v>0</v>
      </c>
      <c r="I18" s="20">
        <v>0</v>
      </c>
      <c r="J18" s="26">
        <v>1223</v>
      </c>
      <c r="K18" s="27">
        <v>903</v>
      </c>
      <c r="L18" s="20">
        <v>500</v>
      </c>
      <c r="M18" s="20">
        <v>0</v>
      </c>
      <c r="N18" s="20">
        <v>180</v>
      </c>
      <c r="O18" s="20">
        <v>0</v>
      </c>
      <c r="P18" s="20">
        <v>0</v>
      </c>
      <c r="Q18" s="20">
        <v>0</v>
      </c>
      <c r="R18" s="20">
        <v>0</v>
      </c>
      <c r="S18" s="26">
        <v>1223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82</v>
      </c>
      <c r="B19" s="20">
        <v>210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210</v>
      </c>
      <c r="K19" s="27">
        <v>210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210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88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89</v>
      </c>
      <c r="B21" s="20">
        <v>80</v>
      </c>
      <c r="C21" s="20">
        <v>0</v>
      </c>
      <c r="D21" s="20">
        <v>0</v>
      </c>
      <c r="E21" s="20">
        <v>80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80</v>
      </c>
      <c r="L21" s="20">
        <v>0</v>
      </c>
      <c r="M21" s="20">
        <v>0</v>
      </c>
      <c r="N21" s="20">
        <v>80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94</v>
      </c>
      <c r="B22" s="20">
        <v>3150</v>
      </c>
      <c r="C22" s="20">
        <v>0</v>
      </c>
      <c r="D22" s="20">
        <v>1800</v>
      </c>
      <c r="E22" s="20">
        <v>265</v>
      </c>
      <c r="F22" s="20">
        <v>0</v>
      </c>
      <c r="G22" s="20">
        <v>0</v>
      </c>
      <c r="H22" s="20">
        <v>0</v>
      </c>
      <c r="I22" s="20">
        <v>0</v>
      </c>
      <c r="J22" s="20">
        <v>1085</v>
      </c>
      <c r="K22" s="27">
        <v>3150</v>
      </c>
      <c r="L22" s="20">
        <v>0</v>
      </c>
      <c r="M22" s="20">
        <v>0</v>
      </c>
      <c r="N22" s="20">
        <v>2065</v>
      </c>
      <c r="O22" s="20">
        <v>0</v>
      </c>
      <c r="P22" s="20">
        <v>0</v>
      </c>
      <c r="Q22" s="20">
        <v>0</v>
      </c>
      <c r="R22" s="20">
        <v>0</v>
      </c>
      <c r="S22" s="26">
        <v>1085</v>
      </c>
      <c r="T22" s="20">
        <f t="shared" si="20"/>
        <v>0</v>
      </c>
      <c r="U22" s="20">
        <f t="shared" si="21"/>
        <v>0</v>
      </c>
      <c r="V22" s="20">
        <f t="shared" si="22"/>
        <v>1800</v>
      </c>
      <c r="W22" s="20">
        <f t="shared" si="23"/>
        <v>-1800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96</v>
      </c>
      <c r="B23" s="20">
        <v>6360</v>
      </c>
      <c r="C23" s="20">
        <v>0</v>
      </c>
      <c r="D23" s="20">
        <v>0</v>
      </c>
      <c r="E23" s="20">
        <v>550</v>
      </c>
      <c r="F23" s="20">
        <v>0</v>
      </c>
      <c r="G23" s="20">
        <v>0</v>
      </c>
      <c r="H23" s="20">
        <v>0</v>
      </c>
      <c r="I23" s="20">
        <v>0</v>
      </c>
      <c r="J23" s="26">
        <v>5810</v>
      </c>
      <c r="K23" s="27">
        <v>6360</v>
      </c>
      <c r="L23" s="20">
        <v>0</v>
      </c>
      <c r="M23" s="20">
        <v>0</v>
      </c>
      <c r="N23" s="20">
        <v>550</v>
      </c>
      <c r="O23" s="20">
        <v>0</v>
      </c>
      <c r="P23" s="20">
        <v>0</v>
      </c>
      <c r="Q23" s="20">
        <v>0</v>
      </c>
      <c r="R23" s="20">
        <v>0</v>
      </c>
      <c r="S23" s="26">
        <v>5810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0</v>
      </c>
      <c r="X23" s="20">
        <f t="shared" si="24"/>
        <v>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104</v>
      </c>
      <c r="B24" s="20">
        <v>1670</v>
      </c>
      <c r="C24" s="20">
        <v>0</v>
      </c>
      <c r="D24" s="20">
        <v>0</v>
      </c>
      <c r="E24" s="20">
        <v>40</v>
      </c>
      <c r="F24" s="20">
        <v>0</v>
      </c>
      <c r="G24" s="20">
        <v>0</v>
      </c>
      <c r="H24" s="20">
        <v>0</v>
      </c>
      <c r="I24" s="20">
        <v>0</v>
      </c>
      <c r="J24" s="26">
        <v>1630</v>
      </c>
      <c r="K24" s="27">
        <v>1670</v>
      </c>
      <c r="L24" s="20">
        <v>0</v>
      </c>
      <c r="M24" s="20">
        <v>0</v>
      </c>
      <c r="N24" s="20">
        <v>40</v>
      </c>
      <c r="O24" s="20">
        <v>0</v>
      </c>
      <c r="P24" s="20">
        <v>0</v>
      </c>
      <c r="Q24" s="20">
        <v>0</v>
      </c>
      <c r="R24" s="20">
        <v>0</v>
      </c>
      <c r="S24" s="26">
        <v>1630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111</v>
      </c>
      <c r="B25" s="20">
        <v>288</v>
      </c>
      <c r="C25" s="20">
        <v>0</v>
      </c>
      <c r="D25" s="20">
        <v>0</v>
      </c>
      <c r="E25" s="20">
        <v>75</v>
      </c>
      <c r="F25" s="20">
        <v>0</v>
      </c>
      <c r="G25" s="20">
        <v>0</v>
      </c>
      <c r="H25" s="20">
        <v>0</v>
      </c>
      <c r="I25" s="20">
        <v>0</v>
      </c>
      <c r="J25" s="26">
        <v>213</v>
      </c>
      <c r="K25" s="27">
        <v>288</v>
      </c>
      <c r="L25" s="20">
        <v>0</v>
      </c>
      <c r="M25" s="20">
        <v>0</v>
      </c>
      <c r="N25" s="20">
        <v>75</v>
      </c>
      <c r="O25" s="20">
        <v>0</v>
      </c>
      <c r="P25" s="20">
        <v>0</v>
      </c>
      <c r="Q25" s="20">
        <v>0</v>
      </c>
      <c r="R25" s="20">
        <v>0</v>
      </c>
      <c r="S25" s="26">
        <v>213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39</v>
      </c>
      <c r="B26" s="20">
        <v>150</v>
      </c>
      <c r="C26" s="20">
        <v>0</v>
      </c>
      <c r="D26" s="20">
        <v>0</v>
      </c>
      <c r="E26" s="20">
        <v>150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150</v>
      </c>
      <c r="L26" s="20">
        <v>0</v>
      </c>
      <c r="M26" s="20">
        <v>0</v>
      </c>
      <c r="N26" s="20">
        <v>150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92</v>
      </c>
      <c r="B27" s="20">
        <v>960</v>
      </c>
      <c r="C27" s="20">
        <v>0</v>
      </c>
      <c r="D27" s="20">
        <v>0</v>
      </c>
      <c r="E27" s="20">
        <v>210</v>
      </c>
      <c r="F27" s="20">
        <v>0</v>
      </c>
      <c r="G27" s="20">
        <v>0</v>
      </c>
      <c r="H27" s="20">
        <v>0</v>
      </c>
      <c r="I27" s="20">
        <v>0</v>
      </c>
      <c r="J27" s="26">
        <v>750</v>
      </c>
      <c r="K27" s="27">
        <v>960</v>
      </c>
      <c r="L27" s="20">
        <v>0</v>
      </c>
      <c r="M27" s="20">
        <v>0</v>
      </c>
      <c r="N27" s="20">
        <v>210</v>
      </c>
      <c r="O27" s="20">
        <v>0</v>
      </c>
      <c r="P27" s="20">
        <v>0</v>
      </c>
      <c r="Q27" s="20">
        <v>0</v>
      </c>
      <c r="R27" s="20">
        <v>0</v>
      </c>
      <c r="S27" s="26">
        <v>750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95</v>
      </c>
      <c r="B28" s="20">
        <v>119</v>
      </c>
      <c r="C28" s="20">
        <v>0</v>
      </c>
      <c r="D28" s="20">
        <v>0</v>
      </c>
      <c r="E28" s="20">
        <v>10</v>
      </c>
      <c r="F28" s="20">
        <v>0</v>
      </c>
      <c r="G28" s="20">
        <v>0</v>
      </c>
      <c r="H28" s="20">
        <v>0</v>
      </c>
      <c r="I28" s="20">
        <v>0</v>
      </c>
      <c r="J28" s="26">
        <v>109</v>
      </c>
      <c r="K28" s="27">
        <v>119</v>
      </c>
      <c r="L28" s="20">
        <v>0</v>
      </c>
      <c r="M28" s="20">
        <v>0</v>
      </c>
      <c r="N28" s="20">
        <v>10</v>
      </c>
      <c r="O28" s="20">
        <v>0</v>
      </c>
      <c r="P28" s="20">
        <v>0</v>
      </c>
      <c r="Q28" s="20">
        <v>0</v>
      </c>
      <c r="R28" s="20">
        <v>0</v>
      </c>
      <c r="S28" s="26">
        <v>109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97</v>
      </c>
      <c r="B29" s="20">
        <v>124</v>
      </c>
      <c r="C29" s="20">
        <v>0</v>
      </c>
      <c r="D29" s="20">
        <v>0</v>
      </c>
      <c r="E29" s="20">
        <v>115</v>
      </c>
      <c r="F29" s="20">
        <v>0</v>
      </c>
      <c r="G29" s="20">
        <v>0</v>
      </c>
      <c r="H29" s="20">
        <v>0</v>
      </c>
      <c r="I29" s="20">
        <v>0</v>
      </c>
      <c r="J29" s="26">
        <v>9</v>
      </c>
      <c r="K29" s="27">
        <v>124</v>
      </c>
      <c r="L29" s="20">
        <v>0</v>
      </c>
      <c r="M29" s="20">
        <v>0</v>
      </c>
      <c r="N29" s="20">
        <v>115</v>
      </c>
      <c r="O29" s="20">
        <v>0</v>
      </c>
      <c r="P29" s="20">
        <v>0</v>
      </c>
      <c r="Q29" s="20">
        <v>0</v>
      </c>
      <c r="R29" s="20">
        <v>0</v>
      </c>
      <c r="S29" s="26">
        <v>9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105</v>
      </c>
      <c r="B30" s="20">
        <v>110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110</v>
      </c>
      <c r="K30" s="27">
        <v>110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110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108</v>
      </c>
      <c r="B31" s="20">
        <v>24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24</v>
      </c>
      <c r="K31" s="27">
        <v>24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24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110</v>
      </c>
      <c r="B32" s="20">
        <v>50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50</v>
      </c>
      <c r="K32" s="27">
        <v>50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50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84</v>
      </c>
      <c r="B33" s="20">
        <v>213</v>
      </c>
      <c r="C33" s="20">
        <v>0</v>
      </c>
      <c r="D33" s="20">
        <v>80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133</v>
      </c>
      <c r="K33" s="27">
        <v>213</v>
      </c>
      <c r="L33" s="20">
        <v>0</v>
      </c>
      <c r="M33" s="20">
        <v>0</v>
      </c>
      <c r="N33" s="20">
        <v>80</v>
      </c>
      <c r="O33" s="20">
        <v>0</v>
      </c>
      <c r="P33" s="20">
        <v>0</v>
      </c>
      <c r="Q33" s="20">
        <v>0</v>
      </c>
      <c r="R33" s="20">
        <v>0</v>
      </c>
      <c r="S33" s="26">
        <v>133</v>
      </c>
      <c r="T33" s="20">
        <f t="shared" si="20"/>
        <v>0</v>
      </c>
      <c r="U33" s="20">
        <f t="shared" si="21"/>
        <v>0</v>
      </c>
      <c r="V33" s="20">
        <f t="shared" si="22"/>
        <v>80</v>
      </c>
      <c r="W33" s="20">
        <f t="shared" si="23"/>
        <v>-80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91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98</v>
      </c>
      <c r="B35" s="20">
        <v>90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90</v>
      </c>
      <c r="K35" s="27">
        <v>90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90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101</v>
      </c>
      <c r="B36" s="20">
        <v>748</v>
      </c>
      <c r="C36" s="20">
        <v>0</v>
      </c>
      <c r="D36" s="20">
        <v>0</v>
      </c>
      <c r="E36" s="20">
        <v>415</v>
      </c>
      <c r="F36" s="20">
        <v>0</v>
      </c>
      <c r="G36" s="20">
        <v>0</v>
      </c>
      <c r="H36" s="20">
        <v>0</v>
      </c>
      <c r="I36" s="20">
        <v>0</v>
      </c>
      <c r="J36" s="26">
        <v>333</v>
      </c>
      <c r="K36" s="27">
        <v>748</v>
      </c>
      <c r="L36" s="20">
        <v>0</v>
      </c>
      <c r="M36" s="20">
        <v>0</v>
      </c>
      <c r="N36" s="20">
        <v>415</v>
      </c>
      <c r="O36" s="20">
        <v>0</v>
      </c>
      <c r="P36" s="20">
        <v>0</v>
      </c>
      <c r="Q36" s="20">
        <v>0</v>
      </c>
      <c r="R36" s="20">
        <v>0</v>
      </c>
      <c r="S36" s="26">
        <v>333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ht="15" thickBot="1" x14ac:dyDescent="0.35">
      <c r="A37" s="17" t="s">
        <v>106</v>
      </c>
      <c r="B37" s="20">
        <v>25</v>
      </c>
      <c r="C37" s="20">
        <v>0</v>
      </c>
      <c r="D37" s="20">
        <v>0</v>
      </c>
      <c r="E37" s="20">
        <v>25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25</v>
      </c>
      <c r="L37" s="20">
        <v>0</v>
      </c>
      <c r="M37" s="20">
        <v>0</v>
      </c>
      <c r="N37" s="20">
        <v>25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s="37" customFormat="1" ht="16.2" thickBot="1" x14ac:dyDescent="0.35">
      <c r="A38" s="32" t="s">
        <v>19</v>
      </c>
      <c r="B38" s="33">
        <f t="shared" ref="B38:AB38" si="29">SUM(B4:B37)</f>
        <v>31181</v>
      </c>
      <c r="C38" s="33">
        <f t="shared" si="29"/>
        <v>9370</v>
      </c>
      <c r="D38" s="33">
        <f t="shared" si="29"/>
        <v>2380</v>
      </c>
      <c r="E38" s="33">
        <f t="shared" si="29"/>
        <v>11545</v>
      </c>
      <c r="F38" s="33">
        <f t="shared" si="29"/>
        <v>0</v>
      </c>
      <c r="G38" s="33">
        <f t="shared" si="29"/>
        <v>0</v>
      </c>
      <c r="H38" s="33">
        <f t="shared" si="29"/>
        <v>0</v>
      </c>
      <c r="I38" s="33">
        <f t="shared" si="29"/>
        <v>0</v>
      </c>
      <c r="J38" s="34">
        <f t="shared" si="29"/>
        <v>26626</v>
      </c>
      <c r="K38" s="35">
        <f t="shared" si="29"/>
        <v>31181</v>
      </c>
      <c r="L38" s="33">
        <f t="shared" si="29"/>
        <v>9370</v>
      </c>
      <c r="M38" s="33">
        <f t="shared" si="29"/>
        <v>0</v>
      </c>
      <c r="N38" s="33">
        <f t="shared" si="29"/>
        <v>13925</v>
      </c>
      <c r="O38" s="33">
        <f t="shared" si="29"/>
        <v>0</v>
      </c>
      <c r="P38" s="33">
        <f t="shared" si="29"/>
        <v>0</v>
      </c>
      <c r="Q38" s="33">
        <f t="shared" si="29"/>
        <v>0</v>
      </c>
      <c r="R38" s="33">
        <f t="shared" si="29"/>
        <v>0</v>
      </c>
      <c r="S38" s="34">
        <f t="shared" si="29"/>
        <v>26626</v>
      </c>
      <c r="T38" s="33">
        <f t="shared" si="29"/>
        <v>0</v>
      </c>
      <c r="U38" s="33">
        <f t="shared" si="29"/>
        <v>0</v>
      </c>
      <c r="V38" s="33">
        <f t="shared" si="29"/>
        <v>2380</v>
      </c>
      <c r="W38" s="33">
        <f t="shared" si="29"/>
        <v>-2380</v>
      </c>
      <c r="X38" s="33">
        <f t="shared" si="29"/>
        <v>0</v>
      </c>
      <c r="Y38" s="33">
        <f t="shared" si="29"/>
        <v>0</v>
      </c>
      <c r="Z38" s="33">
        <f t="shared" si="29"/>
        <v>0</v>
      </c>
      <c r="AA38" s="33">
        <f t="shared" si="29"/>
        <v>0</v>
      </c>
      <c r="AB38" s="34">
        <f t="shared" si="29"/>
        <v>0</v>
      </c>
      <c r="AC38" s="36"/>
    </row>
  </sheetData>
  <mergeCells count="3">
    <mergeCell ref="B1:J1"/>
    <mergeCell ref="K1:S1"/>
    <mergeCell ref="T1:AB1"/>
  </mergeCells>
  <conditionalFormatting sqref="A38:A1048576 A1:A4">
    <cfRule type="duplicateValues" dxfId="10" priority="73"/>
  </conditionalFormatting>
  <conditionalFormatting sqref="A5">
    <cfRule type="duplicateValues" dxfId="9" priority="56"/>
  </conditionalFormatting>
  <conditionalFormatting sqref="A22">
    <cfRule type="duplicateValues" dxfId="8" priority="4"/>
  </conditionalFormatting>
  <conditionalFormatting sqref="A32">
    <cfRule type="duplicateValues" dxfId="7" priority="5"/>
  </conditionalFormatting>
  <conditionalFormatting sqref="A23:A31">
    <cfRule type="duplicateValues" dxfId="6" priority="7"/>
  </conditionalFormatting>
  <conditionalFormatting sqref="A15">
    <cfRule type="duplicateValues" dxfId="5" priority="1"/>
  </conditionalFormatting>
  <conditionalFormatting sqref="A16:A21">
    <cfRule type="duplicateValues" dxfId="4" priority="2"/>
  </conditionalFormatting>
  <conditionalFormatting sqref="A11:A14">
    <cfRule type="duplicateValues" dxfId="3" priority="3"/>
  </conditionalFormatting>
  <conditionalFormatting sqref="A6:A7">
    <cfRule type="duplicateValues" dxfId="2" priority="77"/>
  </conditionalFormatting>
  <conditionalFormatting sqref="A8:A10">
    <cfRule type="duplicateValues" dxfId="1" priority="84"/>
  </conditionalFormatting>
  <conditionalFormatting sqref="A33:A37">
    <cfRule type="duplicateValues" dxfId="0" priority="8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2021-02-03T13:22:46Z</dcterms:modified>
</cp:coreProperties>
</file>