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02 FEB 2021\4061797-Agarwal Kisan Bazar\"/>
    </mc:Choice>
  </mc:AlternateContent>
  <xr:revisionPtr revIDLastSave="0" documentId="13_ncr:1_{6AF5EC63-177E-4012-8BCC-2D465D2A58C3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working'!$A$1:$G$111</definedName>
    <definedName name="_xlnm._FilterDatabase" localSheetId="5" hidden="1">Reco!$A$3:$AC$61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2" r:id="rId10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2" i="5"/>
  <c r="H67" i="1"/>
  <c r="J67" i="1" s="1"/>
  <c r="K67" i="1" s="1"/>
  <c r="F67" i="1"/>
  <c r="G67" i="1" s="1"/>
  <c r="J66" i="1"/>
  <c r="K66" i="1" s="1"/>
  <c r="H66" i="1"/>
  <c r="I66" i="1" s="1"/>
  <c r="F66" i="1"/>
  <c r="G66" i="1" s="1"/>
  <c r="H65" i="1"/>
  <c r="J65" i="1" s="1"/>
  <c r="K65" i="1" s="1"/>
  <c r="F65" i="1"/>
  <c r="G65" i="1" s="1"/>
  <c r="H64" i="1"/>
  <c r="J64" i="1" s="1"/>
  <c r="K64" i="1" s="1"/>
  <c r="F64" i="1"/>
  <c r="G64" i="1" s="1"/>
  <c r="H63" i="1"/>
  <c r="J63" i="1" s="1"/>
  <c r="K63" i="1" s="1"/>
  <c r="F63" i="1"/>
  <c r="G63" i="1" s="1"/>
  <c r="J62" i="1"/>
  <c r="K62" i="1" s="1"/>
  <c r="H62" i="1"/>
  <c r="I62" i="1" s="1"/>
  <c r="F62" i="1"/>
  <c r="G62" i="1" s="1"/>
  <c r="H61" i="1"/>
  <c r="J61" i="1" s="1"/>
  <c r="K61" i="1" s="1"/>
  <c r="F61" i="1"/>
  <c r="G61" i="1" s="1"/>
  <c r="H60" i="1"/>
  <c r="J60" i="1" s="1"/>
  <c r="K60" i="1" s="1"/>
  <c r="F60" i="1"/>
  <c r="G60" i="1" s="1"/>
  <c r="H59" i="1"/>
  <c r="J59" i="1" s="1"/>
  <c r="K59" i="1" s="1"/>
  <c r="F59" i="1"/>
  <c r="G59" i="1" s="1"/>
  <c r="J58" i="1"/>
  <c r="K58" i="1" s="1"/>
  <c r="H58" i="1"/>
  <c r="I58" i="1" s="1"/>
  <c r="F58" i="1"/>
  <c r="G58" i="1" s="1"/>
  <c r="H57" i="1"/>
  <c r="J57" i="1" s="1"/>
  <c r="K57" i="1" s="1"/>
  <c r="F57" i="1"/>
  <c r="G57" i="1" s="1"/>
  <c r="H56" i="1"/>
  <c r="J56" i="1" s="1"/>
  <c r="K56" i="1" s="1"/>
  <c r="F56" i="1"/>
  <c r="G56" i="1" s="1"/>
  <c r="H55" i="1"/>
  <c r="J55" i="1" s="1"/>
  <c r="K55" i="1" s="1"/>
  <c r="F55" i="1"/>
  <c r="G55" i="1" s="1"/>
  <c r="J54" i="1"/>
  <c r="K54" i="1" s="1"/>
  <c r="H54" i="1"/>
  <c r="I54" i="1" s="1"/>
  <c r="F54" i="1"/>
  <c r="G54" i="1" s="1"/>
  <c r="H53" i="1"/>
  <c r="J53" i="1" s="1"/>
  <c r="K53" i="1" s="1"/>
  <c r="F53" i="1"/>
  <c r="G53" i="1" s="1"/>
  <c r="H52" i="1"/>
  <c r="J52" i="1" s="1"/>
  <c r="K52" i="1" s="1"/>
  <c r="F52" i="1"/>
  <c r="G52" i="1" s="1"/>
  <c r="H51" i="1"/>
  <c r="J51" i="1" s="1"/>
  <c r="K51" i="1" s="1"/>
  <c r="F51" i="1"/>
  <c r="G51" i="1" s="1"/>
  <c r="J50" i="1"/>
  <c r="K50" i="1" s="1"/>
  <c r="H50" i="1"/>
  <c r="I50" i="1" s="1"/>
  <c r="F50" i="1"/>
  <c r="G50" i="1" s="1"/>
  <c r="H49" i="1"/>
  <c r="J49" i="1" s="1"/>
  <c r="K49" i="1" s="1"/>
  <c r="F49" i="1"/>
  <c r="G49" i="1" s="1"/>
  <c r="H48" i="1"/>
  <c r="J48" i="1" s="1"/>
  <c r="K48" i="1" s="1"/>
  <c r="F48" i="1"/>
  <c r="G48" i="1" s="1"/>
  <c r="H47" i="1"/>
  <c r="J47" i="1" s="1"/>
  <c r="K47" i="1" s="1"/>
  <c r="F47" i="1"/>
  <c r="G47" i="1" s="1"/>
  <c r="J46" i="1"/>
  <c r="K46" i="1" s="1"/>
  <c r="H46" i="1"/>
  <c r="I46" i="1" s="1"/>
  <c r="F46" i="1"/>
  <c r="G46" i="1" s="1"/>
  <c r="H45" i="1"/>
  <c r="J45" i="1" s="1"/>
  <c r="K45" i="1" s="1"/>
  <c r="F45" i="1"/>
  <c r="G45" i="1" s="1"/>
  <c r="H44" i="1"/>
  <c r="J44" i="1" s="1"/>
  <c r="K44" i="1" s="1"/>
  <c r="F44" i="1"/>
  <c r="G44" i="1" s="1"/>
  <c r="H43" i="1"/>
  <c r="J43" i="1" s="1"/>
  <c r="K43" i="1" s="1"/>
  <c r="F43" i="1"/>
  <c r="G43" i="1" s="1"/>
  <c r="J42" i="1"/>
  <c r="K42" i="1" s="1"/>
  <c r="H42" i="1"/>
  <c r="I42" i="1" s="1"/>
  <c r="F42" i="1"/>
  <c r="G42" i="1" s="1"/>
  <c r="H41" i="1"/>
  <c r="J41" i="1" s="1"/>
  <c r="K41" i="1" s="1"/>
  <c r="F41" i="1"/>
  <c r="G41" i="1" s="1"/>
  <c r="H40" i="1"/>
  <c r="J40" i="1" s="1"/>
  <c r="K40" i="1" s="1"/>
  <c r="F40" i="1"/>
  <c r="G40" i="1" s="1"/>
  <c r="H39" i="1"/>
  <c r="J39" i="1" s="1"/>
  <c r="K39" i="1" s="1"/>
  <c r="F39" i="1"/>
  <c r="G39" i="1" s="1"/>
  <c r="J38" i="1"/>
  <c r="K38" i="1" s="1"/>
  <c r="H38" i="1"/>
  <c r="I38" i="1" s="1"/>
  <c r="F38" i="1"/>
  <c r="G38" i="1" s="1"/>
  <c r="H37" i="1"/>
  <c r="J37" i="1" s="1"/>
  <c r="K37" i="1" s="1"/>
  <c r="F37" i="1"/>
  <c r="G37" i="1" s="1"/>
  <c r="H36" i="1"/>
  <c r="J36" i="1" s="1"/>
  <c r="K36" i="1" s="1"/>
  <c r="F36" i="1"/>
  <c r="G36" i="1" s="1"/>
  <c r="H35" i="1"/>
  <c r="J35" i="1" s="1"/>
  <c r="K35" i="1" s="1"/>
  <c r="F35" i="1"/>
  <c r="G35" i="1" s="1"/>
  <c r="J34" i="1"/>
  <c r="K34" i="1" s="1"/>
  <c r="H34" i="1"/>
  <c r="I34" i="1" s="1"/>
  <c r="F34" i="1"/>
  <c r="G34" i="1" s="1"/>
  <c r="H33" i="1"/>
  <c r="J33" i="1" s="1"/>
  <c r="K33" i="1" s="1"/>
  <c r="F33" i="1"/>
  <c r="G33" i="1" s="1"/>
  <c r="H32" i="1"/>
  <c r="J32" i="1" s="1"/>
  <c r="K32" i="1" s="1"/>
  <c r="F32" i="1"/>
  <c r="G32" i="1" s="1"/>
  <c r="H31" i="1"/>
  <c r="J31" i="1" s="1"/>
  <c r="K31" i="1" s="1"/>
  <c r="F31" i="1"/>
  <c r="G31" i="1" s="1"/>
  <c r="J30" i="1"/>
  <c r="K30" i="1" s="1"/>
  <c r="H30" i="1"/>
  <c r="I30" i="1" s="1"/>
  <c r="F30" i="1"/>
  <c r="G30" i="1" s="1"/>
  <c r="H29" i="1"/>
  <c r="J29" i="1" s="1"/>
  <c r="K29" i="1" s="1"/>
  <c r="F29" i="1"/>
  <c r="G29" i="1" s="1"/>
  <c r="H28" i="1"/>
  <c r="J28" i="1" s="1"/>
  <c r="K28" i="1" s="1"/>
  <c r="F28" i="1"/>
  <c r="G28" i="1" s="1"/>
  <c r="H27" i="1"/>
  <c r="J27" i="1" s="1"/>
  <c r="K27" i="1" s="1"/>
  <c r="F27" i="1"/>
  <c r="G27" i="1" s="1"/>
  <c r="J26" i="1"/>
  <c r="K26" i="1" s="1"/>
  <c r="H26" i="1"/>
  <c r="I26" i="1" s="1"/>
  <c r="F26" i="1"/>
  <c r="G26" i="1" s="1"/>
  <c r="H25" i="1"/>
  <c r="J25" i="1" s="1"/>
  <c r="K25" i="1" s="1"/>
  <c r="F25" i="1"/>
  <c r="G25" i="1" s="1"/>
  <c r="H24" i="1"/>
  <c r="J24" i="1" s="1"/>
  <c r="K24" i="1" s="1"/>
  <c r="F24" i="1"/>
  <c r="G24" i="1" s="1"/>
  <c r="H23" i="1"/>
  <c r="J23" i="1" s="1"/>
  <c r="K23" i="1" s="1"/>
  <c r="F23" i="1"/>
  <c r="G23" i="1" s="1"/>
  <c r="J22" i="1"/>
  <c r="K22" i="1" s="1"/>
  <c r="H22" i="1"/>
  <c r="I22" i="1" s="1"/>
  <c r="F22" i="1"/>
  <c r="G22" i="1" s="1"/>
  <c r="H21" i="1"/>
  <c r="J21" i="1" s="1"/>
  <c r="K21" i="1" s="1"/>
  <c r="F21" i="1"/>
  <c r="G21" i="1" s="1"/>
  <c r="H20" i="1"/>
  <c r="J20" i="1" s="1"/>
  <c r="K20" i="1" s="1"/>
  <c r="F20" i="1"/>
  <c r="G20" i="1" s="1"/>
  <c r="H19" i="1"/>
  <c r="J19" i="1" s="1"/>
  <c r="K19" i="1" s="1"/>
  <c r="F19" i="1"/>
  <c r="G19" i="1" s="1"/>
  <c r="J18" i="1"/>
  <c r="K18" i="1" s="1"/>
  <c r="H18" i="1"/>
  <c r="I18" i="1" s="1"/>
  <c r="F18" i="1"/>
  <c r="G18" i="1" s="1"/>
  <c r="H17" i="1"/>
  <c r="J17" i="1" s="1"/>
  <c r="K17" i="1" s="1"/>
  <c r="F17" i="1"/>
  <c r="G17" i="1" s="1"/>
  <c r="H16" i="1"/>
  <c r="J16" i="1" s="1"/>
  <c r="K16" i="1" s="1"/>
  <c r="F16" i="1"/>
  <c r="G16" i="1" s="1"/>
  <c r="H15" i="1"/>
  <c r="I15" i="1" s="1"/>
  <c r="F15" i="1"/>
  <c r="J15" i="1" s="1"/>
  <c r="K15" i="1" s="1"/>
  <c r="J14" i="1"/>
  <c r="K14" i="1" s="1"/>
  <c r="H14" i="1"/>
  <c r="I14" i="1" s="1"/>
  <c r="F14" i="1"/>
  <c r="G14" i="1" s="1"/>
  <c r="H13" i="1"/>
  <c r="J13" i="1" s="1"/>
  <c r="K13" i="1" s="1"/>
  <c r="F13" i="1"/>
  <c r="G13" i="1" s="1"/>
  <c r="H12" i="1"/>
  <c r="J12" i="1" s="1"/>
  <c r="K12" i="1" s="1"/>
  <c r="F12" i="1"/>
  <c r="G12" i="1" s="1"/>
  <c r="H11" i="1"/>
  <c r="J11" i="1" s="1"/>
  <c r="K11" i="1" s="1"/>
  <c r="F11" i="1"/>
  <c r="G11" i="1" s="1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I13" i="1" l="1"/>
  <c r="I17" i="1"/>
  <c r="I21" i="1"/>
  <c r="I25" i="1"/>
  <c r="I29" i="1"/>
  <c r="I33" i="1"/>
  <c r="I37" i="1"/>
  <c r="I41" i="1"/>
  <c r="I45" i="1"/>
  <c r="I49" i="1"/>
  <c r="I53" i="1"/>
  <c r="I57" i="1"/>
  <c r="I61" i="1"/>
  <c r="I65" i="1"/>
  <c r="I12" i="1"/>
  <c r="G15" i="1"/>
  <c r="I16" i="1"/>
  <c r="I20" i="1"/>
  <c r="I24" i="1"/>
  <c r="I28" i="1"/>
  <c r="I32" i="1"/>
  <c r="I36" i="1"/>
  <c r="I40" i="1"/>
  <c r="I44" i="1"/>
  <c r="I48" i="1"/>
  <c r="I52" i="1"/>
  <c r="I56" i="1"/>
  <c r="I60" i="1"/>
  <c r="I64" i="1"/>
  <c r="I11" i="1"/>
  <c r="I19" i="1"/>
  <c r="I23" i="1"/>
  <c r="I27" i="1"/>
  <c r="I31" i="1"/>
  <c r="I35" i="1"/>
  <c r="I39" i="1"/>
  <c r="I43" i="1"/>
  <c r="I47" i="1"/>
  <c r="I51" i="1"/>
  <c r="I55" i="1"/>
  <c r="I59" i="1"/>
  <c r="I63" i="1"/>
  <c r="I67" i="1"/>
  <c r="AA35" i="4"/>
  <c r="W37" i="4"/>
  <c r="U38" i="4"/>
  <c r="Y40" i="4"/>
  <c r="W45" i="4"/>
  <c r="AA51" i="4"/>
  <c r="W53" i="4"/>
  <c r="AA55" i="4"/>
  <c r="U58" i="4"/>
  <c r="X5" i="4"/>
  <c r="V6" i="4"/>
  <c r="Z8" i="4"/>
  <c r="AA11" i="4"/>
  <c r="U14" i="4"/>
  <c r="AA19" i="4"/>
  <c r="W21" i="4"/>
  <c r="AA23" i="4"/>
  <c r="W25" i="4"/>
  <c r="W29" i="4"/>
  <c r="T38" i="4"/>
  <c r="AB38" i="4"/>
  <c r="Z55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U32" i="4"/>
  <c r="W43" i="4"/>
  <c r="Y46" i="4"/>
  <c r="W47" i="4"/>
  <c r="U48" i="4"/>
  <c r="AA57" i="4"/>
  <c r="W59" i="4"/>
  <c r="AA10" i="4"/>
  <c r="Y11" i="4"/>
  <c r="AA14" i="4"/>
  <c r="W16" i="4"/>
  <c r="W20" i="4"/>
  <c r="U21" i="4"/>
  <c r="W24" i="4"/>
  <c r="U25" i="4"/>
  <c r="Y27" i="4"/>
  <c r="W28" i="4"/>
  <c r="U37" i="4"/>
  <c r="AA38" i="4"/>
  <c r="Y39" i="4"/>
  <c r="W40" i="4"/>
  <c r="W44" i="4"/>
  <c r="AA50" i="4"/>
  <c r="U53" i="4"/>
  <c r="Y55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AA6" i="4"/>
  <c r="W8" i="4"/>
  <c r="T19" i="4"/>
  <c r="AB19" i="4"/>
  <c r="T23" i="4"/>
  <c r="X29" i="4"/>
  <c r="T35" i="4"/>
  <c r="AB35" i="4"/>
  <c r="X45" i="4"/>
  <c r="T51" i="4"/>
  <c r="AB51" i="4"/>
  <c r="Z5" i="4"/>
  <c r="V4" i="4"/>
  <c r="T5" i="4"/>
  <c r="AB5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T29" i="4"/>
  <c r="AB29" i="4"/>
  <c r="T33" i="4"/>
  <c r="AB33" i="4"/>
  <c r="Z34" i="4"/>
  <c r="T37" i="4"/>
  <c r="AB37" i="4"/>
  <c r="Z38" i="4"/>
  <c r="V44" i="4"/>
  <c r="T45" i="4"/>
  <c r="AB45" i="4"/>
  <c r="T49" i="4"/>
  <c r="AB49" i="4"/>
  <c r="Z50" i="4"/>
  <c r="T53" i="4"/>
  <c r="Z54" i="4"/>
  <c r="Z58" i="4"/>
  <c r="V60" i="4"/>
  <c r="X4" i="4"/>
  <c r="V5" i="4"/>
  <c r="Z7" i="4"/>
  <c r="X8" i="4"/>
  <c r="W60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Z36" i="4"/>
  <c r="T39" i="4"/>
  <c r="AB39" i="4"/>
  <c r="T43" i="4"/>
  <c r="AB43" i="4"/>
  <c r="V46" i="4"/>
  <c r="T47" i="4"/>
  <c r="Z52" i="4"/>
  <c r="V54" i="4"/>
  <c r="W57" i="4"/>
  <c r="Z60" i="4"/>
  <c r="X34" i="4"/>
  <c r="T36" i="4"/>
  <c r="AB52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Y29" i="4"/>
  <c r="U31" i="4"/>
  <c r="AA32" i="4"/>
  <c r="Y33" i="4"/>
  <c r="W34" i="4"/>
  <c r="AA36" i="4"/>
  <c r="W42" i="4"/>
  <c r="Y45" i="4"/>
  <c r="U47" i="4"/>
  <c r="AA48" i="4"/>
  <c r="Y49" i="4"/>
  <c r="W50" i="4"/>
  <c r="AA52" i="4"/>
  <c r="W58" i="4"/>
  <c r="Z13" i="4"/>
  <c r="AB36" i="4"/>
  <c r="X50" i="4"/>
  <c r="X27" i="4"/>
  <c r="X43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T52" i="4"/>
  <c r="T28" i="4"/>
  <c r="AB28" i="4"/>
  <c r="AB31" i="4"/>
  <c r="X39" i="4"/>
  <c r="AA44" i="4"/>
  <c r="AB47" i="4"/>
  <c r="T4" i="4"/>
  <c r="AB4" i="4"/>
  <c r="W6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Y52" i="4"/>
  <c r="V53" i="4"/>
  <c r="V56" i="4"/>
  <c r="Y58" i="4"/>
  <c r="V59" i="4"/>
  <c r="AA5" i="4"/>
  <c r="AB26" i="4"/>
  <c r="T42" i="4"/>
  <c r="AB42" i="4"/>
  <c r="W4" i="4"/>
  <c r="U5" i="4"/>
  <c r="Z6" i="4"/>
  <c r="W7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35" i="4"/>
  <c r="X37" i="4"/>
  <c r="U39" i="4"/>
  <c r="V42" i="4"/>
  <c r="AA43" i="4"/>
  <c r="X44" i="4"/>
  <c r="V45" i="4"/>
  <c r="AA46" i="4"/>
  <c r="Y47" i="4"/>
  <c r="W51" i="4"/>
  <c r="W54" i="4"/>
  <c r="U55" i="4"/>
  <c r="T58" i="4"/>
  <c r="AB58" i="4"/>
  <c r="AA58" i="4"/>
  <c r="Y59" i="4"/>
  <c r="W5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V36" i="4"/>
  <c r="Y38" i="4"/>
  <c r="W39" i="4"/>
  <c r="AA41" i="4"/>
  <c r="Z44" i="4"/>
  <c r="U46" i="4"/>
  <c r="W49" i="4"/>
  <c r="V52" i="4"/>
  <c r="Y54" i="4"/>
  <c r="W55" i="4"/>
  <c r="V58" i="4"/>
  <c r="AA59" i="4"/>
  <c r="Z59" i="4"/>
  <c r="Y60" i="4"/>
  <c r="U4" i="4"/>
  <c r="U9" i="4"/>
  <c r="X11" i="4"/>
  <c r="Y12" i="4"/>
  <c r="T14" i="4"/>
  <c r="AB14" i="4"/>
  <c r="V15" i="4"/>
  <c r="Y17" i="4"/>
  <c r="Z18" i="4"/>
  <c r="U20" i="4"/>
  <c r="X24" i="4"/>
  <c r="T31" i="4"/>
  <c r="Z56" i="4"/>
  <c r="U7" i="4"/>
  <c r="X9" i="4"/>
  <c r="Y10" i="4"/>
  <c r="T12" i="4"/>
  <c r="AB12" i="4"/>
  <c r="V13" i="4"/>
  <c r="Y15" i="4"/>
  <c r="Z16" i="4"/>
  <c r="U18" i="4"/>
  <c r="X46" i="4"/>
  <c r="Y4" i="4"/>
  <c r="T6" i="4"/>
  <c r="AB6" i="4"/>
  <c r="V7" i="4"/>
  <c r="Y9" i="4"/>
  <c r="Z10" i="4"/>
  <c r="U12" i="4"/>
  <c r="U17" i="4"/>
  <c r="X19" i="4"/>
  <c r="Y20" i="4"/>
  <c r="T22" i="4"/>
  <c r="AB22" i="4"/>
  <c r="Z4" i="4"/>
  <c r="U6" i="4"/>
  <c r="U11" i="4"/>
  <c r="X13" i="4"/>
  <c r="Y14" i="4"/>
  <c r="T16" i="4"/>
  <c r="AB16" i="4"/>
  <c r="V17" i="4"/>
  <c r="Y19" i="4"/>
  <c r="Z20" i="4"/>
  <c r="U23" i="4"/>
  <c r="Z25" i="4"/>
  <c r="T26" i="4"/>
  <c r="Y28" i="4"/>
  <c r="W30" i="4"/>
  <c r="AA31" i="4"/>
  <c r="V32" i="4"/>
  <c r="Z33" i="4"/>
  <c r="U34" i="4"/>
  <c r="T34" i="4"/>
  <c r="AB34" i="4"/>
  <c r="Y35" i="4"/>
  <c r="X35" i="4"/>
  <c r="Z40" i="4"/>
  <c r="V41" i="4"/>
  <c r="Y42" i="4"/>
  <c r="U43" i="4"/>
  <c r="W46" i="4"/>
  <c r="AA47" i="4"/>
  <c r="V48" i="4"/>
  <c r="Z49" i="4"/>
  <c r="U50" i="4"/>
  <c r="T50" i="4"/>
  <c r="AB50" i="4"/>
  <c r="Y51" i="4"/>
  <c r="X51" i="4"/>
  <c r="T54" i="4"/>
  <c r="AB54" i="4"/>
  <c r="AA54" i="4"/>
  <c r="Y56" i="4"/>
  <c r="U57" i="4"/>
  <c r="T60" i="4"/>
  <c r="AB60" i="4"/>
  <c r="AA60" i="4"/>
  <c r="U26" i="4"/>
  <c r="Z28" i="4"/>
  <c r="U29" i="4"/>
  <c r="W32" i="4"/>
  <c r="AA33" i="4"/>
  <c r="V34" i="4"/>
  <c r="Z35" i="4"/>
  <c r="U36" i="4"/>
  <c r="Y37" i="4"/>
  <c r="Z42" i="4"/>
  <c r="V43" i="4"/>
  <c r="Y44" i="4"/>
  <c r="U45" i="4"/>
  <c r="W48" i="4"/>
  <c r="AA49" i="4"/>
  <c r="V50" i="4"/>
  <c r="Z51" i="4"/>
  <c r="U52" i="4"/>
  <c r="Y53" i="4"/>
  <c r="U54" i="4"/>
  <c r="X58" i="4"/>
  <c r="U60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Z46" i="4"/>
  <c r="V47" i="4"/>
  <c r="Y48" i="4"/>
  <c r="U49" i="4"/>
  <c r="W52" i="4"/>
  <c r="AA53" i="4"/>
  <c r="T56" i="4"/>
  <c r="AB56" i="4"/>
  <c r="AA56" i="4"/>
  <c r="U59" i="4"/>
  <c r="Y23" i="4"/>
  <c r="V25" i="4"/>
  <c r="U28" i="4"/>
  <c r="Z32" i="4"/>
  <c r="V33" i="4"/>
  <c r="Y34" i="4"/>
  <c r="U35" i="4"/>
  <c r="W38" i="4"/>
  <c r="AA39" i="4"/>
  <c r="V40" i="4"/>
  <c r="Z41" i="4"/>
  <c r="U42" i="4"/>
  <c r="Y43" i="4"/>
  <c r="Z48" i="4"/>
  <c r="V49" i="4"/>
  <c r="Y50" i="4"/>
  <c r="U51" i="4"/>
  <c r="X54" i="4"/>
  <c r="U56" i="4"/>
  <c r="Y57" i="4"/>
  <c r="X60" i="4"/>
  <c r="T30" i="4"/>
  <c r="AB30" i="4"/>
  <c r="X31" i="4"/>
  <c r="T46" i="4"/>
  <c r="AB46" i="4"/>
  <c r="X47" i="4"/>
  <c r="T32" i="4"/>
  <c r="AB32" i="4"/>
  <c r="X33" i="4"/>
  <c r="T48" i="4"/>
  <c r="AB48" i="4"/>
  <c r="X49" i="4"/>
  <c r="W56" i="4"/>
  <c r="AB53" i="4"/>
  <c r="T55" i="4"/>
  <c r="AB55" i="4"/>
  <c r="X57" i="4"/>
  <c r="T59" i="4"/>
  <c r="AB59" i="4"/>
  <c r="X53" i="4"/>
  <c r="X55" i="4"/>
  <c r="T57" i="4"/>
  <c r="AB57" i="4"/>
  <c r="X59" i="4"/>
  <c r="B2" i="6"/>
  <c r="AC17" i="4" l="1"/>
  <c r="AC9" i="4"/>
  <c r="AC38" i="4"/>
  <c r="AC5" i="4"/>
  <c r="AC31" i="4"/>
  <c r="AC35" i="4"/>
  <c r="AC11" i="4"/>
  <c r="AC45" i="4"/>
  <c r="AC13" i="4"/>
  <c r="AC19" i="4"/>
  <c r="AC20" i="4"/>
  <c r="AC52" i="4"/>
  <c r="AC43" i="4"/>
  <c r="AC47" i="4"/>
  <c r="AC53" i="4"/>
  <c r="AC51" i="4"/>
  <c r="AC27" i="4"/>
  <c r="AC54" i="4"/>
  <c r="AC23" i="4"/>
  <c r="AC28" i="4"/>
  <c r="AC21" i="4"/>
  <c r="AC29" i="4"/>
  <c r="AC36" i="4"/>
  <c r="AC32" i="4"/>
  <c r="AC26" i="4"/>
  <c r="AC59" i="4"/>
  <c r="AC39" i="4"/>
  <c r="AC49" i="4"/>
  <c r="AC37" i="4"/>
  <c r="AC25" i="4"/>
  <c r="AC15" i="4"/>
  <c r="AC33" i="4"/>
  <c r="AC30" i="4"/>
  <c r="AC42" i="4"/>
  <c r="AC10" i="4"/>
  <c r="AC50" i="4"/>
  <c r="AC22" i="4"/>
  <c r="AC24" i="4"/>
  <c r="AC7" i="4"/>
  <c r="AC18" i="4"/>
  <c r="AC48" i="4"/>
  <c r="AC6" i="4"/>
  <c r="AC14" i="4"/>
  <c r="AC8" i="4"/>
  <c r="AC44" i="4"/>
  <c r="AC4" i="4"/>
  <c r="AC58" i="4"/>
  <c r="AC60" i="4"/>
  <c r="AC16" i="4"/>
  <c r="AC12" i="4"/>
  <c r="AC46" i="4"/>
  <c r="AC56" i="4"/>
  <c r="AC40" i="4"/>
  <c r="AC34" i="4"/>
  <c r="AC55" i="4"/>
  <c r="AC57" i="4"/>
  <c r="F3" i="2"/>
  <c r="U41" i="4" s="1"/>
  <c r="M3" i="2" l="1"/>
  <c r="AB41" i="4" s="1"/>
  <c r="H3" i="2"/>
  <c r="W41" i="4" s="1"/>
  <c r="E3" i="2"/>
  <c r="T41" i="4" s="1"/>
  <c r="Q11" i="5"/>
  <c r="AC41" i="4" l="1"/>
  <c r="B1" i="6"/>
  <c r="M61" i="4" l="1"/>
  <c r="E61" i="4"/>
  <c r="I61" i="4" l="1"/>
  <c r="H61" i="4"/>
  <c r="P61" i="4"/>
  <c r="J61" i="4"/>
  <c r="R61" i="4"/>
  <c r="Q61" i="4"/>
  <c r="D61" i="4"/>
  <c r="L61" i="4"/>
  <c r="F61" i="4"/>
  <c r="N61" i="4"/>
  <c r="G61" i="4"/>
  <c r="C61" i="4"/>
  <c r="S61" i="4"/>
  <c r="O61" i="4"/>
  <c r="B61" i="4"/>
  <c r="M60" i="2" l="1"/>
  <c r="L60" i="2"/>
  <c r="K60" i="2"/>
  <c r="J60" i="2"/>
  <c r="I60" i="2"/>
  <c r="H60" i="2"/>
  <c r="G60" i="2"/>
  <c r="F60" i="2"/>
  <c r="E60" i="2"/>
  <c r="K61" i="4" l="1"/>
  <c r="X61" i="4" l="1"/>
  <c r="W61" i="4"/>
  <c r="T61" i="4"/>
  <c r="AA61" i="4" l="1"/>
  <c r="V61" i="4"/>
  <c r="Z61" i="4"/>
  <c r="AB61" i="4"/>
  <c r="U61" i="4"/>
  <c r="Y61" i="4"/>
</calcChain>
</file>

<file path=xl/sharedStrings.xml><?xml version="1.0" encoding="utf-8"?>
<sst xmlns="http://schemas.openxmlformats.org/spreadsheetml/2006/main" count="580" uniqueCount="171">
  <si>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</si>
  <si>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</si>
  <si>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</si>
  <si>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</si>
  <si>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</si>
  <si>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</si>
  <si>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</si>
  <si>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</si>
  <si>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</si>
  <si>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</si>
  <si>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</si>
  <si>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</si>
  <si>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</si>
  <si>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</si>
  <si>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</si>
  <si>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</si>
  <si>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</si>
  <si>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</si>
  <si>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</si>
  <si>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</si>
  <si>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</si>
  <si>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</si>
  <si>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</si>
  <si>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</si>
  <si>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</si>
  <si>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</si>
  <si>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</si>
  <si>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</si>
  <si>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</si>
  <si>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</si>
  <si>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</si>
  <si>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ALIETTE WP80 20X250GR BAG IN</t>
  </si>
  <si>
    <t>Row Labels</t>
  </si>
  <si>
    <t>ALIETTE WP80 20X500GR BAG IN</t>
  </si>
  <si>
    <t>Sum of Opening Balance</t>
  </si>
  <si>
    <t>Sum of Inwards</t>
  </si>
  <si>
    <t>Sum of Outwards</t>
  </si>
  <si>
    <t>Sum of Closing Balance</t>
  </si>
  <si>
    <t>Company Name:-BAYER</t>
  </si>
  <si>
    <t>CLOSING</t>
  </si>
  <si>
    <t>DISTRIBUTOR PRODUCTWISE</t>
  </si>
  <si>
    <t>PRODUCT</t>
  </si>
  <si>
    <t>OUTPUT IN : PIC,DETAILS AS : Column,CONSIDER : Voucher Date,INCLUDE VALIDATION : False</t>
  </si>
  <si>
    <t>AMBITION 10X1L BOT IN</t>
  </si>
  <si>
    <t>Zylem Report -01-Apr-2020 TO 31-Jan-2021</t>
  </si>
  <si>
    <t>Dealer Report -01-Apr-2020 TO 31-Jan-2021</t>
  </si>
  <si>
    <t>Agarwal Kisan Bazar</t>
  </si>
  <si>
    <t>Assam Road, Puranpur</t>
  </si>
  <si>
    <t>Bayer Group</t>
  </si>
  <si>
    <t>1-Apr-2020 to 31-Jan-2021</t>
  </si>
  <si>
    <t/>
  </si>
  <si>
    <t>Agarwal Kisan Bazar - (from 1-Apr-2019) - (from 1-Apr-2020)</t>
  </si>
  <si>
    <t>SAPL SALE</t>
  </si>
  <si>
    <t>DIFF</t>
  </si>
  <si>
    <t>SAPL PUR</t>
  </si>
  <si>
    <t>Admire-30gm (GST-18%)</t>
  </si>
  <si>
    <t>Adora-100ml (GST-18%)</t>
  </si>
  <si>
    <t>Adora-1lt (GST-18%)</t>
  </si>
  <si>
    <t>Adora-200ml (GST-18%)</t>
  </si>
  <si>
    <t>Adora-500ml (GST-18%)</t>
  </si>
  <si>
    <t>Aliette-250gm (GST-18%)</t>
  </si>
  <si>
    <t>Aliette-500gm (GST-18%)</t>
  </si>
  <si>
    <t>Ambition-1lt (GST-5%)</t>
  </si>
  <si>
    <t>Ambition-250ml (GST-5%)</t>
  </si>
  <si>
    <t>Ambition-500ml (GST-5%)</t>
  </si>
  <si>
    <t>Antracol-1kg (GST-18%)</t>
  </si>
  <si>
    <t>Antracol-250gm (GST-18%)</t>
  </si>
  <si>
    <t>Antracol-500gm (GST-18%)</t>
  </si>
  <si>
    <t>Arize 6444-3kg (Exampt)</t>
  </si>
  <si>
    <t>Atlantis-160gm (GST-18%)</t>
  </si>
  <si>
    <t>Belt Expert-100ml (GST-18%)</t>
  </si>
  <si>
    <t>Council Activ-90gm (GST-18%)</t>
  </si>
  <si>
    <t>Decis-100ml (GST-18%)</t>
  </si>
  <si>
    <t>Decis-1lt (GST-18%)</t>
  </si>
  <si>
    <t>Decis-250ml (GST-18%)</t>
  </si>
  <si>
    <t>Decis-50ml (GST-18%)</t>
  </si>
  <si>
    <t>Ethrel-100ml (GST-18%)</t>
  </si>
  <si>
    <t>Fame-10ml (GST-18%)</t>
  </si>
  <si>
    <t>Fame-50ml (GST-18%)</t>
  </si>
  <si>
    <t>Flotis-1lt (GST-18%)</t>
  </si>
  <si>
    <t>Folicur-1lt (GST-18%)</t>
  </si>
  <si>
    <t>Folicur-250ml (GST-18%)</t>
  </si>
  <si>
    <t>Folicur-500ml (GST-18%)</t>
  </si>
  <si>
    <t>Foost-500gm (GST-18%)</t>
  </si>
  <si>
    <t>Gaucho-100ml (GST-18%)</t>
  </si>
  <si>
    <t>Gaucho-1lt (GST-18%)</t>
  </si>
  <si>
    <t>Gaucho-9ml (GST-18%)</t>
  </si>
  <si>
    <t>Glamore-100gm (GST-18%)</t>
  </si>
  <si>
    <t>Glamore-250gm (GST-18%)</t>
  </si>
  <si>
    <t>Glamore-50gm (GST-18%)</t>
  </si>
  <si>
    <t>Larvin-250gm (GST-18%)</t>
  </si>
  <si>
    <t>Lesenta-100gm (GST-18%)</t>
  </si>
  <si>
    <t>Lesenta-250gm (GST-18%)</t>
  </si>
  <si>
    <t>Lesenta-40gm (GST-18%)</t>
  </si>
  <si>
    <t>Lucifer-160gm (GST-18%)</t>
  </si>
  <si>
    <t>Monceren-1lt (GST-18%)</t>
  </si>
  <si>
    <t>Monceren-250ml (GST-18%)</t>
  </si>
  <si>
    <t>Raxil Easy-100ml (GST-18%)</t>
  </si>
  <si>
    <t>Raxil Easy-250ml (GST-18%)</t>
  </si>
  <si>
    <t>Raxil Easy-50ml (GST-18%)</t>
  </si>
  <si>
    <t>Regent Gr-1kg (GST-18%)</t>
  </si>
  <si>
    <t>Regent Sc-1lt (GST-18%)</t>
  </si>
  <si>
    <t>Regent Sc-250ml (GST-18%)</t>
  </si>
  <si>
    <t>Regent Sc-500ml (GST-18%)</t>
  </si>
  <si>
    <t>Regent Ultra-4kg (GST-18%)</t>
  </si>
  <si>
    <t>Sencor-100gm (GST-18%)</t>
  </si>
  <si>
    <t>Solomon-100ml (GST-18%)</t>
  </si>
  <si>
    <t>Solomon-1lt (GST-18%)</t>
  </si>
  <si>
    <t>Solomon-250ml (GST-18%)</t>
  </si>
  <si>
    <t>Solomon-500ml (GST-18%)</t>
  </si>
  <si>
    <t>Sunrice-50gm (GST-18%)</t>
  </si>
  <si>
    <t>Topstar-22.5gm (GST-18%)</t>
  </si>
  <si>
    <t>AMBITION 40X250ML BOT IN</t>
  </si>
  <si>
    <t>AMBITION 20X500ML BOT IN</t>
  </si>
  <si>
    <t>ANTRACOL (T) WP70 10X1KG BAG IN</t>
  </si>
  <si>
    <t>ANTRACOL (T) WP70 40X250GR BAG IN</t>
  </si>
  <si>
    <t>ANTRACOL (T) WP70 20X500GR BAG IN</t>
  </si>
  <si>
    <t>BELT EXPERT SC480 50X100ML BOT IN</t>
  </si>
  <si>
    <t>COUNCIL ACTIV WG30 12X(5X90GR) BOX IN</t>
  </si>
  <si>
    <t>DECIS EC 28 50X100ML BOT IN</t>
  </si>
  <si>
    <t>DECIS EC 28 10X1L BOT IN</t>
  </si>
  <si>
    <t>DECIS EC 28 40X250ML BOT IN</t>
  </si>
  <si>
    <t>DECIS EC101-2 100X50ML BOT IN</t>
  </si>
  <si>
    <t>ETHREL SL39 50X100ML BOT IN</t>
  </si>
  <si>
    <t>FAME (T) SC480 10X(20X10ML) BOT IN</t>
  </si>
  <si>
    <t>FAME (T) SC480 40X50ML BOT IN</t>
  </si>
  <si>
    <t>FOLICUR (T) EC250 10X1L BOT IN</t>
  </si>
  <si>
    <t>FOLICUR (T) EC250 40X250ML BOT IN</t>
  </si>
  <si>
    <t>FOLICUR (T) EC250 20X500ML BOT IN</t>
  </si>
  <si>
    <t>FOOST WP50 24X500G BAG IN</t>
  </si>
  <si>
    <t>GAUCHO FS600 50X100ML BOT IN</t>
  </si>
  <si>
    <t>GLAMORE WG80 20X100GR BOT IN</t>
  </si>
  <si>
    <t>GLAMORE WG80 40X50GR BOT IN</t>
  </si>
  <si>
    <t>LARVIN (T) WP75 20X250GR BAG IN</t>
  </si>
  <si>
    <t>LESENTA WG80 50X100GR BAG IN</t>
  </si>
  <si>
    <t>LESENTA WG80 100X40GR BAG IN</t>
  </si>
  <si>
    <t>REGENT GR0 3 20X1KG BAG IN</t>
  </si>
  <si>
    <t>REGENT (T) SC50 10X1L BOT IN</t>
  </si>
  <si>
    <t>REGENT (T) SC50 20X250ML BOT IN</t>
  </si>
  <si>
    <t>REGENT (T) SC50 20X500ML BOT IN</t>
  </si>
  <si>
    <t>REGENT ULTRA GR0 6 5X4KG BAG IN</t>
  </si>
  <si>
    <t>SENCOR WP70 60X100GR BAG IN</t>
  </si>
  <si>
    <t>SOLOMON OD300 50X100ML BOT IN</t>
  </si>
  <si>
    <t>SOLOMON OD300 10X1L BOT IN</t>
  </si>
  <si>
    <t>SOLOMON OD300 40X250ML BOT IN</t>
  </si>
  <si>
    <t>SOLOMON OD300 20X500ML BOT IN</t>
  </si>
  <si>
    <t>ADMIRE (T) WG70 150X30GR BOT IN</t>
  </si>
  <si>
    <t>ADORA (T) SC100 50X100ML BOT IN</t>
  </si>
  <si>
    <t>ADORA (T) SC100 4X1L BOT IN</t>
  </si>
  <si>
    <t>ADORA (T) SC100 20X200ML BOT IN</t>
  </si>
  <si>
    <t>ADORA (T) SC100 8X500ML BOT IN</t>
  </si>
  <si>
    <t>ARIZE 6444 LOC 10X3KG BAG IN</t>
  </si>
  <si>
    <t>ATLANTIS KL3 6 15X160GR BOT IN</t>
  </si>
  <si>
    <t>FLOTIS (T) SC262 5 10X1L BOT IN</t>
  </si>
  <si>
    <t>GAUCHO FS600 2X(5X1L) BOT IN</t>
  </si>
  <si>
    <t>GAUCHO FS600 5X(20X9)ML BOT IN</t>
  </si>
  <si>
    <t>GLAMORE WG80 8X250GR BAG IN</t>
  </si>
  <si>
    <t>LESENTA WG80 20X250GR BAG IN</t>
  </si>
  <si>
    <t>LUCIFER (T) WP15 25X160GR BAG IN</t>
  </si>
  <si>
    <t>MONCEREN SC250 10X1L BOT IN</t>
  </si>
  <si>
    <t>MONCEREN SC250 40X250ML BOT IN</t>
  </si>
  <si>
    <t>RAXIL EASY FS60 50X100ML BOT IN</t>
  </si>
  <si>
    <t>RAXIL EASY FS60 40X250ML BOT IN</t>
  </si>
  <si>
    <t>RAXIL EASY FS60 100X50ML BOT IN</t>
  </si>
  <si>
    <t>SUNRICE WG15 100X50GR BOT IN</t>
  </si>
  <si>
    <t>TOPSTAR (T) WP80 8X(20X22.5GR) BOX IN</t>
  </si>
  <si>
    <t>Stock and Sales FOR THE PERIOD 01-Apr-2020 TO 31-Jan-2021</t>
  </si>
  <si>
    <t>DISTRIBUTOR:Agarwal Kisan Bazar,</t>
  </si>
  <si>
    <t>SAPCODE</t>
  </si>
  <si>
    <t>GRANDTOTAL</t>
  </si>
  <si>
    <t>Generated on 2/23/2021 9:28:09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</si>
</sst>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&quot; Pc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67" fontId="10" fillId="0" borderId="24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7" fillId="0" borderId="0" xfId="0" applyNumberFormat="1" applyFont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/>
    </xf>
    <xf numFmtId="166" fontId="10" fillId="0" borderId="25" xfId="0" applyNumberFormat="1" applyFont="1" applyBorder="1" applyAlignment="1">
      <alignment horizontal="right" vertical="top"/>
    </xf>
    <xf numFmtId="166" fontId="0" fillId="0" borderId="0" xfId="0" applyNumberFormat="1"/>
    <xf numFmtId="168" fontId="10" fillId="0" borderId="24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SNS%20DONE%20APR%20TO%20J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 refreshError="1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 Group"/>
      <sheetName val="SALE"/>
      <sheetName val="SA"/>
      <sheetName val="P PUR"/>
      <sheetName val="PUR"/>
    </sheetNames>
    <sheetDataSet>
      <sheetData sheetId="0"/>
      <sheetData sheetId="1">
        <row r="6">
          <cell r="F6" t="str">
            <v>Adora-1lt (GST-18%)</v>
          </cell>
          <cell r="G6">
            <v>2</v>
          </cell>
        </row>
        <row r="7">
          <cell r="F7" t="str">
            <v>Adora-500ml (GST-18%)</v>
          </cell>
          <cell r="G7">
            <v>1</v>
          </cell>
        </row>
        <row r="8">
          <cell r="F8" t="str">
            <v>Ambition-1lt (GST-5%)</v>
          </cell>
          <cell r="G8">
            <v>10</v>
          </cell>
        </row>
        <row r="9">
          <cell r="F9" t="str">
            <v>Antracol-1kg (GST-18%)</v>
          </cell>
          <cell r="G9">
            <v>120</v>
          </cell>
        </row>
        <row r="10">
          <cell r="F10" t="str">
            <v>Antracol-250gm (GST-18%)</v>
          </cell>
          <cell r="G10">
            <v>4</v>
          </cell>
        </row>
        <row r="11">
          <cell r="F11" t="str">
            <v>Antracol-500gm (GST-18%)</v>
          </cell>
          <cell r="G11">
            <v>64</v>
          </cell>
        </row>
        <row r="12">
          <cell r="F12" t="str">
            <v>Atlantis-160gm (GST-18%)</v>
          </cell>
          <cell r="G12">
            <v>1380</v>
          </cell>
        </row>
        <row r="13">
          <cell r="F13" t="str">
            <v>Belt Expert-100ml (GST-18%)</v>
          </cell>
          <cell r="G13">
            <v>3</v>
          </cell>
        </row>
        <row r="14">
          <cell r="F14" t="str">
            <v>Council Activ-90gm (GST-18%)</v>
          </cell>
          <cell r="G14">
            <v>19</v>
          </cell>
        </row>
        <row r="15">
          <cell r="F15" t="str">
            <v>Decis-100ml (GST-18%)</v>
          </cell>
          <cell r="G15">
            <v>294</v>
          </cell>
        </row>
        <row r="16">
          <cell r="F16" t="str">
            <v>Decis-1lt (GST-18%)</v>
          </cell>
          <cell r="G16">
            <v>52</v>
          </cell>
        </row>
        <row r="17">
          <cell r="F17" t="str">
            <v>Decis-250ml (GST-18%)</v>
          </cell>
          <cell r="G17">
            <v>65</v>
          </cell>
        </row>
        <row r="18">
          <cell r="F18" t="str">
            <v>Decis-50ml (GST-18%)</v>
          </cell>
          <cell r="G18">
            <v>20</v>
          </cell>
        </row>
        <row r="19">
          <cell r="F19" t="str">
            <v>Ethrel-100ml (GST-18%)</v>
          </cell>
          <cell r="G19">
            <v>73</v>
          </cell>
        </row>
        <row r="20">
          <cell r="F20" t="str">
            <v>Fame-10ml (GST-18%)</v>
          </cell>
          <cell r="G20">
            <v>8</v>
          </cell>
        </row>
        <row r="21">
          <cell r="F21" t="str">
            <v>Folicur-1lt (GST-18%)</v>
          </cell>
          <cell r="G21">
            <v>91</v>
          </cell>
        </row>
        <row r="22">
          <cell r="F22" t="str">
            <v>Folicur-500ml (GST-18%)</v>
          </cell>
          <cell r="G22">
            <v>11</v>
          </cell>
        </row>
        <row r="23">
          <cell r="F23" t="str">
            <v>Foost-500gm (GST-18%)</v>
          </cell>
          <cell r="G23">
            <v>131</v>
          </cell>
        </row>
        <row r="24">
          <cell r="F24" t="str">
            <v>Gaucho-100ml (GST-18%)</v>
          </cell>
          <cell r="G24">
            <v>31</v>
          </cell>
        </row>
        <row r="25">
          <cell r="F25" t="str">
            <v>Lesenta-100gm (GST-18%)</v>
          </cell>
          <cell r="G25">
            <v>372</v>
          </cell>
        </row>
        <row r="26">
          <cell r="F26" t="str">
            <v>Lesenta-250gm (GST-18%)</v>
          </cell>
          <cell r="G26">
            <v>5</v>
          </cell>
        </row>
        <row r="27">
          <cell r="F27" t="str">
            <v>Lucifer-160gm (GST-18%)</v>
          </cell>
          <cell r="G27">
            <v>492</v>
          </cell>
        </row>
        <row r="28">
          <cell r="F28" t="str">
            <v>Monceren-250ml (GST-18%)</v>
          </cell>
          <cell r="G28">
            <v>2</v>
          </cell>
        </row>
        <row r="29">
          <cell r="F29" t="str">
            <v>Raxil Easy-100ml (GST-18%)</v>
          </cell>
          <cell r="G29">
            <v>50</v>
          </cell>
        </row>
        <row r="30">
          <cell r="F30" t="str">
            <v>Raxil Easy-50ml (GST-18%)</v>
          </cell>
          <cell r="G30">
            <v>80</v>
          </cell>
        </row>
        <row r="31">
          <cell r="F31" t="str">
            <v>Regent Ultra-4kg (GST-18%)</v>
          </cell>
          <cell r="G31">
            <v>50</v>
          </cell>
        </row>
        <row r="32">
          <cell r="F32" t="str">
            <v>Sencor-100gm (GST-18%)</v>
          </cell>
          <cell r="G32">
            <v>33</v>
          </cell>
        </row>
        <row r="33">
          <cell r="F33" t="str">
            <v>Solomon-100ml (GST-18%)</v>
          </cell>
          <cell r="G33">
            <v>533</v>
          </cell>
        </row>
        <row r="34">
          <cell r="F34" t="str">
            <v>Solomon-1lt (GST-18%)</v>
          </cell>
          <cell r="G34">
            <v>3</v>
          </cell>
        </row>
        <row r="35">
          <cell r="F35" t="str">
            <v>Solomon-250ml (GST-18%)</v>
          </cell>
          <cell r="G35">
            <v>6</v>
          </cell>
        </row>
        <row r="36">
          <cell r="F36" t="str">
            <v>Solomon-500ml (GST-18%)</v>
          </cell>
          <cell r="G36">
            <v>7</v>
          </cell>
        </row>
        <row r="37">
          <cell r="F37" t="str">
            <v>Sunrice-50gm (GST-18%)</v>
          </cell>
          <cell r="G37">
            <v>1005</v>
          </cell>
        </row>
      </sheetData>
      <sheetData sheetId="2"/>
      <sheetData sheetId="3">
        <row r="6">
          <cell r="G6" t="str">
            <v>Adora-1lt (GST-18%)</v>
          </cell>
          <cell r="H6">
            <v>40</v>
          </cell>
        </row>
        <row r="7">
          <cell r="G7" t="str">
            <v>Adora-200ml (GST-18%)</v>
          </cell>
          <cell r="H7">
            <v>40</v>
          </cell>
        </row>
        <row r="8">
          <cell r="G8" t="str">
            <v>Adora-500ml (GST-18%)</v>
          </cell>
          <cell r="H8">
            <v>16</v>
          </cell>
        </row>
        <row r="9">
          <cell r="G9" t="str">
            <v>Antracol-1kg (GST-18%)</v>
          </cell>
          <cell r="H9">
            <v>260</v>
          </cell>
        </row>
        <row r="10">
          <cell r="G10" t="str">
            <v>Antracol-500gm (GST-18%)</v>
          </cell>
          <cell r="H10">
            <v>60</v>
          </cell>
        </row>
        <row r="11">
          <cell r="G11" t="str">
            <v>Arize 6444-3kg (Exampt)</v>
          </cell>
          <cell r="H11">
            <v>260</v>
          </cell>
        </row>
        <row r="12">
          <cell r="G12" t="str">
            <v>Atlantis-160gm (GST-18%)</v>
          </cell>
          <cell r="H12">
            <v>1905</v>
          </cell>
        </row>
        <row r="13">
          <cell r="G13" t="str">
            <v>Council Activ-90gm (GST-18%)</v>
          </cell>
          <cell r="H13">
            <v>0</v>
          </cell>
        </row>
        <row r="14">
          <cell r="G14" t="str">
            <v>Decis-100ml (GST-18%)</v>
          </cell>
          <cell r="H14">
            <v>300</v>
          </cell>
        </row>
        <row r="15">
          <cell r="G15" t="str">
            <v>Decis-1lt (GST-18%)</v>
          </cell>
          <cell r="H15">
            <v>50</v>
          </cell>
        </row>
        <row r="16">
          <cell r="G16" t="str">
            <v>Decis-250ml (GST-18%)</v>
          </cell>
          <cell r="H16">
            <v>80</v>
          </cell>
        </row>
        <row r="17">
          <cell r="G17" t="str">
            <v>Ethrel-100ml (GST-18%)</v>
          </cell>
          <cell r="H17">
            <v>50</v>
          </cell>
        </row>
        <row r="18">
          <cell r="G18" t="str">
            <v>Folicur-1lt (GST-18%)</v>
          </cell>
          <cell r="H18">
            <v>100</v>
          </cell>
        </row>
        <row r="19">
          <cell r="G19" t="str">
            <v>Foost-500gm (GST-18%)</v>
          </cell>
          <cell r="H19">
            <v>120</v>
          </cell>
        </row>
        <row r="20">
          <cell r="G20" t="str">
            <v>Gaucho-100ml (GST-18%)</v>
          </cell>
          <cell r="H20">
            <v>0</v>
          </cell>
        </row>
        <row r="21">
          <cell r="G21" t="str">
            <v>Lesenta-100gm (GST-18%)</v>
          </cell>
          <cell r="H21">
            <v>1350</v>
          </cell>
        </row>
        <row r="22">
          <cell r="G22" t="str">
            <v>Lesenta-250gm (GST-18%)</v>
          </cell>
          <cell r="H22">
            <v>60</v>
          </cell>
        </row>
        <row r="23">
          <cell r="G23" t="str">
            <v>Lesenta-40gm (GST-18%)</v>
          </cell>
          <cell r="H23">
            <v>200</v>
          </cell>
        </row>
        <row r="24">
          <cell r="G24" t="str">
            <v>Lucifer-160gm (GST-18%)</v>
          </cell>
          <cell r="H24">
            <v>625</v>
          </cell>
        </row>
        <row r="25">
          <cell r="G25" t="str">
            <v>Monceren-1lt (GST-18%)</v>
          </cell>
          <cell r="H25">
            <v>10</v>
          </cell>
        </row>
        <row r="26">
          <cell r="G26" t="str">
            <v>Monceren-250ml (GST-18%)</v>
          </cell>
          <cell r="H26">
            <v>40</v>
          </cell>
        </row>
        <row r="27">
          <cell r="G27" t="str">
            <v>Raxil Easy-100ml (GST-18%)</v>
          </cell>
          <cell r="H27">
            <v>50</v>
          </cell>
        </row>
        <row r="28">
          <cell r="G28" t="str">
            <v>Raxil Easy-50ml (GST-18%)</v>
          </cell>
          <cell r="H28">
            <v>100</v>
          </cell>
        </row>
        <row r="29">
          <cell r="G29" t="str">
            <v>Regent Gr-1kg (GST-18%)</v>
          </cell>
          <cell r="H29">
            <v>2000</v>
          </cell>
        </row>
        <row r="30">
          <cell r="G30" t="str">
            <v>Regent Ultra-4kg (GST-18%)</v>
          </cell>
          <cell r="H30">
            <v>125</v>
          </cell>
        </row>
        <row r="31">
          <cell r="G31" t="str">
            <v>Solomon-100ml (GST-18%)</v>
          </cell>
          <cell r="H31">
            <v>700</v>
          </cell>
        </row>
        <row r="32">
          <cell r="G32" t="str">
            <v>Solomon-1lt (GST-18%)</v>
          </cell>
          <cell r="H32">
            <v>10</v>
          </cell>
        </row>
        <row r="33">
          <cell r="G33" t="str">
            <v>Solomon-250ml (GST-18%)</v>
          </cell>
          <cell r="H33">
            <v>40</v>
          </cell>
        </row>
        <row r="34">
          <cell r="G34" t="str">
            <v>Solomon-500ml (GST-18%)</v>
          </cell>
          <cell r="H34">
            <v>20</v>
          </cell>
        </row>
        <row r="35">
          <cell r="G35" t="str">
            <v>Sunrice-50gm (GST-18%)</v>
          </cell>
          <cell r="H35">
            <v>4000</v>
          </cell>
        </row>
      </sheetData>
      <sheetData sheetId="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50.620428472219" createdVersion="6" refreshedVersion="6" minRefreshableVersion="3" recordCount="57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1" maxValue="199"/>
    </cacheField>
    <cacheField name="Inwards" numFmtId="0">
      <sharedItems containsString="0" containsBlank="1" containsNumber="1" containsInteger="1" minValue="10" maxValue="4000"/>
    </cacheField>
    <cacheField name="Outwards" numFmtId="0">
      <sharedItems containsString="0" containsBlank="1" containsNumber="1" containsInteger="1" minValue="1" maxValue="1380"/>
    </cacheField>
    <cacheField name="Closing Balance" numFmtId="0">
      <sharedItems containsString="0" containsBlank="1" containsNumber="1" containsInteger="1" minValue="3" maxValue="3014"/>
    </cacheField>
    <cacheField name="Combi Name" numFmtId="165">
      <sharedItems/>
    </cacheField>
    <cacheField name="Master Name" numFmtId="164">
      <sharedItems count="128">
        <s v="ADMIRE (T) WG70 150X30GR BOT IN"/>
        <s v="ADORA (T) SC100 50X100ML BOT IN"/>
        <s v="ADORA (T) SC100 4X1L BOT IN"/>
        <s v="ADORA (T) SC100 20X200ML BOT IN"/>
        <s v="ADORA (T) SC100 8X500ML BOT IN"/>
        <s v="ALIETTE WP80 20X250GR BAG IN"/>
        <s v="ALIETTE WP80 20X500GR BAG IN"/>
        <s v="AMBITION 10X1L BOT IN"/>
        <s v="AMBITION 40X250ML BOT IN"/>
        <s v="AMBITION 20X500ML BOT IN"/>
        <s v="ANTRACOL (T) WP70 10X1KG BAG IN"/>
        <s v="ANTRACOL (T) WP70 40X250GR BAG IN"/>
        <s v="ANTRACOL (T) WP70 20X500GR BAG IN"/>
        <s v="ARIZE 6444 LOC 10X3KG BAG IN"/>
        <s v="ATLANTIS KL3 6 15X160GR BOT IN"/>
        <s v="BELT EXPERT SC480 50X100ML BOT IN"/>
        <s v="COUNCIL ACTIV WG30 12X(5X90GR) BOX IN"/>
        <s v="DECIS EC 28 50X100ML BOT IN"/>
        <s v="DECIS EC 28 10X1L BOT IN"/>
        <s v="DECIS EC 28 40X250ML BOT IN"/>
        <s v="DECIS EC101-2 100X50ML BOT IN"/>
        <s v="ETHREL SL39 50X100ML BOT IN"/>
        <s v="FAME (T) SC480 10X(20X10ML) BOT IN"/>
        <s v="FAME (T) SC480 40X50ML BOT IN"/>
        <s v="FLOTIS (T) SC262 5 10X1L BOT IN"/>
        <s v="FOLICUR (T) EC250 10X1L BOT IN"/>
        <s v="FOLICUR (T) EC250 40X250ML BOT IN"/>
        <s v="FOLICUR (T) EC250 20X500ML BOT IN"/>
        <s v="FOOST WP50 24X500G BAG IN"/>
        <s v="GAUCHO FS600 50X100ML BOT IN"/>
        <s v="GAUCHO FS600 2X(5X1L) BOT IN"/>
        <s v="GAUCHO FS600 5X(20X9)ML BOT IN"/>
        <s v="GLAMORE WG80 20X100GR BOT IN"/>
        <s v="GLAMORE WG80 8X250GR BAG IN"/>
        <s v="GLAMORE WG80 40X50GR BOT IN"/>
        <s v="LARVIN (T) WP75 20X250GR BAG IN"/>
        <s v="LESENTA WG80 50X100GR BAG IN"/>
        <s v="LESENTA WG80 20X250GR BAG IN"/>
        <s v="LESENTA WG80 100X40GR BAG IN"/>
        <s v="LUCIFER (T) WP15 25X160GR BAG IN"/>
        <s v="MONCEREN SC250 10X1L BOT IN"/>
        <s v="MONCEREN SC250 40X250ML BOT IN"/>
        <s v="RAXIL EASY FS60 50X100ML BOT IN"/>
        <s v="RAXIL EASY FS60 40X250ML BOT IN"/>
        <s v="RAXIL EASY FS60 100X50ML BOT IN"/>
        <s v="REGENT GR0 3 20X1KG BAG IN"/>
        <s v="REGENT (T) SC50 10X1L BOT IN"/>
        <s v="REGENT (T) SC50 20X250ML BOT IN"/>
        <s v="REGENT (T) SC50 20X500ML BOT IN"/>
        <s v="REGENT ULTRA GR0 6 5X4KG BAG IN"/>
        <s v="SENCOR WP70 60X100GR BAG IN"/>
        <s v="SOLOMON OD300 50X100ML BOT IN"/>
        <s v="SOLOMON OD300 10X1L BOT IN"/>
        <s v="SOLOMON OD300 40X250ML BOT IN"/>
        <s v="SOLOMON OD300 20X500ML BOT IN"/>
        <s v="SUNRICE WG15 100X50GR BOT IN"/>
        <s v="TOPSTAR (T) WP80 8X(20X22.5GR) BOX IN"/>
        <s v="SECTIN WG60 20X600GR BAG IN" u="1"/>
        <s v="SECTIN WG60 50X100GR BAG IN" u="1"/>
        <s v="PROFILER WG71 11 20X250GR BAG IN" u="1"/>
        <s v="REGENT GR0 3 4X5KG BAG IN" u="1"/>
        <s v="PLANOFIX SL45 10X1L BOT IN" u="1"/>
        <s v="FOOST WP50 20X250G BAG IN" u="1"/>
        <s v="REGENT (T) SC50 50X100ML BOT IN" u="1"/>
        <s v="EVERGOL XTEND FS308 100X40ML BOT IN" u="1"/>
        <s v="EVERGOL XTEND FS308 50X100ML BOT IN" u="1"/>
        <s v="CONFIDOR (T) SL200 100X50ML BOT IN" u="1"/>
        <s v="CONFIDOR (T) SL200 20X250ML BOT IN" u="1"/>
        <s v="CONFIDOR (T) SL200 20X500ML BOT IN" u="1"/>
        <s v="CONFIDOR (T) SL200 50X100ML BOT IN" u="1"/>
        <s v="RICESTAR EC69 20X500ML BOT IN" u="1"/>
        <s v="RICESTAR EC69 40X250ML BOT IN" u="1"/>
        <s v="NATIVO WG75 100X50GR BAG IN" u="1"/>
        <s v="NATIVO WG75 20X500GR BAG IN" u="1"/>
        <s v="NATIVO WG75 40X250GR BAG IN" u="1"/>
        <s v="NATIVO WG75 50X100GR BAG IN" u="1"/>
        <s v="ALION PLUS SC560 4X5L BOT IN" u="1"/>
        <e v="#N/A" u="1"/>
        <s v="GAUCHO FS600 100X50ML BOT IN" u="1"/>
        <s v="GAUCHO FS600 40X250ML BOT IN" u="1"/>
        <s v="CONFIDOR SUPER (T) SC350 20X250ML BOT IN" u="1"/>
        <s v="CONFIDOR SUPER (T) SC350 20X500ML BOT IN" u="1"/>
        <s v="CONFIDOR SUPER (T) SC350 50X100ML BOT IN" u="1"/>
        <s v="VELUM PRIME SC400 40X250ML BOT IN" u="1"/>
        <s v="LARVIN (T) WP75 10X1KG BAG IN" u="1"/>
        <s v="FENOS QUICK SC150 50X100ML BOT IN" u="1"/>
        <s v="PLANOFIX SL4 5 20X500ML BOT IN" u="1"/>
        <s v="PLANOFIX SL4 5 40X250ML BOT IN" u="1"/>
        <s v="PLANOFIX SL4 5 50X100ML BOT IN" u="1"/>
        <s v="MELODY DUO WP66 8 10X800G BAG IN" u="1"/>
        <s v="REGENT GR0 3 1X25KG BOX WW" u="1"/>
        <s v="OBERON (T) SC240 20X500ML BOT IN" u="1"/>
        <s v="OBERON (T) SC240 40X200ML BOT IN" u="1"/>
        <s v="OBERON (T) SC240 50X100ML BOT IN" u="1"/>
        <s v="JUMP WG80 80X40GR BAG IN" u="1"/>
        <s v="REGENT GOLD SC200 40X250ML BOT IN" u="1"/>
        <s v="REGENT GOLD SC200 50X100ML BOT IN" u="1"/>
        <s v="JUMP WG80 160X(10X2GR) BAG IN" u="1"/>
        <s v="MELODY DUO WP66 8 10X400GR BAG IN" u="1"/>
        <s v="MELODY DUO WP66 8 50X100GR BAG IN" u="1"/>
        <s v="NATIVO WG75 10X1KG BAG IN" u="1"/>
        <s v="RICESTAR EC69 10X1L BOT IN" u="1"/>
        <s v="LARVIN (T) WP75 20X500GR BAG IN" u="1"/>
        <s v="LARVIN (T) WP75 40X100GR BAG IN" u="1"/>
        <s v="INFINITO SC687 5 10X1L BOT IN" u="1"/>
        <s v="INFINITO SC687 5 20X500ML BOT IN" u="1"/>
        <s v="INFINITO SC687 5 50X100ML BOT IN" u="1"/>
        <s v="LAUDIS SC630 3X230ML BOT IN" u="1"/>
        <s v="LAUDIS SC630 8X115ML BOT IN" u="1"/>
        <s v="CONFIDOR SUPER (T) SC350 50X50ML BOT IN" u="1"/>
        <s v="SPINTOR SC495 20X75ML BOT IN" u="1"/>
        <s v="FOLICUR (T) EC250 50X100ML BOT IN" u="1"/>
        <s v="ANTRACOL (T) WP70 50X100GR BAG IN" u="1"/>
        <s v="MOVENTO ENERGY SC240 40X250ML BOT IN" u="1"/>
        <s v="MOVENTO ENERGY SC240 50X100ML BOT IN" u="1"/>
        <s v="ALIETTE WP80 10X1KG BAG IN" u="1"/>
        <s v="WHIPSUPER (T) EC90 20X500ML BOT IN" u="1"/>
        <s v="WHIPSUPER (T) EC90 40X250ML BOT IN" u="1"/>
        <s v="WHIPSUPER (T) EC90 50X100ML BOT IN" u="1"/>
        <s v="ALANTO (T) SC240 50X100ML BOT IN" u="1"/>
        <s v="LAUDIS SC630 10X57.5ML BOT IN" u="1"/>
        <s v="DECIS EC 28 20X500ML BOT IN" u="1"/>
        <s v="CONFIDOR (T) SL200 10X1L BOT IN" u="1"/>
        <s v="LUNA EXPERIENCE SC400 50X100ML BOT IN" u="1"/>
        <s v="ETHREL SL39 20X500ML BOT IN" u="1"/>
        <s v="ETHREL SL39 10X1L BOT IN" u="1"/>
        <s v="ADMIRE WG70 125X(8X2GR) BAG IN" u="1"/>
        <s v="ALIETTE WP80 40X1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s v="Admire-30gm (GST-18%)"/>
    <m/>
    <m/>
    <m/>
    <m/>
    <s v="Admire-30gm (GST-18%)-pc"/>
    <x v="0"/>
  </r>
  <r>
    <s v="Adora-100ml (GST-18%)"/>
    <m/>
    <m/>
    <m/>
    <m/>
    <s v="Adora-100ml (GST-18%)-pc"/>
    <x v="1"/>
  </r>
  <r>
    <s v="Adora-1lt (GST-18%)"/>
    <n v="2"/>
    <n v="40"/>
    <n v="2"/>
    <n v="40"/>
    <s v="Adora-1lt (GST-18%)-pc"/>
    <x v="2"/>
  </r>
  <r>
    <s v="Adora-200ml (GST-18%)"/>
    <m/>
    <n v="40"/>
    <m/>
    <n v="40"/>
    <s v="Adora-200ml (GST-18%)-pc"/>
    <x v="3"/>
  </r>
  <r>
    <s v="Adora-500ml (GST-18%)"/>
    <n v="1"/>
    <n v="16"/>
    <n v="1"/>
    <n v="16"/>
    <s v="Adora-500ml (GST-18%)-pc"/>
    <x v="4"/>
  </r>
  <r>
    <s v="Aliette-250gm (GST-18%)"/>
    <m/>
    <m/>
    <m/>
    <m/>
    <s v="Aliette-250gm (GST-18%)-pc"/>
    <x v="5"/>
  </r>
  <r>
    <s v="Aliette-500gm (GST-18%)"/>
    <m/>
    <m/>
    <m/>
    <m/>
    <s v="Aliette-500gm (GST-18%)-pc"/>
    <x v="6"/>
  </r>
  <r>
    <s v="Ambition-1lt (GST-5%)"/>
    <n v="10"/>
    <m/>
    <n v="10"/>
    <m/>
    <s v="Ambition-1lt (GST-5%)-pc"/>
    <x v="7"/>
  </r>
  <r>
    <s v="Ambition-250ml (GST-5%)"/>
    <m/>
    <m/>
    <m/>
    <m/>
    <s v="Ambition-250ml (GST-5%)-pc"/>
    <x v="8"/>
  </r>
  <r>
    <s v="Ambition-500ml (GST-5%)"/>
    <m/>
    <m/>
    <m/>
    <m/>
    <s v="Ambition-500ml (GST-5%)-pc"/>
    <x v="9"/>
  </r>
  <r>
    <s v="Antracol-1kg (GST-18%)"/>
    <m/>
    <n v="260"/>
    <n v="120"/>
    <n v="140"/>
    <s v="Antracol-1kg (GST-18%)-pc"/>
    <x v="10"/>
  </r>
  <r>
    <s v="Antracol-250gm (GST-18%)"/>
    <n v="30"/>
    <m/>
    <n v="4"/>
    <n v="26"/>
    <s v="Antracol-250gm (GST-18%)-pc"/>
    <x v="11"/>
  </r>
  <r>
    <s v="Antracol-500gm (GST-18%)"/>
    <n v="17"/>
    <n v="60"/>
    <n v="64"/>
    <n v="13"/>
    <s v="Antracol-500gm (GST-18%)-pc"/>
    <x v="12"/>
  </r>
  <r>
    <s v="Arize 6444-3kg (Exampt)"/>
    <m/>
    <n v="260"/>
    <m/>
    <n v="260"/>
    <s v="Arize 6444-3kg (Exampt)-pc"/>
    <x v="13"/>
  </r>
  <r>
    <s v="Atlantis-160gm (GST-18%)"/>
    <m/>
    <n v="1905"/>
    <n v="1380"/>
    <n v="525"/>
    <s v="Atlantis-160gm (GST-18%)-pc"/>
    <x v="14"/>
  </r>
  <r>
    <s v="Belt Expert-100ml (GST-18%)"/>
    <n v="3"/>
    <m/>
    <n v="3"/>
    <m/>
    <s v="Belt Expert-100ml (GST-18%)-pc"/>
    <x v="15"/>
  </r>
  <r>
    <s v="Council Activ-90gm (GST-18%)"/>
    <n v="46"/>
    <m/>
    <n v="19"/>
    <n v="27"/>
    <s v="Council Activ-90gm (GST-18%)-pc"/>
    <x v="16"/>
  </r>
  <r>
    <s v="Decis-100ml (GST-18%)"/>
    <n v="14"/>
    <n v="300"/>
    <n v="294"/>
    <n v="20"/>
    <s v="Decis-100ml (GST-18%)-pc"/>
    <x v="17"/>
  </r>
  <r>
    <s v="Decis-1lt (GST-18%)"/>
    <n v="5"/>
    <n v="50"/>
    <n v="52"/>
    <n v="3"/>
    <s v="Decis-1lt (GST-18%)-pc"/>
    <x v="18"/>
  </r>
  <r>
    <s v="Decis-250ml (GST-18%)"/>
    <m/>
    <n v="80"/>
    <n v="65"/>
    <n v="15"/>
    <s v="Decis-250ml (GST-18%)-pc"/>
    <x v="19"/>
  </r>
  <r>
    <s v="Decis-50ml (GST-18%)"/>
    <n v="20"/>
    <m/>
    <n v="20"/>
    <m/>
    <s v="Decis-50ml (GST-18%)-pc"/>
    <x v="20"/>
  </r>
  <r>
    <s v="Ethrel-100ml (GST-18%)"/>
    <n v="42"/>
    <n v="50"/>
    <n v="73"/>
    <n v="19"/>
    <s v="Ethrel-100ml (GST-18%)-pc"/>
    <x v="21"/>
  </r>
  <r>
    <s v="Fame-10ml (GST-18%)"/>
    <n v="38"/>
    <m/>
    <n v="8"/>
    <n v="30"/>
    <s v="Fame-10ml (GST-18%)-pc"/>
    <x v="22"/>
  </r>
  <r>
    <s v="Fame-50ml (GST-18%)"/>
    <m/>
    <m/>
    <m/>
    <m/>
    <s v="Fame-50ml (GST-18%)-pc"/>
    <x v="23"/>
  </r>
  <r>
    <s v="Flotis-1lt (GST-18%)"/>
    <m/>
    <m/>
    <m/>
    <m/>
    <s v="Flotis-1lt (GST-18%)-pc"/>
    <x v="24"/>
  </r>
  <r>
    <s v="Folicur-1lt (GST-18%)"/>
    <n v="34"/>
    <n v="100"/>
    <n v="91"/>
    <n v="43"/>
    <s v="Folicur-1lt (GST-18%)-pc"/>
    <x v="25"/>
  </r>
  <r>
    <s v="Folicur-250ml (GST-18%)"/>
    <m/>
    <m/>
    <m/>
    <m/>
    <s v="Folicur-250ml (GST-18%)-pc"/>
    <x v="26"/>
  </r>
  <r>
    <s v="Folicur-500ml (GST-18%)"/>
    <n v="20"/>
    <m/>
    <n v="11"/>
    <n v="9"/>
    <s v="Folicur-500ml (GST-18%)-pc"/>
    <x v="27"/>
  </r>
  <r>
    <s v="Foost-500gm (GST-18%)"/>
    <n v="16"/>
    <n v="120"/>
    <n v="131"/>
    <n v="5"/>
    <s v="Foost-500gm (GST-18%)-pc"/>
    <x v="28"/>
  </r>
  <r>
    <s v="Gaucho-100ml (GST-18%)"/>
    <n v="36"/>
    <m/>
    <n v="31"/>
    <n v="5"/>
    <s v="Gaucho-100ml (GST-18%)-pc"/>
    <x v="29"/>
  </r>
  <r>
    <s v="Gaucho-1lt (GST-18%)"/>
    <m/>
    <m/>
    <m/>
    <m/>
    <s v="Gaucho-1lt (GST-18%)-pc"/>
    <x v="30"/>
  </r>
  <r>
    <s v="Gaucho-9ml (GST-18%)"/>
    <m/>
    <m/>
    <m/>
    <m/>
    <s v="Gaucho-9ml (GST-18%)-pc"/>
    <x v="31"/>
  </r>
  <r>
    <s v="Glamore-100gm (GST-18%)"/>
    <m/>
    <m/>
    <m/>
    <m/>
    <s v="Glamore-100gm (GST-18%)-pc"/>
    <x v="32"/>
  </r>
  <r>
    <s v="Glamore-250gm (GST-18%)"/>
    <m/>
    <m/>
    <m/>
    <m/>
    <s v="Glamore-250gm (GST-18%)-pc"/>
    <x v="33"/>
  </r>
  <r>
    <s v="Glamore-50gm (GST-18%)"/>
    <m/>
    <m/>
    <m/>
    <m/>
    <s v="Glamore-50gm (GST-18%)-pc"/>
    <x v="34"/>
  </r>
  <r>
    <s v="Larvin-250gm (GST-18%)"/>
    <m/>
    <m/>
    <m/>
    <m/>
    <s v="Larvin-250gm (GST-18%)-pc"/>
    <x v="35"/>
  </r>
  <r>
    <s v="Lesenta-100gm (GST-18%)"/>
    <n v="199"/>
    <n v="1350"/>
    <n v="372"/>
    <n v="1177"/>
    <s v="Lesenta-100gm (GST-18%)-pc"/>
    <x v="36"/>
  </r>
  <r>
    <s v="Lesenta-250gm (GST-18%)"/>
    <m/>
    <n v="60"/>
    <n v="5"/>
    <n v="55"/>
    <s v="Lesenta-250gm (GST-18%)-pc"/>
    <x v="37"/>
  </r>
  <r>
    <s v="Lesenta-40gm (GST-18%)"/>
    <m/>
    <n v="200"/>
    <m/>
    <n v="200"/>
    <s v="Lesenta-40gm (GST-18%)-pc"/>
    <x v="38"/>
  </r>
  <r>
    <s v="Lucifer-160gm (GST-18%)"/>
    <m/>
    <n v="625"/>
    <n v="492"/>
    <n v="133"/>
    <s v="Lucifer-160gm (GST-18%)-pc"/>
    <x v="39"/>
  </r>
  <r>
    <s v="Monceren-1lt (GST-18%)"/>
    <m/>
    <n v="10"/>
    <m/>
    <n v="10"/>
    <s v="Monceren-1lt (GST-18%)-pc"/>
    <x v="40"/>
  </r>
  <r>
    <s v="Monceren-250ml (GST-18%)"/>
    <m/>
    <n v="40"/>
    <n v="2"/>
    <n v="38"/>
    <s v="Monceren-250ml (GST-18%)-pc"/>
    <x v="41"/>
  </r>
  <r>
    <s v="Raxil Easy-100ml (GST-18%)"/>
    <m/>
    <n v="50"/>
    <n v="50"/>
    <m/>
    <s v="Raxil Easy-100ml (GST-18%)-pc"/>
    <x v="42"/>
  </r>
  <r>
    <s v="Raxil Easy-250ml (GST-18%)"/>
    <n v="3"/>
    <m/>
    <m/>
    <n v="3"/>
    <s v="Raxil Easy-250ml (GST-18%)-pc"/>
    <x v="43"/>
  </r>
  <r>
    <s v="Raxil Easy-50ml (GST-18%)"/>
    <n v="4"/>
    <n v="100"/>
    <n v="80"/>
    <n v="24"/>
    <s v="Raxil Easy-50ml (GST-18%)-pc"/>
    <x v="44"/>
  </r>
  <r>
    <s v="Regent Gr-1kg (GST-18%)"/>
    <m/>
    <n v="2000"/>
    <m/>
    <n v="2000"/>
    <s v="Regent Gr-1kg (GST-18%)-pc"/>
    <x v="45"/>
  </r>
  <r>
    <s v="Regent Sc-1lt (GST-18%)"/>
    <m/>
    <m/>
    <m/>
    <m/>
    <s v="Regent Sc-1lt (GST-18%)-pc"/>
    <x v="46"/>
  </r>
  <r>
    <s v="Regent Sc-250ml (GST-18%)"/>
    <m/>
    <m/>
    <m/>
    <m/>
    <s v="Regent Sc-250ml (GST-18%)-pc"/>
    <x v="47"/>
  </r>
  <r>
    <s v="Regent Sc-500ml (GST-18%)"/>
    <m/>
    <m/>
    <m/>
    <m/>
    <s v="Regent Sc-500ml (GST-18%)-pc"/>
    <x v="48"/>
  </r>
  <r>
    <s v="Regent Ultra-4kg (GST-18%)"/>
    <n v="21"/>
    <n v="125"/>
    <n v="50"/>
    <n v="96"/>
    <s v="Regent Ultra-4kg (GST-18%)-pc"/>
    <x v="49"/>
  </r>
  <r>
    <s v="Sencor-100gm (GST-18%)"/>
    <n v="52"/>
    <m/>
    <n v="33"/>
    <n v="19"/>
    <s v="Sencor-100gm (GST-18%)-pc"/>
    <x v="50"/>
  </r>
  <r>
    <s v="Solomon-100ml (GST-18%)"/>
    <n v="98"/>
    <n v="700"/>
    <n v="533"/>
    <n v="265"/>
    <s v="Solomon-100ml (GST-18%)-pc"/>
    <x v="51"/>
  </r>
  <r>
    <s v="Solomon-1lt (GST-18%)"/>
    <m/>
    <n v="10"/>
    <n v="3"/>
    <n v="7"/>
    <s v="Solomon-1lt (GST-18%)-pc"/>
    <x v="52"/>
  </r>
  <r>
    <s v="Solomon-250ml (GST-18%)"/>
    <m/>
    <n v="40"/>
    <n v="6"/>
    <n v="34"/>
    <s v="Solomon-250ml (GST-18%)-pc"/>
    <x v="53"/>
  </r>
  <r>
    <s v="Solomon-500ml (GST-18%)"/>
    <m/>
    <n v="20"/>
    <n v="7"/>
    <n v="13"/>
    <s v="Solomon-500ml (GST-18%)-pc"/>
    <x v="54"/>
  </r>
  <r>
    <s v="Sunrice-50gm (GST-18%)"/>
    <n v="19"/>
    <n v="4000"/>
    <n v="1005"/>
    <n v="3014"/>
    <s v="Sunrice-50gm (GST-18%)-pc"/>
    <x v="55"/>
  </r>
  <r>
    <s v="Topstar-22.5gm (GST-18%)"/>
    <m/>
    <m/>
    <m/>
    <m/>
    <s v="Topstar-22.5gm (GST-18%)-pc"/>
    <x v="5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1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59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29">
        <item m="1" x="126"/>
        <item m="1" x="77"/>
        <item m="1" x="119"/>
        <item m="1" x="127"/>
        <item m="1" x="115"/>
        <item x="5"/>
        <item x="6"/>
        <item m="1" x="76"/>
        <item x="7"/>
        <item x="8"/>
        <item x="9"/>
        <item m="1" x="112"/>
        <item x="10"/>
        <item x="11"/>
        <item x="12"/>
        <item x="15"/>
        <item m="1" x="69"/>
        <item m="1" x="122"/>
        <item m="1" x="67"/>
        <item m="1" x="68"/>
        <item m="1" x="66"/>
        <item m="1" x="82"/>
        <item m="1" x="80"/>
        <item m="1" x="81"/>
        <item m="1" x="109"/>
        <item x="16"/>
        <item x="17"/>
        <item x="18"/>
        <item x="19"/>
        <item m="1" x="121"/>
        <item x="20"/>
        <item x="21"/>
        <item m="1" x="125"/>
        <item m="1" x="124"/>
        <item m="1" x="65"/>
        <item m="1" x="64"/>
        <item x="22"/>
        <item x="23"/>
        <item m="1" x="85"/>
        <item m="1" x="111"/>
        <item x="25"/>
        <item x="26"/>
        <item x="27"/>
        <item m="1" x="62"/>
        <item x="28"/>
        <item x="29"/>
        <item m="1" x="79"/>
        <item m="1" x="78"/>
        <item x="32"/>
        <item x="34"/>
        <item m="1" x="106"/>
        <item m="1" x="104"/>
        <item m="1" x="105"/>
        <item m="1" x="97"/>
        <item m="1" x="94"/>
        <item m="1" x="103"/>
        <item m="1" x="84"/>
        <item x="35"/>
        <item m="1" x="102"/>
        <item m="1" x="108"/>
        <item m="1" x="107"/>
        <item m="1" x="120"/>
        <item x="36"/>
        <item x="38"/>
        <item m="1" x="123"/>
        <item m="1" x="98"/>
        <item m="1" x="99"/>
        <item m="1" x="89"/>
        <item m="1" x="114"/>
        <item m="1" x="113"/>
        <item m="1" x="75"/>
        <item m="1" x="100"/>
        <item m="1" x="74"/>
        <item m="1" x="73"/>
        <item m="1" x="72"/>
        <item m="1" x="93"/>
        <item m="1" x="92"/>
        <item m="1" x="91"/>
        <item m="1" x="88"/>
        <item m="1" x="61"/>
        <item m="1" x="87"/>
        <item m="1" x="86"/>
        <item m="1" x="59"/>
        <item m="1" x="96"/>
        <item m="1" x="95"/>
        <item x="45"/>
        <item m="1" x="90"/>
        <item m="1" x="60"/>
        <item m="1" x="63"/>
        <item x="46"/>
        <item x="47"/>
        <item x="48"/>
        <item x="49"/>
        <item m="1" x="101"/>
        <item m="1" x="71"/>
        <item m="1" x="70"/>
        <item m="1" x="58"/>
        <item m="1" x="57"/>
        <item x="50"/>
        <item x="51"/>
        <item x="52"/>
        <item x="53"/>
        <item x="54"/>
        <item m="1" x="110"/>
        <item m="1" x="83"/>
        <item m="1" x="118"/>
        <item m="1" x="117"/>
        <item m="1" x="116"/>
        <item x="0"/>
        <item x="1"/>
        <item x="2"/>
        <item x="3"/>
        <item x="4"/>
        <item x="13"/>
        <item x="14"/>
        <item x="24"/>
        <item x="30"/>
        <item x="31"/>
        <item x="33"/>
        <item x="37"/>
        <item x="39"/>
        <item x="40"/>
        <item x="41"/>
        <item x="42"/>
        <item x="43"/>
        <item x="44"/>
        <item x="55"/>
        <item x="56"/>
        <item t="default"/>
      </items>
    </pivotField>
  </pivotFields>
  <rowFields count="1">
    <field x="6"/>
  </rowFields>
  <rowItems count="58">
    <i>
      <x v="5"/>
    </i>
    <i>
      <x v="6"/>
    </i>
    <i>
      <x v="8"/>
    </i>
    <i>
      <x v="9"/>
    </i>
    <i>
      <x v="10"/>
    </i>
    <i>
      <x v="12"/>
    </i>
    <i>
      <x v="13"/>
    </i>
    <i>
      <x v="14"/>
    </i>
    <i>
      <x v="15"/>
    </i>
    <i>
      <x v="25"/>
    </i>
    <i>
      <x v="26"/>
    </i>
    <i>
      <x v="27"/>
    </i>
    <i>
      <x v="28"/>
    </i>
    <i>
      <x v="30"/>
    </i>
    <i>
      <x v="31"/>
    </i>
    <i>
      <x v="36"/>
    </i>
    <i>
      <x v="37"/>
    </i>
    <i>
      <x v="40"/>
    </i>
    <i>
      <x v="41"/>
    </i>
    <i>
      <x v="42"/>
    </i>
    <i>
      <x v="44"/>
    </i>
    <i>
      <x v="45"/>
    </i>
    <i>
      <x v="48"/>
    </i>
    <i>
      <x v="49"/>
    </i>
    <i>
      <x v="57"/>
    </i>
    <i>
      <x v="62"/>
    </i>
    <i>
      <x v="63"/>
    </i>
    <i>
      <x v="85"/>
    </i>
    <i>
      <x v="89"/>
    </i>
    <i>
      <x v="90"/>
    </i>
    <i>
      <x v="91"/>
    </i>
    <i>
      <x v="92"/>
    </i>
    <i>
      <x v="98"/>
    </i>
    <i>
      <x v="99"/>
    </i>
    <i>
      <x v="100"/>
    </i>
    <i>
      <x v="101"/>
    </i>
    <i>
      <x v="102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67"/>
  <sheetViews>
    <sheetView topLeftCell="A40" workbookViewId="0">
      <selection activeCell="A11" sqref="A11:E67"/>
    </sheetView>
  </sheetViews>
  <sheetFormatPr defaultRowHeight="14.4" x14ac:dyDescent="0.3"/>
  <cols>
    <col min="1" max="1" width="25.6640625" bestFit="1" customWidth="1"/>
    <col min="2" max="2" width="7.6640625" bestFit="1" customWidth="1"/>
    <col min="3" max="3" width="8.5546875" bestFit="1" customWidth="1"/>
    <col min="4" max="4" width="9" bestFit="1" customWidth="1"/>
    <col min="5" max="5" width="7.5546875" bestFit="1" customWidth="1"/>
  </cols>
  <sheetData>
    <row r="1" spans="1:11" ht="15.6" x14ac:dyDescent="0.3">
      <c r="A1" s="67" t="s">
        <v>46</v>
      </c>
      <c r="B1" s="67"/>
      <c r="C1" s="67"/>
      <c r="D1" s="44"/>
      <c r="E1" s="44"/>
    </row>
    <row r="2" spans="1:11" x14ac:dyDescent="0.3">
      <c r="A2" s="68" t="s">
        <v>47</v>
      </c>
      <c r="B2" s="68"/>
      <c r="C2" s="68"/>
      <c r="D2" s="44"/>
      <c r="E2" s="44"/>
    </row>
    <row r="3" spans="1:11" ht="15.6" x14ac:dyDescent="0.3">
      <c r="A3" s="69" t="s">
        <v>48</v>
      </c>
      <c r="B3" s="69"/>
      <c r="C3" s="69"/>
      <c r="D3" s="44"/>
      <c r="E3" s="44"/>
    </row>
    <row r="4" spans="1:11" x14ac:dyDescent="0.3">
      <c r="A4" s="70" t="s">
        <v>20</v>
      </c>
      <c r="B4" s="70"/>
      <c r="C4" s="70"/>
      <c r="D4" s="44"/>
      <c r="E4" s="44"/>
    </row>
    <row r="5" spans="1:11" x14ac:dyDescent="0.3">
      <c r="A5" s="70" t="s">
        <v>49</v>
      </c>
      <c r="B5" s="70"/>
      <c r="C5" s="70"/>
      <c r="D5" s="44"/>
      <c r="E5" s="44"/>
    </row>
    <row r="6" spans="1:11" x14ac:dyDescent="0.3">
      <c r="A6" s="45" t="s">
        <v>50</v>
      </c>
      <c r="B6" s="71" t="s">
        <v>48</v>
      </c>
      <c r="C6" s="71"/>
      <c r="D6" s="71"/>
      <c r="E6" s="71"/>
    </row>
    <row r="7" spans="1:11" x14ac:dyDescent="0.3">
      <c r="A7" s="46" t="s">
        <v>50</v>
      </c>
      <c r="B7" s="72" t="s">
        <v>51</v>
      </c>
      <c r="C7" s="73"/>
      <c r="D7" s="73"/>
      <c r="E7" s="73"/>
    </row>
    <row r="8" spans="1:11" x14ac:dyDescent="0.3">
      <c r="A8" s="47" t="s">
        <v>21</v>
      </c>
      <c r="B8" s="74" t="s">
        <v>49</v>
      </c>
      <c r="C8" s="75"/>
      <c r="D8" s="75"/>
      <c r="E8" s="75"/>
    </row>
    <row r="9" spans="1:11" ht="24" x14ac:dyDescent="0.3">
      <c r="A9" s="47" t="s">
        <v>50</v>
      </c>
      <c r="B9" s="48" t="s">
        <v>22</v>
      </c>
      <c r="C9" s="48" t="s">
        <v>23</v>
      </c>
      <c r="D9" s="48" t="s">
        <v>24</v>
      </c>
      <c r="E9" s="48" t="s">
        <v>25</v>
      </c>
    </row>
    <row r="10" spans="1:11" x14ac:dyDescent="0.3">
      <c r="A10" s="49" t="s">
        <v>50</v>
      </c>
      <c r="B10" s="50" t="s">
        <v>26</v>
      </c>
      <c r="C10" s="50" t="s">
        <v>26</v>
      </c>
      <c r="D10" s="50" t="s">
        <v>26</v>
      </c>
      <c r="E10" s="50" t="s">
        <v>26</v>
      </c>
      <c r="F10" s="76" t="s">
        <v>52</v>
      </c>
      <c r="G10" s="76" t="s">
        <v>53</v>
      </c>
      <c r="H10" s="76" t="s">
        <v>54</v>
      </c>
      <c r="I10" s="76" t="s">
        <v>53</v>
      </c>
      <c r="J10" s="76" t="s">
        <v>39</v>
      </c>
      <c r="K10" s="76" t="s">
        <v>53</v>
      </c>
    </row>
    <row r="11" spans="1:11" x14ac:dyDescent="0.3">
      <c r="A11" s="51" t="s">
        <v>55</v>
      </c>
      <c r="B11" s="77"/>
      <c r="C11" s="77"/>
      <c r="D11" s="77"/>
      <c r="E11" s="77"/>
      <c r="F11">
        <f>IFERROR(VLOOKUP(A11,[3]SALE!$F$6:$G$37,2,0),0)</f>
        <v>0</v>
      </c>
      <c r="G11" s="78">
        <f>D11-F11</f>
        <v>0</v>
      </c>
      <c r="H11">
        <f>IFERROR(VLOOKUP(A11,'[3]P PUR'!$G$6:$H$35,2,0),0)</f>
        <v>0</v>
      </c>
      <c r="I11" s="78">
        <f>C11-H11</f>
        <v>0</v>
      </c>
      <c r="J11" s="78">
        <f>B11+H11-F11</f>
        <v>0</v>
      </c>
      <c r="K11" s="78">
        <f>E11-J11</f>
        <v>0</v>
      </c>
    </row>
    <row r="12" spans="1:11" x14ac:dyDescent="0.3">
      <c r="A12" s="51" t="s">
        <v>56</v>
      </c>
      <c r="B12" s="52"/>
      <c r="C12" s="52"/>
      <c r="D12" s="52"/>
      <c r="E12" s="52"/>
      <c r="F12">
        <f>IFERROR(VLOOKUP(A12,[3]SALE!$F$6:$G$37,2,0),0)</f>
        <v>0</v>
      </c>
      <c r="G12" s="78">
        <f t="shared" ref="G12:G67" si="0">D12-F12</f>
        <v>0</v>
      </c>
      <c r="H12">
        <f>IFERROR(VLOOKUP(A12,'[3]P PUR'!$G$6:$H$35,2,0),0)</f>
        <v>0</v>
      </c>
      <c r="I12" s="78">
        <f t="shared" ref="I12:I67" si="1">C12-H12</f>
        <v>0</v>
      </c>
      <c r="J12" s="78">
        <f t="shared" ref="J12:J67" si="2">B12+H12-F12</f>
        <v>0</v>
      </c>
      <c r="K12" s="78">
        <f t="shared" ref="K12:K67" si="3">E12-J12</f>
        <v>0</v>
      </c>
    </row>
    <row r="13" spans="1:11" x14ac:dyDescent="0.3">
      <c r="A13" s="51" t="s">
        <v>57</v>
      </c>
      <c r="B13" s="79">
        <v>2</v>
      </c>
      <c r="C13" s="79">
        <v>40</v>
      </c>
      <c r="D13" s="79">
        <v>2</v>
      </c>
      <c r="E13" s="79">
        <v>40</v>
      </c>
      <c r="F13">
        <f>IFERROR(VLOOKUP(A13,[3]SALE!$F$6:$G$37,2,0),0)</f>
        <v>2</v>
      </c>
      <c r="G13" s="78">
        <f t="shared" si="0"/>
        <v>0</v>
      </c>
      <c r="H13">
        <f>IFERROR(VLOOKUP(A13,'[3]P PUR'!$G$6:$H$35,2,0),0)</f>
        <v>40</v>
      </c>
      <c r="I13" s="78">
        <f t="shared" si="1"/>
        <v>0</v>
      </c>
      <c r="J13" s="78">
        <f t="shared" si="2"/>
        <v>40</v>
      </c>
      <c r="K13" s="78">
        <f t="shared" si="3"/>
        <v>0</v>
      </c>
    </row>
    <row r="14" spans="1:11" x14ac:dyDescent="0.3">
      <c r="A14" s="51" t="s">
        <v>58</v>
      </c>
      <c r="B14" s="52"/>
      <c r="C14" s="79">
        <v>40</v>
      </c>
      <c r="D14" s="52"/>
      <c r="E14" s="79">
        <v>40</v>
      </c>
      <c r="F14">
        <f>IFERROR(VLOOKUP(A14,[3]SALE!$F$6:$G$37,2,0),0)</f>
        <v>0</v>
      </c>
      <c r="G14" s="78">
        <f t="shared" si="0"/>
        <v>0</v>
      </c>
      <c r="H14">
        <f>IFERROR(VLOOKUP(A14,'[3]P PUR'!$G$6:$H$35,2,0),0)</f>
        <v>40</v>
      </c>
      <c r="I14" s="78">
        <f t="shared" si="1"/>
        <v>0</v>
      </c>
      <c r="J14" s="78">
        <f t="shared" si="2"/>
        <v>40</v>
      </c>
      <c r="K14" s="78">
        <f t="shared" si="3"/>
        <v>0</v>
      </c>
    </row>
    <row r="15" spans="1:11" x14ac:dyDescent="0.3">
      <c r="A15" s="51" t="s">
        <v>59</v>
      </c>
      <c r="B15" s="79">
        <v>1</v>
      </c>
      <c r="C15" s="79">
        <v>16</v>
      </c>
      <c r="D15" s="79">
        <v>1</v>
      </c>
      <c r="E15" s="79">
        <v>16</v>
      </c>
      <c r="F15">
        <f>IFERROR(VLOOKUP(A15,[3]SALE!$F$6:$G$37,2,0),0)</f>
        <v>1</v>
      </c>
      <c r="G15" s="78">
        <f t="shared" si="0"/>
        <v>0</v>
      </c>
      <c r="H15">
        <f>IFERROR(VLOOKUP(A15,'[3]P PUR'!$G$6:$H$35,2,0),0)</f>
        <v>16</v>
      </c>
      <c r="I15" s="78">
        <f t="shared" si="1"/>
        <v>0</v>
      </c>
      <c r="J15" s="78">
        <f t="shared" si="2"/>
        <v>16</v>
      </c>
      <c r="K15" s="78">
        <f t="shared" si="3"/>
        <v>0</v>
      </c>
    </row>
    <row r="16" spans="1:11" x14ac:dyDescent="0.3">
      <c r="A16" s="51" t="s">
        <v>60</v>
      </c>
      <c r="B16" s="52"/>
      <c r="C16" s="52"/>
      <c r="D16" s="52"/>
      <c r="E16" s="52"/>
      <c r="F16">
        <f>IFERROR(VLOOKUP(A16,[3]SALE!$F$6:$G$37,2,0),0)</f>
        <v>0</v>
      </c>
      <c r="G16" s="78">
        <f t="shared" si="0"/>
        <v>0</v>
      </c>
      <c r="H16">
        <f>IFERROR(VLOOKUP(A16,'[3]P PUR'!$G$6:$H$35,2,0),0)</f>
        <v>0</v>
      </c>
      <c r="I16" s="78">
        <f t="shared" si="1"/>
        <v>0</v>
      </c>
      <c r="J16" s="78">
        <f t="shared" si="2"/>
        <v>0</v>
      </c>
      <c r="K16" s="78">
        <f t="shared" si="3"/>
        <v>0</v>
      </c>
    </row>
    <row r="17" spans="1:11" x14ac:dyDescent="0.3">
      <c r="A17" s="51" t="s">
        <v>61</v>
      </c>
      <c r="B17" s="52"/>
      <c r="C17" s="52"/>
      <c r="D17" s="52"/>
      <c r="E17" s="52"/>
      <c r="F17">
        <f>IFERROR(VLOOKUP(A17,[3]SALE!$F$6:$G$37,2,0),0)</f>
        <v>0</v>
      </c>
      <c r="G17" s="78">
        <f t="shared" si="0"/>
        <v>0</v>
      </c>
      <c r="H17">
        <f>IFERROR(VLOOKUP(A17,'[3]P PUR'!$G$6:$H$35,2,0),0)</f>
        <v>0</v>
      </c>
      <c r="I17" s="78">
        <f t="shared" si="1"/>
        <v>0</v>
      </c>
      <c r="J17" s="78">
        <f t="shared" si="2"/>
        <v>0</v>
      </c>
      <c r="K17" s="78">
        <f t="shared" si="3"/>
        <v>0</v>
      </c>
    </row>
    <row r="18" spans="1:11" x14ac:dyDescent="0.3">
      <c r="A18" s="51" t="s">
        <v>62</v>
      </c>
      <c r="B18" s="79">
        <v>10</v>
      </c>
      <c r="C18" s="52"/>
      <c r="D18" s="79">
        <v>10</v>
      </c>
      <c r="E18" s="52"/>
      <c r="F18">
        <f>IFERROR(VLOOKUP(A18,[3]SALE!$F$6:$G$37,2,0),0)</f>
        <v>10</v>
      </c>
      <c r="G18" s="78">
        <f t="shared" si="0"/>
        <v>0</v>
      </c>
      <c r="H18">
        <f>IFERROR(VLOOKUP(A18,'[3]P PUR'!$G$6:$H$35,2,0),0)</f>
        <v>0</v>
      </c>
      <c r="I18" s="78">
        <f t="shared" si="1"/>
        <v>0</v>
      </c>
      <c r="J18" s="78">
        <f t="shared" si="2"/>
        <v>0</v>
      </c>
      <c r="K18" s="78">
        <f t="shared" si="3"/>
        <v>0</v>
      </c>
    </row>
    <row r="19" spans="1:11" x14ac:dyDescent="0.3">
      <c r="A19" s="51" t="s">
        <v>63</v>
      </c>
      <c r="B19" s="52"/>
      <c r="C19" s="52"/>
      <c r="D19" s="52"/>
      <c r="E19" s="52"/>
      <c r="F19">
        <f>IFERROR(VLOOKUP(A19,[3]SALE!$F$6:$G$37,2,0),0)</f>
        <v>0</v>
      </c>
      <c r="G19" s="78">
        <f t="shared" si="0"/>
        <v>0</v>
      </c>
      <c r="H19">
        <f>IFERROR(VLOOKUP(A19,'[3]P PUR'!$G$6:$H$35,2,0),0)</f>
        <v>0</v>
      </c>
      <c r="I19" s="78">
        <f t="shared" si="1"/>
        <v>0</v>
      </c>
      <c r="J19" s="78">
        <f t="shared" si="2"/>
        <v>0</v>
      </c>
      <c r="K19" s="78">
        <f t="shared" si="3"/>
        <v>0</v>
      </c>
    </row>
    <row r="20" spans="1:11" x14ac:dyDescent="0.3">
      <c r="A20" s="51" t="s">
        <v>64</v>
      </c>
      <c r="B20" s="52"/>
      <c r="C20" s="52"/>
      <c r="D20" s="52"/>
      <c r="E20" s="52"/>
      <c r="F20">
        <f>IFERROR(VLOOKUP(A20,[3]SALE!$F$6:$G$37,2,0),0)</f>
        <v>0</v>
      </c>
      <c r="G20" s="78">
        <f t="shared" si="0"/>
        <v>0</v>
      </c>
      <c r="H20">
        <f>IFERROR(VLOOKUP(A20,'[3]P PUR'!$G$6:$H$35,2,0),0)</f>
        <v>0</v>
      </c>
      <c r="I20" s="78">
        <f t="shared" si="1"/>
        <v>0</v>
      </c>
      <c r="J20" s="78">
        <f t="shared" si="2"/>
        <v>0</v>
      </c>
      <c r="K20" s="78">
        <f t="shared" si="3"/>
        <v>0</v>
      </c>
    </row>
    <row r="21" spans="1:11" x14ac:dyDescent="0.3">
      <c r="A21" s="51" t="s">
        <v>65</v>
      </c>
      <c r="B21" s="52"/>
      <c r="C21" s="79">
        <v>260</v>
      </c>
      <c r="D21" s="79">
        <v>120</v>
      </c>
      <c r="E21" s="79">
        <v>140</v>
      </c>
      <c r="F21">
        <f>IFERROR(VLOOKUP(A21,[3]SALE!$F$6:$G$37,2,0),0)</f>
        <v>120</v>
      </c>
      <c r="G21" s="78">
        <f t="shared" si="0"/>
        <v>0</v>
      </c>
      <c r="H21">
        <f>IFERROR(VLOOKUP(A21,'[3]P PUR'!$G$6:$H$35,2,0),0)</f>
        <v>260</v>
      </c>
      <c r="I21" s="78">
        <f t="shared" si="1"/>
        <v>0</v>
      </c>
      <c r="J21" s="78">
        <f t="shared" si="2"/>
        <v>140</v>
      </c>
      <c r="K21" s="78">
        <f t="shared" si="3"/>
        <v>0</v>
      </c>
    </row>
    <row r="22" spans="1:11" x14ac:dyDescent="0.3">
      <c r="A22" s="51" t="s">
        <v>66</v>
      </c>
      <c r="B22" s="79">
        <v>30</v>
      </c>
      <c r="C22" s="52"/>
      <c r="D22" s="79">
        <v>4</v>
      </c>
      <c r="E22" s="79">
        <v>26</v>
      </c>
      <c r="F22">
        <f>IFERROR(VLOOKUP(A22,[3]SALE!$F$6:$G$37,2,0),0)</f>
        <v>4</v>
      </c>
      <c r="G22" s="78">
        <f t="shared" si="0"/>
        <v>0</v>
      </c>
      <c r="H22">
        <f>IFERROR(VLOOKUP(A22,'[3]P PUR'!$G$6:$H$35,2,0),0)</f>
        <v>0</v>
      </c>
      <c r="I22" s="78">
        <f t="shared" si="1"/>
        <v>0</v>
      </c>
      <c r="J22" s="78">
        <f t="shared" si="2"/>
        <v>26</v>
      </c>
      <c r="K22" s="78">
        <f t="shared" si="3"/>
        <v>0</v>
      </c>
    </row>
    <row r="23" spans="1:11" x14ac:dyDescent="0.3">
      <c r="A23" s="51" t="s">
        <v>67</v>
      </c>
      <c r="B23" s="79">
        <v>17</v>
      </c>
      <c r="C23" s="79">
        <v>60</v>
      </c>
      <c r="D23" s="79">
        <v>64</v>
      </c>
      <c r="E23" s="79">
        <v>13</v>
      </c>
      <c r="F23">
        <f>IFERROR(VLOOKUP(A23,[3]SALE!$F$6:$G$37,2,0),0)</f>
        <v>64</v>
      </c>
      <c r="G23" s="78">
        <f t="shared" si="0"/>
        <v>0</v>
      </c>
      <c r="H23">
        <f>IFERROR(VLOOKUP(A23,'[3]P PUR'!$G$6:$H$35,2,0),0)</f>
        <v>60</v>
      </c>
      <c r="I23" s="78">
        <f t="shared" si="1"/>
        <v>0</v>
      </c>
      <c r="J23" s="78">
        <f t="shared" si="2"/>
        <v>13</v>
      </c>
      <c r="K23" s="78">
        <f t="shared" si="3"/>
        <v>0</v>
      </c>
    </row>
    <row r="24" spans="1:11" x14ac:dyDescent="0.3">
      <c r="A24" s="51" t="s">
        <v>68</v>
      </c>
      <c r="B24" s="52"/>
      <c r="C24" s="79">
        <v>260</v>
      </c>
      <c r="D24" s="52"/>
      <c r="E24" s="79">
        <v>260</v>
      </c>
      <c r="F24">
        <f>IFERROR(VLOOKUP(A24,[3]SALE!$F$6:$G$37,2,0),0)</f>
        <v>0</v>
      </c>
      <c r="G24" s="78">
        <f t="shared" si="0"/>
        <v>0</v>
      </c>
      <c r="H24">
        <f>IFERROR(VLOOKUP(A24,'[3]P PUR'!$G$6:$H$35,2,0),0)</f>
        <v>260</v>
      </c>
      <c r="I24" s="78">
        <f t="shared" si="1"/>
        <v>0</v>
      </c>
      <c r="J24" s="78">
        <f t="shared" si="2"/>
        <v>260</v>
      </c>
      <c r="K24" s="78">
        <f t="shared" si="3"/>
        <v>0</v>
      </c>
    </row>
    <row r="25" spans="1:11" x14ac:dyDescent="0.3">
      <c r="A25" s="51" t="s">
        <v>69</v>
      </c>
      <c r="B25" s="52"/>
      <c r="C25" s="79">
        <v>1905</v>
      </c>
      <c r="D25" s="79">
        <v>1380</v>
      </c>
      <c r="E25" s="79">
        <v>525</v>
      </c>
      <c r="F25">
        <f>IFERROR(VLOOKUP(A25,[3]SALE!$F$6:$G$37,2,0),0)</f>
        <v>1380</v>
      </c>
      <c r="G25" s="78">
        <f t="shared" si="0"/>
        <v>0</v>
      </c>
      <c r="H25">
        <f>IFERROR(VLOOKUP(A25,'[3]P PUR'!$G$6:$H$35,2,0),0)</f>
        <v>1905</v>
      </c>
      <c r="I25" s="78">
        <f t="shared" si="1"/>
        <v>0</v>
      </c>
      <c r="J25" s="78">
        <f t="shared" si="2"/>
        <v>525</v>
      </c>
      <c r="K25" s="78">
        <f t="shared" si="3"/>
        <v>0</v>
      </c>
    </row>
    <row r="26" spans="1:11" x14ac:dyDescent="0.3">
      <c r="A26" s="51" t="s">
        <v>70</v>
      </c>
      <c r="B26" s="79">
        <v>3</v>
      </c>
      <c r="C26" s="52"/>
      <c r="D26" s="79">
        <v>3</v>
      </c>
      <c r="E26" s="52"/>
      <c r="F26">
        <f>IFERROR(VLOOKUP(A26,[3]SALE!$F$6:$G$37,2,0),0)</f>
        <v>3</v>
      </c>
      <c r="G26" s="78">
        <f t="shared" si="0"/>
        <v>0</v>
      </c>
      <c r="H26">
        <f>IFERROR(VLOOKUP(A26,'[3]P PUR'!$G$6:$H$35,2,0),0)</f>
        <v>0</v>
      </c>
      <c r="I26" s="78">
        <f t="shared" si="1"/>
        <v>0</v>
      </c>
      <c r="J26" s="78">
        <f t="shared" si="2"/>
        <v>0</v>
      </c>
      <c r="K26" s="78">
        <f t="shared" si="3"/>
        <v>0</v>
      </c>
    </row>
    <row r="27" spans="1:11" x14ac:dyDescent="0.3">
      <c r="A27" s="51" t="s">
        <v>71</v>
      </c>
      <c r="B27" s="79">
        <v>46</v>
      </c>
      <c r="C27" s="52"/>
      <c r="D27" s="79">
        <v>19</v>
      </c>
      <c r="E27" s="79">
        <v>27</v>
      </c>
      <c r="F27">
        <f>IFERROR(VLOOKUP(A27,[3]SALE!$F$6:$G$37,2,0),0)</f>
        <v>19</v>
      </c>
      <c r="G27" s="78">
        <f t="shared" si="0"/>
        <v>0</v>
      </c>
      <c r="H27">
        <f>IFERROR(VLOOKUP(A27,'[3]P PUR'!$G$6:$H$35,2,0),0)</f>
        <v>0</v>
      </c>
      <c r="I27" s="78">
        <f t="shared" si="1"/>
        <v>0</v>
      </c>
      <c r="J27" s="78">
        <f t="shared" si="2"/>
        <v>27</v>
      </c>
      <c r="K27" s="78">
        <f t="shared" si="3"/>
        <v>0</v>
      </c>
    </row>
    <row r="28" spans="1:11" x14ac:dyDescent="0.3">
      <c r="A28" s="51" t="s">
        <v>72</v>
      </c>
      <c r="B28" s="79">
        <v>14</v>
      </c>
      <c r="C28" s="79">
        <v>300</v>
      </c>
      <c r="D28" s="79">
        <v>294</v>
      </c>
      <c r="E28" s="79">
        <v>20</v>
      </c>
      <c r="F28">
        <f>IFERROR(VLOOKUP(A28,[3]SALE!$F$6:$G$37,2,0),0)</f>
        <v>294</v>
      </c>
      <c r="G28" s="78">
        <f t="shared" si="0"/>
        <v>0</v>
      </c>
      <c r="H28">
        <f>IFERROR(VLOOKUP(A28,'[3]P PUR'!$G$6:$H$35,2,0),0)</f>
        <v>300</v>
      </c>
      <c r="I28" s="78">
        <f t="shared" si="1"/>
        <v>0</v>
      </c>
      <c r="J28" s="78">
        <f t="shared" si="2"/>
        <v>20</v>
      </c>
      <c r="K28" s="78">
        <f t="shared" si="3"/>
        <v>0</v>
      </c>
    </row>
    <row r="29" spans="1:11" x14ac:dyDescent="0.3">
      <c r="A29" s="51" t="s">
        <v>73</v>
      </c>
      <c r="B29" s="79">
        <v>5</v>
      </c>
      <c r="C29" s="79">
        <v>50</v>
      </c>
      <c r="D29" s="79">
        <v>52</v>
      </c>
      <c r="E29" s="79">
        <v>3</v>
      </c>
      <c r="F29">
        <f>IFERROR(VLOOKUP(A29,[3]SALE!$F$6:$G$37,2,0),0)</f>
        <v>52</v>
      </c>
      <c r="G29" s="78">
        <f t="shared" si="0"/>
        <v>0</v>
      </c>
      <c r="H29">
        <f>IFERROR(VLOOKUP(A29,'[3]P PUR'!$G$6:$H$35,2,0),0)</f>
        <v>50</v>
      </c>
      <c r="I29" s="78">
        <f t="shared" si="1"/>
        <v>0</v>
      </c>
      <c r="J29" s="78">
        <f t="shared" si="2"/>
        <v>3</v>
      </c>
      <c r="K29" s="78">
        <f t="shared" si="3"/>
        <v>0</v>
      </c>
    </row>
    <row r="30" spans="1:11" x14ac:dyDescent="0.3">
      <c r="A30" s="51" t="s">
        <v>74</v>
      </c>
      <c r="B30" s="52"/>
      <c r="C30" s="79">
        <v>80</v>
      </c>
      <c r="D30" s="79">
        <v>65</v>
      </c>
      <c r="E30" s="79">
        <v>15</v>
      </c>
      <c r="F30">
        <f>IFERROR(VLOOKUP(A30,[3]SALE!$F$6:$G$37,2,0),0)</f>
        <v>65</v>
      </c>
      <c r="G30" s="78">
        <f t="shared" si="0"/>
        <v>0</v>
      </c>
      <c r="H30">
        <f>IFERROR(VLOOKUP(A30,'[3]P PUR'!$G$6:$H$35,2,0),0)</f>
        <v>80</v>
      </c>
      <c r="I30" s="78">
        <f t="shared" si="1"/>
        <v>0</v>
      </c>
      <c r="J30" s="78">
        <f t="shared" si="2"/>
        <v>15</v>
      </c>
      <c r="K30" s="78">
        <f t="shared" si="3"/>
        <v>0</v>
      </c>
    </row>
    <row r="31" spans="1:11" x14ac:dyDescent="0.3">
      <c r="A31" s="51" t="s">
        <v>75</v>
      </c>
      <c r="B31" s="79">
        <v>20</v>
      </c>
      <c r="C31" s="52"/>
      <c r="D31" s="79">
        <v>20</v>
      </c>
      <c r="E31" s="52"/>
      <c r="F31">
        <f>IFERROR(VLOOKUP(A31,[3]SALE!$F$6:$G$37,2,0),0)</f>
        <v>20</v>
      </c>
      <c r="G31" s="78">
        <f t="shared" si="0"/>
        <v>0</v>
      </c>
      <c r="H31">
        <f>IFERROR(VLOOKUP(A31,'[3]P PUR'!$G$6:$H$35,2,0),0)</f>
        <v>0</v>
      </c>
      <c r="I31" s="78">
        <f t="shared" si="1"/>
        <v>0</v>
      </c>
      <c r="J31" s="78">
        <f t="shared" si="2"/>
        <v>0</v>
      </c>
      <c r="K31" s="78">
        <f t="shared" si="3"/>
        <v>0</v>
      </c>
    </row>
    <row r="32" spans="1:11" x14ac:dyDescent="0.3">
      <c r="A32" s="51" t="s">
        <v>76</v>
      </c>
      <c r="B32" s="79">
        <v>42</v>
      </c>
      <c r="C32" s="79">
        <v>50</v>
      </c>
      <c r="D32" s="79">
        <v>73</v>
      </c>
      <c r="E32" s="79">
        <v>19</v>
      </c>
      <c r="F32">
        <f>IFERROR(VLOOKUP(A32,[3]SALE!$F$6:$G$37,2,0),0)</f>
        <v>73</v>
      </c>
      <c r="G32" s="78">
        <f t="shared" si="0"/>
        <v>0</v>
      </c>
      <c r="H32">
        <f>IFERROR(VLOOKUP(A32,'[3]P PUR'!$G$6:$H$35,2,0),0)</f>
        <v>50</v>
      </c>
      <c r="I32" s="78">
        <f t="shared" si="1"/>
        <v>0</v>
      </c>
      <c r="J32" s="78">
        <f t="shared" si="2"/>
        <v>19</v>
      </c>
      <c r="K32" s="78">
        <f t="shared" si="3"/>
        <v>0</v>
      </c>
    </row>
    <row r="33" spans="1:11" x14ac:dyDescent="0.3">
      <c r="A33" s="51" t="s">
        <v>77</v>
      </c>
      <c r="B33" s="79">
        <v>38</v>
      </c>
      <c r="C33" s="52"/>
      <c r="D33" s="79">
        <v>8</v>
      </c>
      <c r="E33" s="79">
        <v>30</v>
      </c>
      <c r="F33">
        <f>IFERROR(VLOOKUP(A33,[3]SALE!$F$6:$G$37,2,0),0)</f>
        <v>8</v>
      </c>
      <c r="G33" s="78">
        <f t="shared" si="0"/>
        <v>0</v>
      </c>
      <c r="H33">
        <f>IFERROR(VLOOKUP(A33,'[3]P PUR'!$G$6:$H$35,2,0),0)</f>
        <v>0</v>
      </c>
      <c r="I33" s="78">
        <f t="shared" si="1"/>
        <v>0</v>
      </c>
      <c r="J33" s="78">
        <f t="shared" si="2"/>
        <v>30</v>
      </c>
      <c r="K33" s="78">
        <f t="shared" si="3"/>
        <v>0</v>
      </c>
    </row>
    <row r="34" spans="1:11" x14ac:dyDescent="0.3">
      <c r="A34" s="51" t="s">
        <v>78</v>
      </c>
      <c r="B34" s="52"/>
      <c r="C34" s="52"/>
      <c r="D34" s="52"/>
      <c r="E34" s="52"/>
      <c r="F34">
        <f>IFERROR(VLOOKUP(A34,[3]SALE!$F$6:$G$37,2,0),0)</f>
        <v>0</v>
      </c>
      <c r="G34" s="78">
        <f t="shared" si="0"/>
        <v>0</v>
      </c>
      <c r="H34">
        <f>IFERROR(VLOOKUP(A34,'[3]P PUR'!$G$6:$H$35,2,0),0)</f>
        <v>0</v>
      </c>
      <c r="I34" s="78">
        <f t="shared" si="1"/>
        <v>0</v>
      </c>
      <c r="J34" s="78">
        <f t="shared" si="2"/>
        <v>0</v>
      </c>
      <c r="K34" s="78">
        <f t="shared" si="3"/>
        <v>0</v>
      </c>
    </row>
    <row r="35" spans="1:11" x14ac:dyDescent="0.3">
      <c r="A35" s="51" t="s">
        <v>79</v>
      </c>
      <c r="B35" s="52"/>
      <c r="C35" s="52"/>
      <c r="D35" s="52"/>
      <c r="E35" s="52"/>
      <c r="F35">
        <f>IFERROR(VLOOKUP(A35,[3]SALE!$F$6:$G$37,2,0),0)</f>
        <v>0</v>
      </c>
      <c r="G35" s="78">
        <f t="shared" si="0"/>
        <v>0</v>
      </c>
      <c r="H35">
        <f>IFERROR(VLOOKUP(A35,'[3]P PUR'!$G$6:$H$35,2,0),0)</f>
        <v>0</v>
      </c>
      <c r="I35" s="78">
        <f t="shared" si="1"/>
        <v>0</v>
      </c>
      <c r="J35" s="78">
        <f t="shared" si="2"/>
        <v>0</v>
      </c>
      <c r="K35" s="78">
        <f t="shared" si="3"/>
        <v>0</v>
      </c>
    </row>
    <row r="36" spans="1:11" x14ac:dyDescent="0.3">
      <c r="A36" s="51" t="s">
        <v>80</v>
      </c>
      <c r="B36" s="79">
        <v>34</v>
      </c>
      <c r="C36" s="79">
        <v>100</v>
      </c>
      <c r="D36" s="79">
        <v>91</v>
      </c>
      <c r="E36" s="79">
        <v>43</v>
      </c>
      <c r="F36">
        <f>IFERROR(VLOOKUP(A36,[3]SALE!$F$6:$G$37,2,0),0)</f>
        <v>91</v>
      </c>
      <c r="G36" s="78">
        <f t="shared" si="0"/>
        <v>0</v>
      </c>
      <c r="H36">
        <f>IFERROR(VLOOKUP(A36,'[3]P PUR'!$G$6:$H$35,2,0),0)</f>
        <v>100</v>
      </c>
      <c r="I36" s="78">
        <f t="shared" si="1"/>
        <v>0</v>
      </c>
      <c r="J36" s="78">
        <f t="shared" si="2"/>
        <v>43</v>
      </c>
      <c r="K36" s="78">
        <f t="shared" si="3"/>
        <v>0</v>
      </c>
    </row>
    <row r="37" spans="1:11" x14ac:dyDescent="0.3">
      <c r="A37" s="51" t="s">
        <v>81</v>
      </c>
      <c r="B37" s="52"/>
      <c r="C37" s="52"/>
      <c r="D37" s="52"/>
      <c r="E37" s="52"/>
      <c r="F37">
        <f>IFERROR(VLOOKUP(A37,[3]SALE!$F$6:$G$37,2,0),0)</f>
        <v>0</v>
      </c>
      <c r="G37" s="78">
        <f t="shared" si="0"/>
        <v>0</v>
      </c>
      <c r="H37">
        <f>IFERROR(VLOOKUP(A37,'[3]P PUR'!$G$6:$H$35,2,0),0)</f>
        <v>0</v>
      </c>
      <c r="I37" s="78">
        <f t="shared" si="1"/>
        <v>0</v>
      </c>
      <c r="J37" s="78">
        <f t="shared" si="2"/>
        <v>0</v>
      </c>
      <c r="K37" s="78">
        <f t="shared" si="3"/>
        <v>0</v>
      </c>
    </row>
    <row r="38" spans="1:11" x14ac:dyDescent="0.3">
      <c r="A38" s="51" t="s">
        <v>82</v>
      </c>
      <c r="B38" s="79">
        <v>20</v>
      </c>
      <c r="C38" s="52"/>
      <c r="D38" s="79">
        <v>11</v>
      </c>
      <c r="E38" s="79">
        <v>9</v>
      </c>
      <c r="F38">
        <f>IFERROR(VLOOKUP(A38,[3]SALE!$F$6:$G$37,2,0),0)</f>
        <v>11</v>
      </c>
      <c r="G38" s="78">
        <f t="shared" si="0"/>
        <v>0</v>
      </c>
      <c r="H38">
        <f>IFERROR(VLOOKUP(A38,'[3]P PUR'!$G$6:$H$35,2,0),0)</f>
        <v>0</v>
      </c>
      <c r="I38" s="78">
        <f t="shared" si="1"/>
        <v>0</v>
      </c>
      <c r="J38" s="78">
        <f t="shared" si="2"/>
        <v>9</v>
      </c>
      <c r="K38" s="78">
        <f t="shared" si="3"/>
        <v>0</v>
      </c>
    </row>
    <row r="39" spans="1:11" x14ac:dyDescent="0.3">
      <c r="A39" s="51" t="s">
        <v>83</v>
      </c>
      <c r="B39" s="79">
        <v>16</v>
      </c>
      <c r="C39" s="79">
        <v>120</v>
      </c>
      <c r="D39" s="79">
        <v>131</v>
      </c>
      <c r="E39" s="79">
        <v>5</v>
      </c>
      <c r="F39">
        <f>IFERROR(VLOOKUP(A39,[3]SALE!$F$6:$G$37,2,0),0)</f>
        <v>131</v>
      </c>
      <c r="G39" s="78">
        <f t="shared" si="0"/>
        <v>0</v>
      </c>
      <c r="H39">
        <f>IFERROR(VLOOKUP(A39,'[3]P PUR'!$G$6:$H$35,2,0),0)</f>
        <v>120</v>
      </c>
      <c r="I39" s="78">
        <f t="shared" si="1"/>
        <v>0</v>
      </c>
      <c r="J39" s="78">
        <f t="shared" si="2"/>
        <v>5</v>
      </c>
      <c r="K39" s="78">
        <f t="shared" si="3"/>
        <v>0</v>
      </c>
    </row>
    <row r="40" spans="1:11" x14ac:dyDescent="0.3">
      <c r="A40" s="51" t="s">
        <v>84</v>
      </c>
      <c r="B40" s="79">
        <v>36</v>
      </c>
      <c r="C40" s="52"/>
      <c r="D40" s="79">
        <v>31</v>
      </c>
      <c r="E40" s="79">
        <v>5</v>
      </c>
      <c r="F40">
        <f>IFERROR(VLOOKUP(A40,[3]SALE!$F$6:$G$37,2,0),0)</f>
        <v>31</v>
      </c>
      <c r="G40" s="78">
        <f t="shared" si="0"/>
        <v>0</v>
      </c>
      <c r="H40">
        <f>IFERROR(VLOOKUP(A40,'[3]P PUR'!$G$6:$H$35,2,0),0)</f>
        <v>0</v>
      </c>
      <c r="I40" s="78">
        <f t="shared" si="1"/>
        <v>0</v>
      </c>
      <c r="J40" s="78">
        <f t="shared" si="2"/>
        <v>5</v>
      </c>
      <c r="K40" s="78">
        <f t="shared" si="3"/>
        <v>0</v>
      </c>
    </row>
    <row r="41" spans="1:11" x14ac:dyDescent="0.3">
      <c r="A41" s="51" t="s">
        <v>85</v>
      </c>
      <c r="B41" s="52"/>
      <c r="C41" s="52"/>
      <c r="D41" s="52"/>
      <c r="E41" s="52"/>
      <c r="F41">
        <f>IFERROR(VLOOKUP(A41,[3]SALE!$F$6:$G$37,2,0),0)</f>
        <v>0</v>
      </c>
      <c r="G41" s="78">
        <f t="shared" si="0"/>
        <v>0</v>
      </c>
      <c r="H41">
        <f>IFERROR(VLOOKUP(A41,'[3]P PUR'!$G$6:$H$35,2,0),0)</f>
        <v>0</v>
      </c>
      <c r="I41" s="78">
        <f t="shared" si="1"/>
        <v>0</v>
      </c>
      <c r="J41" s="78">
        <f t="shared" si="2"/>
        <v>0</v>
      </c>
      <c r="K41" s="78">
        <f t="shared" si="3"/>
        <v>0</v>
      </c>
    </row>
    <row r="42" spans="1:11" x14ac:dyDescent="0.3">
      <c r="A42" s="51" t="s">
        <v>86</v>
      </c>
      <c r="B42" s="52"/>
      <c r="C42" s="52"/>
      <c r="D42" s="52"/>
      <c r="E42" s="52"/>
      <c r="F42">
        <f>IFERROR(VLOOKUP(A42,[3]SALE!$F$6:$G$37,2,0),0)</f>
        <v>0</v>
      </c>
      <c r="G42" s="78">
        <f t="shared" si="0"/>
        <v>0</v>
      </c>
      <c r="H42">
        <f>IFERROR(VLOOKUP(A42,'[3]P PUR'!$G$6:$H$35,2,0),0)</f>
        <v>0</v>
      </c>
      <c r="I42" s="78">
        <f t="shared" si="1"/>
        <v>0</v>
      </c>
      <c r="J42" s="78">
        <f t="shared" si="2"/>
        <v>0</v>
      </c>
      <c r="K42" s="78">
        <f t="shared" si="3"/>
        <v>0</v>
      </c>
    </row>
    <row r="43" spans="1:11" x14ac:dyDescent="0.3">
      <c r="A43" s="51" t="s">
        <v>87</v>
      </c>
      <c r="B43" s="52"/>
      <c r="C43" s="52"/>
      <c r="D43" s="52"/>
      <c r="E43" s="52"/>
      <c r="F43">
        <f>IFERROR(VLOOKUP(A43,[3]SALE!$F$6:$G$37,2,0),0)</f>
        <v>0</v>
      </c>
      <c r="G43" s="78">
        <f t="shared" si="0"/>
        <v>0</v>
      </c>
      <c r="H43">
        <f>IFERROR(VLOOKUP(A43,'[3]P PUR'!$G$6:$H$35,2,0),0)</f>
        <v>0</v>
      </c>
      <c r="I43" s="78">
        <f t="shared" si="1"/>
        <v>0</v>
      </c>
      <c r="J43" s="78">
        <f t="shared" si="2"/>
        <v>0</v>
      </c>
      <c r="K43" s="78">
        <f t="shared" si="3"/>
        <v>0</v>
      </c>
    </row>
    <row r="44" spans="1:11" x14ac:dyDescent="0.3">
      <c r="A44" s="51" t="s">
        <v>88</v>
      </c>
      <c r="B44" s="52"/>
      <c r="C44" s="52"/>
      <c r="D44" s="52"/>
      <c r="E44" s="52"/>
      <c r="F44">
        <f>IFERROR(VLOOKUP(A44,[3]SALE!$F$6:$G$37,2,0),0)</f>
        <v>0</v>
      </c>
      <c r="G44" s="78">
        <f t="shared" si="0"/>
        <v>0</v>
      </c>
      <c r="H44">
        <f>IFERROR(VLOOKUP(A44,'[3]P PUR'!$G$6:$H$35,2,0),0)</f>
        <v>0</v>
      </c>
      <c r="I44" s="78">
        <f t="shared" si="1"/>
        <v>0</v>
      </c>
      <c r="J44" s="78">
        <f t="shared" si="2"/>
        <v>0</v>
      </c>
      <c r="K44" s="78">
        <f t="shared" si="3"/>
        <v>0</v>
      </c>
    </row>
    <row r="45" spans="1:11" x14ac:dyDescent="0.3">
      <c r="A45" s="51" t="s">
        <v>89</v>
      </c>
      <c r="B45" s="52"/>
      <c r="C45" s="52"/>
      <c r="D45" s="52"/>
      <c r="E45" s="52"/>
      <c r="F45">
        <f>IFERROR(VLOOKUP(A45,[3]SALE!$F$6:$G$37,2,0),0)</f>
        <v>0</v>
      </c>
      <c r="G45" s="78">
        <f t="shared" si="0"/>
        <v>0</v>
      </c>
      <c r="H45">
        <f>IFERROR(VLOOKUP(A45,'[3]P PUR'!$G$6:$H$35,2,0),0)</f>
        <v>0</v>
      </c>
      <c r="I45" s="78">
        <f t="shared" si="1"/>
        <v>0</v>
      </c>
      <c r="J45" s="78">
        <f t="shared" si="2"/>
        <v>0</v>
      </c>
      <c r="K45" s="78">
        <f t="shared" si="3"/>
        <v>0</v>
      </c>
    </row>
    <row r="46" spans="1:11" x14ac:dyDescent="0.3">
      <c r="A46" s="51" t="s">
        <v>90</v>
      </c>
      <c r="B46" s="52"/>
      <c r="C46" s="52"/>
      <c r="D46" s="52"/>
      <c r="E46" s="52"/>
      <c r="F46">
        <f>IFERROR(VLOOKUP(A46,[3]SALE!$F$6:$G$37,2,0),0)</f>
        <v>0</v>
      </c>
      <c r="G46" s="78">
        <f t="shared" si="0"/>
        <v>0</v>
      </c>
      <c r="H46">
        <f>IFERROR(VLOOKUP(A46,'[3]P PUR'!$G$6:$H$35,2,0),0)</f>
        <v>0</v>
      </c>
      <c r="I46" s="78">
        <f t="shared" si="1"/>
        <v>0</v>
      </c>
      <c r="J46" s="78">
        <f t="shared" si="2"/>
        <v>0</v>
      </c>
      <c r="K46" s="78">
        <f t="shared" si="3"/>
        <v>0</v>
      </c>
    </row>
    <row r="47" spans="1:11" x14ac:dyDescent="0.3">
      <c r="A47" s="51" t="s">
        <v>91</v>
      </c>
      <c r="B47" s="79">
        <v>199</v>
      </c>
      <c r="C47" s="79">
        <v>1350</v>
      </c>
      <c r="D47" s="79">
        <v>372</v>
      </c>
      <c r="E47" s="79">
        <v>1177</v>
      </c>
      <c r="F47">
        <f>IFERROR(VLOOKUP(A47,[3]SALE!$F$6:$G$37,2,0),0)</f>
        <v>372</v>
      </c>
      <c r="G47" s="78">
        <f t="shared" si="0"/>
        <v>0</v>
      </c>
      <c r="H47">
        <f>IFERROR(VLOOKUP(A47,'[3]P PUR'!$G$6:$H$35,2,0),0)</f>
        <v>1350</v>
      </c>
      <c r="I47" s="78">
        <f t="shared" si="1"/>
        <v>0</v>
      </c>
      <c r="J47" s="78">
        <f t="shared" si="2"/>
        <v>1177</v>
      </c>
      <c r="K47" s="78">
        <f t="shared" si="3"/>
        <v>0</v>
      </c>
    </row>
    <row r="48" spans="1:11" x14ac:dyDescent="0.3">
      <c r="A48" s="51" t="s">
        <v>92</v>
      </c>
      <c r="B48" s="52"/>
      <c r="C48" s="79">
        <v>60</v>
      </c>
      <c r="D48" s="79">
        <v>5</v>
      </c>
      <c r="E48" s="79">
        <v>55</v>
      </c>
      <c r="F48">
        <f>IFERROR(VLOOKUP(A48,[3]SALE!$F$6:$G$37,2,0),0)</f>
        <v>5</v>
      </c>
      <c r="G48" s="78">
        <f t="shared" si="0"/>
        <v>0</v>
      </c>
      <c r="H48">
        <f>IFERROR(VLOOKUP(A48,'[3]P PUR'!$G$6:$H$35,2,0),0)</f>
        <v>60</v>
      </c>
      <c r="I48" s="78">
        <f t="shared" si="1"/>
        <v>0</v>
      </c>
      <c r="J48" s="78">
        <f t="shared" si="2"/>
        <v>55</v>
      </c>
      <c r="K48" s="78">
        <f t="shared" si="3"/>
        <v>0</v>
      </c>
    </row>
    <row r="49" spans="1:11" x14ac:dyDescent="0.3">
      <c r="A49" s="51" t="s">
        <v>93</v>
      </c>
      <c r="B49" s="52"/>
      <c r="C49" s="79">
        <v>200</v>
      </c>
      <c r="D49" s="52"/>
      <c r="E49" s="79">
        <v>200</v>
      </c>
      <c r="F49">
        <f>IFERROR(VLOOKUP(A49,[3]SALE!$F$6:$G$37,2,0),0)</f>
        <v>0</v>
      </c>
      <c r="G49" s="78">
        <f t="shared" si="0"/>
        <v>0</v>
      </c>
      <c r="H49">
        <f>IFERROR(VLOOKUP(A49,'[3]P PUR'!$G$6:$H$35,2,0),0)</f>
        <v>200</v>
      </c>
      <c r="I49" s="78">
        <f t="shared" si="1"/>
        <v>0</v>
      </c>
      <c r="J49" s="78">
        <f t="shared" si="2"/>
        <v>200</v>
      </c>
      <c r="K49" s="78">
        <f t="shared" si="3"/>
        <v>0</v>
      </c>
    </row>
    <row r="50" spans="1:11" x14ac:dyDescent="0.3">
      <c r="A50" s="51" t="s">
        <v>94</v>
      </c>
      <c r="B50" s="52"/>
      <c r="C50" s="79">
        <v>625</v>
      </c>
      <c r="D50" s="79">
        <v>492</v>
      </c>
      <c r="E50" s="79">
        <v>133</v>
      </c>
      <c r="F50">
        <f>IFERROR(VLOOKUP(A50,[3]SALE!$F$6:$G$37,2,0),0)</f>
        <v>492</v>
      </c>
      <c r="G50" s="78">
        <f t="shared" si="0"/>
        <v>0</v>
      </c>
      <c r="H50">
        <f>IFERROR(VLOOKUP(A50,'[3]P PUR'!$G$6:$H$35,2,0),0)</f>
        <v>625</v>
      </c>
      <c r="I50" s="78">
        <f t="shared" si="1"/>
        <v>0</v>
      </c>
      <c r="J50" s="78">
        <f t="shared" si="2"/>
        <v>133</v>
      </c>
      <c r="K50" s="78">
        <f t="shared" si="3"/>
        <v>0</v>
      </c>
    </row>
    <row r="51" spans="1:11" x14ac:dyDescent="0.3">
      <c r="A51" s="51" t="s">
        <v>95</v>
      </c>
      <c r="B51" s="52"/>
      <c r="C51" s="79">
        <v>10</v>
      </c>
      <c r="D51" s="52"/>
      <c r="E51" s="79">
        <v>10</v>
      </c>
      <c r="F51">
        <f>IFERROR(VLOOKUP(A51,[3]SALE!$F$6:$G$37,2,0),0)</f>
        <v>0</v>
      </c>
      <c r="G51" s="78">
        <f t="shared" si="0"/>
        <v>0</v>
      </c>
      <c r="H51">
        <f>IFERROR(VLOOKUP(A51,'[3]P PUR'!$G$6:$H$35,2,0),0)</f>
        <v>10</v>
      </c>
      <c r="I51" s="78">
        <f t="shared" si="1"/>
        <v>0</v>
      </c>
      <c r="J51" s="78">
        <f t="shared" si="2"/>
        <v>10</v>
      </c>
      <c r="K51" s="78">
        <f t="shared" si="3"/>
        <v>0</v>
      </c>
    </row>
    <row r="52" spans="1:11" x14ac:dyDescent="0.3">
      <c r="A52" s="51" t="s">
        <v>96</v>
      </c>
      <c r="B52" s="52"/>
      <c r="C52" s="79">
        <v>40</v>
      </c>
      <c r="D52" s="79">
        <v>2</v>
      </c>
      <c r="E52" s="79">
        <v>38</v>
      </c>
      <c r="F52">
        <f>IFERROR(VLOOKUP(A52,[3]SALE!$F$6:$G$37,2,0),0)</f>
        <v>2</v>
      </c>
      <c r="G52" s="78">
        <f t="shared" si="0"/>
        <v>0</v>
      </c>
      <c r="H52">
        <f>IFERROR(VLOOKUP(A52,'[3]P PUR'!$G$6:$H$35,2,0),0)</f>
        <v>40</v>
      </c>
      <c r="I52" s="78">
        <f t="shared" si="1"/>
        <v>0</v>
      </c>
      <c r="J52" s="78">
        <f t="shared" si="2"/>
        <v>38</v>
      </c>
      <c r="K52" s="78">
        <f t="shared" si="3"/>
        <v>0</v>
      </c>
    </row>
    <row r="53" spans="1:11" x14ac:dyDescent="0.3">
      <c r="A53" s="51" t="s">
        <v>97</v>
      </c>
      <c r="B53" s="52"/>
      <c r="C53" s="79">
        <v>50</v>
      </c>
      <c r="D53" s="79">
        <v>50</v>
      </c>
      <c r="E53" s="52"/>
      <c r="F53">
        <f>IFERROR(VLOOKUP(A53,[3]SALE!$F$6:$G$37,2,0),0)</f>
        <v>50</v>
      </c>
      <c r="G53" s="78">
        <f t="shared" si="0"/>
        <v>0</v>
      </c>
      <c r="H53">
        <f>IFERROR(VLOOKUP(A53,'[3]P PUR'!$G$6:$H$35,2,0),0)</f>
        <v>50</v>
      </c>
      <c r="I53" s="78">
        <f t="shared" si="1"/>
        <v>0</v>
      </c>
      <c r="J53" s="78">
        <f t="shared" si="2"/>
        <v>0</v>
      </c>
      <c r="K53" s="78">
        <f t="shared" si="3"/>
        <v>0</v>
      </c>
    </row>
    <row r="54" spans="1:11" x14ac:dyDescent="0.3">
      <c r="A54" s="51" t="s">
        <v>98</v>
      </c>
      <c r="B54" s="79">
        <v>3</v>
      </c>
      <c r="C54" s="52"/>
      <c r="D54" s="52"/>
      <c r="E54" s="79">
        <v>3</v>
      </c>
      <c r="F54">
        <f>IFERROR(VLOOKUP(A54,[3]SALE!$F$6:$G$37,2,0),0)</f>
        <v>0</v>
      </c>
      <c r="G54" s="78">
        <f t="shared" si="0"/>
        <v>0</v>
      </c>
      <c r="H54">
        <f>IFERROR(VLOOKUP(A54,'[3]P PUR'!$G$6:$H$35,2,0),0)</f>
        <v>0</v>
      </c>
      <c r="I54" s="78">
        <f t="shared" si="1"/>
        <v>0</v>
      </c>
      <c r="J54" s="78">
        <f t="shared" si="2"/>
        <v>3</v>
      </c>
      <c r="K54" s="78">
        <f t="shared" si="3"/>
        <v>0</v>
      </c>
    </row>
    <row r="55" spans="1:11" x14ac:dyDescent="0.3">
      <c r="A55" s="51" t="s">
        <v>99</v>
      </c>
      <c r="B55" s="79">
        <v>4</v>
      </c>
      <c r="C55" s="79">
        <v>100</v>
      </c>
      <c r="D55" s="79">
        <v>80</v>
      </c>
      <c r="E55" s="79">
        <v>24</v>
      </c>
      <c r="F55">
        <f>IFERROR(VLOOKUP(A55,[3]SALE!$F$6:$G$37,2,0),0)</f>
        <v>80</v>
      </c>
      <c r="G55" s="78">
        <f t="shared" si="0"/>
        <v>0</v>
      </c>
      <c r="H55">
        <f>IFERROR(VLOOKUP(A55,'[3]P PUR'!$G$6:$H$35,2,0),0)</f>
        <v>100</v>
      </c>
      <c r="I55" s="78">
        <f t="shared" si="1"/>
        <v>0</v>
      </c>
      <c r="J55" s="78">
        <f t="shared" si="2"/>
        <v>24</v>
      </c>
      <c r="K55" s="78">
        <f t="shared" si="3"/>
        <v>0</v>
      </c>
    </row>
    <row r="56" spans="1:11" x14ac:dyDescent="0.3">
      <c r="A56" s="51" t="s">
        <v>100</v>
      </c>
      <c r="B56" s="52"/>
      <c r="C56" s="79">
        <v>2000</v>
      </c>
      <c r="D56" s="52"/>
      <c r="E56" s="79">
        <v>2000</v>
      </c>
      <c r="F56">
        <f>IFERROR(VLOOKUP(A56,[3]SALE!$F$6:$G$37,2,0),0)</f>
        <v>0</v>
      </c>
      <c r="G56" s="78">
        <f t="shared" si="0"/>
        <v>0</v>
      </c>
      <c r="H56">
        <f>IFERROR(VLOOKUP(A56,'[3]P PUR'!$G$6:$H$35,2,0),0)</f>
        <v>2000</v>
      </c>
      <c r="I56" s="78">
        <f t="shared" si="1"/>
        <v>0</v>
      </c>
      <c r="J56" s="78">
        <f t="shared" si="2"/>
        <v>2000</v>
      </c>
      <c r="K56" s="78">
        <f t="shared" si="3"/>
        <v>0</v>
      </c>
    </row>
    <row r="57" spans="1:11" x14ac:dyDescent="0.3">
      <c r="A57" s="51" t="s">
        <v>101</v>
      </c>
      <c r="B57" s="52"/>
      <c r="C57" s="52"/>
      <c r="D57" s="52"/>
      <c r="E57" s="52"/>
      <c r="F57">
        <f>IFERROR(VLOOKUP(A57,[3]SALE!$F$6:$G$37,2,0),0)</f>
        <v>0</v>
      </c>
      <c r="G57" s="78">
        <f t="shared" si="0"/>
        <v>0</v>
      </c>
      <c r="H57">
        <f>IFERROR(VLOOKUP(A57,'[3]P PUR'!$G$6:$H$35,2,0),0)</f>
        <v>0</v>
      </c>
      <c r="I57" s="78">
        <f t="shared" si="1"/>
        <v>0</v>
      </c>
      <c r="J57" s="78">
        <f t="shared" si="2"/>
        <v>0</v>
      </c>
      <c r="K57" s="78">
        <f t="shared" si="3"/>
        <v>0</v>
      </c>
    </row>
    <row r="58" spans="1:11" x14ac:dyDescent="0.3">
      <c r="A58" s="51" t="s">
        <v>102</v>
      </c>
      <c r="B58" s="52"/>
      <c r="C58" s="52"/>
      <c r="D58" s="52"/>
      <c r="E58" s="52"/>
      <c r="F58">
        <f>IFERROR(VLOOKUP(A58,[3]SALE!$F$6:$G$37,2,0),0)</f>
        <v>0</v>
      </c>
      <c r="G58" s="78">
        <f t="shared" si="0"/>
        <v>0</v>
      </c>
      <c r="H58">
        <f>IFERROR(VLOOKUP(A58,'[3]P PUR'!$G$6:$H$35,2,0),0)</f>
        <v>0</v>
      </c>
      <c r="I58" s="78">
        <f t="shared" si="1"/>
        <v>0</v>
      </c>
      <c r="J58" s="78">
        <f t="shared" si="2"/>
        <v>0</v>
      </c>
      <c r="K58" s="78">
        <f t="shared" si="3"/>
        <v>0</v>
      </c>
    </row>
    <row r="59" spans="1:11" x14ac:dyDescent="0.3">
      <c r="A59" s="51" t="s">
        <v>103</v>
      </c>
      <c r="B59" s="52"/>
      <c r="C59" s="52"/>
      <c r="D59" s="52"/>
      <c r="E59" s="52"/>
      <c r="F59">
        <f>IFERROR(VLOOKUP(A59,[3]SALE!$F$6:$G$37,2,0),0)</f>
        <v>0</v>
      </c>
      <c r="G59" s="78">
        <f t="shared" si="0"/>
        <v>0</v>
      </c>
      <c r="H59">
        <f>IFERROR(VLOOKUP(A59,'[3]P PUR'!$G$6:$H$35,2,0),0)</f>
        <v>0</v>
      </c>
      <c r="I59" s="78">
        <f t="shared" si="1"/>
        <v>0</v>
      </c>
      <c r="J59" s="78">
        <f t="shared" si="2"/>
        <v>0</v>
      </c>
      <c r="K59" s="78">
        <f t="shared" si="3"/>
        <v>0</v>
      </c>
    </row>
    <row r="60" spans="1:11" x14ac:dyDescent="0.3">
      <c r="A60" s="51" t="s">
        <v>104</v>
      </c>
      <c r="B60" s="79">
        <v>21</v>
      </c>
      <c r="C60" s="79">
        <v>125</v>
      </c>
      <c r="D60" s="79">
        <v>50</v>
      </c>
      <c r="E60" s="79">
        <v>96</v>
      </c>
      <c r="F60">
        <f>IFERROR(VLOOKUP(A60,[3]SALE!$F$6:$G$37,2,0),0)</f>
        <v>50</v>
      </c>
      <c r="G60" s="78">
        <f t="shared" si="0"/>
        <v>0</v>
      </c>
      <c r="H60">
        <f>IFERROR(VLOOKUP(A60,'[3]P PUR'!$G$6:$H$35,2,0),0)</f>
        <v>125</v>
      </c>
      <c r="I60" s="78">
        <f t="shared" si="1"/>
        <v>0</v>
      </c>
      <c r="J60" s="78">
        <f t="shared" si="2"/>
        <v>96</v>
      </c>
      <c r="K60" s="78">
        <f t="shared" si="3"/>
        <v>0</v>
      </c>
    </row>
    <row r="61" spans="1:11" x14ac:dyDescent="0.3">
      <c r="A61" s="51" t="s">
        <v>105</v>
      </c>
      <c r="B61" s="79">
        <v>52</v>
      </c>
      <c r="C61" s="52"/>
      <c r="D61" s="79">
        <v>33</v>
      </c>
      <c r="E61" s="79">
        <v>19</v>
      </c>
      <c r="F61">
        <f>IFERROR(VLOOKUP(A61,[3]SALE!$F$6:$G$37,2,0),0)</f>
        <v>33</v>
      </c>
      <c r="G61" s="78">
        <f t="shared" si="0"/>
        <v>0</v>
      </c>
      <c r="H61">
        <f>IFERROR(VLOOKUP(A61,'[3]P PUR'!$G$6:$H$35,2,0),0)</f>
        <v>0</v>
      </c>
      <c r="I61" s="78">
        <f t="shared" si="1"/>
        <v>0</v>
      </c>
      <c r="J61" s="78">
        <f t="shared" si="2"/>
        <v>19</v>
      </c>
      <c r="K61" s="78">
        <f t="shared" si="3"/>
        <v>0</v>
      </c>
    </row>
    <row r="62" spans="1:11" x14ac:dyDescent="0.3">
      <c r="A62" s="51" t="s">
        <v>106</v>
      </c>
      <c r="B62" s="79">
        <v>98</v>
      </c>
      <c r="C62" s="79">
        <v>700</v>
      </c>
      <c r="D62" s="79">
        <v>533</v>
      </c>
      <c r="E62" s="79">
        <v>265</v>
      </c>
      <c r="F62">
        <f>IFERROR(VLOOKUP(A62,[3]SALE!$F$6:$G$37,2,0),0)</f>
        <v>533</v>
      </c>
      <c r="G62" s="78">
        <f t="shared" si="0"/>
        <v>0</v>
      </c>
      <c r="H62">
        <f>IFERROR(VLOOKUP(A62,'[3]P PUR'!$G$6:$H$35,2,0),0)</f>
        <v>700</v>
      </c>
      <c r="I62" s="78">
        <f t="shared" si="1"/>
        <v>0</v>
      </c>
      <c r="J62" s="78">
        <f t="shared" si="2"/>
        <v>265</v>
      </c>
      <c r="K62" s="78">
        <f t="shared" si="3"/>
        <v>0</v>
      </c>
    </row>
    <row r="63" spans="1:11" x14ac:dyDescent="0.3">
      <c r="A63" s="51" t="s">
        <v>107</v>
      </c>
      <c r="B63" s="52"/>
      <c r="C63" s="79">
        <v>10</v>
      </c>
      <c r="D63" s="79">
        <v>3</v>
      </c>
      <c r="E63" s="79">
        <v>7</v>
      </c>
      <c r="F63">
        <f>IFERROR(VLOOKUP(A63,[3]SALE!$F$6:$G$37,2,0),0)</f>
        <v>3</v>
      </c>
      <c r="G63" s="78">
        <f t="shared" si="0"/>
        <v>0</v>
      </c>
      <c r="H63">
        <f>IFERROR(VLOOKUP(A63,'[3]P PUR'!$G$6:$H$35,2,0),0)</f>
        <v>10</v>
      </c>
      <c r="I63" s="78">
        <f t="shared" si="1"/>
        <v>0</v>
      </c>
      <c r="J63" s="78">
        <f t="shared" si="2"/>
        <v>7</v>
      </c>
      <c r="K63" s="78">
        <f t="shared" si="3"/>
        <v>0</v>
      </c>
    </row>
    <row r="64" spans="1:11" x14ac:dyDescent="0.3">
      <c r="A64" s="51" t="s">
        <v>108</v>
      </c>
      <c r="B64" s="52"/>
      <c r="C64" s="79">
        <v>40</v>
      </c>
      <c r="D64" s="79">
        <v>6</v>
      </c>
      <c r="E64" s="79">
        <v>34</v>
      </c>
      <c r="F64">
        <f>IFERROR(VLOOKUP(A64,[3]SALE!$F$6:$G$37,2,0),0)</f>
        <v>6</v>
      </c>
      <c r="G64" s="78">
        <f t="shared" si="0"/>
        <v>0</v>
      </c>
      <c r="H64">
        <f>IFERROR(VLOOKUP(A64,'[3]P PUR'!$G$6:$H$35,2,0),0)</f>
        <v>40</v>
      </c>
      <c r="I64" s="78">
        <f t="shared" si="1"/>
        <v>0</v>
      </c>
      <c r="J64" s="78">
        <f t="shared" si="2"/>
        <v>34</v>
      </c>
      <c r="K64" s="78">
        <f t="shared" si="3"/>
        <v>0</v>
      </c>
    </row>
    <row r="65" spans="1:11" x14ac:dyDescent="0.3">
      <c r="A65" s="51" t="s">
        <v>109</v>
      </c>
      <c r="B65" s="52"/>
      <c r="C65" s="79">
        <v>20</v>
      </c>
      <c r="D65" s="79">
        <v>7</v>
      </c>
      <c r="E65" s="79">
        <v>13</v>
      </c>
      <c r="F65">
        <f>IFERROR(VLOOKUP(A65,[3]SALE!$F$6:$G$37,2,0),0)</f>
        <v>7</v>
      </c>
      <c r="G65" s="78">
        <f t="shared" si="0"/>
        <v>0</v>
      </c>
      <c r="H65">
        <f>IFERROR(VLOOKUP(A65,'[3]P PUR'!$G$6:$H$35,2,0),0)</f>
        <v>20</v>
      </c>
      <c r="I65" s="78">
        <f t="shared" si="1"/>
        <v>0</v>
      </c>
      <c r="J65" s="78">
        <f t="shared" si="2"/>
        <v>13</v>
      </c>
      <c r="K65" s="78">
        <f t="shared" si="3"/>
        <v>0</v>
      </c>
    </row>
    <row r="66" spans="1:11" x14ac:dyDescent="0.3">
      <c r="A66" s="51" t="s">
        <v>110</v>
      </c>
      <c r="B66" s="79">
        <v>19</v>
      </c>
      <c r="C66" s="79">
        <v>4000</v>
      </c>
      <c r="D66" s="79">
        <v>1005</v>
      </c>
      <c r="E66" s="79">
        <v>3014</v>
      </c>
      <c r="F66">
        <f>IFERROR(VLOOKUP(A66,[3]SALE!$F$6:$G$37,2,0),0)</f>
        <v>1005</v>
      </c>
      <c r="G66" s="78">
        <f t="shared" si="0"/>
        <v>0</v>
      </c>
      <c r="H66">
        <f>IFERROR(VLOOKUP(A66,'[3]P PUR'!$G$6:$H$35,2,0),0)</f>
        <v>4000</v>
      </c>
      <c r="I66" s="78">
        <f t="shared" si="1"/>
        <v>0</v>
      </c>
      <c r="J66" s="78">
        <f t="shared" si="2"/>
        <v>3014</v>
      </c>
      <c r="K66" s="78">
        <f t="shared" si="3"/>
        <v>0</v>
      </c>
    </row>
    <row r="67" spans="1:11" x14ac:dyDescent="0.3">
      <c r="A67" s="51" t="s">
        <v>111</v>
      </c>
      <c r="B67" s="52"/>
      <c r="C67" s="52"/>
      <c r="D67" s="52"/>
      <c r="E67" s="52"/>
      <c r="F67">
        <f>IFERROR(VLOOKUP(A67,[3]SALE!$F$6:$G$37,2,0),0)</f>
        <v>0</v>
      </c>
      <c r="G67" s="78">
        <f t="shared" si="0"/>
        <v>0</v>
      </c>
      <c r="H67">
        <f>IFERROR(VLOOKUP(A67,'[3]P PUR'!$G$6:$H$35,2,0),0)</f>
        <v>0</v>
      </c>
      <c r="I67" s="78">
        <f t="shared" si="1"/>
        <v>0</v>
      </c>
      <c r="J67" s="78">
        <f t="shared" si="2"/>
        <v>0</v>
      </c>
      <c r="K67" s="78">
        <f t="shared" si="3"/>
        <v>0</v>
      </c>
    </row>
  </sheetData>
  <mergeCells count="8">
    <mergeCell ref="B7:E7"/>
    <mergeCell ref="B8:E8"/>
    <mergeCell ref="A1:C1"/>
    <mergeCell ref="A2:C2"/>
    <mergeCell ref="A3:C3"/>
    <mergeCell ref="A4:C4"/>
    <mergeCell ref="A5:C5"/>
    <mergeCell ref="B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1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7.2187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7" t="s">
        <v>28</v>
      </c>
      <c r="B1" s="48" t="s">
        <v>22</v>
      </c>
      <c r="C1" s="48" t="s">
        <v>23</v>
      </c>
      <c r="D1" s="48" t="s">
        <v>24</v>
      </c>
      <c r="E1" s="48" t="s">
        <v>25</v>
      </c>
      <c r="F1" s="53" t="s">
        <v>30</v>
      </c>
      <c r="G1" s="30" t="s">
        <v>29</v>
      </c>
      <c r="I1" s="55" t="s">
        <v>32</v>
      </c>
      <c r="J1" t="s">
        <v>34</v>
      </c>
      <c r="K1" t="s">
        <v>35</v>
      </c>
      <c r="L1" t="s">
        <v>36</v>
      </c>
      <c r="M1" t="s">
        <v>37</v>
      </c>
    </row>
    <row r="2" spans="1:17" x14ac:dyDescent="0.3">
      <c r="A2" s="51" t="s">
        <v>55</v>
      </c>
      <c r="B2" s="77"/>
      <c r="C2" s="77"/>
      <c r="D2" s="77"/>
      <c r="E2" s="77"/>
      <c r="F2" s="54" t="str">
        <f>TRIM(A2&amp;"-pc")</f>
        <v>Admire-30gm (GST-18%)-pc</v>
      </c>
      <c r="G2" s="30" t="s">
        <v>146</v>
      </c>
      <c r="I2" s="56" t="s">
        <v>31</v>
      </c>
      <c r="J2" s="57"/>
      <c r="K2" s="57"/>
      <c r="L2" s="57"/>
      <c r="M2" s="57"/>
    </row>
    <row r="3" spans="1:17" x14ac:dyDescent="0.3">
      <c r="A3" s="51" t="s">
        <v>56</v>
      </c>
      <c r="B3" s="52"/>
      <c r="C3" s="52"/>
      <c r="D3" s="52"/>
      <c r="E3" s="52"/>
      <c r="F3" s="54" t="str">
        <f t="shared" ref="F3:F58" si="0">TRIM(A3&amp;"-pc")</f>
        <v>Adora-100ml (GST-18%)-pc</v>
      </c>
      <c r="G3" s="30" t="s">
        <v>147</v>
      </c>
      <c r="I3" s="56" t="s">
        <v>33</v>
      </c>
      <c r="J3" s="57"/>
      <c r="K3" s="57"/>
      <c r="L3" s="57"/>
      <c r="M3" s="57"/>
    </row>
    <row r="4" spans="1:17" x14ac:dyDescent="0.3">
      <c r="A4" s="51" t="s">
        <v>57</v>
      </c>
      <c r="B4" s="79">
        <v>2</v>
      </c>
      <c r="C4" s="79">
        <v>40</v>
      </c>
      <c r="D4" s="79">
        <v>2</v>
      </c>
      <c r="E4" s="79">
        <v>40</v>
      </c>
      <c r="F4" s="54" t="str">
        <f t="shared" si="0"/>
        <v>Adora-1lt (GST-18%)-pc</v>
      </c>
      <c r="G4" s="30" t="s">
        <v>148</v>
      </c>
      <c r="I4" s="56" t="s">
        <v>43</v>
      </c>
      <c r="J4" s="57">
        <v>10</v>
      </c>
      <c r="K4" s="57"/>
      <c r="L4" s="57">
        <v>10</v>
      </c>
      <c r="M4" s="57"/>
    </row>
    <row r="5" spans="1:17" x14ac:dyDescent="0.3">
      <c r="A5" s="51" t="s">
        <v>58</v>
      </c>
      <c r="B5" s="52"/>
      <c r="C5" s="79">
        <v>40</v>
      </c>
      <c r="D5" s="52"/>
      <c r="E5" s="79">
        <v>40</v>
      </c>
      <c r="F5" s="54" t="str">
        <f t="shared" si="0"/>
        <v>Adora-200ml (GST-18%)-pc</v>
      </c>
      <c r="G5" s="30" t="s">
        <v>149</v>
      </c>
      <c r="I5" s="56" t="s">
        <v>112</v>
      </c>
      <c r="J5" s="57"/>
      <c r="K5" s="57"/>
      <c r="L5" s="57"/>
      <c r="M5" s="57"/>
    </row>
    <row r="6" spans="1:17" x14ac:dyDescent="0.3">
      <c r="A6" s="51" t="s">
        <v>59</v>
      </c>
      <c r="B6" s="79">
        <v>1</v>
      </c>
      <c r="C6" s="79">
        <v>16</v>
      </c>
      <c r="D6" s="79">
        <v>1</v>
      </c>
      <c r="E6" s="79">
        <v>16</v>
      </c>
      <c r="F6" s="54" t="str">
        <f t="shared" si="0"/>
        <v>Adora-500ml (GST-18%)-pc</v>
      </c>
      <c r="G6" s="30" t="s">
        <v>150</v>
      </c>
      <c r="I6" s="56" t="s">
        <v>113</v>
      </c>
      <c r="J6" s="57"/>
      <c r="K6" s="57"/>
      <c r="L6" s="57"/>
      <c r="M6" s="57"/>
    </row>
    <row r="7" spans="1:17" x14ac:dyDescent="0.3">
      <c r="A7" s="51" t="s">
        <v>60</v>
      </c>
      <c r="B7" s="52"/>
      <c r="C7" s="52"/>
      <c r="D7" s="52"/>
      <c r="E7" s="52"/>
      <c r="F7" s="54" t="str">
        <f t="shared" si="0"/>
        <v>Aliette-250gm (GST-18%)-pc</v>
      </c>
      <c r="G7" s="30" t="s">
        <v>31</v>
      </c>
      <c r="I7" s="56" t="s">
        <v>114</v>
      </c>
      <c r="J7" s="57"/>
      <c r="K7" s="57">
        <v>260</v>
      </c>
      <c r="L7" s="57">
        <v>120</v>
      </c>
      <c r="M7" s="57">
        <v>140</v>
      </c>
    </row>
    <row r="8" spans="1:17" x14ac:dyDescent="0.3">
      <c r="A8" s="51" t="s">
        <v>61</v>
      </c>
      <c r="B8" s="52"/>
      <c r="C8" s="52"/>
      <c r="D8" s="52"/>
      <c r="E8" s="52"/>
      <c r="F8" s="54" t="str">
        <f t="shared" si="0"/>
        <v>Aliette-500gm (GST-18%)-pc</v>
      </c>
      <c r="G8" s="30" t="s">
        <v>33</v>
      </c>
      <c r="I8" s="56" t="s">
        <v>115</v>
      </c>
      <c r="J8" s="57">
        <v>30</v>
      </c>
      <c r="K8" s="57"/>
      <c r="L8" s="57">
        <v>4</v>
      </c>
      <c r="M8" s="57">
        <v>26</v>
      </c>
    </row>
    <row r="9" spans="1:17" x14ac:dyDescent="0.3">
      <c r="A9" s="51" t="s">
        <v>62</v>
      </c>
      <c r="B9" s="79">
        <v>10</v>
      </c>
      <c r="C9" s="52"/>
      <c r="D9" s="79">
        <v>10</v>
      </c>
      <c r="E9" s="52"/>
      <c r="F9" s="54" t="str">
        <f t="shared" si="0"/>
        <v>Ambition-1lt (GST-5%)-pc</v>
      </c>
      <c r="G9" s="30" t="s">
        <v>43</v>
      </c>
      <c r="I9" s="56" t="s">
        <v>116</v>
      </c>
      <c r="J9" s="57">
        <v>17</v>
      </c>
      <c r="K9" s="57">
        <v>60</v>
      </c>
      <c r="L9" s="57">
        <v>64</v>
      </c>
      <c r="M9" s="57">
        <v>13</v>
      </c>
    </row>
    <row r="10" spans="1:17" x14ac:dyDescent="0.3">
      <c r="A10" s="51" t="s">
        <v>63</v>
      </c>
      <c r="B10" s="52"/>
      <c r="C10" s="52"/>
      <c r="D10" s="52"/>
      <c r="E10" s="52"/>
      <c r="F10" s="54" t="str">
        <f t="shared" si="0"/>
        <v>Ambition-250ml (GST-5%)-pc</v>
      </c>
      <c r="G10" s="30" t="s">
        <v>112</v>
      </c>
      <c r="I10" s="56" t="s">
        <v>117</v>
      </c>
      <c r="J10" s="57">
        <v>3</v>
      </c>
      <c r="K10" s="57"/>
      <c r="L10" s="57">
        <v>3</v>
      </c>
      <c r="M10" s="57"/>
    </row>
    <row r="11" spans="1:17" x14ac:dyDescent="0.3">
      <c r="A11" s="51" t="s">
        <v>64</v>
      </c>
      <c r="B11" s="52"/>
      <c r="C11" s="52"/>
      <c r="D11" s="52"/>
      <c r="E11" s="52"/>
      <c r="F11" s="54" t="str">
        <f t="shared" si="0"/>
        <v>Ambition-500ml (GST-5%)-pc</v>
      </c>
      <c r="G11" s="30" t="s">
        <v>113</v>
      </c>
      <c r="I11" s="56" t="s">
        <v>118</v>
      </c>
      <c r="J11" s="57">
        <v>46</v>
      </c>
      <c r="K11" s="57"/>
      <c r="L11" s="57">
        <v>19</v>
      </c>
      <c r="M11" s="57">
        <v>27</v>
      </c>
      <c r="Q11" t="e">
        <f ca="1">OFFSET($I$1,0,0,COUNTA($I:$I),COUNTA($I$1:$M$1))</f>
        <v>#VALUE!</v>
      </c>
    </row>
    <row r="12" spans="1:17" x14ac:dyDescent="0.3">
      <c r="A12" s="51" t="s">
        <v>65</v>
      </c>
      <c r="B12" s="52"/>
      <c r="C12" s="79">
        <v>260</v>
      </c>
      <c r="D12" s="79">
        <v>120</v>
      </c>
      <c r="E12" s="79">
        <v>140</v>
      </c>
      <c r="F12" s="54" t="str">
        <f t="shared" si="0"/>
        <v>Antracol-1kg (GST-18%)-pc</v>
      </c>
      <c r="G12" s="30" t="s">
        <v>114</v>
      </c>
      <c r="I12" s="56" t="s">
        <v>119</v>
      </c>
      <c r="J12" s="57">
        <v>14</v>
      </c>
      <c r="K12" s="57">
        <v>300</v>
      </c>
      <c r="L12" s="57">
        <v>294</v>
      </c>
      <c r="M12" s="57">
        <v>20</v>
      </c>
    </row>
    <row r="13" spans="1:17" x14ac:dyDescent="0.3">
      <c r="A13" s="51" t="s">
        <v>66</v>
      </c>
      <c r="B13" s="79">
        <v>30</v>
      </c>
      <c r="C13" s="52"/>
      <c r="D13" s="79">
        <v>4</v>
      </c>
      <c r="E13" s="79">
        <v>26</v>
      </c>
      <c r="F13" s="54" t="str">
        <f t="shared" si="0"/>
        <v>Antracol-250gm (GST-18%)-pc</v>
      </c>
      <c r="G13" s="30" t="s">
        <v>115</v>
      </c>
      <c r="I13" s="56" t="s">
        <v>120</v>
      </c>
      <c r="J13" s="57">
        <v>5</v>
      </c>
      <c r="K13" s="57">
        <v>50</v>
      </c>
      <c r="L13" s="57">
        <v>52</v>
      </c>
      <c r="M13" s="57">
        <v>3</v>
      </c>
    </row>
    <row r="14" spans="1:17" x14ac:dyDescent="0.3">
      <c r="A14" s="51" t="s">
        <v>67</v>
      </c>
      <c r="B14" s="79">
        <v>17</v>
      </c>
      <c r="C14" s="79">
        <v>60</v>
      </c>
      <c r="D14" s="79">
        <v>64</v>
      </c>
      <c r="E14" s="79">
        <v>13</v>
      </c>
      <c r="F14" s="54" t="str">
        <f t="shared" si="0"/>
        <v>Antracol-500gm (GST-18%)-pc</v>
      </c>
      <c r="G14" s="30" t="s">
        <v>116</v>
      </c>
      <c r="I14" s="56" t="s">
        <v>121</v>
      </c>
      <c r="J14" s="57"/>
      <c r="K14" s="57">
        <v>80</v>
      </c>
      <c r="L14" s="57">
        <v>65</v>
      </c>
      <c r="M14" s="57">
        <v>15</v>
      </c>
    </row>
    <row r="15" spans="1:17" x14ac:dyDescent="0.3">
      <c r="A15" s="51" t="s">
        <v>68</v>
      </c>
      <c r="B15" s="52"/>
      <c r="C15" s="79">
        <v>260</v>
      </c>
      <c r="D15" s="52"/>
      <c r="E15" s="79">
        <v>260</v>
      </c>
      <c r="F15" s="54" t="str">
        <f t="shared" si="0"/>
        <v>Arize 6444-3kg (Exampt)-pc</v>
      </c>
      <c r="G15" s="30" t="s">
        <v>151</v>
      </c>
      <c r="I15" s="56" t="s">
        <v>122</v>
      </c>
      <c r="J15" s="57">
        <v>20</v>
      </c>
      <c r="K15" s="57"/>
      <c r="L15" s="57">
        <v>20</v>
      </c>
      <c r="M15" s="57"/>
    </row>
    <row r="16" spans="1:17" x14ac:dyDescent="0.3">
      <c r="A16" s="51" t="s">
        <v>69</v>
      </c>
      <c r="B16" s="52"/>
      <c r="C16" s="79">
        <v>1905</v>
      </c>
      <c r="D16" s="79">
        <v>1380</v>
      </c>
      <c r="E16" s="79">
        <v>525</v>
      </c>
      <c r="F16" s="54" t="str">
        <f t="shared" si="0"/>
        <v>Atlantis-160gm (GST-18%)-pc</v>
      </c>
      <c r="G16" s="30" t="s">
        <v>152</v>
      </c>
      <c r="I16" s="56" t="s">
        <v>123</v>
      </c>
      <c r="J16" s="57">
        <v>42</v>
      </c>
      <c r="K16" s="57">
        <v>50</v>
      </c>
      <c r="L16" s="57">
        <v>73</v>
      </c>
      <c r="M16" s="57">
        <v>19</v>
      </c>
    </row>
    <row r="17" spans="1:13" x14ac:dyDescent="0.3">
      <c r="A17" s="51" t="s">
        <v>70</v>
      </c>
      <c r="B17" s="79">
        <v>3</v>
      </c>
      <c r="C17" s="52"/>
      <c r="D17" s="79">
        <v>3</v>
      </c>
      <c r="E17" s="52"/>
      <c r="F17" s="54" t="str">
        <f t="shared" si="0"/>
        <v>Belt Expert-100ml (GST-18%)-pc</v>
      </c>
      <c r="G17" s="30" t="s">
        <v>117</v>
      </c>
      <c r="I17" s="56" t="s">
        <v>124</v>
      </c>
      <c r="J17" s="57">
        <v>38</v>
      </c>
      <c r="K17" s="57"/>
      <c r="L17" s="57">
        <v>8</v>
      </c>
      <c r="M17" s="57">
        <v>30</v>
      </c>
    </row>
    <row r="18" spans="1:13" x14ac:dyDescent="0.3">
      <c r="A18" s="51" t="s">
        <v>71</v>
      </c>
      <c r="B18" s="79">
        <v>46</v>
      </c>
      <c r="C18" s="52"/>
      <c r="D18" s="79">
        <v>19</v>
      </c>
      <c r="E18" s="79">
        <v>27</v>
      </c>
      <c r="F18" s="54" t="str">
        <f t="shared" si="0"/>
        <v>Council Activ-90gm (GST-18%)-pc</v>
      </c>
      <c r="G18" s="30" t="s">
        <v>118</v>
      </c>
      <c r="I18" s="56" t="s">
        <v>125</v>
      </c>
      <c r="J18" s="57"/>
      <c r="K18" s="57"/>
      <c r="L18" s="57"/>
      <c r="M18" s="57"/>
    </row>
    <row r="19" spans="1:13" x14ac:dyDescent="0.3">
      <c r="A19" s="51" t="s">
        <v>72</v>
      </c>
      <c r="B19" s="79">
        <v>14</v>
      </c>
      <c r="C19" s="79">
        <v>300</v>
      </c>
      <c r="D19" s="79">
        <v>294</v>
      </c>
      <c r="E19" s="79">
        <v>20</v>
      </c>
      <c r="F19" s="54" t="str">
        <f t="shared" si="0"/>
        <v>Decis-100ml (GST-18%)-pc</v>
      </c>
      <c r="G19" s="30" t="s">
        <v>119</v>
      </c>
      <c r="I19" s="56" t="s">
        <v>126</v>
      </c>
      <c r="J19" s="57">
        <v>34</v>
      </c>
      <c r="K19" s="57">
        <v>100</v>
      </c>
      <c r="L19" s="57">
        <v>91</v>
      </c>
      <c r="M19" s="57">
        <v>43</v>
      </c>
    </row>
    <row r="20" spans="1:13" x14ac:dyDescent="0.3">
      <c r="A20" s="51" t="s">
        <v>73</v>
      </c>
      <c r="B20" s="79">
        <v>5</v>
      </c>
      <c r="C20" s="79">
        <v>50</v>
      </c>
      <c r="D20" s="79">
        <v>52</v>
      </c>
      <c r="E20" s="79">
        <v>3</v>
      </c>
      <c r="F20" s="54" t="str">
        <f t="shared" si="0"/>
        <v>Decis-1lt (GST-18%)-pc</v>
      </c>
      <c r="G20" s="30" t="s">
        <v>120</v>
      </c>
      <c r="I20" s="56" t="s">
        <v>127</v>
      </c>
      <c r="J20" s="57"/>
      <c r="K20" s="57"/>
      <c r="L20" s="57"/>
      <c r="M20" s="57"/>
    </row>
    <row r="21" spans="1:13" x14ac:dyDescent="0.3">
      <c r="A21" s="51" t="s">
        <v>74</v>
      </c>
      <c r="B21" s="52"/>
      <c r="C21" s="79">
        <v>80</v>
      </c>
      <c r="D21" s="79">
        <v>65</v>
      </c>
      <c r="E21" s="79">
        <v>15</v>
      </c>
      <c r="F21" s="54" t="str">
        <f t="shared" si="0"/>
        <v>Decis-250ml (GST-18%)-pc</v>
      </c>
      <c r="G21" s="30" t="s">
        <v>121</v>
      </c>
      <c r="I21" s="56" t="s">
        <v>128</v>
      </c>
      <c r="J21" s="57">
        <v>20</v>
      </c>
      <c r="K21" s="57"/>
      <c r="L21" s="57">
        <v>11</v>
      </c>
      <c r="M21" s="57">
        <v>9</v>
      </c>
    </row>
    <row r="22" spans="1:13" x14ac:dyDescent="0.3">
      <c r="A22" s="51" t="s">
        <v>75</v>
      </c>
      <c r="B22" s="79">
        <v>20</v>
      </c>
      <c r="C22" s="52"/>
      <c r="D22" s="79">
        <v>20</v>
      </c>
      <c r="E22" s="52"/>
      <c r="F22" s="54" t="str">
        <f t="shared" si="0"/>
        <v>Decis-50ml (GST-18%)-pc</v>
      </c>
      <c r="G22" s="30" t="s">
        <v>122</v>
      </c>
      <c r="I22" s="56" t="s">
        <v>129</v>
      </c>
      <c r="J22" s="57">
        <v>16</v>
      </c>
      <c r="K22" s="57">
        <v>120</v>
      </c>
      <c r="L22" s="57">
        <v>131</v>
      </c>
      <c r="M22" s="57">
        <v>5</v>
      </c>
    </row>
    <row r="23" spans="1:13" x14ac:dyDescent="0.3">
      <c r="A23" s="51" t="s">
        <v>76</v>
      </c>
      <c r="B23" s="79">
        <v>42</v>
      </c>
      <c r="C23" s="79">
        <v>50</v>
      </c>
      <c r="D23" s="79">
        <v>73</v>
      </c>
      <c r="E23" s="79">
        <v>19</v>
      </c>
      <c r="F23" s="54" t="str">
        <f t="shared" si="0"/>
        <v>Ethrel-100ml (GST-18%)-pc</v>
      </c>
      <c r="G23" s="30" t="s">
        <v>123</v>
      </c>
      <c r="I23" s="56" t="s">
        <v>130</v>
      </c>
      <c r="J23" s="57">
        <v>36</v>
      </c>
      <c r="K23" s="57"/>
      <c r="L23" s="57">
        <v>31</v>
      </c>
      <c r="M23" s="57">
        <v>5</v>
      </c>
    </row>
    <row r="24" spans="1:13" x14ac:dyDescent="0.3">
      <c r="A24" s="51" t="s">
        <v>77</v>
      </c>
      <c r="B24" s="79">
        <v>38</v>
      </c>
      <c r="C24" s="52"/>
      <c r="D24" s="79">
        <v>8</v>
      </c>
      <c r="E24" s="79">
        <v>30</v>
      </c>
      <c r="F24" s="54" t="str">
        <f t="shared" si="0"/>
        <v>Fame-10ml (GST-18%)-pc</v>
      </c>
      <c r="G24" s="30" t="s">
        <v>124</v>
      </c>
      <c r="I24" s="56" t="s">
        <v>131</v>
      </c>
      <c r="J24" s="57"/>
      <c r="K24" s="57"/>
      <c r="L24" s="57"/>
      <c r="M24" s="57"/>
    </row>
    <row r="25" spans="1:13" x14ac:dyDescent="0.3">
      <c r="A25" s="51" t="s">
        <v>78</v>
      </c>
      <c r="B25" s="52"/>
      <c r="C25" s="52"/>
      <c r="D25" s="52"/>
      <c r="E25" s="52"/>
      <c r="F25" s="54" t="str">
        <f t="shared" si="0"/>
        <v>Fame-50ml (GST-18%)-pc</v>
      </c>
      <c r="G25" s="30" t="s">
        <v>125</v>
      </c>
      <c r="I25" s="56" t="s">
        <v>132</v>
      </c>
      <c r="J25" s="57"/>
      <c r="K25" s="57"/>
      <c r="L25" s="57"/>
      <c r="M25" s="57"/>
    </row>
    <row r="26" spans="1:13" x14ac:dyDescent="0.3">
      <c r="A26" s="51" t="s">
        <v>79</v>
      </c>
      <c r="B26" s="52"/>
      <c r="C26" s="52"/>
      <c r="D26" s="52"/>
      <c r="E26" s="52"/>
      <c r="F26" s="54" t="str">
        <f t="shared" si="0"/>
        <v>Flotis-1lt (GST-18%)-pc</v>
      </c>
      <c r="G26" s="30" t="s">
        <v>153</v>
      </c>
      <c r="I26" s="56" t="s">
        <v>133</v>
      </c>
      <c r="J26" s="57"/>
      <c r="K26" s="57"/>
      <c r="L26" s="57"/>
      <c r="M26" s="57"/>
    </row>
    <row r="27" spans="1:13" x14ac:dyDescent="0.3">
      <c r="A27" s="51" t="s">
        <v>80</v>
      </c>
      <c r="B27" s="79">
        <v>34</v>
      </c>
      <c r="C27" s="79">
        <v>100</v>
      </c>
      <c r="D27" s="79">
        <v>91</v>
      </c>
      <c r="E27" s="79">
        <v>43</v>
      </c>
      <c r="F27" s="54" t="str">
        <f t="shared" si="0"/>
        <v>Folicur-1lt (GST-18%)-pc</v>
      </c>
      <c r="G27" s="30" t="s">
        <v>126</v>
      </c>
      <c r="I27" s="56" t="s">
        <v>134</v>
      </c>
      <c r="J27" s="57">
        <v>199</v>
      </c>
      <c r="K27" s="57">
        <v>1350</v>
      </c>
      <c r="L27" s="57">
        <v>372</v>
      </c>
      <c r="M27" s="57">
        <v>1177</v>
      </c>
    </row>
    <row r="28" spans="1:13" x14ac:dyDescent="0.3">
      <c r="A28" s="51" t="s">
        <v>81</v>
      </c>
      <c r="B28" s="52"/>
      <c r="C28" s="52"/>
      <c r="D28" s="52"/>
      <c r="E28" s="52"/>
      <c r="F28" s="54" t="str">
        <f t="shared" si="0"/>
        <v>Folicur-250ml (GST-18%)-pc</v>
      </c>
      <c r="G28" s="30" t="s">
        <v>127</v>
      </c>
      <c r="I28" s="56" t="s">
        <v>135</v>
      </c>
      <c r="J28" s="57"/>
      <c r="K28" s="57">
        <v>200</v>
      </c>
      <c r="L28" s="57"/>
      <c r="M28" s="57">
        <v>200</v>
      </c>
    </row>
    <row r="29" spans="1:13" x14ac:dyDescent="0.3">
      <c r="A29" s="51" t="s">
        <v>82</v>
      </c>
      <c r="B29" s="79">
        <v>20</v>
      </c>
      <c r="C29" s="52"/>
      <c r="D29" s="79">
        <v>11</v>
      </c>
      <c r="E29" s="79">
        <v>9</v>
      </c>
      <c r="F29" s="54" t="str">
        <f t="shared" si="0"/>
        <v>Folicur-500ml (GST-18%)-pc</v>
      </c>
      <c r="G29" s="30" t="s">
        <v>128</v>
      </c>
      <c r="I29" s="56" t="s">
        <v>136</v>
      </c>
      <c r="J29" s="57"/>
      <c r="K29" s="57">
        <v>2000</v>
      </c>
      <c r="L29" s="57"/>
      <c r="M29" s="57">
        <v>2000</v>
      </c>
    </row>
    <row r="30" spans="1:13" x14ac:dyDescent="0.3">
      <c r="A30" s="51" t="s">
        <v>83</v>
      </c>
      <c r="B30" s="79">
        <v>16</v>
      </c>
      <c r="C30" s="79">
        <v>120</v>
      </c>
      <c r="D30" s="79">
        <v>131</v>
      </c>
      <c r="E30" s="79">
        <v>5</v>
      </c>
      <c r="F30" s="54" t="str">
        <f t="shared" si="0"/>
        <v>Foost-500gm (GST-18%)-pc</v>
      </c>
      <c r="G30" s="30" t="s">
        <v>129</v>
      </c>
      <c r="I30" s="56" t="s">
        <v>137</v>
      </c>
      <c r="J30" s="57"/>
      <c r="K30" s="57"/>
      <c r="L30" s="57"/>
      <c r="M30" s="57"/>
    </row>
    <row r="31" spans="1:13" x14ac:dyDescent="0.3">
      <c r="A31" s="51" t="s">
        <v>84</v>
      </c>
      <c r="B31" s="79">
        <v>36</v>
      </c>
      <c r="C31" s="52"/>
      <c r="D31" s="79">
        <v>31</v>
      </c>
      <c r="E31" s="79">
        <v>5</v>
      </c>
      <c r="F31" s="54" t="str">
        <f t="shared" si="0"/>
        <v>Gaucho-100ml (GST-18%)-pc</v>
      </c>
      <c r="G31" s="30" t="s">
        <v>130</v>
      </c>
      <c r="I31" s="56" t="s">
        <v>138</v>
      </c>
      <c r="J31" s="57"/>
      <c r="K31" s="57"/>
      <c r="L31" s="57"/>
      <c r="M31" s="57"/>
    </row>
    <row r="32" spans="1:13" x14ac:dyDescent="0.3">
      <c r="A32" s="51" t="s">
        <v>85</v>
      </c>
      <c r="B32" s="52"/>
      <c r="C32" s="52"/>
      <c r="D32" s="52"/>
      <c r="E32" s="52"/>
      <c r="F32" s="54" t="str">
        <f t="shared" si="0"/>
        <v>Gaucho-1lt (GST-18%)-pc</v>
      </c>
      <c r="G32" s="30" t="s">
        <v>154</v>
      </c>
      <c r="I32" s="56" t="s">
        <v>139</v>
      </c>
      <c r="J32" s="57"/>
      <c r="K32" s="57"/>
      <c r="L32" s="57"/>
      <c r="M32" s="57"/>
    </row>
    <row r="33" spans="1:13" x14ac:dyDescent="0.3">
      <c r="A33" s="51" t="s">
        <v>86</v>
      </c>
      <c r="B33" s="52"/>
      <c r="C33" s="52"/>
      <c r="D33" s="52"/>
      <c r="E33" s="52"/>
      <c r="F33" s="54" t="str">
        <f t="shared" si="0"/>
        <v>Gaucho-9ml (GST-18%)-pc</v>
      </c>
      <c r="G33" s="30" t="s">
        <v>155</v>
      </c>
      <c r="I33" s="56" t="s">
        <v>140</v>
      </c>
      <c r="J33" s="57">
        <v>21</v>
      </c>
      <c r="K33" s="57">
        <v>125</v>
      </c>
      <c r="L33" s="57">
        <v>50</v>
      </c>
      <c r="M33" s="57">
        <v>96</v>
      </c>
    </row>
    <row r="34" spans="1:13" x14ac:dyDescent="0.3">
      <c r="A34" s="51" t="s">
        <v>87</v>
      </c>
      <c r="B34" s="52"/>
      <c r="C34" s="52"/>
      <c r="D34" s="52"/>
      <c r="E34" s="52"/>
      <c r="F34" s="54" t="str">
        <f t="shared" si="0"/>
        <v>Glamore-100gm (GST-18%)-pc</v>
      </c>
      <c r="G34" s="30" t="s">
        <v>131</v>
      </c>
      <c r="I34" s="56" t="s">
        <v>141</v>
      </c>
      <c r="J34" s="57">
        <v>52</v>
      </c>
      <c r="K34" s="57"/>
      <c r="L34" s="57">
        <v>33</v>
      </c>
      <c r="M34" s="57">
        <v>19</v>
      </c>
    </row>
    <row r="35" spans="1:13" x14ac:dyDescent="0.3">
      <c r="A35" s="51" t="s">
        <v>88</v>
      </c>
      <c r="B35" s="52"/>
      <c r="C35" s="52"/>
      <c r="D35" s="52"/>
      <c r="E35" s="52"/>
      <c r="F35" s="54" t="str">
        <f t="shared" si="0"/>
        <v>Glamore-250gm (GST-18%)-pc</v>
      </c>
      <c r="G35" s="30" t="s">
        <v>156</v>
      </c>
      <c r="I35" s="56" t="s">
        <v>142</v>
      </c>
      <c r="J35" s="57">
        <v>98</v>
      </c>
      <c r="K35" s="57">
        <v>700</v>
      </c>
      <c r="L35" s="57">
        <v>533</v>
      </c>
      <c r="M35" s="57">
        <v>265</v>
      </c>
    </row>
    <row r="36" spans="1:13" x14ac:dyDescent="0.3">
      <c r="A36" s="51" t="s">
        <v>89</v>
      </c>
      <c r="B36" s="52"/>
      <c r="C36" s="52"/>
      <c r="D36" s="52"/>
      <c r="E36" s="52"/>
      <c r="F36" s="54" t="str">
        <f t="shared" si="0"/>
        <v>Glamore-50gm (GST-18%)-pc</v>
      </c>
      <c r="G36" s="30" t="s">
        <v>132</v>
      </c>
      <c r="I36" s="56" t="s">
        <v>143</v>
      </c>
      <c r="J36" s="57"/>
      <c r="K36" s="57">
        <v>10</v>
      </c>
      <c r="L36" s="57">
        <v>3</v>
      </c>
      <c r="M36" s="57">
        <v>7</v>
      </c>
    </row>
    <row r="37" spans="1:13" x14ac:dyDescent="0.3">
      <c r="A37" s="51" t="s">
        <v>90</v>
      </c>
      <c r="B37" s="52"/>
      <c r="C37" s="52"/>
      <c r="D37" s="52"/>
      <c r="E37" s="52"/>
      <c r="F37" s="54" t="str">
        <f t="shared" si="0"/>
        <v>Larvin-250gm (GST-18%)-pc</v>
      </c>
      <c r="G37" s="30" t="s">
        <v>133</v>
      </c>
      <c r="I37" s="56" t="s">
        <v>144</v>
      </c>
      <c r="J37" s="57"/>
      <c r="K37" s="57">
        <v>40</v>
      </c>
      <c r="L37" s="57">
        <v>6</v>
      </c>
      <c r="M37" s="57">
        <v>34</v>
      </c>
    </row>
    <row r="38" spans="1:13" x14ac:dyDescent="0.3">
      <c r="A38" s="51" t="s">
        <v>91</v>
      </c>
      <c r="B38" s="79">
        <v>199</v>
      </c>
      <c r="C38" s="79">
        <v>1350</v>
      </c>
      <c r="D38" s="79">
        <v>372</v>
      </c>
      <c r="E38" s="79">
        <v>1177</v>
      </c>
      <c r="F38" s="54" t="str">
        <f t="shared" si="0"/>
        <v>Lesenta-100gm (GST-18%)-pc</v>
      </c>
      <c r="G38" s="30" t="s">
        <v>134</v>
      </c>
      <c r="I38" s="56" t="s">
        <v>145</v>
      </c>
      <c r="J38" s="57"/>
      <c r="K38" s="57">
        <v>20</v>
      </c>
      <c r="L38" s="57">
        <v>7</v>
      </c>
      <c r="M38" s="57">
        <v>13</v>
      </c>
    </row>
    <row r="39" spans="1:13" x14ac:dyDescent="0.3">
      <c r="A39" s="51" t="s">
        <v>92</v>
      </c>
      <c r="B39" s="52"/>
      <c r="C39" s="79">
        <v>60</v>
      </c>
      <c r="D39" s="79">
        <v>5</v>
      </c>
      <c r="E39" s="79">
        <v>55</v>
      </c>
      <c r="F39" s="54" t="str">
        <f t="shared" si="0"/>
        <v>Lesenta-250gm (GST-18%)-pc</v>
      </c>
      <c r="G39" s="30" t="s">
        <v>157</v>
      </c>
      <c r="I39" s="56" t="s">
        <v>146</v>
      </c>
      <c r="J39" s="57"/>
      <c r="K39" s="57"/>
      <c r="L39" s="57"/>
      <c r="M39" s="57"/>
    </row>
    <row r="40" spans="1:13" x14ac:dyDescent="0.3">
      <c r="A40" s="51" t="s">
        <v>93</v>
      </c>
      <c r="B40" s="52"/>
      <c r="C40" s="79">
        <v>200</v>
      </c>
      <c r="D40" s="52"/>
      <c r="E40" s="79">
        <v>200</v>
      </c>
      <c r="F40" s="54" t="str">
        <f t="shared" si="0"/>
        <v>Lesenta-40gm (GST-18%)-pc</v>
      </c>
      <c r="G40" s="30" t="s">
        <v>135</v>
      </c>
      <c r="I40" s="56" t="s">
        <v>147</v>
      </c>
      <c r="J40" s="57"/>
      <c r="K40" s="57"/>
      <c r="L40" s="57"/>
      <c r="M40" s="57"/>
    </row>
    <row r="41" spans="1:13" x14ac:dyDescent="0.3">
      <c r="A41" s="51" t="s">
        <v>94</v>
      </c>
      <c r="B41" s="52"/>
      <c r="C41" s="79">
        <v>625</v>
      </c>
      <c r="D41" s="79">
        <v>492</v>
      </c>
      <c r="E41" s="79">
        <v>133</v>
      </c>
      <c r="F41" s="54" t="str">
        <f t="shared" si="0"/>
        <v>Lucifer-160gm (GST-18%)-pc</v>
      </c>
      <c r="G41" s="30" t="s">
        <v>158</v>
      </c>
      <c r="I41" s="56" t="s">
        <v>148</v>
      </c>
      <c r="J41" s="57">
        <v>2</v>
      </c>
      <c r="K41" s="57">
        <v>40</v>
      </c>
      <c r="L41" s="57">
        <v>2</v>
      </c>
      <c r="M41" s="57">
        <v>40</v>
      </c>
    </row>
    <row r="42" spans="1:13" x14ac:dyDescent="0.3">
      <c r="A42" s="51" t="s">
        <v>95</v>
      </c>
      <c r="B42" s="52"/>
      <c r="C42" s="79">
        <v>10</v>
      </c>
      <c r="D42" s="52"/>
      <c r="E42" s="79">
        <v>10</v>
      </c>
      <c r="F42" s="54" t="str">
        <f t="shared" si="0"/>
        <v>Monceren-1lt (GST-18%)-pc</v>
      </c>
      <c r="G42" s="30" t="s">
        <v>159</v>
      </c>
      <c r="I42" s="56" t="s">
        <v>149</v>
      </c>
      <c r="J42" s="57"/>
      <c r="K42" s="57">
        <v>40</v>
      </c>
      <c r="L42" s="57"/>
      <c r="M42" s="57">
        <v>40</v>
      </c>
    </row>
    <row r="43" spans="1:13" x14ac:dyDescent="0.3">
      <c r="A43" s="51" t="s">
        <v>96</v>
      </c>
      <c r="B43" s="52"/>
      <c r="C43" s="79">
        <v>40</v>
      </c>
      <c r="D43" s="79">
        <v>2</v>
      </c>
      <c r="E43" s="79">
        <v>38</v>
      </c>
      <c r="F43" s="54" t="str">
        <f t="shared" si="0"/>
        <v>Monceren-250ml (GST-18%)-pc</v>
      </c>
      <c r="G43" s="30" t="s">
        <v>160</v>
      </c>
      <c r="I43" s="56" t="s">
        <v>150</v>
      </c>
      <c r="J43" s="57">
        <v>1</v>
      </c>
      <c r="K43" s="57">
        <v>16</v>
      </c>
      <c r="L43" s="57">
        <v>1</v>
      </c>
      <c r="M43" s="57">
        <v>16</v>
      </c>
    </row>
    <row r="44" spans="1:13" x14ac:dyDescent="0.3">
      <c r="A44" s="51" t="s">
        <v>97</v>
      </c>
      <c r="B44" s="52"/>
      <c r="C44" s="79">
        <v>50</v>
      </c>
      <c r="D44" s="79">
        <v>50</v>
      </c>
      <c r="E44" s="52"/>
      <c r="F44" s="54" t="str">
        <f t="shared" si="0"/>
        <v>Raxil Easy-100ml (GST-18%)-pc</v>
      </c>
      <c r="G44" s="30" t="s">
        <v>161</v>
      </c>
      <c r="I44" s="56" t="s">
        <v>151</v>
      </c>
      <c r="J44" s="57"/>
      <c r="K44" s="57">
        <v>260</v>
      </c>
      <c r="L44" s="57"/>
      <c r="M44" s="57">
        <v>260</v>
      </c>
    </row>
    <row r="45" spans="1:13" x14ac:dyDescent="0.3">
      <c r="A45" s="51" t="s">
        <v>98</v>
      </c>
      <c r="B45" s="79">
        <v>3</v>
      </c>
      <c r="C45" s="52"/>
      <c r="D45" s="52"/>
      <c r="E45" s="79">
        <v>3</v>
      </c>
      <c r="F45" s="54" t="str">
        <f t="shared" si="0"/>
        <v>Raxil Easy-250ml (GST-18%)-pc</v>
      </c>
      <c r="G45" s="30" t="s">
        <v>162</v>
      </c>
      <c r="I45" s="56" t="s">
        <v>152</v>
      </c>
      <c r="J45" s="57"/>
      <c r="K45" s="57">
        <v>1905</v>
      </c>
      <c r="L45" s="57">
        <v>1380</v>
      </c>
      <c r="M45" s="57">
        <v>525</v>
      </c>
    </row>
    <row r="46" spans="1:13" x14ac:dyDescent="0.3">
      <c r="A46" s="51" t="s">
        <v>99</v>
      </c>
      <c r="B46" s="79">
        <v>4</v>
      </c>
      <c r="C46" s="79">
        <v>100</v>
      </c>
      <c r="D46" s="79">
        <v>80</v>
      </c>
      <c r="E46" s="79">
        <v>24</v>
      </c>
      <c r="F46" s="54" t="str">
        <f t="shared" si="0"/>
        <v>Raxil Easy-50ml (GST-18%)-pc</v>
      </c>
      <c r="G46" s="30" t="s">
        <v>163</v>
      </c>
      <c r="I46" s="56" t="s">
        <v>153</v>
      </c>
      <c r="J46" s="57"/>
      <c r="K46" s="57"/>
      <c r="L46" s="57"/>
      <c r="M46" s="57"/>
    </row>
    <row r="47" spans="1:13" x14ac:dyDescent="0.3">
      <c r="A47" s="51" t="s">
        <v>100</v>
      </c>
      <c r="B47" s="52"/>
      <c r="C47" s="79">
        <v>2000</v>
      </c>
      <c r="D47" s="52"/>
      <c r="E47" s="79">
        <v>2000</v>
      </c>
      <c r="F47" s="54" t="str">
        <f t="shared" si="0"/>
        <v>Regent Gr-1kg (GST-18%)-pc</v>
      </c>
      <c r="G47" s="30" t="s">
        <v>136</v>
      </c>
      <c r="I47" s="56" t="s">
        <v>154</v>
      </c>
      <c r="J47" s="57"/>
      <c r="K47" s="57"/>
      <c r="L47" s="57"/>
      <c r="M47" s="57"/>
    </row>
    <row r="48" spans="1:13" x14ac:dyDescent="0.3">
      <c r="A48" s="51" t="s">
        <v>101</v>
      </c>
      <c r="B48" s="52"/>
      <c r="C48" s="52"/>
      <c r="D48" s="52"/>
      <c r="E48" s="52"/>
      <c r="F48" s="54" t="str">
        <f t="shared" si="0"/>
        <v>Regent Sc-1lt (GST-18%)-pc</v>
      </c>
      <c r="G48" s="30" t="s">
        <v>137</v>
      </c>
      <c r="I48" s="56" t="s">
        <v>155</v>
      </c>
      <c r="J48" s="57"/>
      <c r="K48" s="57"/>
      <c r="L48" s="57"/>
      <c r="M48" s="57"/>
    </row>
    <row r="49" spans="1:13" x14ac:dyDescent="0.3">
      <c r="A49" s="51" t="s">
        <v>102</v>
      </c>
      <c r="B49" s="52"/>
      <c r="C49" s="52"/>
      <c r="D49" s="52"/>
      <c r="E49" s="52"/>
      <c r="F49" s="54" t="str">
        <f t="shared" si="0"/>
        <v>Regent Sc-250ml (GST-18%)-pc</v>
      </c>
      <c r="G49" s="30" t="s">
        <v>138</v>
      </c>
      <c r="I49" s="56" t="s">
        <v>156</v>
      </c>
      <c r="J49" s="57"/>
      <c r="K49" s="57"/>
      <c r="L49" s="57"/>
      <c r="M49" s="57"/>
    </row>
    <row r="50" spans="1:13" x14ac:dyDescent="0.3">
      <c r="A50" s="51" t="s">
        <v>103</v>
      </c>
      <c r="B50" s="52"/>
      <c r="C50" s="52"/>
      <c r="D50" s="52"/>
      <c r="E50" s="52"/>
      <c r="F50" s="54" t="str">
        <f t="shared" si="0"/>
        <v>Regent Sc-500ml (GST-18%)-pc</v>
      </c>
      <c r="G50" s="30" t="s">
        <v>139</v>
      </c>
      <c r="I50" s="56" t="s">
        <v>157</v>
      </c>
      <c r="J50" s="57"/>
      <c r="K50" s="57">
        <v>60</v>
      </c>
      <c r="L50" s="57">
        <v>5</v>
      </c>
      <c r="M50" s="57">
        <v>55</v>
      </c>
    </row>
    <row r="51" spans="1:13" x14ac:dyDescent="0.3">
      <c r="A51" s="51" t="s">
        <v>104</v>
      </c>
      <c r="B51" s="79">
        <v>21</v>
      </c>
      <c r="C51" s="79">
        <v>125</v>
      </c>
      <c r="D51" s="79">
        <v>50</v>
      </c>
      <c r="E51" s="79">
        <v>96</v>
      </c>
      <c r="F51" s="54" t="str">
        <f t="shared" si="0"/>
        <v>Regent Ultra-4kg (GST-18%)-pc</v>
      </c>
      <c r="G51" s="30" t="s">
        <v>140</v>
      </c>
      <c r="I51" s="56" t="s">
        <v>158</v>
      </c>
      <c r="J51" s="57"/>
      <c r="K51" s="57">
        <v>625</v>
      </c>
      <c r="L51" s="57">
        <v>492</v>
      </c>
      <c r="M51" s="57">
        <v>133</v>
      </c>
    </row>
    <row r="52" spans="1:13" x14ac:dyDescent="0.3">
      <c r="A52" s="51" t="s">
        <v>105</v>
      </c>
      <c r="B52" s="79">
        <v>52</v>
      </c>
      <c r="C52" s="52"/>
      <c r="D52" s="79">
        <v>33</v>
      </c>
      <c r="E52" s="79">
        <v>19</v>
      </c>
      <c r="F52" s="54" t="str">
        <f t="shared" si="0"/>
        <v>Sencor-100gm (GST-18%)-pc</v>
      </c>
      <c r="G52" s="30" t="s">
        <v>141</v>
      </c>
      <c r="I52" s="56" t="s">
        <v>159</v>
      </c>
      <c r="J52" s="57"/>
      <c r="K52" s="57">
        <v>10</v>
      </c>
      <c r="L52" s="57"/>
      <c r="M52" s="57">
        <v>10</v>
      </c>
    </row>
    <row r="53" spans="1:13" x14ac:dyDescent="0.3">
      <c r="A53" s="51" t="s">
        <v>106</v>
      </c>
      <c r="B53" s="79">
        <v>98</v>
      </c>
      <c r="C53" s="79">
        <v>700</v>
      </c>
      <c r="D53" s="79">
        <v>533</v>
      </c>
      <c r="E53" s="79">
        <v>265</v>
      </c>
      <c r="F53" s="54" t="str">
        <f t="shared" si="0"/>
        <v>Solomon-100ml (GST-18%)-pc</v>
      </c>
      <c r="G53" s="30" t="s">
        <v>142</v>
      </c>
      <c r="I53" s="56" t="s">
        <v>160</v>
      </c>
      <c r="J53" s="57"/>
      <c r="K53" s="57">
        <v>40</v>
      </c>
      <c r="L53" s="57">
        <v>2</v>
      </c>
      <c r="M53" s="57">
        <v>38</v>
      </c>
    </row>
    <row r="54" spans="1:13" x14ac:dyDescent="0.3">
      <c r="A54" s="51" t="s">
        <v>107</v>
      </c>
      <c r="B54" s="52"/>
      <c r="C54" s="79">
        <v>10</v>
      </c>
      <c r="D54" s="79">
        <v>3</v>
      </c>
      <c r="E54" s="79">
        <v>7</v>
      </c>
      <c r="F54" s="54" t="str">
        <f t="shared" si="0"/>
        <v>Solomon-1lt (GST-18%)-pc</v>
      </c>
      <c r="G54" s="30" t="s">
        <v>143</v>
      </c>
      <c r="I54" s="56" t="s">
        <v>161</v>
      </c>
      <c r="J54" s="57"/>
      <c r="K54" s="57">
        <v>50</v>
      </c>
      <c r="L54" s="57">
        <v>50</v>
      </c>
      <c r="M54" s="57"/>
    </row>
    <row r="55" spans="1:13" x14ac:dyDescent="0.3">
      <c r="A55" s="51" t="s">
        <v>108</v>
      </c>
      <c r="B55" s="52"/>
      <c r="C55" s="79">
        <v>40</v>
      </c>
      <c r="D55" s="79">
        <v>6</v>
      </c>
      <c r="E55" s="79">
        <v>34</v>
      </c>
      <c r="F55" s="54" t="str">
        <f t="shared" si="0"/>
        <v>Solomon-250ml (GST-18%)-pc</v>
      </c>
      <c r="G55" s="30" t="s">
        <v>144</v>
      </c>
      <c r="I55" s="56" t="s">
        <v>162</v>
      </c>
      <c r="J55" s="57">
        <v>3</v>
      </c>
      <c r="K55" s="57"/>
      <c r="L55" s="57"/>
      <c r="M55" s="57">
        <v>3</v>
      </c>
    </row>
    <row r="56" spans="1:13" x14ac:dyDescent="0.3">
      <c r="A56" s="51" t="s">
        <v>109</v>
      </c>
      <c r="B56" s="52"/>
      <c r="C56" s="79">
        <v>20</v>
      </c>
      <c r="D56" s="79">
        <v>7</v>
      </c>
      <c r="E56" s="79">
        <v>13</v>
      </c>
      <c r="F56" s="54" t="str">
        <f t="shared" si="0"/>
        <v>Solomon-500ml (GST-18%)-pc</v>
      </c>
      <c r="G56" s="30" t="s">
        <v>145</v>
      </c>
      <c r="I56" s="56" t="s">
        <v>163</v>
      </c>
      <c r="J56" s="57">
        <v>4</v>
      </c>
      <c r="K56" s="57">
        <v>100</v>
      </c>
      <c r="L56" s="57">
        <v>80</v>
      </c>
      <c r="M56" s="57">
        <v>24</v>
      </c>
    </row>
    <row r="57" spans="1:13" x14ac:dyDescent="0.3">
      <c r="A57" s="51" t="s">
        <v>110</v>
      </c>
      <c r="B57" s="79">
        <v>19</v>
      </c>
      <c r="C57" s="79">
        <v>4000</v>
      </c>
      <c r="D57" s="79">
        <v>1005</v>
      </c>
      <c r="E57" s="79">
        <v>3014</v>
      </c>
      <c r="F57" s="54" t="str">
        <f t="shared" si="0"/>
        <v>Sunrice-50gm (GST-18%)-pc</v>
      </c>
      <c r="G57" s="30" t="s">
        <v>164</v>
      </c>
      <c r="I57" s="56" t="s">
        <v>164</v>
      </c>
      <c r="J57" s="57">
        <v>19</v>
      </c>
      <c r="K57" s="57">
        <v>4000</v>
      </c>
      <c r="L57" s="57">
        <v>1005</v>
      </c>
      <c r="M57" s="57">
        <v>3014</v>
      </c>
    </row>
    <row r="58" spans="1:13" x14ac:dyDescent="0.3">
      <c r="A58" s="51" t="s">
        <v>111</v>
      </c>
      <c r="B58" s="52"/>
      <c r="C58" s="52"/>
      <c r="D58" s="52"/>
      <c r="E58" s="52"/>
      <c r="F58" s="54" t="str">
        <f t="shared" si="0"/>
        <v>Topstar-22.5gm (GST-18%)-pc</v>
      </c>
      <c r="G58" s="30" t="s">
        <v>165</v>
      </c>
      <c r="I58" s="56" t="s">
        <v>165</v>
      </c>
      <c r="J58" s="57"/>
      <c r="K58" s="57"/>
      <c r="L58" s="57"/>
      <c r="M58" s="57"/>
    </row>
    <row r="59" spans="1:13" x14ac:dyDescent="0.3">
      <c r="A59" s="51"/>
      <c r="B59" s="61"/>
      <c r="C59" s="61"/>
      <c r="D59" s="61"/>
      <c r="E59" s="61"/>
      <c r="F59" s="54"/>
      <c r="I59" s="56" t="s">
        <v>27</v>
      </c>
      <c r="J59" s="57">
        <v>730</v>
      </c>
      <c r="K59" s="57">
        <v>12611</v>
      </c>
      <c r="L59" s="57">
        <v>5017</v>
      </c>
      <c r="M59" s="57">
        <v>8324</v>
      </c>
    </row>
    <row r="60" spans="1:13" x14ac:dyDescent="0.3">
      <c r="A60" s="51"/>
      <c r="B60" s="61"/>
      <c r="C60" s="61"/>
      <c r="D60" s="61"/>
      <c r="E60" s="61"/>
      <c r="F60" s="54"/>
    </row>
    <row r="61" spans="1:13" x14ac:dyDescent="0.3">
      <c r="A61" s="51"/>
      <c r="B61" s="61"/>
      <c r="C61" s="61"/>
      <c r="D61" s="61"/>
      <c r="E61" s="61"/>
      <c r="F61" s="54"/>
    </row>
    <row r="62" spans="1:13" x14ac:dyDescent="0.3">
      <c r="A62" s="51"/>
      <c r="B62" s="61"/>
      <c r="C62" s="61"/>
      <c r="D62" s="61"/>
      <c r="E62" s="61"/>
      <c r="F62" s="54"/>
    </row>
    <row r="63" spans="1:13" x14ac:dyDescent="0.3">
      <c r="A63" s="51"/>
      <c r="B63" s="61"/>
      <c r="C63" s="61"/>
      <c r="D63" s="61"/>
      <c r="E63" s="61"/>
      <c r="F63" s="54"/>
    </row>
    <row r="64" spans="1:13" x14ac:dyDescent="0.3">
      <c r="A64" s="51"/>
      <c r="B64" s="61"/>
      <c r="C64" s="61"/>
      <c r="D64" s="61"/>
      <c r="E64" s="61"/>
      <c r="F64" s="54"/>
    </row>
    <row r="65" spans="1:6" x14ac:dyDescent="0.3">
      <c r="A65" s="51"/>
      <c r="B65" s="61"/>
      <c r="C65" s="61"/>
      <c r="D65" s="61"/>
      <c r="E65" s="61"/>
      <c r="F65" s="54"/>
    </row>
    <row r="66" spans="1:6" x14ac:dyDescent="0.3">
      <c r="A66" s="51"/>
      <c r="B66" s="61"/>
      <c r="C66" s="61"/>
      <c r="D66" s="61"/>
      <c r="E66" s="52"/>
      <c r="F66" s="54"/>
    </row>
    <row r="67" spans="1:6" x14ac:dyDescent="0.3">
      <c r="A67" s="51"/>
      <c r="B67" s="61"/>
      <c r="C67" s="61"/>
      <c r="D67" s="61"/>
      <c r="E67" s="52"/>
      <c r="F67" s="54"/>
    </row>
    <row r="68" spans="1:6" x14ac:dyDescent="0.3">
      <c r="A68" s="51"/>
      <c r="B68" s="61"/>
      <c r="C68" s="61"/>
      <c r="D68" s="61"/>
      <c r="E68" s="61"/>
      <c r="F68" s="54"/>
    </row>
    <row r="69" spans="1:6" x14ac:dyDescent="0.3">
      <c r="A69" s="51"/>
      <c r="B69" s="61"/>
      <c r="C69" s="61"/>
      <c r="D69" s="61"/>
      <c r="E69" s="61"/>
      <c r="F69" s="54"/>
    </row>
    <row r="70" spans="1:6" x14ac:dyDescent="0.3">
      <c r="A70" s="51"/>
      <c r="B70" s="52"/>
      <c r="C70" s="52"/>
      <c r="D70" s="52"/>
      <c r="E70" s="61"/>
      <c r="F70" s="54"/>
    </row>
    <row r="71" spans="1:6" x14ac:dyDescent="0.3">
      <c r="A71" s="51"/>
      <c r="B71" s="52"/>
      <c r="C71" s="52"/>
      <c r="D71" s="52"/>
      <c r="E71" s="52"/>
      <c r="F71" s="54"/>
    </row>
    <row r="72" spans="1:6" x14ac:dyDescent="0.3">
      <c r="A72" s="51"/>
      <c r="B72" s="61"/>
      <c r="C72" s="61"/>
      <c r="D72" s="61"/>
      <c r="E72" s="61"/>
      <c r="F72" s="54"/>
    </row>
    <row r="73" spans="1:6" x14ac:dyDescent="0.3">
      <c r="A73" s="51"/>
      <c r="B73" s="61"/>
      <c r="C73" s="61"/>
      <c r="D73" s="61"/>
      <c r="E73" s="61"/>
      <c r="F73" s="54"/>
    </row>
    <row r="74" spans="1:6" x14ac:dyDescent="0.3">
      <c r="A74" s="51"/>
      <c r="B74" s="52"/>
      <c r="C74" s="52"/>
      <c r="D74" s="52"/>
      <c r="E74" s="61"/>
      <c r="F74" s="54"/>
    </row>
    <row r="75" spans="1:6" x14ac:dyDescent="0.3">
      <c r="A75" s="51"/>
      <c r="B75" s="61"/>
      <c r="C75" s="61"/>
      <c r="D75" s="61"/>
      <c r="E75" s="61"/>
      <c r="F75" s="54"/>
    </row>
    <row r="76" spans="1:6" x14ac:dyDescent="0.3">
      <c r="A76" s="51"/>
      <c r="B76" s="52"/>
      <c r="C76" s="52"/>
      <c r="D76" s="52"/>
      <c r="E76" s="61"/>
      <c r="F76" s="54"/>
    </row>
    <row r="77" spans="1:6" x14ac:dyDescent="0.3">
      <c r="A77" s="51"/>
      <c r="B77" s="52"/>
      <c r="C77" s="52"/>
      <c r="D77" s="52"/>
      <c r="E77" s="61"/>
      <c r="F77" s="54"/>
    </row>
    <row r="78" spans="1:6" x14ac:dyDescent="0.3">
      <c r="A78" s="51"/>
      <c r="B78" s="52"/>
      <c r="C78" s="52"/>
      <c r="D78" s="52"/>
      <c r="E78" s="61"/>
      <c r="F78" s="54"/>
    </row>
    <row r="79" spans="1:6" x14ac:dyDescent="0.3">
      <c r="A79" s="51"/>
      <c r="B79" s="61"/>
      <c r="C79" s="61"/>
      <c r="D79" s="61"/>
      <c r="E79" s="61"/>
      <c r="F79" s="54"/>
    </row>
    <row r="80" spans="1:6" x14ac:dyDescent="0.3">
      <c r="A80" s="51"/>
      <c r="B80" s="61"/>
      <c r="C80" s="61"/>
      <c r="D80" s="61"/>
      <c r="E80" s="52"/>
      <c r="F80" s="54"/>
    </row>
    <row r="81" spans="1:6" x14ac:dyDescent="0.3">
      <c r="A81" s="51"/>
      <c r="B81" s="61"/>
      <c r="C81" s="61"/>
      <c r="D81" s="61"/>
      <c r="E81" s="61"/>
      <c r="F81" s="54"/>
    </row>
    <row r="82" spans="1:6" x14ac:dyDescent="0.3">
      <c r="A82" s="51"/>
      <c r="B82" s="61"/>
      <c r="C82" s="61"/>
      <c r="D82" s="61"/>
      <c r="E82" s="61"/>
      <c r="F82" s="54"/>
    </row>
    <row r="83" spans="1:6" x14ac:dyDescent="0.3">
      <c r="A83" s="51"/>
      <c r="B83" s="61"/>
      <c r="C83" s="61"/>
      <c r="D83" s="61"/>
      <c r="E83" s="61"/>
      <c r="F83" s="54"/>
    </row>
    <row r="84" spans="1:6" x14ac:dyDescent="0.3">
      <c r="A84" s="51"/>
      <c r="B84" s="61"/>
      <c r="C84" s="61"/>
      <c r="D84" s="61"/>
      <c r="E84" s="61"/>
      <c r="F84" s="54"/>
    </row>
    <row r="85" spans="1:6" x14ac:dyDescent="0.3">
      <c r="A85" s="51"/>
      <c r="B85" s="52"/>
      <c r="C85" s="52"/>
      <c r="D85" s="52"/>
      <c r="E85" s="61"/>
      <c r="F85" s="54"/>
    </row>
    <row r="86" spans="1:6" x14ac:dyDescent="0.3">
      <c r="A86" s="51"/>
      <c r="B86" s="61"/>
      <c r="C86" s="61"/>
      <c r="D86" s="61"/>
      <c r="E86" s="52"/>
      <c r="F86" s="54"/>
    </row>
    <row r="87" spans="1:6" x14ac:dyDescent="0.3">
      <c r="A87" s="51"/>
      <c r="B87" s="61"/>
      <c r="C87" s="61"/>
      <c r="D87" s="61"/>
      <c r="E87" s="61"/>
      <c r="F87" s="54"/>
    </row>
    <row r="88" spans="1:6" x14ac:dyDescent="0.3">
      <c r="A88" s="51"/>
      <c r="B88" s="61"/>
      <c r="C88" s="61"/>
      <c r="D88" s="61"/>
      <c r="E88" s="61"/>
      <c r="F88" s="54"/>
    </row>
    <row r="89" spans="1:6" x14ac:dyDescent="0.3">
      <c r="A89" s="51"/>
      <c r="B89" s="61"/>
      <c r="C89" s="61"/>
      <c r="D89" s="61"/>
      <c r="E89" s="61"/>
      <c r="F89" s="54"/>
    </row>
    <row r="90" spans="1:6" x14ac:dyDescent="0.3">
      <c r="A90" s="51"/>
      <c r="B90" s="61"/>
      <c r="C90" s="61"/>
      <c r="D90" s="61"/>
      <c r="E90" s="61"/>
      <c r="F90" s="54"/>
    </row>
    <row r="91" spans="1:6" x14ac:dyDescent="0.3">
      <c r="A91" s="51"/>
      <c r="B91" s="61"/>
      <c r="C91" s="61"/>
      <c r="D91" s="61"/>
      <c r="E91" s="61"/>
      <c r="F91" s="54"/>
    </row>
    <row r="92" spans="1:6" x14ac:dyDescent="0.3">
      <c r="A92" s="51"/>
      <c r="B92" s="52"/>
      <c r="C92" s="52"/>
      <c r="D92" s="52"/>
      <c r="E92" s="61"/>
      <c r="F92" s="54"/>
    </row>
    <row r="93" spans="1:6" x14ac:dyDescent="0.3">
      <c r="A93" s="51"/>
      <c r="B93" s="61"/>
      <c r="C93" s="61"/>
      <c r="D93" s="61"/>
      <c r="E93" s="61"/>
      <c r="F93" s="54"/>
    </row>
    <row r="94" spans="1:6" x14ac:dyDescent="0.3">
      <c r="A94" s="51"/>
      <c r="B94" s="61"/>
      <c r="C94" s="61"/>
      <c r="D94" s="61"/>
      <c r="E94" s="61"/>
      <c r="F94" s="54"/>
    </row>
    <row r="95" spans="1:6" x14ac:dyDescent="0.3">
      <c r="A95" s="51"/>
      <c r="B95" s="61"/>
      <c r="C95" s="61"/>
      <c r="D95" s="61"/>
      <c r="E95" s="61"/>
      <c r="F95" s="54"/>
    </row>
    <row r="96" spans="1:6" x14ac:dyDescent="0.3">
      <c r="A96" s="51"/>
      <c r="B96" s="52"/>
      <c r="C96" s="52"/>
      <c r="D96" s="52"/>
      <c r="E96" s="61"/>
      <c r="F96" s="54"/>
    </row>
    <row r="97" spans="1:6" x14ac:dyDescent="0.3">
      <c r="A97" s="51"/>
      <c r="B97" s="52"/>
      <c r="C97" s="52"/>
      <c r="D97" s="52"/>
      <c r="E97" s="52"/>
      <c r="F97" s="54"/>
    </row>
    <row r="98" spans="1:6" x14ac:dyDescent="0.3">
      <c r="A98" s="51"/>
      <c r="B98" s="61"/>
      <c r="C98" s="61"/>
      <c r="D98" s="61"/>
      <c r="E98" s="61"/>
      <c r="F98" s="54"/>
    </row>
    <row r="99" spans="1:6" x14ac:dyDescent="0.3">
      <c r="A99" s="51"/>
      <c r="B99" s="61"/>
      <c r="C99" s="61"/>
      <c r="D99" s="61"/>
      <c r="E99" s="61"/>
      <c r="F99" s="54"/>
    </row>
    <row r="100" spans="1:6" x14ac:dyDescent="0.3">
      <c r="A100" s="51"/>
      <c r="B100" s="61"/>
      <c r="C100" s="61"/>
      <c r="D100" s="61"/>
      <c r="E100" s="52"/>
      <c r="F100" s="54"/>
    </row>
    <row r="101" spans="1:6" x14ac:dyDescent="0.3">
      <c r="A101" s="51"/>
      <c r="B101" s="52"/>
      <c r="C101" s="52"/>
      <c r="D101" s="52"/>
      <c r="E101" s="52"/>
      <c r="F101" s="54"/>
    </row>
    <row r="102" spans="1:6" x14ac:dyDescent="0.3">
      <c r="A102" s="51"/>
      <c r="B102" s="61"/>
      <c r="C102" s="61"/>
      <c r="D102" s="61"/>
      <c r="E102" s="61"/>
      <c r="F102" s="54"/>
    </row>
    <row r="103" spans="1:6" x14ac:dyDescent="0.3">
      <c r="A103" s="51"/>
      <c r="B103" s="61"/>
      <c r="C103" s="61"/>
      <c r="D103" s="61"/>
      <c r="E103" s="61"/>
      <c r="F103" s="54"/>
    </row>
    <row r="104" spans="1:6" x14ac:dyDescent="0.3">
      <c r="A104" s="51"/>
      <c r="B104" s="61"/>
      <c r="C104" s="61"/>
      <c r="D104" s="61"/>
      <c r="E104" s="61"/>
      <c r="F104" s="54"/>
    </row>
    <row r="105" spans="1:6" x14ac:dyDescent="0.3">
      <c r="A105" s="51"/>
      <c r="B105" s="61"/>
      <c r="C105" s="61"/>
      <c r="D105" s="61"/>
      <c r="E105" s="61"/>
      <c r="F105" s="54"/>
    </row>
    <row r="106" spans="1:6" x14ac:dyDescent="0.3">
      <c r="A106" s="51"/>
      <c r="B106" s="61"/>
      <c r="C106" s="61"/>
      <c r="D106" s="61"/>
      <c r="E106" s="61"/>
      <c r="F106" s="54"/>
    </row>
    <row r="107" spans="1:6" x14ac:dyDescent="0.3">
      <c r="A107" s="51"/>
      <c r="B107" s="52"/>
      <c r="C107" s="52"/>
      <c r="D107" s="52"/>
      <c r="E107" s="52"/>
      <c r="F107" s="54"/>
    </row>
    <row r="108" spans="1:6" x14ac:dyDescent="0.3">
      <c r="A108" s="51"/>
      <c r="B108" s="61"/>
      <c r="C108" s="61"/>
      <c r="D108" s="61"/>
      <c r="E108" s="61"/>
      <c r="F108" s="54"/>
    </row>
    <row r="109" spans="1:6" x14ac:dyDescent="0.3">
      <c r="A109" s="51"/>
      <c r="B109" s="52"/>
      <c r="C109" s="52"/>
      <c r="D109" s="52"/>
      <c r="E109" s="61"/>
      <c r="F109" s="54"/>
    </row>
    <row r="110" spans="1:6" x14ac:dyDescent="0.3">
      <c r="A110" s="51"/>
      <c r="B110" s="61"/>
      <c r="C110" s="61"/>
      <c r="D110" s="61"/>
      <c r="E110" s="61"/>
      <c r="F110" s="54"/>
    </row>
    <row r="111" spans="1:6" x14ac:dyDescent="0.3">
      <c r="A111" s="51"/>
      <c r="B111" s="52"/>
      <c r="C111" s="52"/>
      <c r="D111" s="52"/>
      <c r="E111" s="61"/>
      <c r="F111" s="5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60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31</v>
      </c>
      <c r="C3" s="3"/>
      <c r="D3" s="4"/>
      <c r="E3" s="38">
        <f t="shared" ref="E3:E4" ca="1" si="0">VLOOKUP($B3,FinalDeal_Vlookup,2,0)</f>
        <v>0</v>
      </c>
      <c r="F3" s="39">
        <f ca="1">VLOOKUP($B3,FinalDeal_Vlookup,3,0)</f>
        <v>0</v>
      </c>
      <c r="G3" s="40">
        <v>0</v>
      </c>
      <c r="H3" s="40">
        <f t="shared" ref="H3:H4" ca="1" si="1">VLOOKUP($B3,FinalDeal_Vlookup,4,0)</f>
        <v>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0</v>
      </c>
    </row>
    <row r="4" spans="1:13" x14ac:dyDescent="0.3">
      <c r="A4" s="16"/>
      <c r="B4" s="4" t="s">
        <v>33</v>
      </c>
      <c r="C4" s="3"/>
      <c r="D4" s="4"/>
      <c r="E4" s="42">
        <f t="shared" ca="1" si="0"/>
        <v>0</v>
      </c>
      <c r="F4" s="39">
        <f t="shared" ref="F4:F59" ca="1" si="3">VLOOKUP($B4,FinalDeal_Vlookup,3,0)</f>
        <v>0</v>
      </c>
      <c r="G4" s="39">
        <v>0</v>
      </c>
      <c r="H4" s="39">
        <f t="shared" ca="1" si="1"/>
        <v>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0</v>
      </c>
    </row>
    <row r="5" spans="1:13" x14ac:dyDescent="0.3">
      <c r="A5" s="16"/>
      <c r="B5" s="4" t="s">
        <v>43</v>
      </c>
      <c r="C5" s="3"/>
      <c r="D5" s="4"/>
      <c r="E5" s="42">
        <f t="shared" ref="E5:E59" ca="1" si="4">VLOOKUP($B5,FinalDeal_Vlookup,2,0)</f>
        <v>10</v>
      </c>
      <c r="F5" s="39">
        <f t="shared" ca="1" si="3"/>
        <v>0</v>
      </c>
      <c r="G5" s="39">
        <v>0</v>
      </c>
      <c r="H5" s="39">
        <f t="shared" ref="H5:H59" ca="1" si="5">VLOOKUP($B5,FinalDeal_Vlookup,4,0)</f>
        <v>10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59" ca="1" si="6">VLOOKUP($B5,FinalDeal_Vlookup,5,0)</f>
        <v>0</v>
      </c>
    </row>
    <row r="6" spans="1:13" x14ac:dyDescent="0.3">
      <c r="A6" s="16"/>
      <c r="B6" s="4" t="s">
        <v>112</v>
      </c>
      <c r="C6" s="3"/>
      <c r="D6" s="4"/>
      <c r="E6" s="42">
        <f t="shared" ca="1" si="4"/>
        <v>0</v>
      </c>
      <c r="F6" s="39">
        <f t="shared" ca="1" si="3"/>
        <v>0</v>
      </c>
      <c r="G6" s="39">
        <v>0</v>
      </c>
      <c r="H6" s="39">
        <f t="shared" ca="1" si="5"/>
        <v>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0</v>
      </c>
    </row>
    <row r="7" spans="1:13" x14ac:dyDescent="0.3">
      <c r="A7" s="16"/>
      <c r="B7" s="4" t="s">
        <v>113</v>
      </c>
      <c r="C7" s="3"/>
      <c r="D7" s="4"/>
      <c r="E7" s="42">
        <f t="shared" ca="1" si="4"/>
        <v>0</v>
      </c>
      <c r="F7" s="39">
        <f t="shared" ca="1" si="3"/>
        <v>0</v>
      </c>
      <c r="G7" s="39">
        <v>0</v>
      </c>
      <c r="H7" s="39">
        <f t="shared" ca="1" si="5"/>
        <v>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0</v>
      </c>
    </row>
    <row r="8" spans="1:13" x14ac:dyDescent="0.3">
      <c r="A8" s="16"/>
      <c r="B8" s="4" t="s">
        <v>114</v>
      </c>
      <c r="C8" s="3"/>
      <c r="D8" s="4"/>
      <c r="E8" s="42">
        <f t="shared" ca="1" si="4"/>
        <v>0</v>
      </c>
      <c r="F8" s="39">
        <f t="shared" ca="1" si="3"/>
        <v>260</v>
      </c>
      <c r="G8" s="39">
        <v>0</v>
      </c>
      <c r="H8" s="39">
        <f t="shared" ca="1" si="5"/>
        <v>120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140</v>
      </c>
    </row>
    <row r="9" spans="1:13" x14ac:dyDescent="0.3">
      <c r="A9" s="16"/>
      <c r="B9" s="4" t="s">
        <v>115</v>
      </c>
      <c r="C9" s="3"/>
      <c r="D9" s="4"/>
      <c r="E9" s="42">
        <f t="shared" ca="1" si="4"/>
        <v>30</v>
      </c>
      <c r="F9" s="39">
        <f t="shared" ca="1" si="3"/>
        <v>0</v>
      </c>
      <c r="G9" s="39">
        <v>0</v>
      </c>
      <c r="H9" s="39">
        <f t="shared" ca="1" si="5"/>
        <v>4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26</v>
      </c>
    </row>
    <row r="10" spans="1:13" x14ac:dyDescent="0.3">
      <c r="A10" s="16"/>
      <c r="B10" s="4" t="s">
        <v>116</v>
      </c>
      <c r="C10" s="3"/>
      <c r="D10" s="4"/>
      <c r="E10" s="42">
        <f t="shared" ca="1" si="4"/>
        <v>17</v>
      </c>
      <c r="F10" s="39">
        <f t="shared" ca="1" si="3"/>
        <v>60</v>
      </c>
      <c r="G10" s="39">
        <v>0</v>
      </c>
      <c r="H10" s="39">
        <f t="shared" ca="1" si="5"/>
        <v>64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13</v>
      </c>
    </row>
    <row r="11" spans="1:13" x14ac:dyDescent="0.3">
      <c r="A11" s="16"/>
      <c r="B11" s="4" t="s">
        <v>117</v>
      </c>
      <c r="C11" s="3"/>
      <c r="D11" s="4"/>
      <c r="E11" s="42">
        <f t="shared" ca="1" si="4"/>
        <v>3</v>
      </c>
      <c r="F11" s="39">
        <f t="shared" ca="1" si="3"/>
        <v>0</v>
      </c>
      <c r="G11" s="39">
        <v>0</v>
      </c>
      <c r="H11" s="39">
        <f t="shared" ca="1" si="5"/>
        <v>3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0</v>
      </c>
    </row>
    <row r="12" spans="1:13" x14ac:dyDescent="0.3">
      <c r="A12" s="16"/>
      <c r="B12" s="4" t="s">
        <v>118</v>
      </c>
      <c r="C12" s="3"/>
      <c r="D12" s="4"/>
      <c r="E12" s="42">
        <f t="shared" ca="1" si="4"/>
        <v>46</v>
      </c>
      <c r="F12" s="39">
        <f t="shared" ca="1" si="3"/>
        <v>0</v>
      </c>
      <c r="G12" s="39">
        <v>0</v>
      </c>
      <c r="H12" s="39">
        <f t="shared" ca="1" si="5"/>
        <v>19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27</v>
      </c>
    </row>
    <row r="13" spans="1:13" x14ac:dyDescent="0.3">
      <c r="A13" s="16"/>
      <c r="B13" s="4" t="s">
        <v>119</v>
      </c>
      <c r="C13" s="3"/>
      <c r="D13" s="4"/>
      <c r="E13" s="42">
        <f t="shared" ca="1" si="4"/>
        <v>14</v>
      </c>
      <c r="F13" s="39">
        <f t="shared" ca="1" si="3"/>
        <v>300</v>
      </c>
      <c r="G13" s="39">
        <v>0</v>
      </c>
      <c r="H13" s="39">
        <f t="shared" ca="1" si="5"/>
        <v>294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20</v>
      </c>
    </row>
    <row r="14" spans="1:13" x14ac:dyDescent="0.3">
      <c r="A14" s="16"/>
      <c r="B14" s="4" t="s">
        <v>120</v>
      </c>
      <c r="C14" s="3"/>
      <c r="D14" s="4"/>
      <c r="E14" s="42">
        <f t="shared" ca="1" si="4"/>
        <v>5</v>
      </c>
      <c r="F14" s="39">
        <f t="shared" ca="1" si="3"/>
        <v>50</v>
      </c>
      <c r="G14" s="39">
        <v>0</v>
      </c>
      <c r="H14" s="39">
        <f t="shared" ca="1" si="5"/>
        <v>52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3</v>
      </c>
    </row>
    <row r="15" spans="1:13" x14ac:dyDescent="0.3">
      <c r="A15" s="16"/>
      <c r="B15" s="4" t="s">
        <v>121</v>
      </c>
      <c r="C15" s="3"/>
      <c r="D15" s="4"/>
      <c r="E15" s="42">
        <f t="shared" ca="1" si="4"/>
        <v>0</v>
      </c>
      <c r="F15" s="39">
        <f t="shared" ca="1" si="3"/>
        <v>80</v>
      </c>
      <c r="G15" s="39">
        <v>0</v>
      </c>
      <c r="H15" s="39">
        <f t="shared" ca="1" si="5"/>
        <v>65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15</v>
      </c>
    </row>
    <row r="16" spans="1:13" x14ac:dyDescent="0.3">
      <c r="A16" s="16"/>
      <c r="B16" s="4" t="s">
        <v>122</v>
      </c>
      <c r="C16" s="3"/>
      <c r="D16" s="4"/>
      <c r="E16" s="42">
        <f t="shared" ca="1" si="4"/>
        <v>20</v>
      </c>
      <c r="F16" s="39">
        <f t="shared" ca="1" si="3"/>
        <v>0</v>
      </c>
      <c r="G16" s="39">
        <v>0</v>
      </c>
      <c r="H16" s="39">
        <f t="shared" ca="1" si="5"/>
        <v>20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0</v>
      </c>
    </row>
    <row r="17" spans="1:13" x14ac:dyDescent="0.3">
      <c r="A17" s="16"/>
      <c r="B17" s="4" t="s">
        <v>123</v>
      </c>
      <c r="C17" s="3"/>
      <c r="D17" s="4"/>
      <c r="E17" s="42">
        <f t="shared" ca="1" si="4"/>
        <v>42</v>
      </c>
      <c r="F17" s="39">
        <f t="shared" ca="1" si="3"/>
        <v>50</v>
      </c>
      <c r="G17" s="39">
        <v>0</v>
      </c>
      <c r="H17" s="39">
        <f t="shared" ca="1" si="5"/>
        <v>73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19</v>
      </c>
    </row>
    <row r="18" spans="1:13" x14ac:dyDescent="0.3">
      <c r="A18" s="16"/>
      <c r="B18" s="4" t="s">
        <v>124</v>
      </c>
      <c r="C18" s="3"/>
      <c r="D18" s="4"/>
      <c r="E18" s="42">
        <f t="shared" ca="1" si="4"/>
        <v>38</v>
      </c>
      <c r="F18" s="39">
        <f t="shared" ca="1" si="3"/>
        <v>0</v>
      </c>
      <c r="G18" s="39">
        <v>0</v>
      </c>
      <c r="H18" s="39">
        <f t="shared" ca="1" si="5"/>
        <v>8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30</v>
      </c>
    </row>
    <row r="19" spans="1:13" x14ac:dyDescent="0.3">
      <c r="A19" s="16"/>
      <c r="B19" s="4" t="s">
        <v>125</v>
      </c>
      <c r="C19" s="3"/>
      <c r="D19" s="4"/>
      <c r="E19" s="42">
        <f t="shared" ca="1" si="4"/>
        <v>0</v>
      </c>
      <c r="F19" s="39">
        <f t="shared" ca="1" si="3"/>
        <v>0</v>
      </c>
      <c r="G19" s="39">
        <v>0</v>
      </c>
      <c r="H19" s="39">
        <f t="shared" ca="1" si="5"/>
        <v>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0</v>
      </c>
    </row>
    <row r="20" spans="1:13" x14ac:dyDescent="0.3">
      <c r="A20" s="16"/>
      <c r="B20" s="4" t="s">
        <v>126</v>
      </c>
      <c r="C20" s="3"/>
      <c r="D20" s="4"/>
      <c r="E20" s="42">
        <f t="shared" ca="1" si="4"/>
        <v>34</v>
      </c>
      <c r="F20" s="39">
        <f t="shared" ca="1" si="3"/>
        <v>100</v>
      </c>
      <c r="G20" s="39">
        <v>0</v>
      </c>
      <c r="H20" s="39">
        <f t="shared" ca="1" si="5"/>
        <v>91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43</v>
      </c>
    </row>
    <row r="21" spans="1:13" x14ac:dyDescent="0.3">
      <c r="A21" s="16"/>
      <c r="B21" s="4" t="s">
        <v>127</v>
      </c>
      <c r="C21" s="3"/>
      <c r="D21" s="4"/>
      <c r="E21" s="42">
        <f t="shared" ca="1" si="4"/>
        <v>0</v>
      </c>
      <c r="F21" s="39">
        <f t="shared" ca="1" si="3"/>
        <v>0</v>
      </c>
      <c r="G21" s="39">
        <v>0</v>
      </c>
      <c r="H21" s="39">
        <f t="shared" ca="1" si="5"/>
        <v>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0</v>
      </c>
    </row>
    <row r="22" spans="1:13" x14ac:dyDescent="0.3">
      <c r="A22" s="16"/>
      <c r="B22" s="4" t="s">
        <v>128</v>
      </c>
      <c r="C22" s="3"/>
      <c r="D22" s="4"/>
      <c r="E22" s="42">
        <f t="shared" ca="1" si="4"/>
        <v>20</v>
      </c>
      <c r="F22" s="39">
        <f t="shared" ca="1" si="3"/>
        <v>0</v>
      </c>
      <c r="G22" s="39">
        <v>0</v>
      </c>
      <c r="H22" s="39">
        <f t="shared" ca="1" si="5"/>
        <v>11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9</v>
      </c>
    </row>
    <row r="23" spans="1:13" x14ac:dyDescent="0.3">
      <c r="A23" s="16"/>
      <c r="B23" s="4" t="s">
        <v>129</v>
      </c>
      <c r="C23" s="3"/>
      <c r="D23" s="4"/>
      <c r="E23" s="42">
        <f t="shared" ca="1" si="4"/>
        <v>16</v>
      </c>
      <c r="F23" s="39">
        <f t="shared" ca="1" si="3"/>
        <v>120</v>
      </c>
      <c r="G23" s="39">
        <v>0</v>
      </c>
      <c r="H23" s="39">
        <f t="shared" ca="1" si="5"/>
        <v>131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5</v>
      </c>
    </row>
    <row r="24" spans="1:13" x14ac:dyDescent="0.3">
      <c r="A24" s="16"/>
      <c r="B24" s="4" t="s">
        <v>130</v>
      </c>
      <c r="C24" s="3"/>
      <c r="D24" s="4"/>
      <c r="E24" s="42">
        <f t="shared" ca="1" si="4"/>
        <v>36</v>
      </c>
      <c r="F24" s="39">
        <f t="shared" ca="1" si="3"/>
        <v>0</v>
      </c>
      <c r="G24" s="39">
        <v>0</v>
      </c>
      <c r="H24" s="39">
        <f t="shared" ca="1" si="5"/>
        <v>31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5</v>
      </c>
    </row>
    <row r="25" spans="1:13" x14ac:dyDescent="0.3">
      <c r="A25" s="16"/>
      <c r="B25" s="4" t="s">
        <v>131</v>
      </c>
      <c r="C25" s="3"/>
      <c r="D25" s="4"/>
      <c r="E25" s="42">
        <f t="shared" ca="1" si="4"/>
        <v>0</v>
      </c>
      <c r="F25" s="39">
        <f t="shared" ca="1" si="3"/>
        <v>0</v>
      </c>
      <c r="G25" s="39">
        <v>0</v>
      </c>
      <c r="H25" s="39">
        <f t="shared" ca="1" si="5"/>
        <v>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0</v>
      </c>
    </row>
    <row r="26" spans="1:13" x14ac:dyDescent="0.3">
      <c r="A26" s="16"/>
      <c r="B26" s="4" t="s">
        <v>132</v>
      </c>
      <c r="C26" s="3"/>
      <c r="D26" s="4"/>
      <c r="E26" s="42">
        <f t="shared" ca="1" si="4"/>
        <v>0</v>
      </c>
      <c r="F26" s="39">
        <f t="shared" ca="1" si="3"/>
        <v>0</v>
      </c>
      <c r="G26" s="39">
        <v>0</v>
      </c>
      <c r="H26" s="39">
        <f t="shared" ca="1" si="5"/>
        <v>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0</v>
      </c>
    </row>
    <row r="27" spans="1:13" x14ac:dyDescent="0.3">
      <c r="A27" s="16"/>
      <c r="B27" s="4" t="s">
        <v>133</v>
      </c>
      <c r="C27" s="3"/>
      <c r="D27" s="4"/>
      <c r="E27" s="42">
        <f t="shared" ca="1" si="4"/>
        <v>0</v>
      </c>
      <c r="F27" s="39">
        <f t="shared" ca="1" si="3"/>
        <v>0</v>
      </c>
      <c r="G27" s="39">
        <v>0</v>
      </c>
      <c r="H27" s="39">
        <f t="shared" ca="1" si="5"/>
        <v>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0</v>
      </c>
    </row>
    <row r="28" spans="1:13" x14ac:dyDescent="0.3">
      <c r="A28" s="16"/>
      <c r="B28" s="4" t="s">
        <v>134</v>
      </c>
      <c r="C28" s="3"/>
      <c r="D28" s="4"/>
      <c r="E28" s="42">
        <f t="shared" ca="1" si="4"/>
        <v>199</v>
      </c>
      <c r="F28" s="39">
        <f t="shared" ca="1" si="3"/>
        <v>1350</v>
      </c>
      <c r="G28" s="39">
        <v>0</v>
      </c>
      <c r="H28" s="39">
        <f t="shared" ca="1" si="5"/>
        <v>372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1177</v>
      </c>
    </row>
    <row r="29" spans="1:13" x14ac:dyDescent="0.3">
      <c r="A29" s="16"/>
      <c r="B29" s="4" t="s">
        <v>135</v>
      </c>
      <c r="C29" s="3"/>
      <c r="D29" s="4"/>
      <c r="E29" s="42">
        <f t="shared" ca="1" si="4"/>
        <v>0</v>
      </c>
      <c r="F29" s="39">
        <f t="shared" ca="1" si="3"/>
        <v>200</v>
      </c>
      <c r="G29" s="39">
        <v>0</v>
      </c>
      <c r="H29" s="39">
        <f t="shared" ca="1" si="5"/>
        <v>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200</v>
      </c>
    </row>
    <row r="30" spans="1:13" x14ac:dyDescent="0.3">
      <c r="A30" s="16"/>
      <c r="B30" s="4" t="s">
        <v>136</v>
      </c>
      <c r="C30" s="3"/>
      <c r="D30" s="4"/>
      <c r="E30" s="42">
        <f t="shared" ca="1" si="4"/>
        <v>0</v>
      </c>
      <c r="F30" s="39">
        <f t="shared" ca="1" si="3"/>
        <v>2000</v>
      </c>
      <c r="G30" s="39">
        <v>0</v>
      </c>
      <c r="H30" s="39">
        <f t="shared" ca="1" si="5"/>
        <v>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2000</v>
      </c>
    </row>
    <row r="31" spans="1:13" x14ac:dyDescent="0.3">
      <c r="A31" s="16"/>
      <c r="B31" s="4" t="s">
        <v>137</v>
      </c>
      <c r="C31" s="3"/>
      <c r="D31" s="4"/>
      <c r="E31" s="42">
        <f t="shared" ca="1" si="4"/>
        <v>0</v>
      </c>
      <c r="F31" s="39">
        <f t="shared" ca="1" si="3"/>
        <v>0</v>
      </c>
      <c r="G31" s="39">
        <v>0</v>
      </c>
      <c r="H31" s="39">
        <f t="shared" ca="1" si="5"/>
        <v>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0</v>
      </c>
    </row>
    <row r="32" spans="1:13" x14ac:dyDescent="0.3">
      <c r="A32" s="16"/>
      <c r="B32" s="4" t="s">
        <v>138</v>
      </c>
      <c r="C32" s="3"/>
      <c r="D32" s="4"/>
      <c r="E32" s="42">
        <f t="shared" ca="1" si="4"/>
        <v>0</v>
      </c>
      <c r="F32" s="39">
        <f t="shared" ca="1" si="3"/>
        <v>0</v>
      </c>
      <c r="G32" s="39">
        <v>0</v>
      </c>
      <c r="H32" s="39">
        <f t="shared" ca="1" si="5"/>
        <v>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0</v>
      </c>
    </row>
    <row r="33" spans="1:13" x14ac:dyDescent="0.3">
      <c r="A33" s="16"/>
      <c r="B33" s="4" t="s">
        <v>139</v>
      </c>
      <c r="C33" s="3"/>
      <c r="D33" s="4"/>
      <c r="E33" s="42">
        <f t="shared" ca="1" si="4"/>
        <v>0</v>
      </c>
      <c r="F33" s="39">
        <f t="shared" ca="1" si="3"/>
        <v>0</v>
      </c>
      <c r="G33" s="39">
        <v>0</v>
      </c>
      <c r="H33" s="39">
        <f t="shared" ca="1" si="5"/>
        <v>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0</v>
      </c>
    </row>
    <row r="34" spans="1:13" x14ac:dyDescent="0.3">
      <c r="A34" s="16"/>
      <c r="B34" s="4" t="s">
        <v>140</v>
      </c>
      <c r="C34" s="3"/>
      <c r="D34" s="4"/>
      <c r="E34" s="42">
        <f t="shared" ca="1" si="4"/>
        <v>21</v>
      </c>
      <c r="F34" s="39">
        <f t="shared" ca="1" si="3"/>
        <v>125</v>
      </c>
      <c r="G34" s="39">
        <v>0</v>
      </c>
      <c r="H34" s="39">
        <f t="shared" ca="1" si="5"/>
        <v>50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96</v>
      </c>
    </row>
    <row r="35" spans="1:13" x14ac:dyDescent="0.3">
      <c r="A35" s="16"/>
      <c r="B35" s="4" t="s">
        <v>141</v>
      </c>
      <c r="C35" s="3"/>
      <c r="D35" s="4"/>
      <c r="E35" s="42">
        <f t="shared" ca="1" si="4"/>
        <v>52</v>
      </c>
      <c r="F35" s="39">
        <f t="shared" ca="1" si="3"/>
        <v>0</v>
      </c>
      <c r="G35" s="39">
        <v>0</v>
      </c>
      <c r="H35" s="39">
        <f t="shared" ca="1" si="5"/>
        <v>33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19</v>
      </c>
    </row>
    <row r="36" spans="1:13" x14ac:dyDescent="0.3">
      <c r="A36" s="16"/>
      <c r="B36" s="4" t="s">
        <v>142</v>
      </c>
      <c r="C36" s="3"/>
      <c r="D36" s="4"/>
      <c r="E36" s="42">
        <f t="shared" ca="1" si="4"/>
        <v>98</v>
      </c>
      <c r="F36" s="39">
        <f t="shared" ca="1" si="3"/>
        <v>700</v>
      </c>
      <c r="G36" s="39">
        <v>0</v>
      </c>
      <c r="H36" s="39">
        <f t="shared" ca="1" si="5"/>
        <v>533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265</v>
      </c>
    </row>
    <row r="37" spans="1:13" x14ac:dyDescent="0.3">
      <c r="A37" s="16"/>
      <c r="B37" s="4" t="s">
        <v>143</v>
      </c>
      <c r="C37" s="3"/>
      <c r="D37" s="4"/>
      <c r="E37" s="42">
        <f t="shared" ca="1" si="4"/>
        <v>0</v>
      </c>
      <c r="F37" s="39">
        <f t="shared" ca="1" si="3"/>
        <v>10</v>
      </c>
      <c r="G37" s="39">
        <v>0</v>
      </c>
      <c r="H37" s="39">
        <f t="shared" ca="1" si="5"/>
        <v>3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7</v>
      </c>
    </row>
    <row r="38" spans="1:13" x14ac:dyDescent="0.3">
      <c r="A38" s="16"/>
      <c r="B38" s="4" t="s">
        <v>144</v>
      </c>
      <c r="C38" s="3"/>
      <c r="D38" s="4"/>
      <c r="E38" s="42">
        <f t="shared" ca="1" si="4"/>
        <v>0</v>
      </c>
      <c r="F38" s="39">
        <f t="shared" ca="1" si="3"/>
        <v>40</v>
      </c>
      <c r="G38" s="39">
        <v>0</v>
      </c>
      <c r="H38" s="39">
        <f t="shared" ca="1" si="5"/>
        <v>6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34</v>
      </c>
    </row>
    <row r="39" spans="1:13" x14ac:dyDescent="0.3">
      <c r="A39" s="16"/>
      <c r="B39" s="4" t="s">
        <v>145</v>
      </c>
      <c r="C39" s="3"/>
      <c r="D39" s="4"/>
      <c r="E39" s="42">
        <f t="shared" ca="1" si="4"/>
        <v>0</v>
      </c>
      <c r="F39" s="39">
        <f t="shared" ca="1" si="3"/>
        <v>20</v>
      </c>
      <c r="G39" s="39">
        <v>0</v>
      </c>
      <c r="H39" s="39">
        <f t="shared" ca="1" si="5"/>
        <v>7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13</v>
      </c>
    </row>
    <row r="40" spans="1:13" x14ac:dyDescent="0.3">
      <c r="A40" s="16"/>
      <c r="B40" s="4" t="s">
        <v>146</v>
      </c>
      <c r="C40" s="3"/>
      <c r="D40" s="4"/>
      <c r="E40" s="42">
        <f t="shared" ca="1" si="4"/>
        <v>0</v>
      </c>
      <c r="F40" s="39">
        <f t="shared" ca="1" si="3"/>
        <v>0</v>
      </c>
      <c r="G40" s="39">
        <v>0</v>
      </c>
      <c r="H40" s="39">
        <f t="shared" ca="1" si="5"/>
        <v>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0</v>
      </c>
    </row>
    <row r="41" spans="1:13" x14ac:dyDescent="0.3">
      <c r="A41" s="16"/>
      <c r="B41" s="4" t="s">
        <v>147</v>
      </c>
      <c r="C41" s="3"/>
      <c r="D41" s="4"/>
      <c r="E41" s="42">
        <f t="shared" ca="1" si="4"/>
        <v>0</v>
      </c>
      <c r="F41" s="39">
        <f t="shared" ca="1" si="3"/>
        <v>0</v>
      </c>
      <c r="G41" s="39">
        <v>0</v>
      </c>
      <c r="H41" s="39">
        <f t="shared" ca="1" si="5"/>
        <v>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0</v>
      </c>
    </row>
    <row r="42" spans="1:13" x14ac:dyDescent="0.3">
      <c r="A42" s="16"/>
      <c r="B42" s="4" t="s">
        <v>148</v>
      </c>
      <c r="C42" s="3"/>
      <c r="D42" s="4"/>
      <c r="E42" s="42">
        <f t="shared" ca="1" si="4"/>
        <v>2</v>
      </c>
      <c r="F42" s="39">
        <f t="shared" ca="1" si="3"/>
        <v>40</v>
      </c>
      <c r="G42" s="39">
        <v>0</v>
      </c>
      <c r="H42" s="39">
        <f t="shared" ca="1" si="5"/>
        <v>2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40</v>
      </c>
    </row>
    <row r="43" spans="1:13" x14ac:dyDescent="0.3">
      <c r="A43" s="16"/>
      <c r="B43" s="4" t="s">
        <v>149</v>
      </c>
      <c r="C43" s="3"/>
      <c r="D43" s="4"/>
      <c r="E43" s="42">
        <f t="shared" ca="1" si="4"/>
        <v>0</v>
      </c>
      <c r="F43" s="39">
        <f t="shared" ca="1" si="3"/>
        <v>40</v>
      </c>
      <c r="G43" s="39">
        <v>0</v>
      </c>
      <c r="H43" s="39">
        <f t="shared" ca="1" si="5"/>
        <v>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40</v>
      </c>
    </row>
    <row r="44" spans="1:13" x14ac:dyDescent="0.3">
      <c r="A44" s="16"/>
      <c r="B44" s="4" t="s">
        <v>150</v>
      </c>
      <c r="C44" s="3"/>
      <c r="D44" s="4"/>
      <c r="E44" s="42">
        <f t="shared" ca="1" si="4"/>
        <v>1</v>
      </c>
      <c r="F44" s="39">
        <f t="shared" ca="1" si="3"/>
        <v>16</v>
      </c>
      <c r="G44" s="39">
        <v>0</v>
      </c>
      <c r="H44" s="39">
        <f t="shared" ca="1" si="5"/>
        <v>1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16</v>
      </c>
    </row>
    <row r="45" spans="1:13" x14ac:dyDescent="0.3">
      <c r="A45" s="16"/>
      <c r="B45" s="4" t="s">
        <v>151</v>
      </c>
      <c r="C45" s="3"/>
      <c r="D45" s="4"/>
      <c r="E45" s="42">
        <f t="shared" ca="1" si="4"/>
        <v>0</v>
      </c>
      <c r="F45" s="39">
        <f t="shared" ca="1" si="3"/>
        <v>260</v>
      </c>
      <c r="G45" s="39">
        <v>0</v>
      </c>
      <c r="H45" s="39">
        <f t="shared" ca="1" si="5"/>
        <v>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260</v>
      </c>
    </row>
    <row r="46" spans="1:13" x14ac:dyDescent="0.3">
      <c r="A46" s="16"/>
      <c r="B46" s="4" t="s">
        <v>152</v>
      </c>
      <c r="C46" s="3"/>
      <c r="D46" s="4"/>
      <c r="E46" s="42">
        <f t="shared" ca="1" si="4"/>
        <v>0</v>
      </c>
      <c r="F46" s="39">
        <f t="shared" ca="1" si="3"/>
        <v>1905</v>
      </c>
      <c r="G46" s="39">
        <v>0</v>
      </c>
      <c r="H46" s="39">
        <f t="shared" ca="1" si="5"/>
        <v>1380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525</v>
      </c>
    </row>
    <row r="47" spans="1:13" x14ac:dyDescent="0.3">
      <c r="A47" s="16"/>
      <c r="B47" s="4" t="s">
        <v>153</v>
      </c>
      <c r="C47" s="3"/>
      <c r="D47" s="4"/>
      <c r="E47" s="42">
        <f t="shared" ca="1" si="4"/>
        <v>0</v>
      </c>
      <c r="F47" s="39">
        <f t="shared" ca="1" si="3"/>
        <v>0</v>
      </c>
      <c r="G47" s="39">
        <v>0</v>
      </c>
      <c r="H47" s="39">
        <f t="shared" ca="1" si="5"/>
        <v>0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0</v>
      </c>
    </row>
    <row r="48" spans="1:13" x14ac:dyDescent="0.3">
      <c r="A48" s="16"/>
      <c r="B48" s="4" t="s">
        <v>154</v>
      </c>
      <c r="C48" s="3"/>
      <c r="D48" s="4"/>
      <c r="E48" s="42">
        <f t="shared" ca="1" si="4"/>
        <v>0</v>
      </c>
      <c r="F48" s="39">
        <f t="shared" ca="1" si="3"/>
        <v>0</v>
      </c>
      <c r="G48" s="39">
        <v>0</v>
      </c>
      <c r="H48" s="39">
        <f t="shared" ca="1" si="5"/>
        <v>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0</v>
      </c>
    </row>
    <row r="49" spans="1:13" x14ac:dyDescent="0.3">
      <c r="A49" s="16"/>
      <c r="B49" s="4" t="s">
        <v>155</v>
      </c>
      <c r="C49" s="3"/>
      <c r="D49" s="4"/>
      <c r="E49" s="42">
        <f t="shared" ca="1" si="4"/>
        <v>0</v>
      </c>
      <c r="F49" s="39">
        <f t="shared" ca="1" si="3"/>
        <v>0</v>
      </c>
      <c r="G49" s="39">
        <v>0</v>
      </c>
      <c r="H49" s="39">
        <f t="shared" ca="1" si="5"/>
        <v>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0</v>
      </c>
    </row>
    <row r="50" spans="1:13" x14ac:dyDescent="0.3">
      <c r="A50" s="16"/>
      <c r="B50" s="4" t="s">
        <v>156</v>
      </c>
      <c r="C50" s="3"/>
      <c r="D50" s="4"/>
      <c r="E50" s="42">
        <f t="shared" ca="1" si="4"/>
        <v>0</v>
      </c>
      <c r="F50" s="39">
        <f t="shared" ca="1" si="3"/>
        <v>0</v>
      </c>
      <c r="G50" s="39">
        <v>0</v>
      </c>
      <c r="H50" s="39">
        <f t="shared" ca="1" si="5"/>
        <v>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0</v>
      </c>
    </row>
    <row r="51" spans="1:13" x14ac:dyDescent="0.3">
      <c r="A51" s="16"/>
      <c r="B51" s="4" t="s">
        <v>157</v>
      </c>
      <c r="C51" s="3"/>
      <c r="D51" s="4"/>
      <c r="E51" s="42">
        <f t="shared" ca="1" si="4"/>
        <v>0</v>
      </c>
      <c r="F51" s="39">
        <f t="shared" ca="1" si="3"/>
        <v>60</v>
      </c>
      <c r="G51" s="39">
        <v>0</v>
      </c>
      <c r="H51" s="39">
        <f t="shared" ca="1" si="5"/>
        <v>5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55</v>
      </c>
    </row>
    <row r="52" spans="1:13" x14ac:dyDescent="0.3">
      <c r="A52" s="16"/>
      <c r="B52" s="4" t="s">
        <v>158</v>
      </c>
      <c r="C52" s="3"/>
      <c r="D52" s="4"/>
      <c r="E52" s="42">
        <f t="shared" ca="1" si="4"/>
        <v>0</v>
      </c>
      <c r="F52" s="39">
        <f t="shared" ca="1" si="3"/>
        <v>625</v>
      </c>
      <c r="G52" s="39">
        <v>0</v>
      </c>
      <c r="H52" s="39">
        <f t="shared" ca="1" si="5"/>
        <v>492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133</v>
      </c>
    </row>
    <row r="53" spans="1:13" x14ac:dyDescent="0.3">
      <c r="A53" s="16"/>
      <c r="B53" s="4" t="s">
        <v>159</v>
      </c>
      <c r="C53" s="3"/>
      <c r="D53" s="4"/>
      <c r="E53" s="42">
        <f t="shared" ca="1" si="4"/>
        <v>0</v>
      </c>
      <c r="F53" s="39">
        <f t="shared" ca="1" si="3"/>
        <v>10</v>
      </c>
      <c r="G53" s="39">
        <v>0</v>
      </c>
      <c r="H53" s="39">
        <f t="shared" ca="1" si="5"/>
        <v>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10</v>
      </c>
    </row>
    <row r="54" spans="1:13" x14ac:dyDescent="0.3">
      <c r="A54" s="16"/>
      <c r="B54" s="4" t="s">
        <v>160</v>
      </c>
      <c r="C54" s="3"/>
      <c r="D54" s="4"/>
      <c r="E54" s="42">
        <f t="shared" ca="1" si="4"/>
        <v>0</v>
      </c>
      <c r="F54" s="39">
        <f t="shared" ca="1" si="3"/>
        <v>40</v>
      </c>
      <c r="G54" s="39">
        <v>0</v>
      </c>
      <c r="H54" s="39">
        <f t="shared" ca="1" si="5"/>
        <v>2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38</v>
      </c>
    </row>
    <row r="55" spans="1:13" x14ac:dyDescent="0.3">
      <c r="A55" s="16"/>
      <c r="B55" s="4" t="s">
        <v>161</v>
      </c>
      <c r="C55" s="3"/>
      <c r="D55" s="4"/>
      <c r="E55" s="42">
        <f t="shared" ca="1" si="4"/>
        <v>0</v>
      </c>
      <c r="F55" s="39">
        <f t="shared" ca="1" si="3"/>
        <v>50</v>
      </c>
      <c r="G55" s="39">
        <v>0</v>
      </c>
      <c r="H55" s="39">
        <f t="shared" ca="1" si="5"/>
        <v>50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0</v>
      </c>
    </row>
    <row r="56" spans="1:13" x14ac:dyDescent="0.3">
      <c r="A56" s="16"/>
      <c r="B56" s="4" t="s">
        <v>162</v>
      </c>
      <c r="C56" s="3"/>
      <c r="D56" s="4"/>
      <c r="E56" s="42">
        <f t="shared" ca="1" si="4"/>
        <v>3</v>
      </c>
      <c r="F56" s="39">
        <f t="shared" ca="1" si="3"/>
        <v>0</v>
      </c>
      <c r="G56" s="39">
        <v>0</v>
      </c>
      <c r="H56" s="39">
        <f t="shared" ca="1" si="5"/>
        <v>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3</v>
      </c>
    </row>
    <row r="57" spans="1:13" x14ac:dyDescent="0.3">
      <c r="A57" s="16"/>
      <c r="B57" s="4" t="s">
        <v>163</v>
      </c>
      <c r="C57" s="3"/>
      <c r="D57" s="4"/>
      <c r="E57" s="42">
        <f t="shared" ca="1" si="4"/>
        <v>4</v>
      </c>
      <c r="F57" s="39">
        <f t="shared" ca="1" si="3"/>
        <v>100</v>
      </c>
      <c r="G57" s="39">
        <v>0</v>
      </c>
      <c r="H57" s="39">
        <f t="shared" ca="1" si="5"/>
        <v>80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24</v>
      </c>
    </row>
    <row r="58" spans="1:13" x14ac:dyDescent="0.3">
      <c r="A58" s="16"/>
      <c r="B58" s="4" t="s">
        <v>164</v>
      </c>
      <c r="C58" s="3"/>
      <c r="D58" s="4"/>
      <c r="E58" s="42">
        <f t="shared" ca="1" si="4"/>
        <v>19</v>
      </c>
      <c r="F58" s="39">
        <f t="shared" ca="1" si="3"/>
        <v>4000</v>
      </c>
      <c r="G58" s="39">
        <v>0</v>
      </c>
      <c r="H58" s="39">
        <f t="shared" ca="1" si="5"/>
        <v>1005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3014</v>
      </c>
    </row>
    <row r="59" spans="1:13" ht="15" thickBot="1" x14ac:dyDescent="0.35">
      <c r="A59" s="16"/>
      <c r="B59" s="4" t="s">
        <v>165</v>
      </c>
      <c r="C59" s="3"/>
      <c r="D59" s="4"/>
      <c r="E59" s="42">
        <f t="shared" ca="1" si="4"/>
        <v>0</v>
      </c>
      <c r="F59" s="39">
        <f t="shared" ca="1" si="3"/>
        <v>0</v>
      </c>
      <c r="G59" s="39">
        <v>0</v>
      </c>
      <c r="H59" s="39">
        <f t="shared" ca="1" si="5"/>
        <v>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0</v>
      </c>
    </row>
    <row r="60" spans="1:13" ht="15" thickBot="1" x14ac:dyDescent="0.35">
      <c r="A60" s="16"/>
      <c r="B60" s="19"/>
      <c r="C60" s="18"/>
      <c r="D60" s="19" t="s">
        <v>18</v>
      </c>
      <c r="E60" s="24">
        <f ca="1">SUM(E3:E59)</f>
        <v>730</v>
      </c>
      <c r="F60" s="24">
        <f ca="1">SUM(F3:F59)</f>
        <v>12611</v>
      </c>
      <c r="G60" s="24">
        <f>SUM(G3:G59)</f>
        <v>0</v>
      </c>
      <c r="H60" s="24">
        <f ca="1">SUM(H3:H59)</f>
        <v>5017</v>
      </c>
      <c r="I60" s="24">
        <f>SUM(I3:I59)</f>
        <v>0</v>
      </c>
      <c r="J60" s="24">
        <f>SUM(J3:J59)</f>
        <v>0</v>
      </c>
      <c r="K60" s="24">
        <f>SUM(K3:K59)</f>
        <v>0</v>
      </c>
      <c r="L60" s="24">
        <f>SUM(L3:L59)</f>
        <v>0</v>
      </c>
      <c r="M60" s="25">
        <f ca="1">SUM(M3:M59)</f>
        <v>8324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47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3" t="s">
        <v>38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14.4" customHeight="1" x14ac:dyDescent="0.3">
      <c r="A3" s="63" t="s">
        <v>166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14.4" customHeight="1" x14ac:dyDescent="0.3">
      <c r="A4" s="63" t="s">
        <v>170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 ht="14.4" customHeight="1" x14ac:dyDescent="0.3">
      <c r="A5" s="63" t="s">
        <v>40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2" ht="14.4" customHeight="1" x14ac:dyDescent="0.3">
      <c r="A6" s="62" t="s">
        <v>42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12" ht="14.4" customHeight="1" x14ac:dyDescent="0.3">
      <c r="A7" s="62" t="s">
        <v>167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</row>
    <row r="8" spans="1:12" x14ac:dyDescent="0.3">
      <c r="A8" s="58" t="s">
        <v>12</v>
      </c>
      <c r="B8" s="58" t="s">
        <v>168</v>
      </c>
      <c r="C8" s="58" t="s">
        <v>41</v>
      </c>
      <c r="D8" s="58" t="s">
        <v>3</v>
      </c>
      <c r="E8" s="58" t="s">
        <v>4</v>
      </c>
      <c r="F8" s="58" t="s">
        <v>5</v>
      </c>
      <c r="G8" s="58" t="s">
        <v>6</v>
      </c>
      <c r="H8" s="58" t="s">
        <v>7</v>
      </c>
      <c r="I8" s="58" t="s">
        <v>8</v>
      </c>
      <c r="J8" s="58" t="s">
        <v>9</v>
      </c>
      <c r="K8" s="58" t="s">
        <v>10</v>
      </c>
      <c r="L8" s="58" t="s">
        <v>11</v>
      </c>
    </row>
    <row r="9" spans="1:12" x14ac:dyDescent="0.3">
      <c r="A9" s="59" t="s">
        <v>46</v>
      </c>
      <c r="B9" s="60">
        <v>4061797</v>
      </c>
      <c r="C9" s="59" t="s">
        <v>149</v>
      </c>
      <c r="D9" s="60">
        <v>0</v>
      </c>
      <c r="E9" s="60">
        <v>40</v>
      </c>
      <c r="F9" s="60">
        <v>0</v>
      </c>
      <c r="G9" s="60">
        <v>0</v>
      </c>
      <c r="H9" s="60">
        <v>0</v>
      </c>
      <c r="I9" s="60">
        <v>0</v>
      </c>
      <c r="J9" s="60">
        <v>0</v>
      </c>
      <c r="K9" s="60">
        <v>0</v>
      </c>
      <c r="L9" s="60">
        <v>40</v>
      </c>
    </row>
    <row r="10" spans="1:12" x14ac:dyDescent="0.3">
      <c r="A10" s="59" t="s">
        <v>46</v>
      </c>
      <c r="B10" s="60">
        <v>4061797</v>
      </c>
      <c r="C10" s="59" t="s">
        <v>148</v>
      </c>
      <c r="D10" s="60">
        <v>2</v>
      </c>
      <c r="E10" s="60">
        <v>60</v>
      </c>
      <c r="F10" s="60">
        <v>20</v>
      </c>
      <c r="G10" s="60">
        <v>2</v>
      </c>
      <c r="H10" s="60">
        <v>0</v>
      </c>
      <c r="I10" s="60">
        <v>0</v>
      </c>
      <c r="J10" s="60">
        <v>0</v>
      </c>
      <c r="K10" s="60">
        <v>0</v>
      </c>
      <c r="L10" s="60">
        <v>40</v>
      </c>
    </row>
    <row r="11" spans="1:12" x14ac:dyDescent="0.3">
      <c r="A11" s="59" t="s">
        <v>46</v>
      </c>
      <c r="B11" s="60">
        <v>4061797</v>
      </c>
      <c r="C11" s="59" t="s">
        <v>150</v>
      </c>
      <c r="D11" s="60">
        <v>1</v>
      </c>
      <c r="E11" s="60">
        <v>16</v>
      </c>
      <c r="F11" s="60">
        <v>0</v>
      </c>
      <c r="G11" s="60">
        <v>1</v>
      </c>
      <c r="H11" s="60">
        <v>0</v>
      </c>
      <c r="I11" s="60">
        <v>0</v>
      </c>
      <c r="J11" s="60">
        <v>0</v>
      </c>
      <c r="K11" s="60">
        <v>0</v>
      </c>
      <c r="L11" s="60">
        <v>16</v>
      </c>
    </row>
    <row r="12" spans="1:12" x14ac:dyDescent="0.3">
      <c r="A12" s="59" t="s">
        <v>46</v>
      </c>
      <c r="B12" s="60">
        <v>4061797</v>
      </c>
      <c r="C12" s="59" t="s">
        <v>43</v>
      </c>
      <c r="D12" s="60">
        <v>10</v>
      </c>
      <c r="E12" s="60">
        <v>0</v>
      </c>
      <c r="F12" s="60">
        <v>0</v>
      </c>
      <c r="G12" s="60">
        <v>10</v>
      </c>
      <c r="H12" s="60">
        <v>0</v>
      </c>
      <c r="I12" s="60">
        <v>0</v>
      </c>
      <c r="J12" s="60">
        <v>0</v>
      </c>
      <c r="K12" s="60">
        <v>0</v>
      </c>
      <c r="L12" s="60">
        <v>0</v>
      </c>
    </row>
    <row r="13" spans="1:12" x14ac:dyDescent="0.3">
      <c r="A13" s="59" t="s">
        <v>46</v>
      </c>
      <c r="B13" s="60">
        <v>4061797</v>
      </c>
      <c r="C13" s="59" t="s">
        <v>114</v>
      </c>
      <c r="D13" s="60">
        <v>0</v>
      </c>
      <c r="E13" s="60">
        <v>260</v>
      </c>
      <c r="F13" s="60">
        <v>0</v>
      </c>
      <c r="G13" s="60">
        <v>120</v>
      </c>
      <c r="H13" s="60">
        <v>0</v>
      </c>
      <c r="I13" s="60">
        <v>0</v>
      </c>
      <c r="J13" s="60">
        <v>0</v>
      </c>
      <c r="K13" s="60">
        <v>0</v>
      </c>
      <c r="L13" s="60">
        <v>140</v>
      </c>
    </row>
    <row r="14" spans="1:12" x14ac:dyDescent="0.3">
      <c r="A14" s="59" t="s">
        <v>46</v>
      </c>
      <c r="B14" s="60">
        <v>4061797</v>
      </c>
      <c r="C14" s="59" t="s">
        <v>116</v>
      </c>
      <c r="D14" s="60">
        <v>17</v>
      </c>
      <c r="E14" s="60">
        <v>60</v>
      </c>
      <c r="F14" s="60">
        <v>0</v>
      </c>
      <c r="G14" s="60">
        <v>64</v>
      </c>
      <c r="H14" s="60">
        <v>0</v>
      </c>
      <c r="I14" s="60">
        <v>0</v>
      </c>
      <c r="J14" s="60">
        <v>0</v>
      </c>
      <c r="K14" s="60">
        <v>0</v>
      </c>
      <c r="L14" s="60">
        <v>13</v>
      </c>
    </row>
    <row r="15" spans="1:12" x14ac:dyDescent="0.3">
      <c r="A15" s="59" t="s">
        <v>46</v>
      </c>
      <c r="B15" s="60">
        <v>4061797</v>
      </c>
      <c r="C15" s="59" t="s">
        <v>115</v>
      </c>
      <c r="D15" s="60">
        <v>30</v>
      </c>
      <c r="E15" s="60">
        <v>0</v>
      </c>
      <c r="F15" s="60">
        <v>0</v>
      </c>
      <c r="G15" s="60">
        <v>4</v>
      </c>
      <c r="H15" s="60">
        <v>0</v>
      </c>
      <c r="I15" s="60">
        <v>0</v>
      </c>
      <c r="J15" s="60">
        <v>0</v>
      </c>
      <c r="K15" s="60">
        <v>0</v>
      </c>
      <c r="L15" s="60">
        <v>26</v>
      </c>
    </row>
    <row r="16" spans="1:12" x14ac:dyDescent="0.3">
      <c r="A16" s="59" t="s">
        <v>46</v>
      </c>
      <c r="B16" s="60">
        <v>4061797</v>
      </c>
      <c r="C16" s="59" t="s">
        <v>151</v>
      </c>
      <c r="D16" s="60">
        <v>0</v>
      </c>
      <c r="E16" s="60">
        <v>260</v>
      </c>
      <c r="F16" s="60">
        <v>0</v>
      </c>
      <c r="G16" s="60">
        <v>0</v>
      </c>
      <c r="H16" s="60">
        <v>0</v>
      </c>
      <c r="I16" s="60">
        <v>0</v>
      </c>
      <c r="J16" s="60">
        <v>0</v>
      </c>
      <c r="K16" s="60">
        <v>0</v>
      </c>
      <c r="L16" s="60">
        <v>260</v>
      </c>
    </row>
    <row r="17" spans="1:12" x14ac:dyDescent="0.3">
      <c r="A17" s="59" t="s">
        <v>46</v>
      </c>
      <c r="B17" s="60">
        <v>4061797</v>
      </c>
      <c r="C17" s="59" t="s">
        <v>152</v>
      </c>
      <c r="D17" s="60">
        <v>0</v>
      </c>
      <c r="E17" s="60">
        <v>1905</v>
      </c>
      <c r="F17" s="60">
        <v>0</v>
      </c>
      <c r="G17" s="60">
        <v>1380</v>
      </c>
      <c r="H17" s="60">
        <v>0</v>
      </c>
      <c r="I17" s="60">
        <v>0</v>
      </c>
      <c r="J17" s="60">
        <v>0</v>
      </c>
      <c r="K17" s="60">
        <v>0</v>
      </c>
      <c r="L17" s="60">
        <v>525</v>
      </c>
    </row>
    <row r="18" spans="1:12" x14ac:dyDescent="0.3">
      <c r="A18" s="59" t="s">
        <v>46</v>
      </c>
      <c r="B18" s="60">
        <v>4061797</v>
      </c>
      <c r="C18" s="59" t="s">
        <v>117</v>
      </c>
      <c r="D18" s="60">
        <v>3</v>
      </c>
      <c r="E18" s="60">
        <v>0</v>
      </c>
      <c r="F18" s="60">
        <v>0</v>
      </c>
      <c r="G18" s="60">
        <v>3</v>
      </c>
      <c r="H18" s="60">
        <v>0</v>
      </c>
      <c r="I18" s="60">
        <v>0</v>
      </c>
      <c r="J18" s="60">
        <v>0</v>
      </c>
      <c r="K18" s="60">
        <v>0</v>
      </c>
      <c r="L18" s="60">
        <v>0</v>
      </c>
    </row>
    <row r="19" spans="1:12" x14ac:dyDescent="0.3">
      <c r="A19" s="59" t="s">
        <v>46</v>
      </c>
      <c r="B19" s="60">
        <v>4061797</v>
      </c>
      <c r="C19" s="59" t="s">
        <v>118</v>
      </c>
      <c r="D19" s="60">
        <v>46</v>
      </c>
      <c r="E19" s="60">
        <v>120</v>
      </c>
      <c r="F19" s="60">
        <v>120</v>
      </c>
      <c r="G19" s="60">
        <v>19</v>
      </c>
      <c r="H19" s="60">
        <v>0</v>
      </c>
      <c r="I19" s="60">
        <v>0</v>
      </c>
      <c r="J19" s="60">
        <v>0</v>
      </c>
      <c r="K19" s="60">
        <v>0</v>
      </c>
      <c r="L19" s="60">
        <v>27</v>
      </c>
    </row>
    <row r="20" spans="1:12" x14ac:dyDescent="0.3">
      <c r="A20" s="59" t="s">
        <v>46</v>
      </c>
      <c r="B20" s="60">
        <v>4061797</v>
      </c>
      <c r="C20" s="59" t="s">
        <v>120</v>
      </c>
      <c r="D20" s="60">
        <v>5</v>
      </c>
      <c r="E20" s="60">
        <v>60</v>
      </c>
      <c r="F20" s="60">
        <v>10</v>
      </c>
      <c r="G20" s="60">
        <v>52</v>
      </c>
      <c r="H20" s="60">
        <v>0</v>
      </c>
      <c r="I20" s="60">
        <v>0</v>
      </c>
      <c r="J20" s="60">
        <v>0</v>
      </c>
      <c r="K20" s="60">
        <v>0</v>
      </c>
      <c r="L20" s="60">
        <v>3</v>
      </c>
    </row>
    <row r="21" spans="1:12" x14ac:dyDescent="0.3">
      <c r="A21" s="59" t="s">
        <v>46</v>
      </c>
      <c r="B21" s="60">
        <v>4061797</v>
      </c>
      <c r="C21" s="59" t="s">
        <v>121</v>
      </c>
      <c r="D21" s="60">
        <v>0</v>
      </c>
      <c r="E21" s="60">
        <v>120</v>
      </c>
      <c r="F21" s="60">
        <v>40</v>
      </c>
      <c r="G21" s="60">
        <v>65</v>
      </c>
      <c r="H21" s="60">
        <v>0</v>
      </c>
      <c r="I21" s="60">
        <v>0</v>
      </c>
      <c r="J21" s="60">
        <v>0</v>
      </c>
      <c r="K21" s="60">
        <v>0</v>
      </c>
      <c r="L21" s="60">
        <v>15</v>
      </c>
    </row>
    <row r="22" spans="1:12" x14ac:dyDescent="0.3">
      <c r="A22" s="59" t="s">
        <v>46</v>
      </c>
      <c r="B22" s="60">
        <v>4061797</v>
      </c>
      <c r="C22" s="59" t="s">
        <v>123</v>
      </c>
      <c r="D22" s="60">
        <v>42</v>
      </c>
      <c r="E22" s="60">
        <v>50</v>
      </c>
      <c r="F22" s="60">
        <v>0</v>
      </c>
      <c r="G22" s="60">
        <v>73</v>
      </c>
      <c r="H22" s="60">
        <v>0</v>
      </c>
      <c r="I22" s="60">
        <v>0</v>
      </c>
      <c r="J22" s="60">
        <v>0</v>
      </c>
      <c r="K22" s="60">
        <v>0</v>
      </c>
      <c r="L22" s="60">
        <v>19</v>
      </c>
    </row>
    <row r="23" spans="1:12" x14ac:dyDescent="0.3">
      <c r="A23" s="59" t="s">
        <v>46</v>
      </c>
      <c r="B23" s="60">
        <v>4061797</v>
      </c>
      <c r="C23" s="59" t="s">
        <v>124</v>
      </c>
      <c r="D23" s="60">
        <v>38</v>
      </c>
      <c r="E23" s="60">
        <v>0</v>
      </c>
      <c r="F23" s="60">
        <v>0</v>
      </c>
      <c r="G23" s="60">
        <v>8</v>
      </c>
      <c r="H23" s="60">
        <v>0</v>
      </c>
      <c r="I23" s="60">
        <v>0</v>
      </c>
      <c r="J23" s="60">
        <v>0</v>
      </c>
      <c r="K23" s="60">
        <v>0</v>
      </c>
      <c r="L23" s="60">
        <v>30</v>
      </c>
    </row>
    <row r="24" spans="1:12" x14ac:dyDescent="0.3">
      <c r="A24" s="59" t="s">
        <v>46</v>
      </c>
      <c r="B24" s="60">
        <v>4061797</v>
      </c>
      <c r="C24" s="59" t="s">
        <v>126</v>
      </c>
      <c r="D24" s="60">
        <v>34</v>
      </c>
      <c r="E24" s="60">
        <v>140</v>
      </c>
      <c r="F24" s="60">
        <v>40</v>
      </c>
      <c r="G24" s="60">
        <v>91</v>
      </c>
      <c r="H24" s="60">
        <v>0</v>
      </c>
      <c r="I24" s="60">
        <v>0</v>
      </c>
      <c r="J24" s="60">
        <v>0</v>
      </c>
      <c r="K24" s="60">
        <v>0</v>
      </c>
      <c r="L24" s="60">
        <v>43</v>
      </c>
    </row>
    <row r="25" spans="1:12" x14ac:dyDescent="0.3">
      <c r="A25" s="59" t="s">
        <v>46</v>
      </c>
      <c r="B25" s="60">
        <v>4061797</v>
      </c>
      <c r="C25" s="59" t="s">
        <v>128</v>
      </c>
      <c r="D25" s="60">
        <v>20</v>
      </c>
      <c r="E25" s="60">
        <v>0</v>
      </c>
      <c r="F25" s="60">
        <v>0</v>
      </c>
      <c r="G25" s="60">
        <v>11</v>
      </c>
      <c r="H25" s="60">
        <v>0</v>
      </c>
      <c r="I25" s="60">
        <v>0</v>
      </c>
      <c r="J25" s="60">
        <v>0</v>
      </c>
      <c r="K25" s="60">
        <v>0</v>
      </c>
      <c r="L25" s="60">
        <v>9</v>
      </c>
    </row>
    <row r="26" spans="1:12" x14ac:dyDescent="0.3">
      <c r="A26" s="59" t="s">
        <v>46</v>
      </c>
      <c r="B26" s="60">
        <v>4061797</v>
      </c>
      <c r="C26" s="59" t="s">
        <v>129</v>
      </c>
      <c r="D26" s="60">
        <v>16</v>
      </c>
      <c r="E26" s="60">
        <v>120</v>
      </c>
      <c r="F26" s="60">
        <v>0</v>
      </c>
      <c r="G26" s="60">
        <v>131</v>
      </c>
      <c r="H26" s="60">
        <v>0</v>
      </c>
      <c r="I26" s="60">
        <v>0</v>
      </c>
      <c r="J26" s="60">
        <v>0</v>
      </c>
      <c r="K26" s="60">
        <v>0</v>
      </c>
      <c r="L26" s="60">
        <v>5</v>
      </c>
    </row>
    <row r="27" spans="1:12" x14ac:dyDescent="0.3">
      <c r="A27" s="59" t="s">
        <v>46</v>
      </c>
      <c r="B27" s="60">
        <v>4061797</v>
      </c>
      <c r="C27" s="59" t="s">
        <v>130</v>
      </c>
      <c r="D27" s="60">
        <v>36</v>
      </c>
      <c r="E27" s="60">
        <v>50</v>
      </c>
      <c r="F27" s="60">
        <v>50</v>
      </c>
      <c r="G27" s="60">
        <v>31</v>
      </c>
      <c r="H27" s="60">
        <v>0</v>
      </c>
      <c r="I27" s="60">
        <v>0</v>
      </c>
      <c r="J27" s="60">
        <v>0</v>
      </c>
      <c r="K27" s="60">
        <v>0</v>
      </c>
      <c r="L27" s="60">
        <v>5</v>
      </c>
    </row>
    <row r="28" spans="1:12" x14ac:dyDescent="0.3">
      <c r="A28" s="59" t="s">
        <v>46</v>
      </c>
      <c r="B28" s="60">
        <v>4061797</v>
      </c>
      <c r="C28" s="59" t="s">
        <v>135</v>
      </c>
      <c r="D28" s="60">
        <v>0</v>
      </c>
      <c r="E28" s="60">
        <v>200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60">
        <v>200</v>
      </c>
    </row>
    <row r="29" spans="1:12" x14ac:dyDescent="0.3">
      <c r="A29" s="59" t="s">
        <v>46</v>
      </c>
      <c r="B29" s="60">
        <v>4061797</v>
      </c>
      <c r="C29" s="59" t="s">
        <v>157</v>
      </c>
      <c r="D29" s="60">
        <v>0</v>
      </c>
      <c r="E29" s="60">
        <v>60</v>
      </c>
      <c r="F29" s="60">
        <v>0</v>
      </c>
      <c r="G29" s="60">
        <v>5</v>
      </c>
      <c r="H29" s="60">
        <v>0</v>
      </c>
      <c r="I29" s="60">
        <v>0</v>
      </c>
      <c r="J29" s="60">
        <v>0</v>
      </c>
      <c r="K29" s="60">
        <v>0</v>
      </c>
      <c r="L29" s="60">
        <v>55</v>
      </c>
    </row>
    <row r="30" spans="1:12" x14ac:dyDescent="0.3">
      <c r="A30" s="59" t="s">
        <v>46</v>
      </c>
      <c r="B30" s="60">
        <v>4061797</v>
      </c>
      <c r="C30" s="59" t="s">
        <v>134</v>
      </c>
      <c r="D30" s="60">
        <v>199</v>
      </c>
      <c r="E30" s="60">
        <v>1400</v>
      </c>
      <c r="F30" s="60">
        <v>50</v>
      </c>
      <c r="G30" s="60">
        <v>372</v>
      </c>
      <c r="H30" s="60">
        <v>0</v>
      </c>
      <c r="I30" s="60">
        <v>0</v>
      </c>
      <c r="J30" s="60">
        <v>0</v>
      </c>
      <c r="K30" s="60">
        <v>0</v>
      </c>
      <c r="L30" s="60">
        <v>1177</v>
      </c>
    </row>
    <row r="31" spans="1:12" x14ac:dyDescent="0.3">
      <c r="A31" s="59" t="s">
        <v>46</v>
      </c>
      <c r="B31" s="60">
        <v>4061797</v>
      </c>
      <c r="C31" s="59" t="s">
        <v>158</v>
      </c>
      <c r="D31" s="60">
        <v>0</v>
      </c>
      <c r="E31" s="60">
        <v>625</v>
      </c>
      <c r="F31" s="60">
        <v>0</v>
      </c>
      <c r="G31" s="60">
        <v>492</v>
      </c>
      <c r="H31" s="60">
        <v>0</v>
      </c>
      <c r="I31" s="60">
        <v>0</v>
      </c>
      <c r="J31" s="60">
        <v>0</v>
      </c>
      <c r="K31" s="60">
        <v>0</v>
      </c>
      <c r="L31" s="60">
        <v>133</v>
      </c>
    </row>
    <row r="32" spans="1:12" x14ac:dyDescent="0.3">
      <c r="A32" s="59" t="s">
        <v>46</v>
      </c>
      <c r="B32" s="60">
        <v>4061797</v>
      </c>
      <c r="C32" s="59" t="s">
        <v>159</v>
      </c>
      <c r="D32" s="60">
        <v>0</v>
      </c>
      <c r="E32" s="60">
        <v>10</v>
      </c>
      <c r="F32" s="60">
        <v>0</v>
      </c>
      <c r="G32" s="60">
        <v>0</v>
      </c>
      <c r="H32" s="60">
        <v>0</v>
      </c>
      <c r="I32" s="60">
        <v>0</v>
      </c>
      <c r="J32" s="60">
        <v>0</v>
      </c>
      <c r="K32" s="60">
        <v>0</v>
      </c>
      <c r="L32" s="60">
        <v>10</v>
      </c>
    </row>
    <row r="33" spans="1:12" x14ac:dyDescent="0.3">
      <c r="A33" s="59" t="s">
        <v>46</v>
      </c>
      <c r="B33" s="60">
        <v>4061797</v>
      </c>
      <c r="C33" s="59" t="s">
        <v>160</v>
      </c>
      <c r="D33" s="60">
        <v>0</v>
      </c>
      <c r="E33" s="60">
        <v>40</v>
      </c>
      <c r="F33" s="60">
        <v>0</v>
      </c>
      <c r="G33" s="60">
        <v>2</v>
      </c>
      <c r="H33" s="60">
        <v>0</v>
      </c>
      <c r="I33" s="60">
        <v>0</v>
      </c>
      <c r="J33" s="60">
        <v>0</v>
      </c>
      <c r="K33" s="60">
        <v>0</v>
      </c>
      <c r="L33" s="60">
        <v>38</v>
      </c>
    </row>
    <row r="34" spans="1:12" x14ac:dyDescent="0.3">
      <c r="A34" s="59" t="s">
        <v>46</v>
      </c>
      <c r="B34" s="60">
        <v>4061797</v>
      </c>
      <c r="C34" s="59" t="s">
        <v>163</v>
      </c>
      <c r="D34" s="60">
        <v>4</v>
      </c>
      <c r="E34" s="60">
        <v>100</v>
      </c>
      <c r="F34" s="60">
        <v>0</v>
      </c>
      <c r="G34" s="60">
        <v>80</v>
      </c>
      <c r="H34" s="60">
        <v>0</v>
      </c>
      <c r="I34" s="60">
        <v>0</v>
      </c>
      <c r="J34" s="60">
        <v>0</v>
      </c>
      <c r="K34" s="60">
        <v>0</v>
      </c>
      <c r="L34" s="60">
        <v>24</v>
      </c>
    </row>
    <row r="35" spans="1:12" x14ac:dyDescent="0.3">
      <c r="A35" s="59" t="s">
        <v>46</v>
      </c>
      <c r="B35" s="60">
        <v>4061797</v>
      </c>
      <c r="C35" s="59" t="s">
        <v>162</v>
      </c>
      <c r="D35" s="60">
        <v>3</v>
      </c>
      <c r="E35" s="60">
        <v>0</v>
      </c>
      <c r="F35" s="60">
        <v>0</v>
      </c>
      <c r="G35" s="60">
        <v>0</v>
      </c>
      <c r="H35" s="60">
        <v>0</v>
      </c>
      <c r="I35" s="60">
        <v>0</v>
      </c>
      <c r="J35" s="60">
        <v>0</v>
      </c>
      <c r="K35" s="60">
        <v>0</v>
      </c>
      <c r="L35" s="60">
        <v>3</v>
      </c>
    </row>
    <row r="36" spans="1:12" x14ac:dyDescent="0.3">
      <c r="A36" s="59" t="s">
        <v>46</v>
      </c>
      <c r="B36" s="60">
        <v>4061797</v>
      </c>
      <c r="C36" s="59" t="s">
        <v>161</v>
      </c>
      <c r="D36" s="60">
        <v>0</v>
      </c>
      <c r="E36" s="60">
        <v>50</v>
      </c>
      <c r="F36" s="60">
        <v>0</v>
      </c>
      <c r="G36" s="60">
        <v>50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</row>
    <row r="37" spans="1:12" x14ac:dyDescent="0.3">
      <c r="A37" s="59" t="s">
        <v>46</v>
      </c>
      <c r="B37" s="60">
        <v>4061797</v>
      </c>
      <c r="C37" s="59" t="s">
        <v>136</v>
      </c>
      <c r="D37" s="60">
        <v>0</v>
      </c>
      <c r="E37" s="60">
        <v>2000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2000</v>
      </c>
    </row>
    <row r="38" spans="1:12" x14ac:dyDescent="0.3">
      <c r="A38" s="59" t="s">
        <v>46</v>
      </c>
      <c r="B38" s="60">
        <v>4061797</v>
      </c>
      <c r="C38" s="59" t="s">
        <v>140</v>
      </c>
      <c r="D38" s="60">
        <v>21</v>
      </c>
      <c r="E38" s="60">
        <v>125</v>
      </c>
      <c r="F38" s="60">
        <v>0</v>
      </c>
      <c r="G38" s="60">
        <v>50</v>
      </c>
      <c r="H38" s="60">
        <v>0</v>
      </c>
      <c r="I38" s="60">
        <v>0</v>
      </c>
      <c r="J38" s="60">
        <v>0</v>
      </c>
      <c r="K38" s="60">
        <v>0</v>
      </c>
      <c r="L38" s="60">
        <v>96</v>
      </c>
    </row>
    <row r="39" spans="1:12" x14ac:dyDescent="0.3">
      <c r="A39" s="59" t="s">
        <v>46</v>
      </c>
      <c r="B39" s="60">
        <v>4061797</v>
      </c>
      <c r="C39" s="59" t="s">
        <v>141</v>
      </c>
      <c r="D39" s="60">
        <v>52</v>
      </c>
      <c r="E39" s="60">
        <v>0</v>
      </c>
      <c r="F39" s="60">
        <v>0</v>
      </c>
      <c r="G39" s="60">
        <v>33</v>
      </c>
      <c r="H39" s="60">
        <v>0</v>
      </c>
      <c r="I39" s="60">
        <v>0</v>
      </c>
      <c r="J39" s="60">
        <v>0</v>
      </c>
      <c r="K39" s="60">
        <v>0</v>
      </c>
      <c r="L39" s="60">
        <v>19</v>
      </c>
    </row>
    <row r="40" spans="1:12" x14ac:dyDescent="0.3">
      <c r="A40" s="59" t="s">
        <v>46</v>
      </c>
      <c r="B40" s="60">
        <v>4061797</v>
      </c>
      <c r="C40" s="59" t="s">
        <v>143</v>
      </c>
      <c r="D40" s="60">
        <v>0</v>
      </c>
      <c r="E40" s="60">
        <v>30</v>
      </c>
      <c r="F40" s="60">
        <v>20</v>
      </c>
      <c r="G40" s="60">
        <v>3</v>
      </c>
      <c r="H40" s="60">
        <v>0</v>
      </c>
      <c r="I40" s="60">
        <v>0</v>
      </c>
      <c r="J40" s="60">
        <v>0</v>
      </c>
      <c r="K40" s="60">
        <v>0</v>
      </c>
      <c r="L40" s="60">
        <v>7</v>
      </c>
    </row>
    <row r="41" spans="1:12" x14ac:dyDescent="0.3">
      <c r="A41" s="59" t="s">
        <v>46</v>
      </c>
      <c r="B41" s="60">
        <v>4061797</v>
      </c>
      <c r="C41" s="59" t="s">
        <v>145</v>
      </c>
      <c r="D41" s="60">
        <v>0</v>
      </c>
      <c r="E41" s="60">
        <v>40</v>
      </c>
      <c r="F41" s="60">
        <v>20</v>
      </c>
      <c r="G41" s="60">
        <v>7</v>
      </c>
      <c r="H41" s="60">
        <v>0</v>
      </c>
      <c r="I41" s="60">
        <v>0</v>
      </c>
      <c r="J41" s="60">
        <v>0</v>
      </c>
      <c r="K41" s="60">
        <v>0</v>
      </c>
      <c r="L41" s="60">
        <v>13</v>
      </c>
    </row>
    <row r="42" spans="1:12" x14ac:dyDescent="0.3">
      <c r="A42" s="59" t="s">
        <v>46</v>
      </c>
      <c r="B42" s="60">
        <v>4061797</v>
      </c>
      <c r="C42" s="59" t="s">
        <v>144</v>
      </c>
      <c r="D42" s="60">
        <v>0</v>
      </c>
      <c r="E42" s="60">
        <v>40</v>
      </c>
      <c r="F42" s="60">
        <v>0</v>
      </c>
      <c r="G42" s="60">
        <v>6</v>
      </c>
      <c r="H42" s="60">
        <v>0</v>
      </c>
      <c r="I42" s="60">
        <v>0</v>
      </c>
      <c r="J42" s="60">
        <v>0</v>
      </c>
      <c r="K42" s="60">
        <v>0</v>
      </c>
      <c r="L42" s="60">
        <v>34</v>
      </c>
    </row>
    <row r="43" spans="1:12" x14ac:dyDescent="0.3">
      <c r="A43" s="59" t="s">
        <v>46</v>
      </c>
      <c r="B43" s="60">
        <v>4061797</v>
      </c>
      <c r="C43" s="59" t="s">
        <v>142</v>
      </c>
      <c r="D43" s="60">
        <v>98</v>
      </c>
      <c r="E43" s="60">
        <v>950</v>
      </c>
      <c r="F43" s="60">
        <v>250</v>
      </c>
      <c r="G43" s="60">
        <v>533</v>
      </c>
      <c r="H43" s="60">
        <v>0</v>
      </c>
      <c r="I43" s="60">
        <v>0</v>
      </c>
      <c r="J43" s="60">
        <v>0</v>
      </c>
      <c r="K43" s="60">
        <v>0</v>
      </c>
      <c r="L43" s="60">
        <v>265</v>
      </c>
    </row>
    <row r="44" spans="1:12" x14ac:dyDescent="0.3">
      <c r="A44" s="59" t="s">
        <v>46</v>
      </c>
      <c r="B44" s="60">
        <v>4061797</v>
      </c>
      <c r="C44" s="59" t="s">
        <v>164</v>
      </c>
      <c r="D44" s="60">
        <v>19</v>
      </c>
      <c r="E44" s="60">
        <v>4000</v>
      </c>
      <c r="F44" s="60">
        <v>0</v>
      </c>
      <c r="G44" s="60">
        <v>1015</v>
      </c>
      <c r="H44" s="60">
        <v>10</v>
      </c>
      <c r="I44" s="60">
        <v>0</v>
      </c>
      <c r="J44" s="60">
        <v>0</v>
      </c>
      <c r="K44" s="60">
        <v>0</v>
      </c>
      <c r="L44" s="60">
        <v>3014</v>
      </c>
    </row>
    <row r="45" spans="1:12" x14ac:dyDescent="0.3">
      <c r="A45" s="59" t="s">
        <v>46</v>
      </c>
      <c r="B45" s="60">
        <v>4061797</v>
      </c>
      <c r="C45" s="59" t="s">
        <v>119</v>
      </c>
      <c r="D45" s="60">
        <v>14</v>
      </c>
      <c r="E45" s="60">
        <v>400</v>
      </c>
      <c r="F45" s="60">
        <v>100</v>
      </c>
      <c r="G45" s="60">
        <v>294</v>
      </c>
      <c r="H45" s="60">
        <v>0</v>
      </c>
      <c r="I45" s="60">
        <v>0</v>
      </c>
      <c r="J45" s="60">
        <v>0</v>
      </c>
      <c r="K45" s="60">
        <v>0</v>
      </c>
      <c r="L45" s="60">
        <v>20</v>
      </c>
    </row>
    <row r="46" spans="1:12" x14ac:dyDescent="0.3">
      <c r="A46" s="59" t="s">
        <v>46</v>
      </c>
      <c r="B46" s="60">
        <v>4061797</v>
      </c>
      <c r="C46" s="59" t="s">
        <v>122</v>
      </c>
      <c r="D46" s="60">
        <v>20</v>
      </c>
      <c r="E46" s="60">
        <v>0</v>
      </c>
      <c r="F46" s="60">
        <v>0</v>
      </c>
      <c r="G46" s="60">
        <v>20</v>
      </c>
      <c r="H46" s="60">
        <v>0</v>
      </c>
      <c r="I46" s="60">
        <v>0</v>
      </c>
      <c r="J46" s="60">
        <v>0</v>
      </c>
      <c r="K46" s="60">
        <v>0</v>
      </c>
      <c r="L46" s="60">
        <v>0</v>
      </c>
    </row>
    <row r="47" spans="1:12" x14ac:dyDescent="0.3">
      <c r="A47" s="80" t="s">
        <v>169</v>
      </c>
      <c r="B47" s="59"/>
      <c r="C47" s="59"/>
      <c r="D47" s="60">
        <v>730</v>
      </c>
      <c r="E47" s="60">
        <v>13331</v>
      </c>
      <c r="F47" s="60">
        <v>720</v>
      </c>
      <c r="G47" s="60">
        <v>5027</v>
      </c>
      <c r="H47" s="60">
        <v>10</v>
      </c>
      <c r="I47" s="60">
        <v>0</v>
      </c>
      <c r="J47" s="60">
        <v>0</v>
      </c>
      <c r="K47" s="60">
        <v>0</v>
      </c>
      <c r="L47" s="60">
        <v>8324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57"/>
  <sheetViews>
    <sheetView workbookViewId="0">
      <selection activeCell="B1" sqref="B1"/>
    </sheetView>
  </sheetViews>
  <sheetFormatPr defaultRowHeight="14.4" x14ac:dyDescent="0.3"/>
  <sheetData>
    <row r="1" spans="1:3" x14ac:dyDescent="0.3">
      <c r="A1" t="s">
        <v>149</v>
      </c>
      <c r="B1">
        <f>VLOOKUP(A1,'[2]Product Master Sheet'!$B$2:$F$506,5,0)</f>
        <v>19</v>
      </c>
      <c r="C1">
        <v>0</v>
      </c>
    </row>
    <row r="2" spans="1:3" x14ac:dyDescent="0.3">
      <c r="A2" t="s">
        <v>148</v>
      </c>
      <c r="B2">
        <f>VLOOKUP(A2,'[2]Product Master Sheet'!$B$2:$F$506,5,0)</f>
        <v>20</v>
      </c>
      <c r="C2">
        <v>2</v>
      </c>
    </row>
    <row r="3" spans="1:3" x14ac:dyDescent="0.3">
      <c r="A3" t="s">
        <v>150</v>
      </c>
      <c r="B3">
        <f>VLOOKUP(A3,'[2]Product Master Sheet'!$B$2:$F$506,5,0)</f>
        <v>23</v>
      </c>
      <c r="C3">
        <v>1</v>
      </c>
    </row>
    <row r="4" spans="1:3" x14ac:dyDescent="0.3">
      <c r="A4" t="s">
        <v>43</v>
      </c>
      <c r="B4">
        <f>VLOOKUP(A4,'[2]Product Master Sheet'!$B$2:$F$506,5,0)</f>
        <v>39</v>
      </c>
      <c r="C4">
        <v>10</v>
      </c>
    </row>
    <row r="5" spans="1:3" x14ac:dyDescent="0.3">
      <c r="A5" t="s">
        <v>114</v>
      </c>
      <c r="B5">
        <f>VLOOKUP(A5,'[2]Product Master Sheet'!$B$2:$F$506,5,0)</f>
        <v>42</v>
      </c>
      <c r="C5">
        <v>0</v>
      </c>
    </row>
    <row r="6" spans="1:3" x14ac:dyDescent="0.3">
      <c r="A6" t="s">
        <v>116</v>
      </c>
      <c r="B6">
        <f>VLOOKUP(A6,'[2]Product Master Sheet'!$B$2:$F$506,5,0)</f>
        <v>43</v>
      </c>
      <c r="C6">
        <v>17</v>
      </c>
    </row>
    <row r="7" spans="1:3" x14ac:dyDescent="0.3">
      <c r="A7" t="s">
        <v>115</v>
      </c>
      <c r="B7">
        <f>VLOOKUP(A7,'[2]Product Master Sheet'!$B$2:$F$506,5,0)</f>
        <v>44</v>
      </c>
      <c r="C7">
        <v>30</v>
      </c>
    </row>
    <row r="8" spans="1:3" x14ac:dyDescent="0.3">
      <c r="A8" t="s">
        <v>151</v>
      </c>
      <c r="B8">
        <f>VLOOKUP(A8,'[2]Product Master Sheet'!$B$2:$F$506,5,0)</f>
        <v>62</v>
      </c>
      <c r="C8">
        <v>0</v>
      </c>
    </row>
    <row r="9" spans="1:3" x14ac:dyDescent="0.3">
      <c r="A9" t="s">
        <v>152</v>
      </c>
      <c r="B9">
        <f>VLOOKUP(A9,'[2]Product Master Sheet'!$B$2:$F$506,5,0)</f>
        <v>103</v>
      </c>
      <c r="C9">
        <v>0</v>
      </c>
    </row>
    <row r="10" spans="1:3" x14ac:dyDescent="0.3">
      <c r="A10" t="s">
        <v>117</v>
      </c>
      <c r="B10">
        <f>VLOOKUP(A10,'[2]Product Master Sheet'!$B$2:$F$506,5,0)</f>
        <v>111</v>
      </c>
      <c r="C10">
        <v>3</v>
      </c>
    </row>
    <row r="11" spans="1:3" x14ac:dyDescent="0.3">
      <c r="A11" t="s">
        <v>118</v>
      </c>
      <c r="B11">
        <f>VLOOKUP(A11,'[2]Product Master Sheet'!$B$2:$F$506,5,0)</f>
        <v>122</v>
      </c>
      <c r="C11">
        <v>46</v>
      </c>
    </row>
    <row r="12" spans="1:3" x14ac:dyDescent="0.3">
      <c r="A12" t="s">
        <v>120</v>
      </c>
      <c r="B12">
        <f>VLOOKUP(A12,'[2]Product Master Sheet'!$B$2:$F$506,5,0)</f>
        <v>124</v>
      </c>
      <c r="C12">
        <v>5</v>
      </c>
    </row>
    <row r="13" spans="1:3" x14ac:dyDescent="0.3">
      <c r="A13" t="s">
        <v>121</v>
      </c>
      <c r="B13">
        <f>VLOOKUP(A13,'[2]Product Master Sheet'!$B$2:$F$506,5,0)</f>
        <v>126</v>
      </c>
      <c r="C13">
        <v>0</v>
      </c>
    </row>
    <row r="14" spans="1:3" x14ac:dyDescent="0.3">
      <c r="A14" t="s">
        <v>123</v>
      </c>
      <c r="B14">
        <f>VLOOKUP(A14,'[2]Product Master Sheet'!$B$2:$F$506,5,0)</f>
        <v>138</v>
      </c>
      <c r="C14">
        <v>42</v>
      </c>
    </row>
    <row r="15" spans="1:3" x14ac:dyDescent="0.3">
      <c r="A15" t="s">
        <v>124</v>
      </c>
      <c r="B15">
        <f>VLOOKUP(A15,'[2]Product Master Sheet'!$B$2:$F$506,5,0)</f>
        <v>144</v>
      </c>
      <c r="C15">
        <v>38</v>
      </c>
    </row>
    <row r="16" spans="1:3" x14ac:dyDescent="0.3">
      <c r="A16" t="s">
        <v>126</v>
      </c>
      <c r="B16">
        <f>VLOOKUP(A16,'[2]Product Master Sheet'!$B$2:$F$506,5,0)</f>
        <v>162</v>
      </c>
      <c r="C16">
        <v>34</v>
      </c>
    </row>
    <row r="17" spans="1:3" x14ac:dyDescent="0.3">
      <c r="A17" t="s">
        <v>128</v>
      </c>
      <c r="B17">
        <f>VLOOKUP(A17,'[2]Product Master Sheet'!$B$2:$F$506,5,0)</f>
        <v>163</v>
      </c>
      <c r="C17">
        <v>20</v>
      </c>
    </row>
    <row r="18" spans="1:3" x14ac:dyDescent="0.3">
      <c r="A18" t="s">
        <v>129</v>
      </c>
      <c r="B18">
        <f>VLOOKUP(A18,'[2]Product Master Sheet'!$B$2:$F$506,5,0)</f>
        <v>177</v>
      </c>
      <c r="C18">
        <v>16</v>
      </c>
    </row>
    <row r="19" spans="1:3" x14ac:dyDescent="0.3">
      <c r="A19" t="s">
        <v>130</v>
      </c>
      <c r="B19">
        <f>VLOOKUP(A19,'[2]Product Master Sheet'!$B$2:$F$506,5,0)</f>
        <v>182</v>
      </c>
      <c r="C19">
        <v>36</v>
      </c>
    </row>
    <row r="20" spans="1:3" x14ac:dyDescent="0.3">
      <c r="A20" t="s">
        <v>135</v>
      </c>
      <c r="B20">
        <f>VLOOKUP(A20,'[2]Product Master Sheet'!$B$2:$F$506,5,0)</f>
        <v>215</v>
      </c>
      <c r="C20">
        <v>0</v>
      </c>
    </row>
    <row r="21" spans="1:3" x14ac:dyDescent="0.3">
      <c r="A21" t="s">
        <v>157</v>
      </c>
      <c r="B21">
        <f>VLOOKUP(A21,'[2]Product Master Sheet'!$B$2:$F$506,5,0)</f>
        <v>217</v>
      </c>
      <c r="C21">
        <v>0</v>
      </c>
    </row>
    <row r="22" spans="1:3" x14ac:dyDescent="0.3">
      <c r="A22" t="s">
        <v>134</v>
      </c>
      <c r="B22">
        <f>VLOOKUP(A22,'[2]Product Master Sheet'!$B$2:$F$506,5,0)</f>
        <v>219</v>
      </c>
      <c r="C22">
        <v>199</v>
      </c>
    </row>
    <row r="23" spans="1:3" x14ac:dyDescent="0.3">
      <c r="A23" t="s">
        <v>158</v>
      </c>
      <c r="B23">
        <f>VLOOKUP(A23,'[2]Product Master Sheet'!$B$2:$F$506,5,0)</f>
        <v>221</v>
      </c>
      <c r="C23">
        <v>0</v>
      </c>
    </row>
    <row r="24" spans="1:3" x14ac:dyDescent="0.3">
      <c r="A24" t="s">
        <v>159</v>
      </c>
      <c r="B24">
        <f>VLOOKUP(A24,'[2]Product Master Sheet'!$B$2:$F$506,5,0)</f>
        <v>266</v>
      </c>
      <c r="C24">
        <v>0</v>
      </c>
    </row>
    <row r="25" spans="1:3" x14ac:dyDescent="0.3">
      <c r="A25" t="s">
        <v>160</v>
      </c>
      <c r="B25">
        <f>VLOOKUP(A25,'[2]Product Master Sheet'!$B$2:$F$506,5,0)</f>
        <v>268</v>
      </c>
      <c r="C25">
        <v>0</v>
      </c>
    </row>
    <row r="26" spans="1:3" x14ac:dyDescent="0.3">
      <c r="A26" t="s">
        <v>163</v>
      </c>
      <c r="B26">
        <f>VLOOKUP(A26,'[2]Product Master Sheet'!$B$2:$F$506,5,0)</f>
        <v>319</v>
      </c>
      <c r="C26">
        <v>4</v>
      </c>
    </row>
    <row r="27" spans="1:3" x14ac:dyDescent="0.3">
      <c r="A27" t="s">
        <v>161</v>
      </c>
      <c r="B27">
        <f>VLOOKUP(A27,'[2]Product Master Sheet'!$B$2:$F$506,5,0)</f>
        <v>323</v>
      </c>
      <c r="C27">
        <v>0</v>
      </c>
    </row>
    <row r="28" spans="1:3" x14ac:dyDescent="0.3">
      <c r="A28" t="s">
        <v>136</v>
      </c>
      <c r="B28">
        <f>VLOOKUP(A28,'[2]Product Master Sheet'!$B$2:$F$506,5,0)</f>
        <v>335</v>
      </c>
      <c r="C28">
        <v>0</v>
      </c>
    </row>
    <row r="29" spans="1:3" x14ac:dyDescent="0.3">
      <c r="A29" t="s">
        <v>140</v>
      </c>
      <c r="B29">
        <f>VLOOKUP(A29,'[2]Product Master Sheet'!$B$2:$F$506,5,0)</f>
        <v>339</v>
      </c>
      <c r="C29">
        <v>21</v>
      </c>
    </row>
    <row r="30" spans="1:3" x14ac:dyDescent="0.3">
      <c r="A30" t="s">
        <v>141</v>
      </c>
      <c r="B30">
        <f>VLOOKUP(A30,'[2]Product Master Sheet'!$B$2:$F$506,5,0)</f>
        <v>353</v>
      </c>
      <c r="C30">
        <v>52</v>
      </c>
    </row>
    <row r="31" spans="1:3" x14ac:dyDescent="0.3">
      <c r="A31" t="s">
        <v>143</v>
      </c>
      <c r="B31">
        <f>VLOOKUP(A31,'[2]Product Master Sheet'!$B$2:$F$506,5,0)</f>
        <v>365</v>
      </c>
      <c r="C31">
        <v>0</v>
      </c>
    </row>
    <row r="32" spans="1:3" x14ac:dyDescent="0.3">
      <c r="A32" t="s">
        <v>145</v>
      </c>
      <c r="B32">
        <f>VLOOKUP(A32,'[2]Product Master Sheet'!$B$2:$F$506,5,0)</f>
        <v>366</v>
      </c>
      <c r="C32">
        <v>0</v>
      </c>
    </row>
    <row r="33" spans="1:3" x14ac:dyDescent="0.3">
      <c r="A33" t="s">
        <v>144</v>
      </c>
      <c r="B33">
        <f>VLOOKUP(A33,'[2]Product Master Sheet'!$B$2:$F$506,5,0)</f>
        <v>368</v>
      </c>
      <c r="C33">
        <v>0</v>
      </c>
    </row>
    <row r="34" spans="1:3" x14ac:dyDescent="0.3">
      <c r="A34" t="s">
        <v>142</v>
      </c>
      <c r="B34">
        <f>VLOOKUP(A34,'[2]Product Master Sheet'!$B$2:$F$506,5,0)</f>
        <v>370</v>
      </c>
      <c r="C34">
        <v>98</v>
      </c>
    </row>
    <row r="35" spans="1:3" x14ac:dyDescent="0.3">
      <c r="A35" t="s">
        <v>164</v>
      </c>
      <c r="B35">
        <f>VLOOKUP(A35,'[2]Product Master Sheet'!$B$2:$F$506,5,0)</f>
        <v>374</v>
      </c>
      <c r="C35">
        <v>19</v>
      </c>
    </row>
    <row r="36" spans="1:3" x14ac:dyDescent="0.3">
      <c r="A36" t="s">
        <v>119</v>
      </c>
      <c r="B36">
        <f>VLOOKUP(A36,'[2]Product Master Sheet'!$B$2:$F$506,5,0)</f>
        <v>928</v>
      </c>
      <c r="C36">
        <v>14</v>
      </c>
    </row>
    <row r="37" spans="1:3" x14ac:dyDescent="0.3">
      <c r="A37" t="s">
        <v>122</v>
      </c>
      <c r="B37">
        <f>VLOOKUP(A37,'[2]Product Master Sheet'!$B$2:$F$506,5,0)</f>
        <v>927</v>
      </c>
      <c r="C37">
        <v>20</v>
      </c>
    </row>
    <row r="38" spans="1:3" x14ac:dyDescent="0.3">
      <c r="A38" t="s">
        <v>31</v>
      </c>
      <c r="B38">
        <f>VLOOKUP(A38,'[2]Product Master Sheet'!$B$2:$F$506,5,0)</f>
        <v>33</v>
      </c>
      <c r="C38">
        <v>0</v>
      </c>
    </row>
    <row r="39" spans="1:3" x14ac:dyDescent="0.3">
      <c r="A39" t="s">
        <v>33</v>
      </c>
      <c r="B39">
        <f>VLOOKUP(A39,'[2]Product Master Sheet'!$B$2:$F$506,5,0)</f>
        <v>34</v>
      </c>
      <c r="C39">
        <v>0</v>
      </c>
    </row>
    <row r="40" spans="1:3" x14ac:dyDescent="0.3">
      <c r="A40" t="s">
        <v>112</v>
      </c>
      <c r="B40">
        <f>VLOOKUP(A40,'[2]Product Master Sheet'!$B$2:$F$506,5,0)</f>
        <v>41</v>
      </c>
      <c r="C40">
        <v>0</v>
      </c>
    </row>
    <row r="41" spans="1:3" x14ac:dyDescent="0.3">
      <c r="A41" t="s">
        <v>113</v>
      </c>
      <c r="B41">
        <f>VLOOKUP(A41,'[2]Product Master Sheet'!$B$2:$F$506,5,0)</f>
        <v>40</v>
      </c>
      <c r="C41">
        <v>0</v>
      </c>
    </row>
    <row r="42" spans="1:3" x14ac:dyDescent="0.3">
      <c r="A42" t="s">
        <v>125</v>
      </c>
      <c r="B42">
        <f>VLOOKUP(A42,'[2]Product Master Sheet'!$B$2:$F$506,5,0)</f>
        <v>146</v>
      </c>
      <c r="C42">
        <v>0</v>
      </c>
    </row>
    <row r="43" spans="1:3" x14ac:dyDescent="0.3">
      <c r="A43" t="s">
        <v>127</v>
      </c>
      <c r="B43">
        <f>VLOOKUP(A43,'[2]Product Master Sheet'!$B$2:$F$506,5,0)</f>
        <v>164</v>
      </c>
      <c r="C43">
        <v>0</v>
      </c>
    </row>
    <row r="44" spans="1:3" x14ac:dyDescent="0.3">
      <c r="A44" t="s">
        <v>131</v>
      </c>
      <c r="B44">
        <f>VLOOKUP(A44,'[2]Product Master Sheet'!$B$2:$F$506,5,0)</f>
        <v>186</v>
      </c>
      <c r="C44">
        <v>0</v>
      </c>
    </row>
    <row r="45" spans="1:3" x14ac:dyDescent="0.3">
      <c r="A45" t="s">
        <v>132</v>
      </c>
      <c r="B45">
        <f>VLOOKUP(A45,'[2]Product Master Sheet'!$B$2:$F$506,5,0)</f>
        <v>189</v>
      </c>
      <c r="C45">
        <v>0</v>
      </c>
    </row>
    <row r="46" spans="1:3" x14ac:dyDescent="0.3">
      <c r="A46" t="s">
        <v>133</v>
      </c>
      <c r="B46">
        <f>VLOOKUP(A46,'[2]Product Master Sheet'!$B$2:$F$506,5,0)</f>
        <v>205</v>
      </c>
      <c r="C46">
        <v>0</v>
      </c>
    </row>
    <row r="47" spans="1:3" x14ac:dyDescent="0.3">
      <c r="A47" t="s">
        <v>137</v>
      </c>
      <c r="B47">
        <f>VLOOKUP(A47,'[2]Product Master Sheet'!$B$2:$F$506,5,0)</f>
        <v>324</v>
      </c>
      <c r="C47">
        <v>0</v>
      </c>
    </row>
    <row r="48" spans="1:3" x14ac:dyDescent="0.3">
      <c r="A48" t="s">
        <v>138</v>
      </c>
      <c r="B48">
        <f>VLOOKUP(A48,'[2]Product Master Sheet'!$B$2:$F$506,5,0)</f>
        <v>325</v>
      </c>
      <c r="C48">
        <v>0</v>
      </c>
    </row>
    <row r="49" spans="1:3" x14ac:dyDescent="0.3">
      <c r="A49" t="s">
        <v>139</v>
      </c>
      <c r="B49">
        <f>VLOOKUP(A49,'[2]Product Master Sheet'!$B$2:$F$506,5,0)</f>
        <v>326</v>
      </c>
      <c r="C49">
        <v>0</v>
      </c>
    </row>
    <row r="50" spans="1:3" x14ac:dyDescent="0.3">
      <c r="A50" t="s">
        <v>146</v>
      </c>
      <c r="B50">
        <f>VLOOKUP(A50,'[2]Product Master Sheet'!$B$2:$F$506,5,0)</f>
        <v>13</v>
      </c>
      <c r="C50">
        <v>0</v>
      </c>
    </row>
    <row r="51" spans="1:3" x14ac:dyDescent="0.3">
      <c r="A51" t="s">
        <v>147</v>
      </c>
      <c r="B51">
        <f>VLOOKUP(A51,'[2]Product Master Sheet'!$B$2:$F$506,5,0)</f>
        <v>21</v>
      </c>
      <c r="C51">
        <v>0</v>
      </c>
    </row>
    <row r="52" spans="1:3" x14ac:dyDescent="0.3">
      <c r="A52" t="s">
        <v>153</v>
      </c>
      <c r="B52">
        <f>VLOOKUP(A52,'[2]Product Master Sheet'!$B$2:$F$506,5,0)</f>
        <v>157</v>
      </c>
      <c r="C52">
        <v>0</v>
      </c>
    </row>
    <row r="53" spans="1:3" x14ac:dyDescent="0.3">
      <c r="A53" t="s">
        <v>154</v>
      </c>
      <c r="B53">
        <f>VLOOKUP(A53,'[2]Product Master Sheet'!$B$2:$F$506,5,0)</f>
        <v>178</v>
      </c>
      <c r="C53">
        <v>0</v>
      </c>
    </row>
    <row r="54" spans="1:3" x14ac:dyDescent="0.3">
      <c r="A54" t="s">
        <v>155</v>
      </c>
      <c r="B54">
        <f>VLOOKUP(A54,'[2]Product Master Sheet'!$B$2:$F$506,5,0)</f>
        <v>183</v>
      </c>
      <c r="C54">
        <v>0</v>
      </c>
    </row>
    <row r="55" spans="1:3" x14ac:dyDescent="0.3">
      <c r="A55" t="s">
        <v>156</v>
      </c>
      <c r="B55">
        <f>VLOOKUP(A55,'[2]Product Master Sheet'!$B$2:$F$506,5,0)</f>
        <v>192</v>
      </c>
      <c r="C55">
        <v>0</v>
      </c>
    </row>
    <row r="56" spans="1:3" x14ac:dyDescent="0.3">
      <c r="A56" t="s">
        <v>162</v>
      </c>
      <c r="B56">
        <f>VLOOKUP(A56,'[2]Product Master Sheet'!$B$2:$F$506,5,0)</f>
        <v>322</v>
      </c>
      <c r="C56">
        <v>3</v>
      </c>
    </row>
    <row r="57" spans="1:3" x14ac:dyDescent="0.3">
      <c r="A57" t="s">
        <v>165</v>
      </c>
      <c r="B57">
        <f>VLOOKUP(A57,'[2]Product Master Sheet'!$B$2:$F$506,5,0)</f>
        <v>397</v>
      </c>
      <c r="C5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61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4" t="s">
        <v>44</v>
      </c>
      <c r="C1" s="65"/>
      <c r="D1" s="65"/>
      <c r="E1" s="65"/>
      <c r="F1" s="65"/>
      <c r="G1" s="65"/>
      <c r="H1" s="65"/>
      <c r="I1" s="65"/>
      <c r="J1" s="66"/>
      <c r="K1" s="64" t="s">
        <v>45</v>
      </c>
      <c r="L1" s="65"/>
      <c r="M1" s="65"/>
      <c r="N1" s="65"/>
      <c r="O1" s="65"/>
      <c r="P1" s="65"/>
      <c r="Q1" s="65"/>
      <c r="R1" s="65"/>
      <c r="S1" s="66"/>
      <c r="T1" s="64" t="s">
        <v>13</v>
      </c>
      <c r="U1" s="65"/>
      <c r="V1" s="65"/>
      <c r="W1" s="65"/>
      <c r="X1" s="65"/>
      <c r="Y1" s="65"/>
      <c r="Z1" s="65"/>
      <c r="AA1" s="65"/>
      <c r="AB1" s="66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149</v>
      </c>
      <c r="B4" s="20">
        <v>0</v>
      </c>
      <c r="C4" s="20">
        <v>40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40</v>
      </c>
      <c r="K4" s="27">
        <v>0</v>
      </c>
      <c r="L4" s="28">
        <v>40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40</v>
      </c>
      <c r="T4" s="28">
        <f>B4-K4</f>
        <v>0</v>
      </c>
      <c r="U4" s="28">
        <f t="shared" ref="U4:U57" si="0">C4-L4</f>
        <v>0</v>
      </c>
      <c r="V4" s="28">
        <f t="shared" ref="V4:V57" si="1">D4-M4</f>
        <v>0</v>
      </c>
      <c r="W4" s="28">
        <f t="shared" ref="W4:W57" si="2">E4-N4</f>
        <v>0</v>
      </c>
      <c r="X4" s="28">
        <f t="shared" ref="X4:X57" si="3">F4-O4</f>
        <v>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148</v>
      </c>
      <c r="B5" s="20">
        <v>2</v>
      </c>
      <c r="C5" s="20">
        <v>60</v>
      </c>
      <c r="D5" s="20">
        <v>20</v>
      </c>
      <c r="E5" s="20">
        <v>2</v>
      </c>
      <c r="F5" s="20">
        <v>0</v>
      </c>
      <c r="G5" s="20">
        <v>0</v>
      </c>
      <c r="H5" s="20">
        <v>0</v>
      </c>
      <c r="I5" s="20">
        <v>0</v>
      </c>
      <c r="J5" s="20">
        <v>40</v>
      </c>
      <c r="K5" s="27">
        <v>2</v>
      </c>
      <c r="L5" s="20">
        <v>40</v>
      </c>
      <c r="M5" s="20">
        <v>0</v>
      </c>
      <c r="N5" s="20">
        <v>2</v>
      </c>
      <c r="O5" s="20">
        <v>0</v>
      </c>
      <c r="P5" s="20">
        <v>0</v>
      </c>
      <c r="Q5" s="20">
        <v>0</v>
      </c>
      <c r="R5" s="20">
        <v>0</v>
      </c>
      <c r="S5" s="26">
        <v>40</v>
      </c>
      <c r="T5" s="20">
        <f t="shared" ref="T5:AB58" si="8">B5-K5</f>
        <v>0</v>
      </c>
      <c r="U5" s="20">
        <f t="shared" si="0"/>
        <v>20</v>
      </c>
      <c r="V5" s="20">
        <f t="shared" si="1"/>
        <v>20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0" si="9">IF(AND(T5=0,AB5=0),"Ok","Issue")</f>
        <v>Ok</v>
      </c>
    </row>
    <row r="6" spans="1:29" x14ac:dyDescent="0.3">
      <c r="A6" s="17" t="s">
        <v>150</v>
      </c>
      <c r="B6" s="20">
        <v>1</v>
      </c>
      <c r="C6" s="20">
        <v>16</v>
      </c>
      <c r="D6" s="20">
        <v>0</v>
      </c>
      <c r="E6" s="20">
        <v>1</v>
      </c>
      <c r="F6" s="20">
        <v>0</v>
      </c>
      <c r="G6" s="20">
        <v>0</v>
      </c>
      <c r="H6" s="20">
        <v>0</v>
      </c>
      <c r="I6" s="20">
        <v>0</v>
      </c>
      <c r="J6" s="26">
        <v>16</v>
      </c>
      <c r="K6" s="27">
        <v>1</v>
      </c>
      <c r="L6" s="20">
        <v>16</v>
      </c>
      <c r="M6" s="20">
        <v>0</v>
      </c>
      <c r="N6" s="20">
        <v>1</v>
      </c>
      <c r="O6" s="20">
        <v>0</v>
      </c>
      <c r="P6" s="20">
        <v>0</v>
      </c>
      <c r="Q6" s="20">
        <v>0</v>
      </c>
      <c r="R6" s="20">
        <v>0</v>
      </c>
      <c r="S6" s="26">
        <v>16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43</v>
      </c>
      <c r="B7" s="20">
        <v>10</v>
      </c>
      <c r="C7" s="20">
        <v>0</v>
      </c>
      <c r="D7" s="20">
        <v>0</v>
      </c>
      <c r="E7" s="20">
        <v>10</v>
      </c>
      <c r="F7" s="20">
        <v>0</v>
      </c>
      <c r="G7" s="20">
        <v>0</v>
      </c>
      <c r="H7" s="20">
        <v>0</v>
      </c>
      <c r="I7" s="20">
        <v>0</v>
      </c>
      <c r="J7" s="26">
        <v>0</v>
      </c>
      <c r="K7" s="27">
        <v>10</v>
      </c>
      <c r="L7" s="20">
        <v>0</v>
      </c>
      <c r="M7" s="20">
        <v>0</v>
      </c>
      <c r="N7" s="20">
        <v>10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114</v>
      </c>
      <c r="B8" s="20">
        <v>0</v>
      </c>
      <c r="C8" s="20">
        <v>260</v>
      </c>
      <c r="D8" s="20">
        <v>0</v>
      </c>
      <c r="E8" s="20">
        <v>120</v>
      </c>
      <c r="F8" s="20">
        <v>0</v>
      </c>
      <c r="G8" s="20">
        <v>0</v>
      </c>
      <c r="H8" s="20">
        <v>0</v>
      </c>
      <c r="I8" s="20">
        <v>0</v>
      </c>
      <c r="J8" s="26">
        <v>140</v>
      </c>
      <c r="K8" s="27">
        <v>0</v>
      </c>
      <c r="L8" s="20">
        <v>260</v>
      </c>
      <c r="M8" s="20">
        <v>0</v>
      </c>
      <c r="N8" s="20">
        <v>120</v>
      </c>
      <c r="O8" s="20">
        <v>0</v>
      </c>
      <c r="P8" s="20">
        <v>0</v>
      </c>
      <c r="Q8" s="20">
        <v>0</v>
      </c>
      <c r="R8" s="20">
        <v>0</v>
      </c>
      <c r="S8" s="26">
        <v>140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116</v>
      </c>
      <c r="B9" s="20">
        <v>17</v>
      </c>
      <c r="C9" s="20">
        <v>60</v>
      </c>
      <c r="D9" s="20">
        <v>0</v>
      </c>
      <c r="E9" s="20">
        <v>64</v>
      </c>
      <c r="F9" s="20">
        <v>0</v>
      </c>
      <c r="G9" s="20">
        <v>0</v>
      </c>
      <c r="H9" s="20">
        <v>0</v>
      </c>
      <c r="I9" s="20">
        <v>0</v>
      </c>
      <c r="J9" s="26">
        <v>13</v>
      </c>
      <c r="K9" s="27">
        <v>17</v>
      </c>
      <c r="L9" s="20">
        <v>60</v>
      </c>
      <c r="M9" s="20">
        <v>0</v>
      </c>
      <c r="N9" s="20">
        <v>64</v>
      </c>
      <c r="O9" s="20">
        <v>0</v>
      </c>
      <c r="P9" s="20">
        <v>0</v>
      </c>
      <c r="Q9" s="20">
        <v>0</v>
      </c>
      <c r="R9" s="20">
        <v>0</v>
      </c>
      <c r="S9" s="26">
        <v>13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115</v>
      </c>
      <c r="B10" s="20">
        <v>30</v>
      </c>
      <c r="C10" s="20">
        <v>0</v>
      </c>
      <c r="D10" s="20">
        <v>0</v>
      </c>
      <c r="E10" s="20">
        <v>4</v>
      </c>
      <c r="F10" s="20">
        <v>0</v>
      </c>
      <c r="G10" s="20">
        <v>0</v>
      </c>
      <c r="H10" s="20">
        <v>0</v>
      </c>
      <c r="I10" s="20">
        <v>0</v>
      </c>
      <c r="J10" s="26">
        <v>26</v>
      </c>
      <c r="K10" s="27">
        <v>30</v>
      </c>
      <c r="L10" s="20">
        <v>0</v>
      </c>
      <c r="M10" s="20">
        <v>0</v>
      </c>
      <c r="N10" s="20">
        <v>4</v>
      </c>
      <c r="O10" s="20">
        <v>0</v>
      </c>
      <c r="P10" s="20">
        <v>0</v>
      </c>
      <c r="Q10" s="20">
        <v>0</v>
      </c>
      <c r="R10" s="20">
        <v>0</v>
      </c>
      <c r="S10" s="26">
        <v>26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151</v>
      </c>
      <c r="B11" s="20">
        <v>0</v>
      </c>
      <c r="C11" s="20">
        <v>260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260</v>
      </c>
      <c r="K11" s="27">
        <v>0</v>
      </c>
      <c r="L11" s="20">
        <v>260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6">
        <v>260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152</v>
      </c>
      <c r="B12" s="20">
        <v>0</v>
      </c>
      <c r="C12" s="20">
        <v>1905</v>
      </c>
      <c r="D12" s="20">
        <v>0</v>
      </c>
      <c r="E12" s="20">
        <v>1380</v>
      </c>
      <c r="F12" s="20">
        <v>0</v>
      </c>
      <c r="G12" s="20">
        <v>0</v>
      </c>
      <c r="H12" s="20">
        <v>0</v>
      </c>
      <c r="I12" s="20">
        <v>0</v>
      </c>
      <c r="J12" s="26">
        <v>525</v>
      </c>
      <c r="K12" s="27">
        <v>0</v>
      </c>
      <c r="L12" s="20">
        <v>1905</v>
      </c>
      <c r="M12" s="20">
        <v>0</v>
      </c>
      <c r="N12" s="20">
        <v>1380</v>
      </c>
      <c r="O12" s="20">
        <v>0</v>
      </c>
      <c r="P12" s="20">
        <v>0</v>
      </c>
      <c r="Q12" s="20">
        <v>0</v>
      </c>
      <c r="R12" s="20">
        <v>0</v>
      </c>
      <c r="S12" s="26">
        <v>525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117</v>
      </c>
      <c r="B13" s="20">
        <v>3</v>
      </c>
      <c r="C13" s="20">
        <v>0</v>
      </c>
      <c r="D13" s="20">
        <v>0</v>
      </c>
      <c r="E13" s="20">
        <v>3</v>
      </c>
      <c r="F13" s="20">
        <v>0</v>
      </c>
      <c r="G13" s="20">
        <v>0</v>
      </c>
      <c r="H13" s="20">
        <v>0</v>
      </c>
      <c r="I13" s="20">
        <v>0</v>
      </c>
      <c r="J13" s="26">
        <v>0</v>
      </c>
      <c r="K13" s="27">
        <v>3</v>
      </c>
      <c r="L13" s="20">
        <v>0</v>
      </c>
      <c r="M13" s="20">
        <v>0</v>
      </c>
      <c r="N13" s="20">
        <v>3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118</v>
      </c>
      <c r="B14" s="20">
        <v>46</v>
      </c>
      <c r="C14" s="20">
        <v>120</v>
      </c>
      <c r="D14" s="20">
        <v>120</v>
      </c>
      <c r="E14" s="20">
        <v>19</v>
      </c>
      <c r="F14" s="20">
        <v>0</v>
      </c>
      <c r="G14" s="20">
        <v>0</v>
      </c>
      <c r="H14" s="20">
        <v>0</v>
      </c>
      <c r="I14" s="20">
        <v>0</v>
      </c>
      <c r="J14" s="26">
        <v>27</v>
      </c>
      <c r="K14" s="27">
        <v>46</v>
      </c>
      <c r="L14" s="20">
        <v>0</v>
      </c>
      <c r="M14" s="20">
        <v>0</v>
      </c>
      <c r="N14" s="20">
        <v>19</v>
      </c>
      <c r="O14" s="20">
        <v>0</v>
      </c>
      <c r="P14" s="20">
        <v>0</v>
      </c>
      <c r="Q14" s="20">
        <v>0</v>
      </c>
      <c r="R14" s="20">
        <v>0</v>
      </c>
      <c r="S14" s="26">
        <v>27</v>
      </c>
      <c r="T14" s="20">
        <f t="shared" si="8"/>
        <v>0</v>
      </c>
      <c r="U14" s="20">
        <f t="shared" si="0"/>
        <v>120</v>
      </c>
      <c r="V14" s="20">
        <f t="shared" si="1"/>
        <v>120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120</v>
      </c>
      <c r="B15" s="20">
        <v>5</v>
      </c>
      <c r="C15" s="20">
        <v>60</v>
      </c>
      <c r="D15" s="20">
        <v>10</v>
      </c>
      <c r="E15" s="20">
        <v>52</v>
      </c>
      <c r="F15" s="20">
        <v>0</v>
      </c>
      <c r="G15" s="20">
        <v>0</v>
      </c>
      <c r="H15" s="20">
        <v>0</v>
      </c>
      <c r="I15" s="20">
        <v>0</v>
      </c>
      <c r="J15" s="26">
        <v>3</v>
      </c>
      <c r="K15" s="27">
        <v>5</v>
      </c>
      <c r="L15" s="20">
        <v>50</v>
      </c>
      <c r="M15" s="20">
        <v>0</v>
      </c>
      <c r="N15" s="20">
        <v>52</v>
      </c>
      <c r="O15" s="20">
        <v>0</v>
      </c>
      <c r="P15" s="20">
        <v>0</v>
      </c>
      <c r="Q15" s="20">
        <v>0</v>
      </c>
      <c r="R15" s="20">
        <v>0</v>
      </c>
      <c r="S15" s="26">
        <v>3</v>
      </c>
      <c r="T15" s="20">
        <f t="shared" si="8"/>
        <v>0</v>
      </c>
      <c r="U15" s="20">
        <f t="shared" si="0"/>
        <v>10</v>
      </c>
      <c r="V15" s="20">
        <f t="shared" si="1"/>
        <v>10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121</v>
      </c>
      <c r="B16" s="20">
        <v>0</v>
      </c>
      <c r="C16" s="20">
        <v>120</v>
      </c>
      <c r="D16" s="20">
        <v>40</v>
      </c>
      <c r="E16" s="20">
        <v>65</v>
      </c>
      <c r="F16" s="20">
        <v>0</v>
      </c>
      <c r="G16" s="20">
        <v>0</v>
      </c>
      <c r="H16" s="20">
        <v>0</v>
      </c>
      <c r="I16" s="20">
        <v>0</v>
      </c>
      <c r="J16" s="20">
        <v>15</v>
      </c>
      <c r="K16" s="27">
        <v>0</v>
      </c>
      <c r="L16" s="20">
        <v>80</v>
      </c>
      <c r="M16" s="20">
        <v>0</v>
      </c>
      <c r="N16" s="20">
        <v>65</v>
      </c>
      <c r="O16" s="20">
        <v>0</v>
      </c>
      <c r="P16" s="20">
        <v>0</v>
      </c>
      <c r="Q16" s="20">
        <v>0</v>
      </c>
      <c r="R16" s="20">
        <v>0</v>
      </c>
      <c r="S16" s="26">
        <v>15</v>
      </c>
      <c r="T16" s="20">
        <f t="shared" si="8"/>
        <v>0</v>
      </c>
      <c r="U16" s="20">
        <f t="shared" si="0"/>
        <v>40</v>
      </c>
      <c r="V16" s="20">
        <f t="shared" si="1"/>
        <v>40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123</v>
      </c>
      <c r="B17" s="20">
        <v>42</v>
      </c>
      <c r="C17" s="20">
        <v>50</v>
      </c>
      <c r="D17" s="20">
        <v>0</v>
      </c>
      <c r="E17" s="20">
        <v>73</v>
      </c>
      <c r="F17" s="20">
        <v>0</v>
      </c>
      <c r="G17" s="20">
        <v>0</v>
      </c>
      <c r="H17" s="20">
        <v>0</v>
      </c>
      <c r="I17" s="20">
        <v>0</v>
      </c>
      <c r="J17" s="26">
        <v>19</v>
      </c>
      <c r="K17" s="27">
        <v>42</v>
      </c>
      <c r="L17" s="20">
        <v>50</v>
      </c>
      <c r="M17" s="20">
        <v>0</v>
      </c>
      <c r="N17" s="20">
        <v>73</v>
      </c>
      <c r="O17" s="20">
        <v>0</v>
      </c>
      <c r="P17" s="20">
        <v>0</v>
      </c>
      <c r="Q17" s="20">
        <v>0</v>
      </c>
      <c r="R17" s="20">
        <v>0</v>
      </c>
      <c r="S17" s="26">
        <v>19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124</v>
      </c>
      <c r="B18" s="20">
        <v>38</v>
      </c>
      <c r="C18" s="20">
        <v>0</v>
      </c>
      <c r="D18" s="20">
        <v>0</v>
      </c>
      <c r="E18" s="20">
        <v>8</v>
      </c>
      <c r="F18" s="20">
        <v>0</v>
      </c>
      <c r="G18" s="20">
        <v>0</v>
      </c>
      <c r="H18" s="20">
        <v>0</v>
      </c>
      <c r="I18" s="20">
        <v>0</v>
      </c>
      <c r="J18" s="26">
        <v>30</v>
      </c>
      <c r="K18" s="27">
        <v>38</v>
      </c>
      <c r="L18" s="20">
        <v>0</v>
      </c>
      <c r="M18" s="20">
        <v>0</v>
      </c>
      <c r="N18" s="20">
        <v>8</v>
      </c>
      <c r="O18" s="20">
        <v>0</v>
      </c>
      <c r="P18" s="20">
        <v>0</v>
      </c>
      <c r="Q18" s="20">
        <v>0</v>
      </c>
      <c r="R18" s="20">
        <v>0</v>
      </c>
      <c r="S18" s="26">
        <v>30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126</v>
      </c>
      <c r="B19" s="20">
        <v>34</v>
      </c>
      <c r="C19" s="20">
        <v>140</v>
      </c>
      <c r="D19" s="20">
        <v>40</v>
      </c>
      <c r="E19" s="20">
        <v>91</v>
      </c>
      <c r="F19" s="20">
        <v>0</v>
      </c>
      <c r="G19" s="20">
        <v>0</v>
      </c>
      <c r="H19" s="20">
        <v>0</v>
      </c>
      <c r="I19" s="20">
        <v>0</v>
      </c>
      <c r="J19" s="26">
        <v>43</v>
      </c>
      <c r="K19" s="27">
        <v>34</v>
      </c>
      <c r="L19" s="20">
        <v>100</v>
      </c>
      <c r="M19" s="20">
        <v>0</v>
      </c>
      <c r="N19" s="20">
        <v>91</v>
      </c>
      <c r="O19" s="20">
        <v>0</v>
      </c>
      <c r="P19" s="20">
        <v>0</v>
      </c>
      <c r="Q19" s="20">
        <v>0</v>
      </c>
      <c r="R19" s="20">
        <v>0</v>
      </c>
      <c r="S19" s="26">
        <v>43</v>
      </c>
      <c r="T19" s="20">
        <f t="shared" si="8"/>
        <v>0</v>
      </c>
      <c r="U19" s="20">
        <f t="shared" si="0"/>
        <v>40</v>
      </c>
      <c r="V19" s="20">
        <f t="shared" si="1"/>
        <v>40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128</v>
      </c>
      <c r="B20" s="20">
        <v>20</v>
      </c>
      <c r="C20" s="20">
        <v>0</v>
      </c>
      <c r="D20" s="20">
        <v>0</v>
      </c>
      <c r="E20" s="20">
        <v>11</v>
      </c>
      <c r="F20" s="20">
        <v>0</v>
      </c>
      <c r="G20" s="20">
        <v>0</v>
      </c>
      <c r="H20" s="20">
        <v>0</v>
      </c>
      <c r="I20" s="20">
        <v>0</v>
      </c>
      <c r="J20" s="26">
        <v>9</v>
      </c>
      <c r="K20" s="27">
        <v>20</v>
      </c>
      <c r="L20" s="20">
        <v>0</v>
      </c>
      <c r="M20" s="20">
        <v>0</v>
      </c>
      <c r="N20" s="20">
        <v>11</v>
      </c>
      <c r="O20" s="20">
        <v>0</v>
      </c>
      <c r="P20" s="20">
        <v>0</v>
      </c>
      <c r="Q20" s="20">
        <v>0</v>
      </c>
      <c r="R20" s="20">
        <v>0</v>
      </c>
      <c r="S20" s="26">
        <v>9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129</v>
      </c>
      <c r="B21" s="20">
        <v>16</v>
      </c>
      <c r="C21" s="20">
        <v>120</v>
      </c>
      <c r="D21" s="20">
        <v>0</v>
      </c>
      <c r="E21" s="20">
        <v>131</v>
      </c>
      <c r="F21" s="20">
        <v>0</v>
      </c>
      <c r="G21" s="20">
        <v>0</v>
      </c>
      <c r="H21" s="20">
        <v>0</v>
      </c>
      <c r="I21" s="20">
        <v>0</v>
      </c>
      <c r="J21" s="26">
        <v>5</v>
      </c>
      <c r="K21" s="27">
        <v>16</v>
      </c>
      <c r="L21" s="20">
        <v>120</v>
      </c>
      <c r="M21" s="20">
        <v>0</v>
      </c>
      <c r="N21" s="20">
        <v>131</v>
      </c>
      <c r="O21" s="20">
        <v>0</v>
      </c>
      <c r="P21" s="20">
        <v>0</v>
      </c>
      <c r="Q21" s="20">
        <v>0</v>
      </c>
      <c r="R21" s="20">
        <v>0</v>
      </c>
      <c r="S21" s="26">
        <v>5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130</v>
      </c>
      <c r="B22" s="20">
        <v>36</v>
      </c>
      <c r="C22" s="20">
        <v>50</v>
      </c>
      <c r="D22" s="20">
        <v>50</v>
      </c>
      <c r="E22" s="20">
        <v>31</v>
      </c>
      <c r="F22" s="20">
        <v>0</v>
      </c>
      <c r="G22" s="20">
        <v>0</v>
      </c>
      <c r="H22" s="20">
        <v>0</v>
      </c>
      <c r="I22" s="20">
        <v>0</v>
      </c>
      <c r="J22" s="26">
        <v>5</v>
      </c>
      <c r="K22" s="27">
        <v>36</v>
      </c>
      <c r="L22" s="20">
        <v>0</v>
      </c>
      <c r="M22" s="20">
        <v>0</v>
      </c>
      <c r="N22" s="20">
        <v>31</v>
      </c>
      <c r="O22" s="20">
        <v>0</v>
      </c>
      <c r="P22" s="20">
        <v>0</v>
      </c>
      <c r="Q22" s="20">
        <v>0</v>
      </c>
      <c r="R22" s="20">
        <v>0</v>
      </c>
      <c r="S22" s="26">
        <v>5</v>
      </c>
      <c r="T22" s="20">
        <f t="shared" si="8"/>
        <v>0</v>
      </c>
      <c r="U22" s="20">
        <f t="shared" si="0"/>
        <v>50</v>
      </c>
      <c r="V22" s="20">
        <f t="shared" si="1"/>
        <v>50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135</v>
      </c>
      <c r="B23" s="20">
        <v>0</v>
      </c>
      <c r="C23" s="20">
        <v>200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200</v>
      </c>
      <c r="K23" s="27">
        <v>0</v>
      </c>
      <c r="L23" s="20">
        <v>200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6">
        <v>200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157</v>
      </c>
      <c r="B24" s="20">
        <v>0</v>
      </c>
      <c r="C24" s="20">
        <v>60</v>
      </c>
      <c r="D24" s="20">
        <v>0</v>
      </c>
      <c r="E24" s="20">
        <v>5</v>
      </c>
      <c r="F24" s="20">
        <v>0</v>
      </c>
      <c r="G24" s="20">
        <v>0</v>
      </c>
      <c r="H24" s="20">
        <v>0</v>
      </c>
      <c r="I24" s="20">
        <v>0</v>
      </c>
      <c r="J24" s="26">
        <v>55</v>
      </c>
      <c r="K24" s="27">
        <v>0</v>
      </c>
      <c r="L24" s="20">
        <v>60</v>
      </c>
      <c r="M24" s="20">
        <v>0</v>
      </c>
      <c r="N24" s="20">
        <v>5</v>
      </c>
      <c r="O24" s="20">
        <v>0</v>
      </c>
      <c r="P24" s="20">
        <v>0</v>
      </c>
      <c r="Q24" s="20">
        <v>0</v>
      </c>
      <c r="R24" s="20">
        <v>0</v>
      </c>
      <c r="S24" s="26">
        <v>55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134</v>
      </c>
      <c r="B25" s="20">
        <v>199</v>
      </c>
      <c r="C25" s="20">
        <v>1400</v>
      </c>
      <c r="D25" s="20">
        <v>50</v>
      </c>
      <c r="E25" s="20">
        <v>372</v>
      </c>
      <c r="F25" s="20">
        <v>0</v>
      </c>
      <c r="G25" s="20">
        <v>0</v>
      </c>
      <c r="H25" s="20">
        <v>0</v>
      </c>
      <c r="I25" s="20">
        <v>0</v>
      </c>
      <c r="J25" s="26">
        <v>1177</v>
      </c>
      <c r="K25" s="27">
        <v>199</v>
      </c>
      <c r="L25" s="20">
        <v>1350</v>
      </c>
      <c r="M25" s="20">
        <v>0</v>
      </c>
      <c r="N25" s="20">
        <v>372</v>
      </c>
      <c r="O25" s="20">
        <v>0</v>
      </c>
      <c r="P25" s="20">
        <v>0</v>
      </c>
      <c r="Q25" s="20">
        <v>0</v>
      </c>
      <c r="R25" s="20">
        <v>0</v>
      </c>
      <c r="S25" s="26">
        <v>1177</v>
      </c>
      <c r="T25" s="20">
        <f t="shared" si="8"/>
        <v>0</v>
      </c>
      <c r="U25" s="20">
        <f t="shared" si="0"/>
        <v>50</v>
      </c>
      <c r="V25" s="20">
        <f t="shared" si="1"/>
        <v>50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158</v>
      </c>
      <c r="B26" s="20">
        <v>0</v>
      </c>
      <c r="C26" s="20">
        <v>625</v>
      </c>
      <c r="D26" s="20">
        <v>0</v>
      </c>
      <c r="E26" s="20">
        <v>492</v>
      </c>
      <c r="F26" s="20">
        <v>0</v>
      </c>
      <c r="G26" s="20">
        <v>0</v>
      </c>
      <c r="H26" s="20">
        <v>0</v>
      </c>
      <c r="I26" s="20">
        <v>0</v>
      </c>
      <c r="J26" s="26">
        <v>133</v>
      </c>
      <c r="K26" s="27">
        <v>0</v>
      </c>
      <c r="L26" s="20">
        <v>625</v>
      </c>
      <c r="M26" s="20">
        <v>0</v>
      </c>
      <c r="N26" s="20">
        <v>492</v>
      </c>
      <c r="O26" s="20">
        <v>0</v>
      </c>
      <c r="P26" s="20">
        <v>0</v>
      </c>
      <c r="Q26" s="20">
        <v>0</v>
      </c>
      <c r="R26" s="20">
        <v>0</v>
      </c>
      <c r="S26" s="26">
        <v>133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159</v>
      </c>
      <c r="B27" s="20">
        <v>0</v>
      </c>
      <c r="C27" s="20">
        <v>10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6">
        <v>10</v>
      </c>
      <c r="K27" s="27">
        <v>0</v>
      </c>
      <c r="L27" s="20">
        <v>10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6">
        <v>10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160</v>
      </c>
      <c r="B28" s="20">
        <v>0</v>
      </c>
      <c r="C28" s="20">
        <v>40</v>
      </c>
      <c r="D28" s="20">
        <v>0</v>
      </c>
      <c r="E28" s="20">
        <v>2</v>
      </c>
      <c r="F28" s="20">
        <v>0</v>
      </c>
      <c r="G28" s="20">
        <v>0</v>
      </c>
      <c r="H28" s="20">
        <v>0</v>
      </c>
      <c r="I28" s="20">
        <v>0</v>
      </c>
      <c r="J28" s="26">
        <v>38</v>
      </c>
      <c r="K28" s="27">
        <v>0</v>
      </c>
      <c r="L28" s="20">
        <v>40</v>
      </c>
      <c r="M28" s="20">
        <v>0</v>
      </c>
      <c r="N28" s="20">
        <v>2</v>
      </c>
      <c r="O28" s="20">
        <v>0</v>
      </c>
      <c r="P28" s="20">
        <v>0</v>
      </c>
      <c r="Q28" s="20">
        <v>0</v>
      </c>
      <c r="R28" s="20">
        <v>0</v>
      </c>
      <c r="S28" s="26">
        <v>38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163</v>
      </c>
      <c r="B29" s="20">
        <v>4</v>
      </c>
      <c r="C29" s="20">
        <v>100</v>
      </c>
      <c r="D29" s="20">
        <v>0</v>
      </c>
      <c r="E29" s="20">
        <v>80</v>
      </c>
      <c r="F29" s="20">
        <v>0</v>
      </c>
      <c r="G29" s="20">
        <v>0</v>
      </c>
      <c r="H29" s="20">
        <v>0</v>
      </c>
      <c r="I29" s="20">
        <v>0</v>
      </c>
      <c r="J29" s="26">
        <v>24</v>
      </c>
      <c r="K29" s="27">
        <v>4</v>
      </c>
      <c r="L29" s="20">
        <v>100</v>
      </c>
      <c r="M29" s="20">
        <v>0</v>
      </c>
      <c r="N29" s="20">
        <v>80</v>
      </c>
      <c r="O29" s="20">
        <v>0</v>
      </c>
      <c r="P29" s="20">
        <v>0</v>
      </c>
      <c r="Q29" s="20">
        <v>0</v>
      </c>
      <c r="R29" s="20">
        <v>0</v>
      </c>
      <c r="S29" s="26">
        <v>24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161</v>
      </c>
      <c r="B30" s="20">
        <v>0</v>
      </c>
      <c r="C30" s="20">
        <v>50</v>
      </c>
      <c r="D30" s="20">
        <v>0</v>
      </c>
      <c r="E30" s="20">
        <v>50</v>
      </c>
      <c r="F30" s="20">
        <v>0</v>
      </c>
      <c r="G30" s="20">
        <v>0</v>
      </c>
      <c r="H30" s="20">
        <v>0</v>
      </c>
      <c r="I30" s="20">
        <v>0</v>
      </c>
      <c r="J30" s="26">
        <v>0</v>
      </c>
      <c r="K30" s="27">
        <v>0</v>
      </c>
      <c r="L30" s="20">
        <v>50</v>
      </c>
      <c r="M30" s="20">
        <v>0</v>
      </c>
      <c r="N30" s="20">
        <v>50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136</v>
      </c>
      <c r="B31" s="20">
        <v>0</v>
      </c>
      <c r="C31" s="20">
        <v>2000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6">
        <v>2000</v>
      </c>
      <c r="K31" s="27">
        <v>0</v>
      </c>
      <c r="L31" s="20">
        <v>2000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6">
        <v>2000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140</v>
      </c>
      <c r="B32" s="20">
        <v>21</v>
      </c>
      <c r="C32" s="20">
        <v>125</v>
      </c>
      <c r="D32" s="20">
        <v>0</v>
      </c>
      <c r="E32" s="20">
        <v>50</v>
      </c>
      <c r="F32" s="20">
        <v>0</v>
      </c>
      <c r="G32" s="20">
        <v>0</v>
      </c>
      <c r="H32" s="20">
        <v>0</v>
      </c>
      <c r="I32" s="20">
        <v>0</v>
      </c>
      <c r="J32" s="26">
        <v>96</v>
      </c>
      <c r="K32" s="27">
        <v>21</v>
      </c>
      <c r="L32" s="20">
        <v>125</v>
      </c>
      <c r="M32" s="20">
        <v>0</v>
      </c>
      <c r="N32" s="20">
        <v>50</v>
      </c>
      <c r="O32" s="20">
        <v>0</v>
      </c>
      <c r="P32" s="20">
        <v>0</v>
      </c>
      <c r="Q32" s="20">
        <v>0</v>
      </c>
      <c r="R32" s="20">
        <v>0</v>
      </c>
      <c r="S32" s="26">
        <v>96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141</v>
      </c>
      <c r="B33" s="20">
        <v>52</v>
      </c>
      <c r="C33" s="20">
        <v>0</v>
      </c>
      <c r="D33" s="20">
        <v>0</v>
      </c>
      <c r="E33" s="20">
        <v>33</v>
      </c>
      <c r="F33" s="20">
        <v>0</v>
      </c>
      <c r="G33" s="20">
        <v>0</v>
      </c>
      <c r="H33" s="20">
        <v>0</v>
      </c>
      <c r="I33" s="20">
        <v>0</v>
      </c>
      <c r="J33" s="26">
        <v>19</v>
      </c>
      <c r="K33" s="27">
        <v>52</v>
      </c>
      <c r="L33" s="20">
        <v>0</v>
      </c>
      <c r="M33" s="20">
        <v>0</v>
      </c>
      <c r="N33" s="20">
        <v>33</v>
      </c>
      <c r="O33" s="20">
        <v>0</v>
      </c>
      <c r="P33" s="20">
        <v>0</v>
      </c>
      <c r="Q33" s="20">
        <v>0</v>
      </c>
      <c r="R33" s="20">
        <v>0</v>
      </c>
      <c r="S33" s="26">
        <v>19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143</v>
      </c>
      <c r="B34" s="20">
        <v>0</v>
      </c>
      <c r="C34" s="20">
        <v>30</v>
      </c>
      <c r="D34" s="20">
        <v>20</v>
      </c>
      <c r="E34" s="20">
        <v>3</v>
      </c>
      <c r="F34" s="20">
        <v>0</v>
      </c>
      <c r="G34" s="20">
        <v>0</v>
      </c>
      <c r="H34" s="20">
        <v>0</v>
      </c>
      <c r="I34" s="20">
        <v>0</v>
      </c>
      <c r="J34" s="26">
        <v>7</v>
      </c>
      <c r="K34" s="27">
        <v>0</v>
      </c>
      <c r="L34" s="20">
        <v>10</v>
      </c>
      <c r="M34" s="20">
        <v>0</v>
      </c>
      <c r="N34" s="20">
        <v>3</v>
      </c>
      <c r="O34" s="20">
        <v>0</v>
      </c>
      <c r="P34" s="20">
        <v>0</v>
      </c>
      <c r="Q34" s="20">
        <v>0</v>
      </c>
      <c r="R34" s="20">
        <v>0</v>
      </c>
      <c r="S34" s="26">
        <v>7</v>
      </c>
      <c r="T34" s="20">
        <f t="shared" si="8"/>
        <v>0</v>
      </c>
      <c r="U34" s="20">
        <f t="shared" si="0"/>
        <v>20</v>
      </c>
      <c r="V34" s="20">
        <f t="shared" si="1"/>
        <v>20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145</v>
      </c>
      <c r="B35" s="20">
        <v>0</v>
      </c>
      <c r="C35" s="20">
        <v>40</v>
      </c>
      <c r="D35" s="20">
        <v>20</v>
      </c>
      <c r="E35" s="20">
        <v>7</v>
      </c>
      <c r="F35" s="20">
        <v>0</v>
      </c>
      <c r="G35" s="20">
        <v>0</v>
      </c>
      <c r="H35" s="20">
        <v>0</v>
      </c>
      <c r="I35" s="20">
        <v>0</v>
      </c>
      <c r="J35" s="26">
        <v>13</v>
      </c>
      <c r="K35" s="27">
        <v>0</v>
      </c>
      <c r="L35" s="20">
        <v>20</v>
      </c>
      <c r="M35" s="20">
        <v>0</v>
      </c>
      <c r="N35" s="20">
        <v>7</v>
      </c>
      <c r="O35" s="20">
        <v>0</v>
      </c>
      <c r="P35" s="20">
        <v>0</v>
      </c>
      <c r="Q35" s="20">
        <v>0</v>
      </c>
      <c r="R35" s="20">
        <v>0</v>
      </c>
      <c r="S35" s="26">
        <v>13</v>
      </c>
      <c r="T35" s="20">
        <f t="shared" si="8"/>
        <v>0</v>
      </c>
      <c r="U35" s="20">
        <f t="shared" si="0"/>
        <v>20</v>
      </c>
      <c r="V35" s="20">
        <f t="shared" si="1"/>
        <v>20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144</v>
      </c>
      <c r="B36" s="20">
        <v>0</v>
      </c>
      <c r="C36" s="20">
        <v>40</v>
      </c>
      <c r="D36" s="20">
        <v>0</v>
      </c>
      <c r="E36" s="20">
        <v>6</v>
      </c>
      <c r="F36" s="20">
        <v>0</v>
      </c>
      <c r="G36" s="20">
        <v>0</v>
      </c>
      <c r="H36" s="20">
        <v>0</v>
      </c>
      <c r="I36" s="20">
        <v>0</v>
      </c>
      <c r="J36" s="26">
        <v>34</v>
      </c>
      <c r="K36" s="27">
        <v>0</v>
      </c>
      <c r="L36" s="20">
        <v>40</v>
      </c>
      <c r="M36" s="20">
        <v>0</v>
      </c>
      <c r="N36" s="20">
        <v>6</v>
      </c>
      <c r="O36" s="20">
        <v>0</v>
      </c>
      <c r="P36" s="20">
        <v>0</v>
      </c>
      <c r="Q36" s="20">
        <v>0</v>
      </c>
      <c r="R36" s="20">
        <v>0</v>
      </c>
      <c r="S36" s="26">
        <v>34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142</v>
      </c>
      <c r="B37" s="20">
        <v>98</v>
      </c>
      <c r="C37" s="20">
        <v>950</v>
      </c>
      <c r="D37" s="20">
        <v>250</v>
      </c>
      <c r="E37" s="20">
        <v>533</v>
      </c>
      <c r="F37" s="20">
        <v>0</v>
      </c>
      <c r="G37" s="20">
        <v>0</v>
      </c>
      <c r="H37" s="20">
        <v>0</v>
      </c>
      <c r="I37" s="20">
        <v>0</v>
      </c>
      <c r="J37" s="26">
        <v>265</v>
      </c>
      <c r="K37" s="27">
        <v>98</v>
      </c>
      <c r="L37" s="20">
        <v>700</v>
      </c>
      <c r="M37" s="20">
        <v>0</v>
      </c>
      <c r="N37" s="20">
        <v>533</v>
      </c>
      <c r="O37" s="20">
        <v>0</v>
      </c>
      <c r="P37" s="20">
        <v>0</v>
      </c>
      <c r="Q37" s="20">
        <v>0</v>
      </c>
      <c r="R37" s="20">
        <v>0</v>
      </c>
      <c r="S37" s="26">
        <v>265</v>
      </c>
      <c r="T37" s="20">
        <f t="shared" si="8"/>
        <v>0</v>
      </c>
      <c r="U37" s="20">
        <f t="shared" si="0"/>
        <v>250</v>
      </c>
      <c r="V37" s="20">
        <f t="shared" si="1"/>
        <v>250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164</v>
      </c>
      <c r="B38" s="20">
        <v>19</v>
      </c>
      <c r="C38" s="20">
        <v>4000</v>
      </c>
      <c r="D38" s="20">
        <v>0</v>
      </c>
      <c r="E38" s="20">
        <v>1015</v>
      </c>
      <c r="F38" s="20">
        <v>10</v>
      </c>
      <c r="G38" s="20">
        <v>0</v>
      </c>
      <c r="H38" s="20">
        <v>0</v>
      </c>
      <c r="I38" s="20">
        <v>0</v>
      </c>
      <c r="J38" s="26">
        <v>3014</v>
      </c>
      <c r="K38" s="27">
        <v>19</v>
      </c>
      <c r="L38" s="20">
        <v>4000</v>
      </c>
      <c r="M38" s="20">
        <v>0</v>
      </c>
      <c r="N38" s="20">
        <v>1005</v>
      </c>
      <c r="O38" s="20">
        <v>0</v>
      </c>
      <c r="P38" s="20">
        <v>0</v>
      </c>
      <c r="Q38" s="20">
        <v>0</v>
      </c>
      <c r="R38" s="20">
        <v>0</v>
      </c>
      <c r="S38" s="26">
        <v>3014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10</v>
      </c>
      <c r="X38" s="20">
        <f t="shared" si="3"/>
        <v>10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119</v>
      </c>
      <c r="B39" s="20">
        <v>14</v>
      </c>
      <c r="C39" s="20">
        <v>400</v>
      </c>
      <c r="D39" s="20">
        <v>100</v>
      </c>
      <c r="E39" s="20">
        <v>294</v>
      </c>
      <c r="F39" s="20">
        <v>0</v>
      </c>
      <c r="G39" s="20">
        <v>0</v>
      </c>
      <c r="H39" s="20">
        <v>0</v>
      </c>
      <c r="I39" s="20">
        <v>0</v>
      </c>
      <c r="J39" s="26">
        <v>20</v>
      </c>
      <c r="K39" s="27">
        <v>14</v>
      </c>
      <c r="L39" s="20">
        <v>300</v>
      </c>
      <c r="M39" s="20">
        <v>0</v>
      </c>
      <c r="N39" s="20">
        <v>294</v>
      </c>
      <c r="O39" s="20">
        <v>0</v>
      </c>
      <c r="P39" s="20">
        <v>0</v>
      </c>
      <c r="Q39" s="20">
        <v>0</v>
      </c>
      <c r="R39" s="20">
        <v>0</v>
      </c>
      <c r="S39" s="26">
        <v>20</v>
      </c>
      <c r="T39" s="20">
        <f t="shared" si="8"/>
        <v>0</v>
      </c>
      <c r="U39" s="20">
        <f t="shared" si="0"/>
        <v>100</v>
      </c>
      <c r="V39" s="20">
        <f t="shared" si="1"/>
        <v>100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122</v>
      </c>
      <c r="B40" s="20">
        <v>20</v>
      </c>
      <c r="C40" s="20">
        <v>0</v>
      </c>
      <c r="D40" s="20">
        <v>0</v>
      </c>
      <c r="E40" s="20">
        <v>20</v>
      </c>
      <c r="F40" s="20">
        <v>0</v>
      </c>
      <c r="G40" s="20">
        <v>0</v>
      </c>
      <c r="H40" s="20">
        <v>0</v>
      </c>
      <c r="I40" s="20">
        <v>0</v>
      </c>
      <c r="J40" s="26">
        <v>0</v>
      </c>
      <c r="K40" s="27">
        <v>20</v>
      </c>
      <c r="L40" s="20">
        <v>0</v>
      </c>
      <c r="M40" s="20">
        <v>0</v>
      </c>
      <c r="N40" s="20">
        <v>20</v>
      </c>
      <c r="O40" s="20">
        <v>0</v>
      </c>
      <c r="P40" s="20">
        <v>0</v>
      </c>
      <c r="Q40" s="20">
        <v>0</v>
      </c>
      <c r="R40" s="20">
        <v>0</v>
      </c>
      <c r="S40" s="26">
        <v>0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31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6">
        <v>0</v>
      </c>
      <c r="K41" s="27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6">
        <v>0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33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6">
        <v>0</v>
      </c>
      <c r="K42" s="27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6">
        <v>0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112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6">
        <v>0</v>
      </c>
      <c r="K43" s="27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113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125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6">
        <v>0</v>
      </c>
      <c r="K45" s="27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6">
        <v>0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127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6">
        <v>0</v>
      </c>
      <c r="K46" s="27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0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131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132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0</v>
      </c>
      <c r="K48" s="27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0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133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0</v>
      </c>
      <c r="K49" s="27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0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137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138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0</v>
      </c>
      <c r="K51" s="27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0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139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0</v>
      </c>
      <c r="K52" s="27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0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146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0</v>
      </c>
      <c r="K53" s="27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0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147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0</v>
      </c>
      <c r="K54" s="27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0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153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0</v>
      </c>
      <c r="K55" s="27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0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154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0</v>
      </c>
      <c r="K56" s="27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0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155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0</v>
      </c>
      <c r="K57" s="27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156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0</v>
      </c>
      <c r="K58" s="27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0</v>
      </c>
      <c r="T58" s="20">
        <f t="shared" si="8"/>
        <v>0</v>
      </c>
      <c r="U58" s="20">
        <f t="shared" si="8"/>
        <v>0</v>
      </c>
      <c r="V58" s="20">
        <f t="shared" si="8"/>
        <v>0</v>
      </c>
      <c r="W58" s="20">
        <f t="shared" si="8"/>
        <v>0</v>
      </c>
      <c r="X58" s="20">
        <f t="shared" si="8"/>
        <v>0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x14ac:dyDescent="0.3">
      <c r="A59" s="17" t="s">
        <v>162</v>
      </c>
      <c r="B59" s="20">
        <v>3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6">
        <v>3</v>
      </c>
      <c r="K59" s="27">
        <v>3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6">
        <v>3</v>
      </c>
      <c r="T59" s="20">
        <f t="shared" ref="T59:AB60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ht="15" thickBot="1" x14ac:dyDescent="0.35">
      <c r="A60" s="17" t="s">
        <v>165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6">
        <v>0</v>
      </c>
      <c r="K60" s="27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0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s="37" customFormat="1" ht="16.2" thickBot="1" x14ac:dyDescent="0.35">
      <c r="A61" s="32" t="s">
        <v>19</v>
      </c>
      <c r="B61" s="33">
        <f>SUM(B4:B60)</f>
        <v>730</v>
      </c>
      <c r="C61" s="33">
        <f>SUM(C4:C60)</f>
        <v>13331</v>
      </c>
      <c r="D61" s="33">
        <f>SUM(D4:D60)</f>
        <v>720</v>
      </c>
      <c r="E61" s="33">
        <f>SUM(E4:E60)</f>
        <v>5027</v>
      </c>
      <c r="F61" s="33">
        <f>SUM(F4:F60)</f>
        <v>10</v>
      </c>
      <c r="G61" s="33">
        <f>SUM(G4:G60)</f>
        <v>0</v>
      </c>
      <c r="H61" s="33">
        <f>SUM(H4:H60)</f>
        <v>0</v>
      </c>
      <c r="I61" s="33">
        <f>SUM(I4:I60)</f>
        <v>0</v>
      </c>
      <c r="J61" s="34">
        <f>SUM(J4:J60)</f>
        <v>8324</v>
      </c>
      <c r="K61" s="35">
        <f>SUM(K4:K60)</f>
        <v>730</v>
      </c>
      <c r="L61" s="33">
        <f>SUM(L4:L60)</f>
        <v>12611</v>
      </c>
      <c r="M61" s="33">
        <f>SUM(M4:M60)</f>
        <v>0</v>
      </c>
      <c r="N61" s="33">
        <f>SUM(N4:N60)</f>
        <v>5017</v>
      </c>
      <c r="O61" s="33">
        <f>SUM(O4:O60)</f>
        <v>0</v>
      </c>
      <c r="P61" s="33">
        <f>SUM(P4:P60)</f>
        <v>0</v>
      </c>
      <c r="Q61" s="33">
        <f>SUM(Q4:Q60)</f>
        <v>0</v>
      </c>
      <c r="R61" s="33">
        <f>SUM(R4:R60)</f>
        <v>0</v>
      </c>
      <c r="S61" s="34">
        <f>SUM(S4:S60)</f>
        <v>8324</v>
      </c>
      <c r="T61" s="33">
        <f>SUM(T4:T60)</f>
        <v>0</v>
      </c>
      <c r="U61" s="33">
        <f>SUM(U4:U60)</f>
        <v>720</v>
      </c>
      <c r="V61" s="33">
        <f>SUM(V4:V60)</f>
        <v>720</v>
      </c>
      <c r="W61" s="33">
        <f>SUM(W4:W60)</f>
        <v>10</v>
      </c>
      <c r="X61" s="33">
        <f>SUM(X4:X60)</f>
        <v>10</v>
      </c>
      <c r="Y61" s="33">
        <f>SUM(Y4:Y60)</f>
        <v>0</v>
      </c>
      <c r="Z61" s="33">
        <f>SUM(Z4:Z60)</f>
        <v>0</v>
      </c>
      <c r="AA61" s="33">
        <f>SUM(AA4:AA60)</f>
        <v>0</v>
      </c>
      <c r="AB61" s="34">
        <f>SUM(AB4:AB60)</f>
        <v>0</v>
      </c>
      <c r="AC61" s="36"/>
    </row>
  </sheetData>
  <mergeCells count="3">
    <mergeCell ref="B1:J1"/>
    <mergeCell ref="K1:S1"/>
    <mergeCell ref="T1:AB1"/>
  </mergeCells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61:A1048576 A1:A3">
    <cfRule type="duplicateValues" dxfId="2" priority="32"/>
  </conditionalFormatting>
  <conditionalFormatting sqref="A16">
    <cfRule type="duplicateValues" dxfId="1" priority="35"/>
  </conditionalFormatting>
  <conditionalFormatting sqref="A56:A60">
    <cfRule type="duplicateValues" dxfId="0" priority="3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2021-02-23T09:29:12Z</dcterms:modified>
</cp:coreProperties>
</file>