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097958-G.B. AND COMPANY\"/>
    </mc:Choice>
  </mc:AlternateContent>
  <xr:revisionPtr revIDLastSave="0" documentId="13_ncr:1_{CCD0EA89-ABD2-4EF5-9141-CD3CB3F83D72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working'!$A$1:$G$123</definedName>
    <definedName name="_xlnm._FilterDatabase" localSheetId="5" hidden="1">Reco!$A$3:$AC$64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4" r:id="rId10"/>
  </pivotCaches>
</workbook>
</file>

<file path=xl/calcChain.xml><?xml version="1.0" encoding="utf-8"?>
<calcChain xmlns="http://schemas.openxmlformats.org/spreadsheetml/2006/main">
  <c r="B21" i="6" l="1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M21" i="2" l="1"/>
  <c r="H21" i="2"/>
  <c r="W23" i="4" s="1"/>
  <c r="F21" i="2"/>
  <c r="E21" i="2"/>
  <c r="M20" i="2"/>
  <c r="H20" i="2"/>
  <c r="F20" i="2"/>
  <c r="E20" i="2"/>
  <c r="T22" i="4" s="1"/>
  <c r="M19" i="2"/>
  <c r="H19" i="2"/>
  <c r="W20" i="4" s="1"/>
  <c r="F19" i="2"/>
  <c r="E19" i="2"/>
  <c r="M18" i="2"/>
  <c r="H18" i="2"/>
  <c r="W18" i="4" s="1"/>
  <c r="F18" i="2"/>
  <c r="E18" i="2"/>
  <c r="T18" i="4" s="1"/>
  <c r="M17" i="2"/>
  <c r="H17" i="2"/>
  <c r="W19" i="4" s="1"/>
  <c r="F17" i="2"/>
  <c r="E17" i="2"/>
  <c r="M16" i="2"/>
  <c r="H16" i="2"/>
  <c r="W62" i="4" s="1"/>
  <c r="F16" i="2"/>
  <c r="E16" i="2"/>
  <c r="T62" i="4" s="1"/>
  <c r="M15" i="2"/>
  <c r="H15" i="2"/>
  <c r="W17" i="4" s="1"/>
  <c r="F15" i="2"/>
  <c r="E15" i="2"/>
  <c r="M14" i="2"/>
  <c r="H14" i="2"/>
  <c r="W61" i="4" s="1"/>
  <c r="F14" i="2"/>
  <c r="E14" i="2"/>
  <c r="T61" i="4" s="1"/>
  <c r="M13" i="2"/>
  <c r="H13" i="2"/>
  <c r="W16" i="4" s="1"/>
  <c r="F13" i="2"/>
  <c r="E13" i="2"/>
  <c r="M12" i="2"/>
  <c r="H12" i="2"/>
  <c r="F12" i="2"/>
  <c r="E12" i="2"/>
  <c r="T12" i="4" s="1"/>
  <c r="AC12" i="4" s="1"/>
  <c r="M11" i="2"/>
  <c r="H11" i="2"/>
  <c r="W13" i="4" s="1"/>
  <c r="F11" i="2"/>
  <c r="U13" i="4" s="1"/>
  <c r="E11" i="2"/>
  <c r="M10" i="2"/>
  <c r="H10" i="2"/>
  <c r="W11" i="4" s="1"/>
  <c r="F10" i="2"/>
  <c r="E10" i="2"/>
  <c r="T11" i="4" s="1"/>
  <c r="AC11" i="4" s="1"/>
  <c r="M9" i="2"/>
  <c r="H9" i="2"/>
  <c r="W14" i="4" s="1"/>
  <c r="F9" i="2"/>
  <c r="U14" i="4" s="1"/>
  <c r="E9" i="2"/>
  <c r="M8" i="2"/>
  <c r="H8" i="2"/>
  <c r="W9" i="4" s="1"/>
  <c r="F8" i="2"/>
  <c r="E8" i="2"/>
  <c r="T9" i="4" s="1"/>
  <c r="M7" i="2"/>
  <c r="H7" i="2"/>
  <c r="W10" i="4" s="1"/>
  <c r="F7" i="2"/>
  <c r="E7" i="2"/>
  <c r="M6" i="2"/>
  <c r="H6" i="2"/>
  <c r="W8" i="4" s="1"/>
  <c r="F6" i="2"/>
  <c r="E6" i="2"/>
  <c r="T8" i="4" s="1"/>
  <c r="AC8" i="4" s="1"/>
  <c r="M5" i="2"/>
  <c r="H5" i="2"/>
  <c r="W7" i="4" s="1"/>
  <c r="F5" i="2"/>
  <c r="E5" i="2"/>
  <c r="M4" i="2"/>
  <c r="H4" i="2"/>
  <c r="W6" i="4" s="1"/>
  <c r="F4" i="2"/>
  <c r="E4" i="2"/>
  <c r="T6" i="4" s="1"/>
  <c r="M39" i="2"/>
  <c r="H39" i="2"/>
  <c r="W41" i="4" s="1"/>
  <c r="F39" i="2"/>
  <c r="U41" i="4" s="1"/>
  <c r="E39" i="2"/>
  <c r="M38" i="2"/>
  <c r="H38" i="2"/>
  <c r="W44" i="4" s="1"/>
  <c r="F38" i="2"/>
  <c r="E38" i="2"/>
  <c r="T44" i="4" s="1"/>
  <c r="M37" i="2"/>
  <c r="H37" i="2"/>
  <c r="W45" i="4" s="1"/>
  <c r="F37" i="2"/>
  <c r="U45" i="4" s="1"/>
  <c r="E37" i="2"/>
  <c r="M36" i="2"/>
  <c r="H36" i="2"/>
  <c r="W42" i="4" s="1"/>
  <c r="F36" i="2"/>
  <c r="E36" i="2"/>
  <c r="T42" i="4" s="1"/>
  <c r="M35" i="2"/>
  <c r="H35" i="2"/>
  <c r="W46" i="4" s="1"/>
  <c r="F35" i="2"/>
  <c r="U46" i="4" s="1"/>
  <c r="E35" i="2"/>
  <c r="M34" i="2"/>
  <c r="H34" i="2"/>
  <c r="W40" i="4" s="1"/>
  <c r="F34" i="2"/>
  <c r="E34" i="2"/>
  <c r="T40" i="4" s="1"/>
  <c r="AC40" i="4" s="1"/>
  <c r="M33" i="2"/>
  <c r="H33" i="2"/>
  <c r="W38" i="4" s="1"/>
  <c r="F33" i="2"/>
  <c r="U38" i="4" s="1"/>
  <c r="E33" i="2"/>
  <c r="M32" i="2"/>
  <c r="H32" i="2"/>
  <c r="W37" i="4" s="1"/>
  <c r="F32" i="2"/>
  <c r="E32" i="2"/>
  <c r="T37" i="4" s="1"/>
  <c r="M31" i="2"/>
  <c r="H31" i="2"/>
  <c r="W33" i="4" s="1"/>
  <c r="F31" i="2"/>
  <c r="U33" i="4" s="1"/>
  <c r="E31" i="2"/>
  <c r="M30" i="2"/>
  <c r="H30" i="2"/>
  <c r="W34" i="4" s="1"/>
  <c r="F30" i="2"/>
  <c r="E30" i="2"/>
  <c r="T34" i="4" s="1"/>
  <c r="M29" i="2"/>
  <c r="H29" i="2"/>
  <c r="W31" i="4" s="1"/>
  <c r="F29" i="2"/>
  <c r="U31" i="4" s="1"/>
  <c r="E29" i="2"/>
  <c r="M28" i="2"/>
  <c r="H28" i="2"/>
  <c r="W30" i="4" s="1"/>
  <c r="F28" i="2"/>
  <c r="E28" i="2"/>
  <c r="T30" i="4" s="1"/>
  <c r="M27" i="2"/>
  <c r="H27" i="2"/>
  <c r="W32" i="4" s="1"/>
  <c r="F27" i="2"/>
  <c r="U32" i="4" s="1"/>
  <c r="E27" i="2"/>
  <c r="M26" i="2"/>
  <c r="H26" i="2"/>
  <c r="W29" i="4" s="1"/>
  <c r="F26" i="2"/>
  <c r="E26" i="2"/>
  <c r="T29" i="4" s="1"/>
  <c r="M25" i="2"/>
  <c r="H25" i="2"/>
  <c r="W27" i="4" s="1"/>
  <c r="F25" i="2"/>
  <c r="U27" i="4" s="1"/>
  <c r="E25" i="2"/>
  <c r="M24" i="2"/>
  <c r="H24" i="2"/>
  <c r="W26" i="4" s="1"/>
  <c r="F24" i="2"/>
  <c r="E24" i="2"/>
  <c r="T26" i="4" s="1"/>
  <c r="AC26" i="4" s="1"/>
  <c r="M23" i="2"/>
  <c r="H23" i="2"/>
  <c r="W28" i="4" s="1"/>
  <c r="F23" i="2"/>
  <c r="U28" i="4" s="1"/>
  <c r="E23" i="2"/>
  <c r="M22" i="2"/>
  <c r="H22" i="2"/>
  <c r="W24" i="4" s="1"/>
  <c r="F22" i="2"/>
  <c r="E22" i="2"/>
  <c r="T24" i="4" s="1"/>
  <c r="M57" i="2"/>
  <c r="H57" i="2"/>
  <c r="W59" i="4" s="1"/>
  <c r="F57" i="2"/>
  <c r="E57" i="2"/>
  <c r="M56" i="2"/>
  <c r="H56" i="2"/>
  <c r="F56" i="2"/>
  <c r="E56" i="2"/>
  <c r="M55" i="2"/>
  <c r="H55" i="2"/>
  <c r="W47" i="4" s="1"/>
  <c r="F55" i="2"/>
  <c r="U47" i="4" s="1"/>
  <c r="E55" i="2"/>
  <c r="M54" i="2"/>
  <c r="H54" i="2"/>
  <c r="W43" i="4" s="1"/>
  <c r="F54" i="2"/>
  <c r="U43" i="4" s="1"/>
  <c r="E54" i="2"/>
  <c r="T43" i="4" s="1"/>
  <c r="M53" i="2"/>
  <c r="H53" i="2"/>
  <c r="W36" i="4" s="1"/>
  <c r="F53" i="2"/>
  <c r="U36" i="4" s="1"/>
  <c r="E53" i="2"/>
  <c r="M52" i="2"/>
  <c r="H52" i="2"/>
  <c r="W21" i="4" s="1"/>
  <c r="F52" i="2"/>
  <c r="U21" i="4" s="1"/>
  <c r="E52" i="2"/>
  <c r="T21" i="4" s="1"/>
  <c r="M51" i="2"/>
  <c r="H51" i="2"/>
  <c r="W5" i="4" s="1"/>
  <c r="F51" i="2"/>
  <c r="U5" i="4" s="1"/>
  <c r="E51" i="2"/>
  <c r="M50" i="2"/>
  <c r="H50" i="2"/>
  <c r="W60" i="4" s="1"/>
  <c r="F50" i="2"/>
  <c r="U60" i="4" s="1"/>
  <c r="E50" i="2"/>
  <c r="T60" i="4" s="1"/>
  <c r="M49" i="2"/>
  <c r="H49" i="2"/>
  <c r="W58" i="4" s="1"/>
  <c r="F49" i="2"/>
  <c r="U58" i="4" s="1"/>
  <c r="E49" i="2"/>
  <c r="M48" i="2"/>
  <c r="AB53" i="4" s="1"/>
  <c r="H48" i="2"/>
  <c r="W53" i="4" s="1"/>
  <c r="F48" i="2"/>
  <c r="U53" i="4" s="1"/>
  <c r="E48" i="2"/>
  <c r="T53" i="4" s="1"/>
  <c r="M47" i="2"/>
  <c r="AB52" i="4" s="1"/>
  <c r="H47" i="2"/>
  <c r="W52" i="4" s="1"/>
  <c r="F47" i="2"/>
  <c r="U52" i="4" s="1"/>
  <c r="E47" i="2"/>
  <c r="T52" i="4" s="1"/>
  <c r="M46" i="2"/>
  <c r="AB54" i="4" s="1"/>
  <c r="H46" i="2"/>
  <c r="W54" i="4" s="1"/>
  <c r="F46" i="2"/>
  <c r="U54" i="4" s="1"/>
  <c r="E46" i="2"/>
  <c r="T54" i="4" s="1"/>
  <c r="M45" i="2"/>
  <c r="AB56" i="4" s="1"/>
  <c r="H45" i="2"/>
  <c r="W56" i="4" s="1"/>
  <c r="F45" i="2"/>
  <c r="U56" i="4" s="1"/>
  <c r="E45" i="2"/>
  <c r="T56" i="4" s="1"/>
  <c r="M44" i="2"/>
  <c r="AB55" i="4" s="1"/>
  <c r="H44" i="2"/>
  <c r="W55" i="4" s="1"/>
  <c r="F44" i="2"/>
  <c r="U55" i="4" s="1"/>
  <c r="E44" i="2"/>
  <c r="T55" i="4" s="1"/>
  <c r="M43" i="2"/>
  <c r="AB51" i="4" s="1"/>
  <c r="H43" i="2"/>
  <c r="W51" i="4" s="1"/>
  <c r="F43" i="2"/>
  <c r="U51" i="4" s="1"/>
  <c r="E43" i="2"/>
  <c r="T51" i="4" s="1"/>
  <c r="M42" i="2"/>
  <c r="AB48" i="4" s="1"/>
  <c r="H42" i="2"/>
  <c r="W48" i="4" s="1"/>
  <c r="F42" i="2"/>
  <c r="U48" i="4" s="1"/>
  <c r="E42" i="2"/>
  <c r="T48" i="4" s="1"/>
  <c r="M41" i="2"/>
  <c r="AB49" i="4" s="1"/>
  <c r="H41" i="2"/>
  <c r="W49" i="4" s="1"/>
  <c r="F41" i="2"/>
  <c r="U49" i="4" s="1"/>
  <c r="E41" i="2"/>
  <c r="T49" i="4" s="1"/>
  <c r="M40" i="2"/>
  <c r="AB50" i="4" s="1"/>
  <c r="H40" i="2"/>
  <c r="W50" i="4" s="1"/>
  <c r="F40" i="2"/>
  <c r="U50" i="4" s="1"/>
  <c r="E40" i="2"/>
  <c r="T50" i="4" s="1"/>
  <c r="AB22" i="4"/>
  <c r="AA22" i="4"/>
  <c r="Z22" i="4"/>
  <c r="Y22" i="4"/>
  <c r="X22" i="4"/>
  <c r="W22" i="4"/>
  <c r="V22" i="4"/>
  <c r="U22" i="4"/>
  <c r="AB21" i="4"/>
  <c r="AA21" i="4"/>
  <c r="Z21" i="4"/>
  <c r="Y21" i="4"/>
  <c r="X21" i="4"/>
  <c r="V21" i="4"/>
  <c r="AB20" i="4"/>
  <c r="AA20" i="4"/>
  <c r="Z20" i="4"/>
  <c r="Y20" i="4"/>
  <c r="X20" i="4"/>
  <c r="V20" i="4"/>
  <c r="U20" i="4"/>
  <c r="T20" i="4"/>
  <c r="AB19" i="4"/>
  <c r="AA19" i="4"/>
  <c r="Z19" i="4"/>
  <c r="Y19" i="4"/>
  <c r="X19" i="4"/>
  <c r="V19" i="4"/>
  <c r="U19" i="4"/>
  <c r="T19" i="4"/>
  <c r="AB18" i="4"/>
  <c r="AA18" i="4"/>
  <c r="Z18" i="4"/>
  <c r="Y18" i="4"/>
  <c r="X18" i="4"/>
  <c r="V18" i="4"/>
  <c r="U18" i="4"/>
  <c r="AB17" i="4"/>
  <c r="AA17" i="4"/>
  <c r="Z17" i="4"/>
  <c r="Y17" i="4"/>
  <c r="X17" i="4"/>
  <c r="V17" i="4"/>
  <c r="U17" i="4"/>
  <c r="T17" i="4"/>
  <c r="AB16" i="4"/>
  <c r="AA16" i="4"/>
  <c r="Z16" i="4"/>
  <c r="Y16" i="4"/>
  <c r="X16" i="4"/>
  <c r="V16" i="4"/>
  <c r="U16" i="4"/>
  <c r="T16" i="4"/>
  <c r="AA15" i="4"/>
  <c r="Z15" i="4"/>
  <c r="Y15" i="4"/>
  <c r="X15" i="4"/>
  <c r="V15" i="4"/>
  <c r="AB14" i="4"/>
  <c r="AA14" i="4"/>
  <c r="Z14" i="4"/>
  <c r="Y14" i="4"/>
  <c r="X14" i="4"/>
  <c r="V14" i="4"/>
  <c r="T14" i="4"/>
  <c r="AB13" i="4"/>
  <c r="AA13" i="4"/>
  <c r="Z13" i="4"/>
  <c r="Y13" i="4"/>
  <c r="X13" i="4"/>
  <c r="V13" i="4"/>
  <c r="T13" i="4"/>
  <c r="AB12" i="4"/>
  <c r="AA12" i="4"/>
  <c r="Z12" i="4"/>
  <c r="Y12" i="4"/>
  <c r="X12" i="4"/>
  <c r="W12" i="4"/>
  <c r="V12" i="4"/>
  <c r="U12" i="4"/>
  <c r="AB11" i="4"/>
  <c r="AA11" i="4"/>
  <c r="Z11" i="4"/>
  <c r="Y11" i="4"/>
  <c r="X11" i="4"/>
  <c r="V11" i="4"/>
  <c r="U11" i="4"/>
  <c r="AB10" i="4"/>
  <c r="AA10" i="4"/>
  <c r="Z10" i="4"/>
  <c r="Y10" i="4"/>
  <c r="X10" i="4"/>
  <c r="V10" i="4"/>
  <c r="U10" i="4"/>
  <c r="T10" i="4"/>
  <c r="AB9" i="4"/>
  <c r="AA9" i="4"/>
  <c r="Z9" i="4"/>
  <c r="Y9" i="4"/>
  <c r="X9" i="4"/>
  <c r="V9" i="4"/>
  <c r="U9" i="4"/>
  <c r="AB8" i="4"/>
  <c r="AA8" i="4"/>
  <c r="Z8" i="4"/>
  <c r="Y8" i="4"/>
  <c r="X8" i="4"/>
  <c r="V8" i="4"/>
  <c r="U8" i="4"/>
  <c r="AB7" i="4"/>
  <c r="AA7" i="4"/>
  <c r="Z7" i="4"/>
  <c r="Y7" i="4"/>
  <c r="X7" i="4"/>
  <c r="V7" i="4"/>
  <c r="U7" i="4"/>
  <c r="T7" i="4"/>
  <c r="AB6" i="4"/>
  <c r="AA6" i="4"/>
  <c r="Z6" i="4"/>
  <c r="Y6" i="4"/>
  <c r="X6" i="4"/>
  <c r="V6" i="4"/>
  <c r="U6" i="4"/>
  <c r="AB5" i="4"/>
  <c r="AA5" i="4"/>
  <c r="Z5" i="4"/>
  <c r="Y5" i="4"/>
  <c r="X5" i="4"/>
  <c r="V5" i="4"/>
  <c r="T5" i="4"/>
  <c r="AB40" i="4"/>
  <c r="AA40" i="4"/>
  <c r="Z40" i="4"/>
  <c r="Y40" i="4"/>
  <c r="X40" i="4"/>
  <c r="V40" i="4"/>
  <c r="U40" i="4"/>
  <c r="AA39" i="4"/>
  <c r="Z39" i="4"/>
  <c r="Y39" i="4"/>
  <c r="X39" i="4"/>
  <c r="V39" i="4"/>
  <c r="AB38" i="4"/>
  <c r="AA38" i="4"/>
  <c r="Z38" i="4"/>
  <c r="Y38" i="4"/>
  <c r="X38" i="4"/>
  <c r="V38" i="4"/>
  <c r="T38" i="4"/>
  <c r="AB37" i="4"/>
  <c r="AA37" i="4"/>
  <c r="Z37" i="4"/>
  <c r="Y37" i="4"/>
  <c r="X37" i="4"/>
  <c r="V37" i="4"/>
  <c r="U37" i="4"/>
  <c r="AB36" i="4"/>
  <c r="AA36" i="4"/>
  <c r="Z36" i="4"/>
  <c r="Y36" i="4"/>
  <c r="X36" i="4"/>
  <c r="V36" i="4"/>
  <c r="T36" i="4"/>
  <c r="AA35" i="4"/>
  <c r="Z35" i="4"/>
  <c r="Y35" i="4"/>
  <c r="X35" i="4"/>
  <c r="V35" i="4"/>
  <c r="AB34" i="4"/>
  <c r="AA34" i="4"/>
  <c r="Z34" i="4"/>
  <c r="Y34" i="4"/>
  <c r="X34" i="4"/>
  <c r="V34" i="4"/>
  <c r="U34" i="4"/>
  <c r="AB33" i="4"/>
  <c r="AA33" i="4"/>
  <c r="Z33" i="4"/>
  <c r="Y33" i="4"/>
  <c r="X33" i="4"/>
  <c r="V33" i="4"/>
  <c r="T33" i="4"/>
  <c r="AB32" i="4"/>
  <c r="AA32" i="4"/>
  <c r="Z32" i="4"/>
  <c r="Y32" i="4"/>
  <c r="X32" i="4"/>
  <c r="V32" i="4"/>
  <c r="T32" i="4"/>
  <c r="AB31" i="4"/>
  <c r="AA31" i="4"/>
  <c r="Z31" i="4"/>
  <c r="Y31" i="4"/>
  <c r="X31" i="4"/>
  <c r="V31" i="4"/>
  <c r="T31" i="4"/>
  <c r="AB30" i="4"/>
  <c r="AA30" i="4"/>
  <c r="Z30" i="4"/>
  <c r="Y30" i="4"/>
  <c r="X30" i="4"/>
  <c r="V30" i="4"/>
  <c r="U30" i="4"/>
  <c r="AB29" i="4"/>
  <c r="AA29" i="4"/>
  <c r="Z29" i="4"/>
  <c r="Y29" i="4"/>
  <c r="X29" i="4"/>
  <c r="V29" i="4"/>
  <c r="U29" i="4"/>
  <c r="AB28" i="4"/>
  <c r="AA28" i="4"/>
  <c r="Z28" i="4"/>
  <c r="Y28" i="4"/>
  <c r="X28" i="4"/>
  <c r="V28" i="4"/>
  <c r="T28" i="4"/>
  <c r="AB27" i="4"/>
  <c r="AA27" i="4"/>
  <c r="Z27" i="4"/>
  <c r="Y27" i="4"/>
  <c r="X27" i="4"/>
  <c r="V27" i="4"/>
  <c r="T27" i="4"/>
  <c r="AB26" i="4"/>
  <c r="AA26" i="4"/>
  <c r="Z26" i="4"/>
  <c r="Y26" i="4"/>
  <c r="X26" i="4"/>
  <c r="V26" i="4"/>
  <c r="U26" i="4"/>
  <c r="AA25" i="4"/>
  <c r="Z25" i="4"/>
  <c r="Y25" i="4"/>
  <c r="X25" i="4"/>
  <c r="V25" i="4"/>
  <c r="AB24" i="4"/>
  <c r="AA24" i="4"/>
  <c r="Z24" i="4"/>
  <c r="Y24" i="4"/>
  <c r="X24" i="4"/>
  <c r="V24" i="4"/>
  <c r="U24" i="4"/>
  <c r="AB23" i="4"/>
  <c r="AA23" i="4"/>
  <c r="Z23" i="4"/>
  <c r="Y23" i="4"/>
  <c r="X23" i="4"/>
  <c r="V23" i="4"/>
  <c r="U23" i="4"/>
  <c r="T23" i="4"/>
  <c r="AB58" i="4"/>
  <c r="AA58" i="4"/>
  <c r="Z58" i="4"/>
  <c r="Y58" i="4"/>
  <c r="X58" i="4"/>
  <c r="V58" i="4"/>
  <c r="T58" i="4"/>
  <c r="AA57" i="4"/>
  <c r="Z57" i="4"/>
  <c r="Y57" i="4"/>
  <c r="X57" i="4"/>
  <c r="V57" i="4"/>
  <c r="AA56" i="4"/>
  <c r="Z56" i="4"/>
  <c r="Y56" i="4"/>
  <c r="X56" i="4"/>
  <c r="V56" i="4"/>
  <c r="AA55" i="4"/>
  <c r="Z55" i="4"/>
  <c r="Y55" i="4"/>
  <c r="X55" i="4"/>
  <c r="V55" i="4"/>
  <c r="AA54" i="4"/>
  <c r="Z54" i="4"/>
  <c r="Y54" i="4"/>
  <c r="X54" i="4"/>
  <c r="V54" i="4"/>
  <c r="AA53" i="4"/>
  <c r="Z53" i="4"/>
  <c r="Y53" i="4"/>
  <c r="X53" i="4"/>
  <c r="V53" i="4"/>
  <c r="AA52" i="4"/>
  <c r="Z52" i="4"/>
  <c r="Y52" i="4"/>
  <c r="X52" i="4"/>
  <c r="V52" i="4"/>
  <c r="AA51" i="4"/>
  <c r="Z51" i="4"/>
  <c r="Y51" i="4"/>
  <c r="X51" i="4"/>
  <c r="V51" i="4"/>
  <c r="AA50" i="4"/>
  <c r="Z50" i="4"/>
  <c r="Y50" i="4"/>
  <c r="X50" i="4"/>
  <c r="V50" i="4"/>
  <c r="AA49" i="4"/>
  <c r="Z49" i="4"/>
  <c r="Y49" i="4"/>
  <c r="X49" i="4"/>
  <c r="V49" i="4"/>
  <c r="AA48" i="4"/>
  <c r="Z48" i="4"/>
  <c r="Y48" i="4"/>
  <c r="X48" i="4"/>
  <c r="V48" i="4"/>
  <c r="AB47" i="4"/>
  <c r="AA47" i="4"/>
  <c r="Z47" i="4"/>
  <c r="Y47" i="4"/>
  <c r="X47" i="4"/>
  <c r="V47" i="4"/>
  <c r="T47" i="4"/>
  <c r="AB46" i="4"/>
  <c r="AA46" i="4"/>
  <c r="Z46" i="4"/>
  <c r="Y46" i="4"/>
  <c r="X46" i="4"/>
  <c r="V46" i="4"/>
  <c r="T46" i="4"/>
  <c r="AB45" i="4"/>
  <c r="AA45" i="4"/>
  <c r="Z45" i="4"/>
  <c r="Y45" i="4"/>
  <c r="X45" i="4"/>
  <c r="V45" i="4"/>
  <c r="T45" i="4"/>
  <c r="AB44" i="4"/>
  <c r="AA44" i="4"/>
  <c r="Z44" i="4"/>
  <c r="Y44" i="4"/>
  <c r="X44" i="4"/>
  <c r="V44" i="4"/>
  <c r="U44" i="4"/>
  <c r="AB43" i="4"/>
  <c r="AA43" i="4"/>
  <c r="Z43" i="4"/>
  <c r="Y43" i="4"/>
  <c r="X43" i="4"/>
  <c r="V43" i="4"/>
  <c r="AB42" i="4"/>
  <c r="AA42" i="4"/>
  <c r="Z42" i="4"/>
  <c r="Y42" i="4"/>
  <c r="X42" i="4"/>
  <c r="V42" i="4"/>
  <c r="U42" i="4"/>
  <c r="AB41" i="4"/>
  <c r="AA41" i="4"/>
  <c r="Z41" i="4"/>
  <c r="Y41" i="4"/>
  <c r="X41" i="4"/>
  <c r="V41" i="4"/>
  <c r="T41" i="4"/>
  <c r="AA63" i="4"/>
  <c r="Z63" i="4"/>
  <c r="Y63" i="4"/>
  <c r="X63" i="4"/>
  <c r="V63" i="4"/>
  <c r="AB62" i="4"/>
  <c r="AA62" i="4"/>
  <c r="Z62" i="4"/>
  <c r="Y62" i="4"/>
  <c r="X62" i="4"/>
  <c r="V62" i="4"/>
  <c r="U62" i="4"/>
  <c r="AB61" i="4"/>
  <c r="AA61" i="4"/>
  <c r="Z61" i="4"/>
  <c r="Y61" i="4"/>
  <c r="X61" i="4"/>
  <c r="V61" i="4"/>
  <c r="U61" i="4"/>
  <c r="AB60" i="4"/>
  <c r="AA60" i="4"/>
  <c r="Z60" i="4"/>
  <c r="Y60" i="4"/>
  <c r="X60" i="4"/>
  <c r="V60" i="4"/>
  <c r="AB59" i="4"/>
  <c r="AA59" i="4"/>
  <c r="Z59" i="4"/>
  <c r="Y59" i="4"/>
  <c r="X59" i="4"/>
  <c r="V59" i="4"/>
  <c r="U59" i="4"/>
  <c r="T59" i="4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D73" i="1"/>
  <c r="C73" i="1"/>
  <c r="H72" i="1"/>
  <c r="J72" i="1" s="1"/>
  <c r="K72" i="1" s="1"/>
  <c r="F72" i="1"/>
  <c r="G72" i="1" s="1"/>
  <c r="H71" i="1"/>
  <c r="J71" i="1" s="1"/>
  <c r="K71" i="1" s="1"/>
  <c r="F71" i="1"/>
  <c r="G71" i="1" s="1"/>
  <c r="H70" i="1"/>
  <c r="I70" i="1" s="1"/>
  <c r="F70" i="1"/>
  <c r="G70" i="1" s="1"/>
  <c r="J69" i="1"/>
  <c r="K69" i="1" s="1"/>
  <c r="H69" i="1"/>
  <c r="I69" i="1" s="1"/>
  <c r="F69" i="1"/>
  <c r="G69" i="1" s="1"/>
  <c r="H68" i="1"/>
  <c r="J68" i="1" s="1"/>
  <c r="K68" i="1" s="1"/>
  <c r="F68" i="1"/>
  <c r="G68" i="1" s="1"/>
  <c r="H67" i="1"/>
  <c r="J67" i="1" s="1"/>
  <c r="K67" i="1" s="1"/>
  <c r="F67" i="1"/>
  <c r="G67" i="1" s="1"/>
  <c r="H66" i="1"/>
  <c r="I66" i="1" s="1"/>
  <c r="F66" i="1"/>
  <c r="G66" i="1" s="1"/>
  <c r="J65" i="1"/>
  <c r="K65" i="1" s="1"/>
  <c r="H65" i="1"/>
  <c r="I65" i="1" s="1"/>
  <c r="F65" i="1"/>
  <c r="G65" i="1" s="1"/>
  <c r="H64" i="1"/>
  <c r="J64" i="1" s="1"/>
  <c r="K64" i="1" s="1"/>
  <c r="F64" i="1"/>
  <c r="G64" i="1" s="1"/>
  <c r="H63" i="1"/>
  <c r="I63" i="1" s="1"/>
  <c r="F63" i="1"/>
  <c r="J63" i="1" s="1"/>
  <c r="K63" i="1" s="1"/>
  <c r="H62" i="1"/>
  <c r="I62" i="1" s="1"/>
  <c r="F62" i="1"/>
  <c r="G62" i="1" s="1"/>
  <c r="J61" i="1"/>
  <c r="K61" i="1" s="1"/>
  <c r="H61" i="1"/>
  <c r="I61" i="1" s="1"/>
  <c r="F61" i="1"/>
  <c r="G61" i="1" s="1"/>
  <c r="H60" i="1"/>
  <c r="J60" i="1" s="1"/>
  <c r="K60" i="1" s="1"/>
  <c r="F60" i="1"/>
  <c r="G60" i="1" s="1"/>
  <c r="H59" i="1"/>
  <c r="I59" i="1" s="1"/>
  <c r="F59" i="1"/>
  <c r="J59" i="1" s="1"/>
  <c r="K59" i="1" s="1"/>
  <c r="H58" i="1"/>
  <c r="I58" i="1" s="1"/>
  <c r="F58" i="1"/>
  <c r="G58" i="1" s="1"/>
  <c r="J57" i="1"/>
  <c r="K57" i="1" s="1"/>
  <c r="H57" i="1"/>
  <c r="I57" i="1" s="1"/>
  <c r="F57" i="1"/>
  <c r="G57" i="1" s="1"/>
  <c r="H56" i="1"/>
  <c r="J56" i="1" s="1"/>
  <c r="K56" i="1" s="1"/>
  <c r="F56" i="1"/>
  <c r="G56" i="1" s="1"/>
  <c r="H55" i="1"/>
  <c r="I55" i="1" s="1"/>
  <c r="F55" i="1"/>
  <c r="J55" i="1" s="1"/>
  <c r="K55" i="1" s="1"/>
  <c r="H54" i="1"/>
  <c r="I54" i="1" s="1"/>
  <c r="F54" i="1"/>
  <c r="G54" i="1" s="1"/>
  <c r="J53" i="1"/>
  <c r="K53" i="1" s="1"/>
  <c r="H53" i="1"/>
  <c r="I53" i="1" s="1"/>
  <c r="F53" i="1"/>
  <c r="G53" i="1" s="1"/>
  <c r="H52" i="1"/>
  <c r="J52" i="1" s="1"/>
  <c r="K52" i="1" s="1"/>
  <c r="F52" i="1"/>
  <c r="G52" i="1" s="1"/>
  <c r="H51" i="1"/>
  <c r="I51" i="1" s="1"/>
  <c r="F51" i="1"/>
  <c r="J51" i="1" s="1"/>
  <c r="K51" i="1" s="1"/>
  <c r="H50" i="1"/>
  <c r="I50" i="1" s="1"/>
  <c r="F50" i="1"/>
  <c r="G50" i="1" s="1"/>
  <c r="J49" i="1"/>
  <c r="K49" i="1" s="1"/>
  <c r="H49" i="1"/>
  <c r="I49" i="1" s="1"/>
  <c r="F49" i="1"/>
  <c r="G49" i="1" s="1"/>
  <c r="H48" i="1"/>
  <c r="J48" i="1" s="1"/>
  <c r="K48" i="1" s="1"/>
  <c r="F48" i="1"/>
  <c r="G48" i="1" s="1"/>
  <c r="H47" i="1"/>
  <c r="I47" i="1" s="1"/>
  <c r="F47" i="1"/>
  <c r="J47" i="1" s="1"/>
  <c r="K47" i="1" s="1"/>
  <c r="H46" i="1"/>
  <c r="I46" i="1" s="1"/>
  <c r="F46" i="1"/>
  <c r="G46" i="1" s="1"/>
  <c r="J45" i="1"/>
  <c r="K45" i="1" s="1"/>
  <c r="H45" i="1"/>
  <c r="I45" i="1" s="1"/>
  <c r="F45" i="1"/>
  <c r="G45" i="1" s="1"/>
  <c r="H44" i="1"/>
  <c r="J44" i="1" s="1"/>
  <c r="K44" i="1" s="1"/>
  <c r="F44" i="1"/>
  <c r="G44" i="1" s="1"/>
  <c r="H43" i="1"/>
  <c r="I43" i="1" s="1"/>
  <c r="F43" i="1"/>
  <c r="J43" i="1" s="1"/>
  <c r="K43" i="1" s="1"/>
  <c r="H42" i="1"/>
  <c r="I42" i="1" s="1"/>
  <c r="F42" i="1"/>
  <c r="G42" i="1" s="1"/>
  <c r="J41" i="1"/>
  <c r="K41" i="1" s="1"/>
  <c r="H41" i="1"/>
  <c r="I41" i="1" s="1"/>
  <c r="F41" i="1"/>
  <c r="G41" i="1" s="1"/>
  <c r="H40" i="1"/>
  <c r="J40" i="1" s="1"/>
  <c r="K40" i="1" s="1"/>
  <c r="F40" i="1"/>
  <c r="G40" i="1" s="1"/>
  <c r="H39" i="1"/>
  <c r="I39" i="1" s="1"/>
  <c r="F39" i="1"/>
  <c r="J39" i="1" s="1"/>
  <c r="K39" i="1" s="1"/>
  <c r="H38" i="1"/>
  <c r="I38" i="1" s="1"/>
  <c r="F38" i="1"/>
  <c r="G38" i="1" s="1"/>
  <c r="J37" i="1"/>
  <c r="K37" i="1" s="1"/>
  <c r="H37" i="1"/>
  <c r="I37" i="1" s="1"/>
  <c r="F37" i="1"/>
  <c r="G37" i="1" s="1"/>
  <c r="H36" i="1"/>
  <c r="J36" i="1" s="1"/>
  <c r="K36" i="1" s="1"/>
  <c r="F36" i="1"/>
  <c r="G36" i="1" s="1"/>
  <c r="H35" i="1"/>
  <c r="I35" i="1" s="1"/>
  <c r="F35" i="1"/>
  <c r="J35" i="1" s="1"/>
  <c r="K35" i="1" s="1"/>
  <c r="H34" i="1"/>
  <c r="I34" i="1" s="1"/>
  <c r="F34" i="1"/>
  <c r="G34" i="1" s="1"/>
  <c r="J33" i="1"/>
  <c r="K33" i="1" s="1"/>
  <c r="H33" i="1"/>
  <c r="I33" i="1" s="1"/>
  <c r="F33" i="1"/>
  <c r="G33" i="1" s="1"/>
  <c r="H32" i="1"/>
  <c r="J32" i="1" s="1"/>
  <c r="K32" i="1" s="1"/>
  <c r="F32" i="1"/>
  <c r="G32" i="1" s="1"/>
  <c r="H31" i="1"/>
  <c r="I31" i="1" s="1"/>
  <c r="F31" i="1"/>
  <c r="J31" i="1" s="1"/>
  <c r="K31" i="1" s="1"/>
  <c r="H30" i="1"/>
  <c r="I30" i="1" s="1"/>
  <c r="F30" i="1"/>
  <c r="G30" i="1" s="1"/>
  <c r="J29" i="1"/>
  <c r="K29" i="1" s="1"/>
  <c r="H29" i="1"/>
  <c r="I29" i="1" s="1"/>
  <c r="F29" i="1"/>
  <c r="G29" i="1" s="1"/>
  <c r="H28" i="1"/>
  <c r="J28" i="1" s="1"/>
  <c r="K28" i="1" s="1"/>
  <c r="F28" i="1"/>
  <c r="G28" i="1" s="1"/>
  <c r="H27" i="1"/>
  <c r="I27" i="1" s="1"/>
  <c r="F27" i="1"/>
  <c r="J27" i="1" s="1"/>
  <c r="K27" i="1" s="1"/>
  <c r="H26" i="1"/>
  <c r="I26" i="1" s="1"/>
  <c r="F26" i="1"/>
  <c r="G26" i="1" s="1"/>
  <c r="J25" i="1"/>
  <c r="K25" i="1" s="1"/>
  <c r="H25" i="1"/>
  <c r="I25" i="1" s="1"/>
  <c r="F25" i="1"/>
  <c r="G25" i="1" s="1"/>
  <c r="H24" i="1"/>
  <c r="J24" i="1" s="1"/>
  <c r="K24" i="1" s="1"/>
  <c r="F24" i="1"/>
  <c r="G24" i="1" s="1"/>
  <c r="H23" i="1"/>
  <c r="I23" i="1" s="1"/>
  <c r="F23" i="1"/>
  <c r="J23" i="1" s="1"/>
  <c r="K23" i="1" s="1"/>
  <c r="H22" i="1"/>
  <c r="I22" i="1" s="1"/>
  <c r="F22" i="1"/>
  <c r="G22" i="1" s="1"/>
  <c r="J21" i="1"/>
  <c r="K21" i="1" s="1"/>
  <c r="H21" i="1"/>
  <c r="I21" i="1" s="1"/>
  <c r="F21" i="1"/>
  <c r="G21" i="1" s="1"/>
  <c r="H20" i="1"/>
  <c r="J20" i="1" s="1"/>
  <c r="K20" i="1" s="1"/>
  <c r="F20" i="1"/>
  <c r="G20" i="1" s="1"/>
  <c r="H19" i="1"/>
  <c r="I19" i="1" s="1"/>
  <c r="F19" i="1"/>
  <c r="J19" i="1" s="1"/>
  <c r="K19" i="1" s="1"/>
  <c r="H18" i="1"/>
  <c r="I18" i="1" s="1"/>
  <c r="F18" i="1"/>
  <c r="G18" i="1" s="1"/>
  <c r="J17" i="1"/>
  <c r="K17" i="1" s="1"/>
  <c r="H17" i="1"/>
  <c r="I17" i="1" s="1"/>
  <c r="F17" i="1"/>
  <c r="G17" i="1" s="1"/>
  <c r="H16" i="1"/>
  <c r="J16" i="1" s="1"/>
  <c r="K16" i="1" s="1"/>
  <c r="F16" i="1"/>
  <c r="G16" i="1" s="1"/>
  <c r="H15" i="1"/>
  <c r="J15" i="1" s="1"/>
  <c r="K15" i="1" s="1"/>
  <c r="F15" i="1"/>
  <c r="G15" i="1" s="1"/>
  <c r="H14" i="1"/>
  <c r="I14" i="1" s="1"/>
  <c r="F14" i="1"/>
  <c r="G14" i="1" s="1"/>
  <c r="J13" i="1"/>
  <c r="K13" i="1" s="1"/>
  <c r="H13" i="1"/>
  <c r="I13" i="1" s="1"/>
  <c r="F13" i="1"/>
  <c r="G13" i="1" s="1"/>
  <c r="H12" i="1"/>
  <c r="J12" i="1" s="1"/>
  <c r="K12" i="1" s="1"/>
  <c r="F12" i="1"/>
  <c r="G12" i="1" s="1"/>
  <c r="H11" i="1"/>
  <c r="J11" i="1" s="1"/>
  <c r="K11" i="1" s="1"/>
  <c r="F11" i="1"/>
  <c r="G11" i="1" s="1"/>
  <c r="H10" i="1"/>
  <c r="I10" i="1" s="1"/>
  <c r="F10" i="1"/>
  <c r="G10" i="1" s="1"/>
  <c r="J9" i="1"/>
  <c r="K9" i="1" s="1"/>
  <c r="H9" i="1"/>
  <c r="I9" i="1" s="1"/>
  <c r="F9" i="1"/>
  <c r="G9" i="1" s="1"/>
  <c r="H8" i="1"/>
  <c r="J8" i="1" s="1"/>
  <c r="K8" i="1" s="1"/>
  <c r="F8" i="1"/>
  <c r="G8" i="1" s="1"/>
  <c r="H7" i="1"/>
  <c r="J7" i="1" s="1"/>
  <c r="K7" i="1" s="1"/>
  <c r="F7" i="1"/>
  <c r="G7" i="1" s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F2" i="5"/>
  <c r="AC62" i="4" l="1"/>
  <c r="AC9" i="4"/>
  <c r="AC44" i="4"/>
  <c r="AC18" i="4"/>
  <c r="AC7" i="4"/>
  <c r="AC6" i="4"/>
  <c r="AC41" i="4"/>
  <c r="AC53" i="4"/>
  <c r="AC29" i="4"/>
  <c r="AC30" i="4"/>
  <c r="AC23" i="4"/>
  <c r="AC19" i="4"/>
  <c r="AC27" i="4"/>
  <c r="AC28" i="4"/>
  <c r="AC36" i="4"/>
  <c r="AC21" i="4"/>
  <c r="AC34" i="4"/>
  <c r="AC60" i="4"/>
  <c r="AC13" i="4"/>
  <c r="AC14" i="4"/>
  <c r="AC22" i="4"/>
  <c r="AC38" i="4"/>
  <c r="AC37" i="4"/>
  <c r="AC46" i="4"/>
  <c r="AC33" i="4"/>
  <c r="AC20" i="4"/>
  <c r="AC58" i="4"/>
  <c r="AC5" i="4"/>
  <c r="AC45" i="4"/>
  <c r="AC31" i="4"/>
  <c r="AC16" i="4"/>
  <c r="AC17" i="4"/>
  <c r="AC10" i="4"/>
  <c r="AC48" i="4"/>
  <c r="AC55" i="4"/>
  <c r="AC54" i="4"/>
  <c r="AC49" i="4"/>
  <c r="AC56" i="4"/>
  <c r="AC52" i="4"/>
  <c r="AC42" i="4"/>
  <c r="AC32" i="4"/>
  <c r="AC24" i="4"/>
  <c r="AC50" i="4"/>
  <c r="AC47" i="4"/>
  <c r="AC59" i="4"/>
  <c r="AC43" i="4"/>
  <c r="AC61" i="4"/>
  <c r="AC51" i="4"/>
  <c r="J26" i="1"/>
  <c r="K26" i="1" s="1"/>
  <c r="J34" i="1"/>
  <c r="K34" i="1" s="1"/>
  <c r="J38" i="1"/>
  <c r="K38" i="1" s="1"/>
  <c r="J42" i="1"/>
  <c r="K42" i="1" s="1"/>
  <c r="J46" i="1"/>
  <c r="K46" i="1" s="1"/>
  <c r="J50" i="1"/>
  <c r="K50" i="1" s="1"/>
  <c r="J54" i="1"/>
  <c r="K54" i="1" s="1"/>
  <c r="J58" i="1"/>
  <c r="K58" i="1" s="1"/>
  <c r="J62" i="1"/>
  <c r="K62" i="1" s="1"/>
  <c r="J10" i="1"/>
  <c r="K10" i="1" s="1"/>
  <c r="J14" i="1"/>
  <c r="K14" i="1" s="1"/>
  <c r="J18" i="1"/>
  <c r="K18" i="1" s="1"/>
  <c r="J22" i="1"/>
  <c r="K22" i="1" s="1"/>
  <c r="J30" i="1"/>
  <c r="K30" i="1" s="1"/>
  <c r="J66" i="1"/>
  <c r="K66" i="1" s="1"/>
  <c r="J70" i="1"/>
  <c r="K70" i="1" s="1"/>
  <c r="I8" i="1"/>
  <c r="I12" i="1"/>
  <c r="I16" i="1"/>
  <c r="G19" i="1"/>
  <c r="I20" i="1"/>
  <c r="G23" i="1"/>
  <c r="I24" i="1"/>
  <c r="G27" i="1"/>
  <c r="I28" i="1"/>
  <c r="G31" i="1"/>
  <c r="I32" i="1"/>
  <c r="G35" i="1"/>
  <c r="I36" i="1"/>
  <c r="G39" i="1"/>
  <c r="I40" i="1"/>
  <c r="G43" i="1"/>
  <c r="I44" i="1"/>
  <c r="G47" i="1"/>
  <c r="I48" i="1"/>
  <c r="G51" i="1"/>
  <c r="I52" i="1"/>
  <c r="G55" i="1"/>
  <c r="I56" i="1"/>
  <c r="G59" i="1"/>
  <c r="I60" i="1"/>
  <c r="G63" i="1"/>
  <c r="I64" i="1"/>
  <c r="I68" i="1"/>
  <c r="I72" i="1"/>
  <c r="I7" i="1"/>
  <c r="I11" i="1"/>
  <c r="I15" i="1"/>
  <c r="I67" i="1"/>
  <c r="I71" i="1"/>
  <c r="M63" i="2"/>
  <c r="AB57" i="4" s="1"/>
  <c r="H63" i="2"/>
  <c r="W57" i="4" s="1"/>
  <c r="F63" i="2"/>
  <c r="U57" i="4" s="1"/>
  <c r="E63" i="2"/>
  <c r="T57" i="4" s="1"/>
  <c r="M62" i="2"/>
  <c r="AB39" i="4" s="1"/>
  <c r="H62" i="2"/>
  <c r="W39" i="4" s="1"/>
  <c r="F62" i="2"/>
  <c r="U39" i="4" s="1"/>
  <c r="E62" i="2"/>
  <c r="T39" i="4" s="1"/>
  <c r="M61" i="2"/>
  <c r="AB35" i="4" s="1"/>
  <c r="H61" i="2"/>
  <c r="W35" i="4" s="1"/>
  <c r="F61" i="2"/>
  <c r="U35" i="4" s="1"/>
  <c r="E61" i="2"/>
  <c r="T35" i="4" s="1"/>
  <c r="M60" i="2"/>
  <c r="AB25" i="4" s="1"/>
  <c r="H60" i="2"/>
  <c r="W25" i="4" s="1"/>
  <c r="F60" i="2"/>
  <c r="U25" i="4" s="1"/>
  <c r="E60" i="2"/>
  <c r="T25" i="4" s="1"/>
  <c r="M59" i="2"/>
  <c r="AB63" i="4" s="1"/>
  <c r="H59" i="2"/>
  <c r="W63" i="4" s="1"/>
  <c r="F59" i="2"/>
  <c r="U63" i="4" s="1"/>
  <c r="E59" i="2"/>
  <c r="T63" i="4" s="1"/>
  <c r="M58" i="2"/>
  <c r="AB15" i="4" s="1"/>
  <c r="H58" i="2"/>
  <c r="W15" i="4" s="1"/>
  <c r="F58" i="2"/>
  <c r="U15" i="4" s="1"/>
  <c r="E58" i="2"/>
  <c r="T15" i="4" s="1"/>
  <c r="AC63" i="4" l="1"/>
  <c r="AC35" i="4"/>
  <c r="AC57" i="4"/>
  <c r="AC15" i="4"/>
  <c r="AC25" i="4"/>
  <c r="AC39" i="4"/>
  <c r="V4" i="4"/>
  <c r="X4" i="4"/>
  <c r="AA4" i="4"/>
  <c r="Y4" i="4"/>
  <c r="Z4" i="4"/>
  <c r="B2" i="6"/>
  <c r="F3" i="2" l="1"/>
  <c r="U4" i="4" l="1"/>
  <c r="M3" i="2"/>
  <c r="H3" i="2"/>
  <c r="E3" i="2"/>
  <c r="Q11" i="5"/>
  <c r="T4" i="4" l="1"/>
  <c r="W4" i="4"/>
  <c r="AB4" i="4"/>
  <c r="B1" i="6"/>
  <c r="AC4" i="4" l="1"/>
  <c r="J64" i="4" l="1"/>
  <c r="H64" i="4"/>
  <c r="E64" i="4"/>
  <c r="M64" i="4"/>
  <c r="P64" i="4"/>
  <c r="R64" i="4"/>
  <c r="I64" i="4"/>
  <c r="Q64" i="4"/>
  <c r="D64" i="4"/>
  <c r="L64" i="4"/>
  <c r="F64" i="4"/>
  <c r="N64" i="4"/>
  <c r="G64" i="4"/>
  <c r="C64" i="4"/>
  <c r="S64" i="4"/>
  <c r="O64" i="4"/>
  <c r="B64" i="4"/>
  <c r="M64" i="2" l="1"/>
  <c r="L64" i="2"/>
  <c r="K64" i="2"/>
  <c r="J64" i="2"/>
  <c r="I64" i="2"/>
  <c r="H64" i="2"/>
  <c r="G64" i="2"/>
  <c r="F64" i="2"/>
  <c r="E64" i="2"/>
  <c r="K64" i="4" l="1"/>
  <c r="AA64" i="4" l="1"/>
  <c r="X64" i="4"/>
  <c r="W64" i="4"/>
  <c r="T64" i="4"/>
  <c r="V64" i="4" l="1"/>
  <c r="Z64" i="4"/>
  <c r="AB64" i="4"/>
  <c r="U64" i="4"/>
  <c r="Y64" i="4"/>
</calcChain>
</file>

<file path=xl/sharedStrings.xml><?xml version="1.0" encoding="utf-8"?>
<sst xmlns="http://schemas.openxmlformats.org/spreadsheetml/2006/main" count="657" uniqueCount="188">
  <si>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</si>
  <si>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</si>
  <si>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</si>
  <si>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</si>
  <si>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</si>
  <si>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</si>
  <si>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</si>
  <si>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</si>
  <si>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</si>
  <si>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</si>
  <si>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</si>
  <si>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</si>
  <si>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</si>
  <si>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</si>
  <si>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</si>
  <si>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</si>
  <si>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</si>
  <si>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</si>
  <si>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</si>
  <si>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</si>
  <si>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</si>
  <si>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</si>
  <si>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</si>
  <si>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</si>
  <si>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</si>
  <si>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</si>
  <si>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</si>
  <si>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</si>
  <si>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</si>
  <si>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</si>
  <si>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ADMIRE WG70 125X(8X2GR) BAG IN</t>
  </si>
  <si>
    <t>ANTRACOL (T) WP70 40X250GR BAG IN</t>
  </si>
  <si>
    <t>DECIS EC 28 50X100ML BOT IN</t>
  </si>
  <si>
    <t>JUMP WG80 160X(10X2GR) BAG IN</t>
  </si>
  <si>
    <t>NATIVO WG75 50X100GR BAG IN</t>
  </si>
  <si>
    <t>OBERON (T) SC240 50X100ML BOT IN</t>
  </si>
  <si>
    <t>PLANOFIX SL4 5 50X100ML BOT IN</t>
  </si>
  <si>
    <t>REGENT (T) SC50 20X250ML BOT IN</t>
  </si>
  <si>
    <t>REGENT (T) SC50 50X100ML BOT IN</t>
  </si>
  <si>
    <t>SECTIN WG60 50X100GR BAG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</si>
  <si>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</si>
  <si>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</si>
  <si>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</si>
  <si>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</si>
  <si>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</si>
  <si>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</si>
  <si>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50X100GR BAG IN</t>
  </si>
  <si>
    <t>LARVIN (T) WP75 40X100GR BAG IN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</si>
  <si>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</si>
  <si>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</si>
  <si>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</si>
  <si>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</si>
  <si>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FOLICUR (T) EC250 50X100ML BOT IN</t>
  </si>
  <si>
    <t>LUNA EXPERIENCE SC400 50X100ML BOT IN</t>
  </si>
  <si>
    <t>REGENT GR0 3 20X1KG BAG IN</t>
  </si>
  <si>
    <t>SAPCODE</t>
  </si>
  <si>
    <t>G.B. AND COMPANY</t>
  </si>
  <si>
    <t>DEEN DAYAL MARG DANKEENGANJ MIRZAPUR-231001 09-UTTAR PRADESH</t>
  </si>
  <si>
    <t>Phone : 8858108823</t>
  </si>
  <si>
    <t xml:space="preserve"> </t>
  </si>
  <si>
    <t>PRODUCT DESCRIPTION</t>
  </si>
  <si>
    <t>OPENING
STOCK</t>
  </si>
  <si>
    <t>RECEIVE
QUANTITY</t>
  </si>
  <si>
    <t>ISSUE
QUANTITY</t>
  </si>
  <si>
    <t>CLOSING
STOCK</t>
  </si>
  <si>
    <t>sapl sale</t>
  </si>
  <si>
    <t>diff</t>
  </si>
  <si>
    <t>pur</t>
  </si>
  <si>
    <t>closing</t>
  </si>
  <si>
    <t>ADMIRE 2GM</t>
  </si>
  <si>
    <t>ALANTO 100 ML</t>
  </si>
  <si>
    <t>ANTRACOL 100GM</t>
  </si>
  <si>
    <t>ANTRACOL 1KG</t>
  </si>
  <si>
    <t>ANTRACOL 250 GM</t>
  </si>
  <si>
    <t>ATLANTIS 160GM</t>
  </si>
  <si>
    <t>DECIS EC 100% 100ML</t>
  </si>
  <si>
    <t>DECIS EC 2.8% 100ML</t>
  </si>
  <si>
    <t>JUMP 2GM</t>
  </si>
  <si>
    <t>LARVIN 100 ML</t>
  </si>
  <si>
    <t>LUNA EXPERIENCE SC400 100 ML</t>
  </si>
  <si>
    <t>NATIVO 100GM</t>
  </si>
  <si>
    <t>OBERON 100 ML</t>
  </si>
  <si>
    <t>PLANOFIX 100 ML</t>
  </si>
  <si>
    <t>REGENT SC 1 LTR</t>
  </si>
  <si>
    <t>REGENT SC 100 ML</t>
  </si>
  <si>
    <t>REGENT SC 250 ML</t>
  </si>
  <si>
    <t>SECTIN 100GM</t>
  </si>
  <si>
    <t>DECIS EC101-2 100X50ML BOT IN</t>
  </si>
  <si>
    <t>ATLANTIS KL3 6 15X160GR BOT IN</t>
  </si>
  <si>
    <t>DECIS EC101-2 50X100ML BOX IN</t>
  </si>
  <si>
    <t>DISTRIBUTOR:G.B. And Company,</t>
  </si>
  <si>
    <t>ITEMALIAS</t>
  </si>
  <si>
    <t>G.B. And Company</t>
  </si>
  <si>
    <t>BAYER STOCK &amp; SALES STATEMENT 01/04/2020 - 31/03/2021</t>
  </si>
  <si>
    <t>ALANTO 250 ML</t>
  </si>
  <si>
    <t>ALIETTE 100 GM</t>
  </si>
  <si>
    <t>AMBITION 1 LTR</t>
  </si>
  <si>
    <t>AMBITION 250 ML</t>
  </si>
  <si>
    <t>AMBITION 500 ML</t>
  </si>
  <si>
    <t>ANTRACOL 500 GM</t>
  </si>
  <si>
    <t>CONFIDENCE 555 100 ML</t>
  </si>
  <si>
    <t>CONFIDENCE 555 50 ML</t>
  </si>
  <si>
    <t>CONFIDOR 100ML</t>
  </si>
  <si>
    <t>DECIS EC 100% 50 ML</t>
  </si>
  <si>
    <t>DECIS EC 2.8% 250ML</t>
  </si>
  <si>
    <t>EVERGOL XTEND 100 ML</t>
  </si>
  <si>
    <t>EVERGOL XTEND 40 ML</t>
  </si>
  <si>
    <t>FAME 10 ML</t>
  </si>
  <si>
    <t>FAME 100 ML</t>
  </si>
  <si>
    <t>FAME 50 ML</t>
  </si>
  <si>
    <t>FENOS QUICK SC150 100 ML</t>
  </si>
  <si>
    <t>FOLICURE 100 ML</t>
  </si>
  <si>
    <t>GAUCHO 9 ML</t>
  </si>
  <si>
    <t>INFINITO 500 ML</t>
  </si>
  <si>
    <t>INFINITO SC 1 KG</t>
  </si>
  <si>
    <t>INFINITO SC 100 ML</t>
  </si>
  <si>
    <t>INFINITO SC 500 ML</t>
  </si>
  <si>
    <t>LARVIN 250 ML</t>
  </si>
  <si>
    <t>LARVIN 500 ML</t>
  </si>
  <si>
    <t>LAUDIS SC630 115 ML</t>
  </si>
  <si>
    <t>LAUDIS SC630 57.5 ML</t>
  </si>
  <si>
    <t>LUCIFER 160 GM</t>
  </si>
  <si>
    <t>LUNA EXPERIENCE SC400 250 ML</t>
  </si>
  <si>
    <t>MELODY DUO 100 GM</t>
  </si>
  <si>
    <t>MONCEREN SC 250 ML</t>
  </si>
  <si>
    <t>MOVENTO ENERGY 100 ML</t>
  </si>
  <si>
    <t>NATIVO 10GM</t>
  </si>
  <si>
    <t>NATIVO 1KG</t>
  </si>
  <si>
    <t>NATIVO 250 GM</t>
  </si>
  <si>
    <t>NATIVO 500 GM</t>
  </si>
  <si>
    <t>NATIVO 50GM</t>
  </si>
  <si>
    <t>OBERON 1 LTR</t>
  </si>
  <si>
    <t>OBERON 200 ML</t>
  </si>
  <si>
    <t>OBERON 500 ML</t>
  </si>
  <si>
    <t>REGENT 5 KG</t>
  </si>
  <si>
    <t>REGENT GR 1 KG</t>
  </si>
  <si>
    <t>REGENT GR 5 KG</t>
  </si>
  <si>
    <t>REGENT SC 500 ML</t>
  </si>
  <si>
    <t>REGENT ULTRA GR 1 KG</t>
  </si>
  <si>
    <t>SENCOR 100 GM</t>
  </si>
  <si>
    <t>SIVANTO PRIME 100 ML</t>
  </si>
  <si>
    <t>SOLOMON OD 300 100 ML</t>
  </si>
  <si>
    <t>New</t>
  </si>
  <si>
    <t>ALIETTE WP80 40X100GR BAG IN</t>
  </si>
  <si>
    <t>AMBITION 10X1L BOT IN</t>
  </si>
  <si>
    <t>AMBITION 40X250ML BOT IN</t>
  </si>
  <si>
    <t>AMBITION 20X500ML BOT IN</t>
  </si>
  <si>
    <t>ANTRACOL (T) WP70 20X500GR BAG IN</t>
  </si>
  <si>
    <t>CONFIDOR (T) SL200 50X100ML BOT IN</t>
  </si>
  <si>
    <t>DECIS EC 28 40X250ML BOT IN</t>
  </si>
  <si>
    <t>EVERGOL XTEND FS308 50X100ML BOT IN</t>
  </si>
  <si>
    <t>EVERGOL XTEND FS308 100X40ML BOT IN</t>
  </si>
  <si>
    <t>FAME (T) SC480 10X(20X10ML) BOT IN</t>
  </si>
  <si>
    <t>FAME (T) SC480 40X50ML BOT IN</t>
  </si>
  <si>
    <t>FENOS QUICK SC150 50X100ML BOT IN</t>
  </si>
  <si>
    <t>INFINITO SC687 5 50X100ML BOT IN</t>
  </si>
  <si>
    <t>INFINITO SC687 5 10X1L BOT IN</t>
  </si>
  <si>
    <t>INFINITO SC687 5 20X500ML BOT IN</t>
  </si>
  <si>
    <t>LARVIN (T) WP75 20X250GR BAG IN</t>
  </si>
  <si>
    <t>LARVIN (T) WP75 20X500GR BAG IN</t>
  </si>
  <si>
    <t>LAUDIS SC630 8X115ML BOT IN</t>
  </si>
  <si>
    <t>LAUDIS SC630 10X57.5ML BOT IN</t>
  </si>
  <si>
    <t>MELODY DUO WP66 8 50X100GR BAG IN</t>
  </si>
  <si>
    <t>MOVENTO ENERGY SC240 50X100ML BOT IN</t>
  </si>
  <si>
    <t>NATIVO WG75 10X1KG BAG IN</t>
  </si>
  <si>
    <t>NATIVO WG75 40X250GR BAG IN</t>
  </si>
  <si>
    <t>NATIVO WG75 20X500GR BAG IN</t>
  </si>
  <si>
    <t>NATIVO WG75 100X50GR BAG IN</t>
  </si>
  <si>
    <t>OBERON (T) SC240 40X200ML BOT IN</t>
  </si>
  <si>
    <t>OBERON (T) SC240 20X500ML BOT IN</t>
  </si>
  <si>
    <t>REGENT GR0 3 4X5KG BAG IN</t>
  </si>
  <si>
    <t>REGENT (T) SC50 20X500ML BOT IN</t>
  </si>
  <si>
    <t>SOLOMON OD300 50X100ML BOT IN</t>
  </si>
  <si>
    <t>ALANTO (T) SC240 40X250ML BOT IN</t>
  </si>
  <si>
    <t>FAME (T) SC480 20X100ML BOT IN</t>
  </si>
  <si>
    <t>LUNA EXPERIENCE SC400 40X250ML BOT IN</t>
  </si>
  <si>
    <t>NATIVO WG75 20X(10X10GR) BAG IN</t>
  </si>
  <si>
    <t>OBERON (T) SC240 10X1L BOT IN</t>
  </si>
  <si>
    <t>SIVANTO PRIME SL200 50X100ML BOT IN</t>
  </si>
  <si>
    <t>GAUCHO FS600 5X(20X9)ML BOT IN</t>
  </si>
  <si>
    <t>LUCIFER (T) WP15 25X160GR BAG IN</t>
  </si>
  <si>
    <t>MONCEREN SC250 40X250ML BOT IN</t>
  </si>
  <si>
    <t>REGENT ULTRA GR0 6 20X1KG BAG IN</t>
  </si>
  <si>
    <t>Stock and Sales FOR THE PERIOD 01-Apr-2020 TO 31-Mar-2021</t>
  </si>
  <si>
    <t>NEWPRODUCT_4097958</t>
  </si>
  <si>
    <t>Generated on 6/28/2021 8:32:29 AM</t>
  </si>
  <si>
    <t>Zylem Report -01-Apr-2020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</si>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</sst>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s.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161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161F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25" fillId="12" borderId="30" applyNumberFormat="0" applyAlignment="0" applyProtection="0"/>
    <xf numFmtId="0" fontId="26" fillId="0" borderId="0" applyNumberFormat="0" applyFill="0" applyBorder="0" applyAlignment="0" applyProtection="0"/>
    <xf numFmtId="0" fontId="13" fillId="13" borderId="3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2" xfId="0" applyNumberFormat="1" applyFont="1" applyBorder="1" applyAlignment="1">
      <alignment horizontal="right" vertical="top"/>
    </xf>
    <xf numFmtId="0" fontId="1" fillId="38" borderId="33" xfId="0" applyFont="1" applyFill="1" applyBorder="1" applyAlignment="1">
      <alignment horizontal="center" vertical="top"/>
    </xf>
    <xf numFmtId="0" fontId="1" fillId="38" borderId="33" xfId="0" applyFont="1" applyFill="1" applyBorder="1" applyAlignment="1">
      <alignment horizontal="center" vertical="top" wrapText="1"/>
    </xf>
    <xf numFmtId="0" fontId="1" fillId="38" borderId="34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ns2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&amp; Sales Statement"/>
      <sheetName val="Sheet2"/>
      <sheetName val="salesp"/>
      <sheetName val="Sheet1"/>
      <sheetName val="pur"/>
      <sheetName val="Sheet3"/>
    </sheetNames>
    <sheetDataSet>
      <sheetData sheetId="0"/>
      <sheetData sheetId="1"/>
      <sheetData sheetId="2">
        <row r="3">
          <cell r="A3" t="str">
            <v>Row Labels</v>
          </cell>
          <cell r="B3" t="str">
            <v>Sum of qty</v>
          </cell>
        </row>
        <row r="4">
          <cell r="A4" t="str">
            <v>ADMIRE 2GM</v>
          </cell>
          <cell r="B4">
            <v>40069</v>
          </cell>
        </row>
        <row r="5">
          <cell r="A5" t="str">
            <v>ALANTO 100 ML</v>
          </cell>
          <cell r="B5">
            <v>115</v>
          </cell>
        </row>
        <row r="6">
          <cell r="A6" t="str">
            <v>ALANTO 250 ML</v>
          </cell>
          <cell r="B6">
            <v>69</v>
          </cell>
        </row>
        <row r="7">
          <cell r="A7" t="str">
            <v>ALIETTE 100 GM</v>
          </cell>
          <cell r="B7">
            <v>2</v>
          </cell>
        </row>
        <row r="8">
          <cell r="A8" t="str">
            <v>AMBITION 1 LTR</v>
          </cell>
          <cell r="B8">
            <v>20</v>
          </cell>
        </row>
        <row r="9">
          <cell r="A9" t="str">
            <v>AMBITION 250 ML</v>
          </cell>
          <cell r="B9">
            <v>635</v>
          </cell>
        </row>
        <row r="10">
          <cell r="A10" t="str">
            <v>AMBITION 500 ML</v>
          </cell>
          <cell r="B10">
            <v>244</v>
          </cell>
        </row>
        <row r="11">
          <cell r="A11" t="str">
            <v>ANTRACOL 100GM</v>
          </cell>
          <cell r="B11">
            <v>1745</v>
          </cell>
        </row>
        <row r="12">
          <cell r="A12" t="str">
            <v>ANTRACOL 1KG</v>
          </cell>
          <cell r="B12">
            <v>447</v>
          </cell>
        </row>
        <row r="13">
          <cell r="A13" t="str">
            <v>ANTRACOL 250 GM</v>
          </cell>
          <cell r="B13">
            <v>1227</v>
          </cell>
        </row>
        <row r="14">
          <cell r="A14" t="str">
            <v>ANTRACOL 500 GM</v>
          </cell>
          <cell r="B14">
            <v>802</v>
          </cell>
        </row>
        <row r="15">
          <cell r="A15" t="str">
            <v>ATLANTIS 160GM</v>
          </cell>
          <cell r="B15">
            <v>1104</v>
          </cell>
        </row>
        <row r="16">
          <cell r="A16" t="str">
            <v>CONFIDENCE 555 100 ML</v>
          </cell>
          <cell r="B16">
            <v>90</v>
          </cell>
        </row>
        <row r="17">
          <cell r="A17" t="str">
            <v>CONFIDENCE 555 50 ML</v>
          </cell>
          <cell r="B17">
            <v>130</v>
          </cell>
        </row>
        <row r="18">
          <cell r="A18" t="str">
            <v>CONFIDOR 100ML</v>
          </cell>
          <cell r="B18">
            <v>289</v>
          </cell>
        </row>
        <row r="19">
          <cell r="A19" t="str">
            <v>DECIS EC 100% 100ML</v>
          </cell>
          <cell r="B19">
            <v>775</v>
          </cell>
        </row>
        <row r="20">
          <cell r="A20" t="str">
            <v>DECIS EC 100% 50 ML</v>
          </cell>
          <cell r="B20">
            <v>225</v>
          </cell>
        </row>
        <row r="21">
          <cell r="A21" t="str">
            <v>DECIS EC 2.8% 100ML</v>
          </cell>
          <cell r="B21">
            <v>985</v>
          </cell>
        </row>
        <row r="22">
          <cell r="A22" t="str">
            <v>DECIS EC 2.8% 250ML</v>
          </cell>
          <cell r="B22">
            <v>20</v>
          </cell>
        </row>
        <row r="23">
          <cell r="A23" t="str">
            <v>FAME 10 ML</v>
          </cell>
          <cell r="B23">
            <v>2103</v>
          </cell>
        </row>
        <row r="24">
          <cell r="A24" t="str">
            <v>FAME 100 ML</v>
          </cell>
          <cell r="B24">
            <v>122</v>
          </cell>
        </row>
        <row r="25">
          <cell r="A25" t="str">
            <v>FAME 50 ML</v>
          </cell>
          <cell r="B25">
            <v>516</v>
          </cell>
        </row>
        <row r="26">
          <cell r="A26" t="str">
            <v>FENOS QUICK SC150 100 ML</v>
          </cell>
          <cell r="B26">
            <v>85</v>
          </cell>
        </row>
        <row r="27">
          <cell r="A27" t="str">
            <v>FOLICURE 100 ML</v>
          </cell>
          <cell r="B27">
            <v>275</v>
          </cell>
        </row>
        <row r="28">
          <cell r="A28" t="str">
            <v>GAUCHO 9 ML</v>
          </cell>
          <cell r="B28">
            <v>60</v>
          </cell>
        </row>
        <row r="29">
          <cell r="A29" t="str">
            <v>INFINITO 500 ML</v>
          </cell>
          <cell r="B29">
            <v>20</v>
          </cell>
        </row>
        <row r="30">
          <cell r="A30" t="str">
            <v>INFINITO SC 1 KG</v>
          </cell>
          <cell r="B30">
            <v>20</v>
          </cell>
        </row>
        <row r="31">
          <cell r="A31" t="str">
            <v>INFINITO SC 100 ML</v>
          </cell>
          <cell r="B31">
            <v>298</v>
          </cell>
        </row>
        <row r="32">
          <cell r="A32" t="str">
            <v>INFINITO SC 500 ML</v>
          </cell>
          <cell r="B32">
            <v>40</v>
          </cell>
        </row>
        <row r="33">
          <cell r="A33" t="str">
            <v>JUMP 2GM</v>
          </cell>
          <cell r="B33">
            <v>22810</v>
          </cell>
        </row>
        <row r="34">
          <cell r="A34" t="str">
            <v>LARVIN 100 ML</v>
          </cell>
          <cell r="B34">
            <v>88</v>
          </cell>
        </row>
        <row r="35">
          <cell r="A35" t="str">
            <v>LARVIN 250 ML</v>
          </cell>
          <cell r="B35">
            <v>130</v>
          </cell>
        </row>
        <row r="36">
          <cell r="A36" t="str">
            <v>LARVIN 500 ML</v>
          </cell>
          <cell r="B36">
            <v>20</v>
          </cell>
        </row>
        <row r="37">
          <cell r="A37" t="str">
            <v>LAUDIS SC630 115 ML</v>
          </cell>
          <cell r="B37">
            <v>19</v>
          </cell>
        </row>
        <row r="38">
          <cell r="A38" t="str">
            <v>LAUDIS SC630 57.5 ML</v>
          </cell>
          <cell r="B38">
            <v>10</v>
          </cell>
        </row>
        <row r="39">
          <cell r="A39" t="str">
            <v>LUCIFER 160 GM</v>
          </cell>
          <cell r="B39">
            <v>250</v>
          </cell>
        </row>
        <row r="40">
          <cell r="A40" t="str">
            <v>LUNA EXPERIENCE SC400 100 ML</v>
          </cell>
          <cell r="B40">
            <v>512</v>
          </cell>
        </row>
        <row r="41">
          <cell r="A41" t="str">
            <v>LUNA EXPERIENCE SC400 250 ML</v>
          </cell>
          <cell r="B41">
            <v>71</v>
          </cell>
        </row>
        <row r="42">
          <cell r="A42" t="str">
            <v>MELODY DUO 100 GM</v>
          </cell>
          <cell r="B42">
            <v>217</v>
          </cell>
        </row>
        <row r="43">
          <cell r="A43" t="str">
            <v>MONCEREN SC 250 ML</v>
          </cell>
          <cell r="B43">
            <v>169</v>
          </cell>
        </row>
        <row r="44">
          <cell r="A44" t="str">
            <v>MOVENTO ENERGY 100 ML</v>
          </cell>
          <cell r="B44">
            <v>72</v>
          </cell>
        </row>
        <row r="45">
          <cell r="A45" t="str">
            <v>NATIVO 100GM</v>
          </cell>
          <cell r="B45">
            <v>285</v>
          </cell>
        </row>
        <row r="46">
          <cell r="A46" t="str">
            <v>NATIVO 10GM</v>
          </cell>
          <cell r="B46">
            <v>700</v>
          </cell>
        </row>
        <row r="47">
          <cell r="A47" t="str">
            <v>NATIVO 1KG</v>
          </cell>
          <cell r="B47">
            <v>135</v>
          </cell>
        </row>
        <row r="48">
          <cell r="A48" t="str">
            <v>NATIVO 250 GM</v>
          </cell>
          <cell r="B48">
            <v>162</v>
          </cell>
        </row>
        <row r="49">
          <cell r="A49" t="str">
            <v>NATIVO 500 GM</v>
          </cell>
          <cell r="B49">
            <v>20</v>
          </cell>
        </row>
        <row r="50">
          <cell r="A50" t="str">
            <v>NATIVO 50GM</v>
          </cell>
          <cell r="B50">
            <v>270</v>
          </cell>
        </row>
        <row r="51">
          <cell r="A51" t="str">
            <v>OBERON 1 LTR</v>
          </cell>
          <cell r="B51">
            <v>10</v>
          </cell>
        </row>
        <row r="52">
          <cell r="A52" t="str">
            <v>OBERON 100 ML</v>
          </cell>
          <cell r="B52">
            <v>858</v>
          </cell>
        </row>
        <row r="53">
          <cell r="A53" t="str">
            <v>OBERON 200 ML</v>
          </cell>
          <cell r="B53">
            <v>386</v>
          </cell>
        </row>
        <row r="54">
          <cell r="A54" t="str">
            <v>OBERON 500 ML</v>
          </cell>
          <cell r="B54">
            <v>83</v>
          </cell>
        </row>
        <row r="55">
          <cell r="A55" t="str">
            <v>PLANOFIX 100 ML</v>
          </cell>
          <cell r="B55">
            <v>546</v>
          </cell>
        </row>
        <row r="56">
          <cell r="A56" t="str">
            <v>REGENT 5 KG</v>
          </cell>
          <cell r="B56">
            <v>13</v>
          </cell>
        </row>
        <row r="57">
          <cell r="A57" t="str">
            <v>REGENT GR 1 KG</v>
          </cell>
          <cell r="B57">
            <v>9332</v>
          </cell>
        </row>
        <row r="58">
          <cell r="A58" t="str">
            <v>REGENT GR 5 KG</v>
          </cell>
          <cell r="B58">
            <v>286</v>
          </cell>
        </row>
        <row r="59">
          <cell r="A59" t="str">
            <v>REGENT SC 1 LTR</v>
          </cell>
          <cell r="B59">
            <v>24</v>
          </cell>
        </row>
        <row r="60">
          <cell r="A60" t="str">
            <v>REGENT SC 100 ML</v>
          </cell>
          <cell r="B60">
            <v>1151</v>
          </cell>
        </row>
        <row r="61">
          <cell r="A61" t="str">
            <v>REGENT SC 250 ML</v>
          </cell>
          <cell r="B61">
            <v>481</v>
          </cell>
        </row>
        <row r="62">
          <cell r="A62" t="str">
            <v>REGENT SC 500 ML</v>
          </cell>
          <cell r="B62">
            <v>193</v>
          </cell>
        </row>
        <row r="63">
          <cell r="A63" t="str">
            <v>REGENT ULTRA GR 1 KG</v>
          </cell>
          <cell r="B63">
            <v>160</v>
          </cell>
        </row>
        <row r="64">
          <cell r="A64" t="str">
            <v>SECTIN 100GM</v>
          </cell>
          <cell r="B64">
            <v>184</v>
          </cell>
        </row>
        <row r="65">
          <cell r="A65" t="str">
            <v>SENCOR 100 GM</v>
          </cell>
          <cell r="B65">
            <v>1113</v>
          </cell>
        </row>
        <row r="66">
          <cell r="A66" t="str">
            <v>SIVANTO PRIME 100 ML</v>
          </cell>
          <cell r="B66">
            <v>208</v>
          </cell>
        </row>
        <row r="67">
          <cell r="A67" t="str">
            <v>SOLOMON OD 300 100 ML</v>
          </cell>
          <cell r="B67">
            <v>70</v>
          </cell>
        </row>
        <row r="68">
          <cell r="A68" t="str">
            <v>(blank)</v>
          </cell>
        </row>
        <row r="69">
          <cell r="A69" t="str">
            <v>Grand Total</v>
          </cell>
          <cell r="B69">
            <v>93570</v>
          </cell>
        </row>
      </sheetData>
      <sheetData sheetId="3"/>
      <sheetData sheetId="4">
        <row r="3">
          <cell r="A3" t="str">
            <v>Row Labels</v>
          </cell>
          <cell r="B3" t="str">
            <v>Sum of free</v>
          </cell>
        </row>
        <row r="4">
          <cell r="A4" t="str">
            <v>ADMIRE 2GM</v>
          </cell>
          <cell r="B4">
            <v>25000</v>
          </cell>
        </row>
        <row r="5">
          <cell r="A5" t="str">
            <v>ALANTO 100 ML</v>
          </cell>
          <cell r="B5">
            <v>100</v>
          </cell>
        </row>
        <row r="6">
          <cell r="A6" t="str">
            <v>ALANTO 250 ML</v>
          </cell>
          <cell r="B6">
            <v>40</v>
          </cell>
        </row>
        <row r="7">
          <cell r="A7" t="str">
            <v>ALIETTE 100 GM</v>
          </cell>
          <cell r="B7">
            <v>40</v>
          </cell>
        </row>
        <row r="8">
          <cell r="A8" t="str">
            <v>AMBITION 1 LTR</v>
          </cell>
          <cell r="B8">
            <v>50</v>
          </cell>
        </row>
        <row r="9">
          <cell r="A9" t="str">
            <v>AMBITION 250 ML</v>
          </cell>
          <cell r="B9">
            <v>480</v>
          </cell>
        </row>
        <row r="10">
          <cell r="A10" t="str">
            <v>AMBITION 500 ML</v>
          </cell>
          <cell r="B10">
            <v>40</v>
          </cell>
        </row>
        <row r="11">
          <cell r="A11" t="str">
            <v>ANTRACOL 100GM</v>
          </cell>
          <cell r="B11">
            <v>1750</v>
          </cell>
        </row>
        <row r="12">
          <cell r="A12" t="str">
            <v>ANTRACOL 1KG</v>
          </cell>
          <cell r="B12">
            <v>420</v>
          </cell>
        </row>
        <row r="13">
          <cell r="A13" t="str">
            <v>ANTRACOL 250 GM</v>
          </cell>
          <cell r="B13">
            <v>1200</v>
          </cell>
        </row>
        <row r="14">
          <cell r="A14" t="str">
            <v>ANTRACOL 500 GM</v>
          </cell>
          <cell r="B14">
            <v>700</v>
          </cell>
        </row>
        <row r="15">
          <cell r="A15" t="str">
            <v>ATLANTIS 160GM</v>
          </cell>
          <cell r="B15">
            <v>1095</v>
          </cell>
        </row>
        <row r="16">
          <cell r="A16" t="str">
            <v>CONFIDENCE 555 100 ML</v>
          </cell>
          <cell r="B16">
            <v>50</v>
          </cell>
        </row>
        <row r="17">
          <cell r="A17" t="str">
            <v>CONFIDOR 100ML</v>
          </cell>
          <cell r="B17">
            <v>250</v>
          </cell>
        </row>
        <row r="18">
          <cell r="A18" t="str">
            <v>DECIS EC 100% 100ML</v>
          </cell>
          <cell r="B18">
            <v>850</v>
          </cell>
        </row>
        <row r="19">
          <cell r="A19" t="str">
            <v>DECIS EC 2.8% 100ML</v>
          </cell>
          <cell r="B19">
            <v>1050</v>
          </cell>
        </row>
        <row r="20">
          <cell r="A20" t="str">
            <v>DECIS EC 2.8% 250ML</v>
          </cell>
          <cell r="B20">
            <v>40</v>
          </cell>
        </row>
        <row r="21">
          <cell r="A21" t="str">
            <v>EVERGOL XTEND 100 ML</v>
          </cell>
          <cell r="B21">
            <v>50</v>
          </cell>
        </row>
        <row r="22">
          <cell r="A22" t="str">
            <v>EVERGOL XTEND 40 ML</v>
          </cell>
          <cell r="B22">
            <v>100</v>
          </cell>
        </row>
        <row r="23">
          <cell r="A23" t="str">
            <v>FAME 10 ML</v>
          </cell>
          <cell r="B23">
            <v>2000</v>
          </cell>
        </row>
        <row r="24">
          <cell r="A24" t="str">
            <v>FAME 100 ML</v>
          </cell>
          <cell r="B24">
            <v>120</v>
          </cell>
        </row>
        <row r="25">
          <cell r="A25" t="str">
            <v>FAME 50 ML</v>
          </cell>
          <cell r="B25">
            <v>440</v>
          </cell>
        </row>
        <row r="26">
          <cell r="A26" t="str">
            <v>FENOS QUICK SC150 100 ML</v>
          </cell>
          <cell r="B26">
            <v>150</v>
          </cell>
        </row>
        <row r="27">
          <cell r="A27" t="str">
            <v>FOLICURE 100 ML</v>
          </cell>
          <cell r="B27">
            <v>300</v>
          </cell>
        </row>
        <row r="28">
          <cell r="A28" t="str">
            <v>GAUCHO 9 ML</v>
          </cell>
          <cell r="B28">
            <v>100</v>
          </cell>
        </row>
        <row r="29">
          <cell r="A29" t="str">
            <v>INFINITO 500 ML</v>
          </cell>
          <cell r="B29">
            <v>20</v>
          </cell>
        </row>
        <row r="30">
          <cell r="A30" t="str">
            <v>INFINITO SC 1 KG</v>
          </cell>
          <cell r="B30">
            <v>20</v>
          </cell>
        </row>
        <row r="31">
          <cell r="A31" t="str">
            <v>INFINITO SC 100 ML</v>
          </cell>
          <cell r="B31">
            <v>350</v>
          </cell>
        </row>
        <row r="32">
          <cell r="A32" t="str">
            <v>INFINITO SC 500 ML</v>
          </cell>
          <cell r="B32">
            <v>60</v>
          </cell>
        </row>
        <row r="33">
          <cell r="A33" t="str">
            <v>JUMP 2GM</v>
          </cell>
          <cell r="B33">
            <v>12800</v>
          </cell>
        </row>
        <row r="34">
          <cell r="A34" t="str">
            <v>LARVIN 100 ML</v>
          </cell>
          <cell r="B34">
            <v>40</v>
          </cell>
        </row>
        <row r="35">
          <cell r="A35" t="str">
            <v>LARVIN 250 ML</v>
          </cell>
          <cell r="B35">
            <v>120</v>
          </cell>
        </row>
        <row r="36">
          <cell r="A36" t="str">
            <v>LARVIN 500 ML</v>
          </cell>
          <cell r="B36">
            <v>20</v>
          </cell>
        </row>
        <row r="37">
          <cell r="A37" t="str">
            <v>LUCIFER 160 GM</v>
          </cell>
          <cell r="B37">
            <v>300</v>
          </cell>
        </row>
        <row r="38">
          <cell r="A38" t="str">
            <v>LUNA EXPERIENCE SC400 100 ML</v>
          </cell>
          <cell r="B38">
            <v>500</v>
          </cell>
        </row>
        <row r="39">
          <cell r="A39" t="str">
            <v>LUNA EXPERIENCE SC400 250 ML</v>
          </cell>
          <cell r="B39">
            <v>40</v>
          </cell>
        </row>
        <row r="40">
          <cell r="A40" t="str">
            <v>MELODY DUO 100 GM</v>
          </cell>
          <cell r="B40">
            <v>200</v>
          </cell>
        </row>
        <row r="41">
          <cell r="A41" t="str">
            <v>MONCEREN SC 250 ML</v>
          </cell>
          <cell r="B41">
            <v>120</v>
          </cell>
        </row>
        <row r="42">
          <cell r="A42" t="str">
            <v>MOVENTO ENERGY 100 ML</v>
          </cell>
          <cell r="B42">
            <v>300</v>
          </cell>
        </row>
        <row r="43">
          <cell r="A43" t="str">
            <v>NATIVO 100GM</v>
          </cell>
          <cell r="B43">
            <v>300</v>
          </cell>
        </row>
        <row r="44">
          <cell r="A44" t="str">
            <v>NATIVO 1KG</v>
          </cell>
          <cell r="B44">
            <v>110</v>
          </cell>
        </row>
        <row r="45">
          <cell r="A45" t="str">
            <v>NATIVO 250 GM</v>
          </cell>
          <cell r="B45">
            <v>40</v>
          </cell>
        </row>
        <row r="46">
          <cell r="A46" t="str">
            <v>OBERON 100 ML</v>
          </cell>
          <cell r="B46">
            <v>850</v>
          </cell>
        </row>
        <row r="47">
          <cell r="A47" t="str">
            <v>OBERON 200 ML</v>
          </cell>
          <cell r="B47">
            <v>320</v>
          </cell>
        </row>
        <row r="48">
          <cell r="A48" t="str">
            <v>OBERON 500 ML</v>
          </cell>
          <cell r="B48">
            <v>60</v>
          </cell>
        </row>
        <row r="49">
          <cell r="A49" t="str">
            <v>PLANOFIX 100 ML</v>
          </cell>
          <cell r="B49">
            <v>550</v>
          </cell>
        </row>
        <row r="50">
          <cell r="A50" t="str">
            <v>REGENT GR 1 KG</v>
          </cell>
          <cell r="B50">
            <v>6000</v>
          </cell>
        </row>
        <row r="51">
          <cell r="A51" t="str">
            <v>REGENT SC 1 LTR</v>
          </cell>
          <cell r="B51">
            <v>20</v>
          </cell>
        </row>
        <row r="52">
          <cell r="A52" t="str">
            <v>REGENT SC 100 ML</v>
          </cell>
          <cell r="B52">
            <v>1000</v>
          </cell>
        </row>
        <row r="53">
          <cell r="A53" t="str">
            <v>REGENT SC 250 ML</v>
          </cell>
          <cell r="B53">
            <v>420</v>
          </cell>
        </row>
        <row r="54">
          <cell r="A54" t="str">
            <v>REGENT SC 500 ML</v>
          </cell>
          <cell r="B54">
            <v>160</v>
          </cell>
        </row>
        <row r="55">
          <cell r="A55" t="str">
            <v>REGENT ULTRA GR 1 KG</v>
          </cell>
          <cell r="B55">
            <v>100</v>
          </cell>
        </row>
        <row r="56">
          <cell r="A56" t="str">
            <v>SECTIN 100GM</v>
          </cell>
          <cell r="B56">
            <v>100</v>
          </cell>
        </row>
        <row r="57">
          <cell r="A57" t="str">
            <v>SENCOR 100 GM</v>
          </cell>
          <cell r="B57">
            <v>660</v>
          </cell>
        </row>
        <row r="58">
          <cell r="A58" t="str">
            <v>SIVANTO PRIME 100 ML</v>
          </cell>
          <cell r="B58">
            <v>500</v>
          </cell>
        </row>
        <row r="59">
          <cell r="A59" t="str">
            <v>SOLOMON OD 300 100 ML</v>
          </cell>
          <cell r="B59">
            <v>150</v>
          </cell>
        </row>
        <row r="60">
          <cell r="A60" t="str">
            <v>(blank)</v>
          </cell>
        </row>
        <row r="61">
          <cell r="A61" t="str">
            <v>Grand Total</v>
          </cell>
          <cell r="B61">
            <v>62645</v>
          </cell>
        </row>
      </sheetData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576522800926" createdVersion="6" refreshedVersion="7" minRefreshableVersion="3" recordCount="66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emiMixedTypes="0" containsString="0" containsNumber="1" containsInteger="1" minValue="-8" maxValue="17914"/>
    </cacheField>
    <cacheField name="Inwards" numFmtId="0">
      <sharedItems containsSemiMixedTypes="0" containsString="0" containsNumber="1" containsInteger="1" minValue="0" maxValue="25000"/>
    </cacheField>
    <cacheField name="Outwards" numFmtId="0">
      <sharedItems containsSemiMixedTypes="0" containsString="0" containsNumber="1" containsInteger="1" minValue="0" maxValue="40069"/>
    </cacheField>
    <cacheField name="Closing Balance" numFmtId="0">
      <sharedItems containsSemiMixedTypes="0" containsString="0" containsNumber="1" containsInteger="1" minValue="0" maxValue="5308"/>
    </cacheField>
    <cacheField name="Combi Name" numFmtId="165">
      <sharedItems/>
    </cacheField>
    <cacheField name="Master Name" numFmtId="164">
      <sharedItems count="151">
        <s v="ADMIRE WG70 125X(8X2GR) BAG IN"/>
        <s v="ALANTO (T) SC240 50X100ML BOT IN"/>
        <s v="ALANTO (T) SC240 40X250ML BOT IN"/>
        <s v="ALIETTE WP80 40X1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ATLANTIS KL3 6 15X160GR BOT IN"/>
        <s v="New"/>
        <s v="CONFIDOR (T) SL200 50X100ML BOT IN"/>
        <s v="DECIS EC101-2 50X100ML BOX IN"/>
        <s v="DECIS EC101-2 100X50ML BOT IN"/>
        <s v="DECIS EC 28 50X100ML BOT IN"/>
        <s v="DECIS EC 28 40X250ML BOT IN"/>
        <s v="EVERGOL XTEND FS308 50X100ML BOT IN"/>
        <s v="EVERGOL XTEND FS308 100X40ML BOT IN"/>
        <s v="FAME (T) SC480 10X(20X10ML) BOT IN"/>
        <s v="FAME (T) SC480 20X100ML BOT IN"/>
        <s v="FAME (T) SC480 40X50ML BOT IN"/>
        <s v="FENOS QUICK SC150 50X100ML BOT IN"/>
        <s v="FOLICUR (T) EC250 50X100ML BOT IN"/>
        <s v="GAUCHO FS600 5X(20X9)ML BOT IN"/>
        <s v="INFINITO SC687 5 20X500ML BOT IN"/>
        <s v="INFINITO SC687 5 10X1L BOT IN"/>
        <s v="INFINITO SC687 5 50X100ML BOT IN"/>
        <s v="JUMP WG80 160X(10X2GR) BAG IN"/>
        <s v="LARVIN (T) WP75 40X100GR BAG IN"/>
        <s v="LARVIN (T) WP75 20X250GR BAG IN"/>
        <s v="LARVIN (T) WP75 20X500GR BAG IN"/>
        <s v="LAUDIS SC630 8X115ML BOT IN"/>
        <s v="LAUDIS SC630 10X57.5ML BOT IN"/>
        <s v="LUCIFER (T) WP15 25X160GR BAG IN"/>
        <s v="LUNA EXPERIENCE SC400 50X100ML BOT IN"/>
        <s v="LUNA EXPERIENCE SC400 40X250ML BOT IN"/>
        <s v="MELODY DUO WP66 8 50X100GR BAG IN"/>
        <s v="MONCEREN SC250 40X250ML BOT IN"/>
        <s v="MOVENTO ENERGY SC240 50X10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10X1L BOT IN"/>
        <s v="OBERON (T) SC240 50X100ML BOT IN"/>
        <s v="OBERON (T) SC240 40X200ML BOT IN"/>
        <s v="OBERON (T) SC240 20X500ML BOT IN"/>
        <s v="PLANOFIX SL4 5 50X100ML BOT IN"/>
        <s v="REGENT GR0 3 4X5KG BAG IN"/>
        <s v="REGENT GR0 3 20X1KG BAG IN"/>
        <s v="REGENT (T) SC50 50X100ML BOT IN"/>
        <s v="REGENT (T) SC50 20X250ML BOT IN"/>
        <s v="REGENT (T) SC50 20X500ML BOT IN"/>
        <s v="REGENT ULTRA GR0 6 20X1KG BAG IN"/>
        <s v="SECTIN WG60 50X100GR BAG IN"/>
        <s v="SIVANTO PRIME SL200 50X100ML BOT IN"/>
        <s v="SOLOMON OD300 50X100ML BOT IN"/>
        <s v="SECTIN WG60 20X600GR BAG IN" u="1"/>
        <s v="PROFILER WG71 11 20X250GR BAG IN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BELT EXPERT SC480 50X100ML BOT IN" u="1"/>
        <s v="EVERGOL XTEND FS308 40X250ML BOT IN" u="1"/>
        <s v="SOLOMON OD300 10X1L BOT IN" u="1"/>
        <s v="CONFIDOR (T) SL200 100X50ML BOT IN" u="1"/>
        <s v="CONFIDOR (T) SL200 20X250ML BOT IN" u="1"/>
        <s v="CONFIDOR (T) SL200 20X500ML BOT IN" u="1"/>
        <s v="RICESTAR EC69 20X500ML BOT IN" u="1"/>
        <s v="RICESTAR EC69 40X250ML BOT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LARVIN (T) WP75 10X1KG BAG IN" u="1"/>
        <s v="SENCOR WP70 60X100GR BAG IN" u="1"/>
        <s v="ADMIRE (T) WG70 150X30GR BOT IN" u="1"/>
        <s v="ADMIRE (T) WG70 30X150GR BOT IN" u="1"/>
        <s v="GAUCHO FS600 2X5L BOT IN" u="1"/>
        <s v="DISCOUNTINUE PRODUCT" u="1"/>
        <s v="LESENTA WG80 100X40GR BAG IN" u="1"/>
        <s v="LESENTA WG80 50X100GR BAG IN" u="1"/>
        <s v="FITREST SG5 40X100GR BOT IN" u="1"/>
        <s v="PLANOFIX SL4 5 20X500ML BOT IN" u="1"/>
        <s v="PLANOFIX SL4 5 40X25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FAME (T) SC480 4X500ML BOT IN" u="1"/>
        <s v="FAME (T) SC480 8X250ML BOT IN" u="1"/>
        <s v="MELODY DUO WP66 8 10X400GR BAG IN" u="1"/>
        <s v="FOLICUR (T) EC250 10X1L BOT IN" u="1"/>
        <s v="RAXIL EASY FS60 100X50ML BOT IN" u="1"/>
        <s v="RAXIL EASY FS60 50X100ML BOT IN" u="1"/>
        <s v="RICESTAR EC69 10X1L BOT IN" u="1"/>
        <s v="ADMIRE (T) WG70 60X75GR BOT IN" u="1"/>
        <s v="LAUDIS SC630 3X230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PINTOR SC495 20X75ML BOT IN" u="1"/>
        <s v="MOVENTO ENERGY SC240 10X1L BOT IN" u="1"/>
        <s v="FOLICUR (T) EC250 20X500ML BOT IN" u="1"/>
        <s v="FOLICUR (T) EC250 40X250ML BOT IN" u="1"/>
        <s v="COUNCIL ACTIV WG30 12X(5X90GR) BOX IN" u="1"/>
        <s v="COUNCIL ACTIV WG30 8X(10X45GR) BOX IN" u="1"/>
        <s v="MOVENTO ENERGY SC240 40X250ML BOT IN" u="1"/>
        <s v="SOLOMON OD300 20X500ML BOT IN" u="1"/>
        <s v="SOLOMON OD300 40X250ML BOT IN" u="1"/>
        <s v="GLAMORE WG80 20X10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SIVANTO PRIME SL200 10X1L BOT IN" u="1"/>
        <s v="DECIS EC 28 20X500ML BOT IN" u="1"/>
        <s v="CONFIDOR (T) SL200 10X1L BOT IN" u="1"/>
        <s v="DECIS EC 28 10X1L BOT IN" u="1"/>
        <s v="ETHREL SL39 20X500ML BOT IN" u="1"/>
        <s v="ETHREL SL39 50X100ML BOT IN" u="1"/>
        <s v="ETHREL SL39 10X1L BOT IN" u="1"/>
        <s v="ALIETTE WP80 20X250GR BAG IN" u="1"/>
        <s v="ALIETTE WP80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s v="ADMIRE 2GM"/>
    <n v="17914"/>
    <n v="25000"/>
    <n v="40069"/>
    <n v="2845"/>
    <s v="ADMIRE 2GM"/>
    <x v="0"/>
  </r>
  <r>
    <s v="ALANTO 100 ML"/>
    <n v="83"/>
    <n v="100"/>
    <n v="115"/>
    <n v="68"/>
    <s v="ALANTO 100 ML"/>
    <x v="1"/>
  </r>
  <r>
    <s v="ALANTO 250 ML"/>
    <n v="38"/>
    <n v="40"/>
    <n v="69"/>
    <n v="9"/>
    <s v="ALANTO 250 ML"/>
    <x v="2"/>
  </r>
  <r>
    <s v="ALIETTE 100 GM"/>
    <n v="16"/>
    <n v="40"/>
    <n v="2"/>
    <n v="54"/>
    <s v="ALIETTE 100 GM"/>
    <x v="3"/>
  </r>
  <r>
    <s v="AMBITION 1 LTR"/>
    <n v="0"/>
    <n v="50"/>
    <n v="20"/>
    <n v="30"/>
    <s v="AMBITION 1 LTR"/>
    <x v="4"/>
  </r>
  <r>
    <s v="AMBITION 250 ML"/>
    <n v="344"/>
    <n v="480"/>
    <n v="635"/>
    <n v="189"/>
    <s v="AMBITION 250 ML"/>
    <x v="5"/>
  </r>
  <r>
    <s v="AMBITION 500 ML"/>
    <n v="246"/>
    <n v="40"/>
    <n v="244"/>
    <n v="42"/>
    <s v="AMBITION 500 ML"/>
    <x v="6"/>
  </r>
  <r>
    <s v="ANTRACOL 100GM"/>
    <n v="195"/>
    <n v="1750"/>
    <n v="1745"/>
    <n v="200"/>
    <s v="ANTRACOL 100GM"/>
    <x v="7"/>
  </r>
  <r>
    <s v="ANTRACOL 1KG"/>
    <n v="45"/>
    <n v="420"/>
    <n v="447"/>
    <n v="18"/>
    <s v="ANTRACOL 1KG"/>
    <x v="8"/>
  </r>
  <r>
    <s v="ANTRACOL 250 GM"/>
    <n v="187"/>
    <n v="1200"/>
    <n v="1227"/>
    <n v="160"/>
    <s v="ANTRACOL 250 GM"/>
    <x v="9"/>
  </r>
  <r>
    <s v="ANTRACOL 500 GM"/>
    <n v="120"/>
    <n v="700"/>
    <n v="802"/>
    <n v="18"/>
    <s v="ANTRACOL 500 GM"/>
    <x v="10"/>
  </r>
  <r>
    <s v="ATLANTIS 160GM"/>
    <n v="24"/>
    <n v="1095"/>
    <n v="1104"/>
    <n v="15"/>
    <s v="ATLANTIS 160GM"/>
    <x v="11"/>
  </r>
  <r>
    <s v="CONFIDENCE 555 100 ML"/>
    <n v="90"/>
    <n v="50"/>
    <n v="90"/>
    <n v="50"/>
    <s v="CONFIDENCE 555 100 ML"/>
    <x v="12"/>
  </r>
  <r>
    <s v="CONFIDENCE 555 50 ML"/>
    <n v="180"/>
    <n v="0"/>
    <n v="130"/>
    <n v="50"/>
    <s v="CONFIDENCE 555 50 ML"/>
    <x v="12"/>
  </r>
  <r>
    <s v="CONFIDOR 100ML"/>
    <n v="90"/>
    <n v="250"/>
    <n v="289"/>
    <n v="51"/>
    <s v="CONFIDOR 100ML"/>
    <x v="13"/>
  </r>
  <r>
    <s v="DECIS EC 100% 100ML"/>
    <n v="102"/>
    <n v="850"/>
    <n v="775"/>
    <n v="177"/>
    <s v="DECIS EC 100% 100ML"/>
    <x v="14"/>
  </r>
  <r>
    <s v="DECIS EC 100% 50 ML"/>
    <n v="225"/>
    <n v="0"/>
    <n v="225"/>
    <n v="0"/>
    <s v="DECIS EC 100% 50 ML"/>
    <x v="15"/>
  </r>
  <r>
    <s v="DECIS EC 2.8% 100ML"/>
    <n v="62"/>
    <n v="1050"/>
    <n v="985"/>
    <n v="127"/>
    <s v="DECIS EC 2.8% 100ML"/>
    <x v="16"/>
  </r>
  <r>
    <s v="DECIS EC 2.8% 250ML"/>
    <n v="-8"/>
    <n v="40"/>
    <n v="20"/>
    <n v="12"/>
    <s v="DECIS EC 2.8% 250ML"/>
    <x v="17"/>
  </r>
  <r>
    <s v="EVERGOL XTEND 100 ML"/>
    <n v="0"/>
    <n v="50"/>
    <n v="0"/>
    <n v="50"/>
    <s v="EVERGOL XTEND 100 ML"/>
    <x v="18"/>
  </r>
  <r>
    <s v="EVERGOL XTEND 40 ML"/>
    <n v="0"/>
    <n v="100"/>
    <n v="0"/>
    <n v="100"/>
    <s v="EVERGOL XTEND 40 ML"/>
    <x v="19"/>
  </r>
  <r>
    <s v="FAME 10 ML"/>
    <n v="583"/>
    <n v="2000"/>
    <n v="2103"/>
    <n v="480"/>
    <s v="FAME 10 ML"/>
    <x v="20"/>
  </r>
  <r>
    <s v="FAME 100 ML"/>
    <n v="53"/>
    <n v="120"/>
    <n v="122"/>
    <n v="51"/>
    <s v="FAME 100 ML"/>
    <x v="21"/>
  </r>
  <r>
    <s v="FAME 50 ML"/>
    <n v="141"/>
    <n v="440"/>
    <n v="516"/>
    <n v="65"/>
    <s v="FAME 50 ML"/>
    <x v="22"/>
  </r>
  <r>
    <s v="FENOS QUICK SC150 100 ML"/>
    <n v="0"/>
    <n v="150"/>
    <n v="85"/>
    <n v="65"/>
    <s v="FENOS QUICK SC150 100 ML"/>
    <x v="23"/>
  </r>
  <r>
    <s v="FOLICURE 100 ML"/>
    <n v="75"/>
    <n v="300"/>
    <n v="275"/>
    <n v="100"/>
    <s v="FOLICURE 100 ML"/>
    <x v="24"/>
  </r>
  <r>
    <s v="GAUCHO 9 ML"/>
    <n v="0"/>
    <n v="100"/>
    <n v="60"/>
    <n v="40"/>
    <s v="GAUCHO 9 ML"/>
    <x v="25"/>
  </r>
  <r>
    <s v="INFINITO 500 ML"/>
    <n v="0"/>
    <n v="20"/>
    <n v="20"/>
    <n v="0"/>
    <s v="INFINITO 500 ML"/>
    <x v="26"/>
  </r>
  <r>
    <s v="INFINITO SC 1 KG"/>
    <n v="0"/>
    <n v="20"/>
    <n v="20"/>
    <n v="0"/>
    <s v="INFINITO SC 1 KG"/>
    <x v="27"/>
  </r>
  <r>
    <s v="INFINITO SC 100 ML"/>
    <n v="90"/>
    <n v="350"/>
    <n v="298"/>
    <n v="142"/>
    <s v="INFINITO SC 100 ML"/>
    <x v="28"/>
  </r>
  <r>
    <s v="INFINITO SC 500 ML"/>
    <n v="0"/>
    <n v="60"/>
    <n v="40"/>
    <n v="20"/>
    <s v="INFINITO SC 500 ML"/>
    <x v="26"/>
  </r>
  <r>
    <s v="JUMP 2GM"/>
    <n v="10465"/>
    <n v="12800"/>
    <n v="22810"/>
    <n v="455"/>
    <s v="JUMP 2GM"/>
    <x v="29"/>
  </r>
  <r>
    <s v="LARVIN 100 ML"/>
    <n v="48"/>
    <n v="40"/>
    <n v="88"/>
    <n v="0"/>
    <s v="LARVIN 100 ML"/>
    <x v="30"/>
  </r>
  <r>
    <s v="LARVIN 250 ML"/>
    <n v="29"/>
    <n v="120"/>
    <n v="130"/>
    <n v="19"/>
    <s v="LARVIN 250 ML"/>
    <x v="31"/>
  </r>
  <r>
    <s v="LARVIN 500 ML"/>
    <n v="0"/>
    <n v="20"/>
    <n v="20"/>
    <n v="0"/>
    <s v="LARVIN 500 ML"/>
    <x v="32"/>
  </r>
  <r>
    <s v="LAUDIS SC630 115 ML"/>
    <n v="24"/>
    <n v="0"/>
    <n v="19"/>
    <n v="5"/>
    <s v="LAUDIS SC630 115 ML"/>
    <x v="33"/>
  </r>
  <r>
    <s v="LAUDIS SC630 57.5 ML"/>
    <n v="25"/>
    <n v="0"/>
    <n v="10"/>
    <n v="15"/>
    <s v="LAUDIS SC630 57.5 ML"/>
    <x v="34"/>
  </r>
  <r>
    <s v="LUCIFER 160 GM"/>
    <n v="0"/>
    <n v="300"/>
    <n v="250"/>
    <n v="50"/>
    <s v="LUCIFER 160 GM"/>
    <x v="35"/>
  </r>
  <r>
    <s v="LUNA EXPERIENCE SC400 100 ML"/>
    <n v="212"/>
    <n v="500"/>
    <n v="512"/>
    <n v="200"/>
    <s v="LUNA EXPERIENCE SC400 100 ML"/>
    <x v="36"/>
  </r>
  <r>
    <s v="LUNA EXPERIENCE SC400 250 ML"/>
    <n v="101"/>
    <n v="40"/>
    <n v="71"/>
    <n v="70"/>
    <s v="LUNA EXPERIENCE SC400 250 ML"/>
    <x v="37"/>
  </r>
  <r>
    <s v="MELODY DUO 100 GM"/>
    <n v="117"/>
    <n v="200"/>
    <n v="217"/>
    <n v="100"/>
    <s v="MELODY DUO 100 GM"/>
    <x v="38"/>
  </r>
  <r>
    <s v="MONCEREN SC 250 ML"/>
    <n v="200"/>
    <n v="120"/>
    <n v="169"/>
    <n v="151"/>
    <s v="MONCEREN SC 250 ML"/>
    <x v="39"/>
  </r>
  <r>
    <s v="MOVENTO ENERGY 100 ML"/>
    <n v="0"/>
    <n v="300"/>
    <n v="72"/>
    <n v="228"/>
    <s v="MOVENTO ENERGY 100 ML"/>
    <x v="40"/>
  </r>
  <r>
    <s v="NATIVO 100GM"/>
    <n v="25"/>
    <n v="300"/>
    <n v="285"/>
    <n v="40"/>
    <s v="NATIVO 100GM"/>
    <x v="41"/>
  </r>
  <r>
    <s v="NATIVO 10GM"/>
    <n v="700"/>
    <n v="0"/>
    <n v="700"/>
    <n v="0"/>
    <s v="NATIVO 10GM"/>
    <x v="42"/>
  </r>
  <r>
    <s v="NATIVO 1KG"/>
    <n v="39"/>
    <n v="110"/>
    <n v="135"/>
    <n v="14"/>
    <s v="NATIVO 1KG"/>
    <x v="43"/>
  </r>
  <r>
    <s v="NATIVO 250 GM"/>
    <n v="122"/>
    <n v="40"/>
    <n v="162"/>
    <n v="0"/>
    <s v="NATIVO 250 GM"/>
    <x v="44"/>
  </r>
  <r>
    <s v="NATIVO 500 GM"/>
    <n v="20"/>
    <n v="0"/>
    <n v="20"/>
    <n v="0"/>
    <s v="NATIVO 500 GM"/>
    <x v="45"/>
  </r>
  <r>
    <s v="NATIVO 50GM"/>
    <n v="400"/>
    <n v="0"/>
    <n v="270"/>
    <n v="130"/>
    <s v="NATIVO 50GM"/>
    <x v="46"/>
  </r>
  <r>
    <s v="OBERON 1 LTR"/>
    <n v="10"/>
    <n v="0"/>
    <n v="10"/>
    <n v="0"/>
    <s v="OBERON 1 LTR"/>
    <x v="47"/>
  </r>
  <r>
    <s v="OBERON 100 ML"/>
    <n v="110"/>
    <n v="850"/>
    <n v="858"/>
    <n v="102"/>
    <s v="OBERON 100 ML"/>
    <x v="48"/>
  </r>
  <r>
    <s v="OBERON 200 ML"/>
    <n v="100"/>
    <n v="320"/>
    <n v="386"/>
    <n v="34"/>
    <s v="OBERON 200 ML"/>
    <x v="49"/>
  </r>
  <r>
    <s v="OBERON 500 ML"/>
    <n v="28"/>
    <n v="60"/>
    <n v="83"/>
    <n v="5"/>
    <s v="OBERON 500 ML"/>
    <x v="50"/>
  </r>
  <r>
    <s v="PLANOFIX 100 ML"/>
    <n v="75"/>
    <n v="550"/>
    <n v="546"/>
    <n v="79"/>
    <s v="PLANOFIX 100 ML"/>
    <x v="51"/>
  </r>
  <r>
    <s v="REGENT 5 KG"/>
    <n v="13"/>
    <n v="0"/>
    <n v="13"/>
    <n v="0"/>
    <s v="REGENT 5 KG"/>
    <x v="52"/>
  </r>
  <r>
    <s v="REGENT GR 1 KG"/>
    <n v="8640"/>
    <n v="6000"/>
    <n v="9332"/>
    <n v="5308"/>
    <s v="REGENT GR 1 KG"/>
    <x v="53"/>
  </r>
  <r>
    <s v="REGENT GR 5 KG"/>
    <n v="307"/>
    <n v="0"/>
    <n v="286"/>
    <n v="21"/>
    <s v="REGENT GR 5 KG"/>
    <x v="52"/>
  </r>
  <r>
    <s v="REGENT SC 1 LTR"/>
    <n v="14"/>
    <n v="20"/>
    <n v="24"/>
    <n v="10"/>
    <s v="REGENT SC 1 LTR"/>
    <x v="53"/>
  </r>
  <r>
    <s v="REGENT SC 100 ML"/>
    <n v="228"/>
    <n v="1000"/>
    <n v="1151"/>
    <n v="77"/>
    <s v="REGENT SC 100 ML"/>
    <x v="54"/>
  </r>
  <r>
    <s v="REGENT SC 250 ML"/>
    <n v="86"/>
    <n v="420"/>
    <n v="481"/>
    <n v="25"/>
    <s v="REGENT SC 250 ML"/>
    <x v="55"/>
  </r>
  <r>
    <s v="REGENT SC 500 ML"/>
    <n v="33"/>
    <n v="160"/>
    <n v="193"/>
    <n v="0"/>
    <s v="REGENT SC 500 ML"/>
    <x v="56"/>
  </r>
  <r>
    <s v="REGENT ULTRA GR 1 KG"/>
    <n v="100"/>
    <n v="100"/>
    <n v="160"/>
    <n v="40"/>
    <s v="REGENT ULTRA GR 1 KG"/>
    <x v="57"/>
  </r>
  <r>
    <s v="SECTIN 100GM"/>
    <n v="91"/>
    <n v="100"/>
    <n v="184"/>
    <n v="7"/>
    <s v="SECTIN 100GM"/>
    <x v="58"/>
  </r>
  <r>
    <s v="SENCOR 100 GM"/>
    <n v="638"/>
    <n v="660"/>
    <n v="1113"/>
    <n v="185"/>
    <s v="SENCOR 100 GM"/>
    <x v="58"/>
  </r>
  <r>
    <s v="SIVANTO PRIME 100 ML"/>
    <n v="70"/>
    <n v="500"/>
    <n v="208"/>
    <n v="362"/>
    <s v="SIVANTO PRIME 100 ML"/>
    <x v="59"/>
  </r>
  <r>
    <s v="SOLOMON OD 300 100 ML"/>
    <n v="0"/>
    <n v="150"/>
    <n v="70"/>
    <n v="80"/>
    <s v="SOLOMON OD 300 100 ML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6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2">
        <item x="0"/>
        <item m="1" x="77"/>
        <item x="1"/>
        <item x="3"/>
        <item m="1" x="134"/>
        <item m="1" x="149"/>
        <item m="1" x="150"/>
        <item m="1" x="76"/>
        <item x="4"/>
        <item x="5"/>
        <item x="6"/>
        <item x="7"/>
        <item x="8"/>
        <item x="9"/>
        <item x="10"/>
        <item m="1" x="68"/>
        <item x="13"/>
        <item m="1" x="144"/>
        <item m="1" x="72"/>
        <item m="1" x="73"/>
        <item m="1" x="71"/>
        <item m="1" x="84"/>
        <item m="1" x="82"/>
        <item m="1" x="83"/>
        <item m="1" x="120"/>
        <item m="1" x="128"/>
        <item x="16"/>
        <item m="1" x="145"/>
        <item x="17"/>
        <item m="1" x="143"/>
        <item x="15"/>
        <item m="1" x="147"/>
        <item m="1" x="148"/>
        <item m="1" x="146"/>
        <item x="18"/>
        <item x="19"/>
        <item x="20"/>
        <item x="22"/>
        <item x="23"/>
        <item x="24"/>
        <item m="1" x="112"/>
        <item m="1" x="127"/>
        <item m="1" x="126"/>
        <item m="1" x="64"/>
        <item m="1" x="65"/>
        <item m="1" x="81"/>
        <item m="1" x="80"/>
        <item m="1" x="79"/>
        <item m="1" x="133"/>
        <item m="1" x="118"/>
        <item x="28"/>
        <item x="27"/>
        <item x="26"/>
        <item x="29"/>
        <item m="1" x="103"/>
        <item x="30"/>
        <item m="1" x="87"/>
        <item x="31"/>
        <item x="32"/>
        <item x="33"/>
        <item m="1" x="117"/>
        <item x="34"/>
        <item m="1" x="94"/>
        <item m="1" x="93"/>
        <item x="36"/>
        <item m="1" x="111"/>
        <item x="38"/>
        <item m="1" x="98"/>
        <item x="40"/>
        <item m="1" x="130"/>
        <item x="41"/>
        <item x="43"/>
        <item x="44"/>
        <item x="45"/>
        <item x="46"/>
        <item x="48"/>
        <item x="49"/>
        <item x="50"/>
        <item x="51"/>
        <item m="1" x="63"/>
        <item m="1" x="97"/>
        <item m="1" x="96"/>
        <item m="1" x="62"/>
        <item m="1" x="108"/>
        <item m="1" x="107"/>
        <item x="53"/>
        <item m="1" x="101"/>
        <item x="52"/>
        <item x="54"/>
        <item m="1" x="78"/>
        <item x="55"/>
        <item x="56"/>
        <item m="1" x="136"/>
        <item m="1" x="115"/>
        <item m="1" x="75"/>
        <item m="1" x="74"/>
        <item x="58"/>
        <item m="1" x="61"/>
        <item m="1" x="88"/>
        <item x="60"/>
        <item m="1" x="70"/>
        <item m="1" x="132"/>
        <item m="1" x="131"/>
        <item m="1" x="124"/>
        <item m="1" x="86"/>
        <item m="1" x="139"/>
        <item m="1" x="138"/>
        <item m="1" x="137"/>
        <item m="1" x="90"/>
        <item m="1" x="89"/>
        <item m="1" x="116"/>
        <item m="1" x="135"/>
        <item x="2"/>
        <item m="1" x="141"/>
        <item m="1" x="67"/>
        <item m="1" x="66"/>
        <item m="1" x="129"/>
        <item m="1" x="69"/>
        <item x="21"/>
        <item m="1" x="110"/>
        <item m="1" x="109"/>
        <item m="1" x="95"/>
        <item m="1" x="121"/>
        <item m="1" x="91"/>
        <item m="1" x="102"/>
        <item x="37"/>
        <item m="1" x="140"/>
        <item m="1" x="125"/>
        <item x="42"/>
        <item x="47"/>
        <item x="12"/>
        <item m="1" x="92"/>
        <item m="1" x="114"/>
        <item m="1" x="113"/>
        <item m="1" x="106"/>
        <item m="1" x="100"/>
        <item m="1" x="99"/>
        <item x="59"/>
        <item m="1" x="142"/>
        <item m="1" x="123"/>
        <item m="1" x="122"/>
        <item m="1" x="119"/>
        <item m="1" x="105"/>
        <item m="1" x="104"/>
        <item m="1" x="85"/>
        <item x="11"/>
        <item x="14"/>
        <item x="25"/>
        <item x="35"/>
        <item x="39"/>
        <item x="57"/>
        <item t="default"/>
      </items>
    </pivotField>
  </pivotFields>
  <rowFields count="1">
    <field x="6"/>
  </rowFields>
  <rowItems count="62">
    <i>
      <x/>
    </i>
    <i>
      <x v="2"/>
    </i>
    <i>
      <x v="3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6"/>
    </i>
    <i>
      <x v="28"/>
    </i>
    <i>
      <x v="30"/>
    </i>
    <i>
      <x v="34"/>
    </i>
    <i>
      <x v="35"/>
    </i>
    <i>
      <x v="36"/>
    </i>
    <i>
      <x v="37"/>
    </i>
    <i>
      <x v="38"/>
    </i>
    <i>
      <x v="39"/>
    </i>
    <i>
      <x v="50"/>
    </i>
    <i>
      <x v="51"/>
    </i>
    <i>
      <x v="52"/>
    </i>
    <i>
      <x v="53"/>
    </i>
    <i>
      <x v="55"/>
    </i>
    <i>
      <x v="57"/>
    </i>
    <i>
      <x v="58"/>
    </i>
    <i>
      <x v="59"/>
    </i>
    <i>
      <x v="61"/>
    </i>
    <i>
      <x v="64"/>
    </i>
    <i>
      <x v="66"/>
    </i>
    <i>
      <x v="68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85"/>
    </i>
    <i>
      <x v="87"/>
    </i>
    <i>
      <x v="88"/>
    </i>
    <i>
      <x v="90"/>
    </i>
    <i>
      <x v="91"/>
    </i>
    <i>
      <x v="96"/>
    </i>
    <i>
      <x v="99"/>
    </i>
    <i>
      <x v="112"/>
    </i>
    <i>
      <x v="118"/>
    </i>
    <i>
      <x v="125"/>
    </i>
    <i>
      <x v="128"/>
    </i>
    <i>
      <x v="129"/>
    </i>
    <i>
      <x v="130"/>
    </i>
    <i>
      <x v="137"/>
    </i>
    <i>
      <x v="145"/>
    </i>
    <i>
      <x v="146"/>
    </i>
    <i>
      <x v="147"/>
    </i>
    <i>
      <x v="148"/>
    </i>
    <i>
      <x v="149"/>
    </i>
    <i>
      <x v="1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3"/>
  <sheetViews>
    <sheetView workbookViewId="0">
      <selection activeCell="E16" sqref="E16"/>
    </sheetView>
  </sheetViews>
  <sheetFormatPr defaultRowHeight="14.4" x14ac:dyDescent="0.3"/>
  <cols>
    <col min="1" max="1" width="29.44140625" bestFit="1" customWidth="1"/>
    <col min="2" max="2" width="12.33203125" bestFit="1" customWidth="1"/>
    <col min="3" max="3" width="10.6640625" bestFit="1" customWidth="1"/>
    <col min="4" max="4" width="10.33203125" bestFit="1" customWidth="1"/>
  </cols>
  <sheetData>
    <row r="1" spans="1:11" ht="18" x14ac:dyDescent="0.3">
      <c r="A1" s="57" t="s">
        <v>56</v>
      </c>
      <c r="B1" s="57"/>
      <c r="C1" s="57"/>
      <c r="D1" s="57"/>
      <c r="E1" s="57"/>
    </row>
    <row r="2" spans="1:11" x14ac:dyDescent="0.3">
      <c r="A2" s="58" t="s">
        <v>57</v>
      </c>
      <c r="B2" s="58"/>
      <c r="C2" s="58"/>
      <c r="D2" s="58"/>
      <c r="E2" s="58"/>
    </row>
    <row r="3" spans="1:11" ht="15.6" x14ac:dyDescent="0.3">
      <c r="A3" s="59" t="s">
        <v>58</v>
      </c>
      <c r="B3" s="59"/>
      <c r="C3" s="59"/>
      <c r="D3" s="59"/>
      <c r="E3" s="59"/>
    </row>
    <row r="4" spans="1:11" x14ac:dyDescent="0.3">
      <c r="A4" s="60" t="s">
        <v>93</v>
      </c>
      <c r="B4" s="60"/>
      <c r="C4" s="60"/>
      <c r="D4" s="60"/>
      <c r="E4" s="60"/>
    </row>
    <row r="5" spans="1:11" ht="15.6" x14ac:dyDescent="0.3">
      <c r="A5" s="61" t="s">
        <v>59</v>
      </c>
      <c r="B5" s="61"/>
      <c r="C5" s="61"/>
      <c r="D5" s="61"/>
      <c r="E5" s="61"/>
    </row>
    <row r="6" spans="1:11" ht="33" customHeight="1" x14ac:dyDescent="0.3">
      <c r="A6" s="54" t="s">
        <v>60</v>
      </c>
      <c r="B6" s="55" t="s">
        <v>61</v>
      </c>
      <c r="C6" s="55" t="s">
        <v>62</v>
      </c>
      <c r="D6" s="55" t="s">
        <v>63</v>
      </c>
      <c r="E6" s="55" t="s">
        <v>64</v>
      </c>
      <c r="F6" s="56" t="s">
        <v>65</v>
      </c>
      <c r="G6" s="56" t="s">
        <v>66</v>
      </c>
      <c r="H6" s="56" t="s">
        <v>67</v>
      </c>
      <c r="I6" s="56" t="s">
        <v>66</v>
      </c>
      <c r="J6" s="56" t="s">
        <v>68</v>
      </c>
      <c r="K6" s="56" t="s">
        <v>66</v>
      </c>
    </row>
    <row r="7" spans="1:11" x14ac:dyDescent="0.3">
      <c r="A7" t="s">
        <v>69</v>
      </c>
      <c r="B7">
        <v>17914</v>
      </c>
      <c r="C7">
        <v>25000</v>
      </c>
      <c r="D7">
        <v>40069</v>
      </c>
      <c r="E7">
        <v>2845</v>
      </c>
      <c r="F7">
        <f>IFERROR(VLOOKUP(A7,[3]salesp!$A:$B,2,0),0)</f>
        <v>40069</v>
      </c>
      <c r="G7">
        <f>D7-F7</f>
        <v>0</v>
      </c>
      <c r="H7">
        <f>IFERROR(VLOOKUP(A7,[3]pur!$A:$B,2,0),0)</f>
        <v>25000</v>
      </c>
      <c r="I7">
        <f>C7-H7</f>
        <v>0</v>
      </c>
      <c r="J7">
        <f>B7+H7-F7</f>
        <v>2845</v>
      </c>
      <c r="K7">
        <f>E7-J7</f>
        <v>0</v>
      </c>
    </row>
    <row r="8" spans="1:11" x14ac:dyDescent="0.3">
      <c r="A8" t="s">
        <v>70</v>
      </c>
      <c r="B8">
        <v>83</v>
      </c>
      <c r="C8">
        <v>100</v>
      </c>
      <c r="D8">
        <v>115</v>
      </c>
      <c r="E8">
        <v>68</v>
      </c>
      <c r="F8">
        <f>IFERROR(VLOOKUP(A8,[3]salesp!$A:$B,2,0),0)</f>
        <v>115</v>
      </c>
      <c r="G8">
        <f t="shared" ref="G8:G71" si="0">D8-F8</f>
        <v>0</v>
      </c>
      <c r="H8">
        <f>IFERROR(VLOOKUP(A8,[3]pur!$A:$B,2,0),0)</f>
        <v>100</v>
      </c>
      <c r="I8">
        <f t="shared" ref="I8:I71" si="1">C8-H8</f>
        <v>0</v>
      </c>
      <c r="J8">
        <f t="shared" ref="J8:J71" si="2">B8+H8-F8</f>
        <v>68</v>
      </c>
      <c r="K8">
        <f t="shared" ref="K8:K71" si="3">E8-J8</f>
        <v>0</v>
      </c>
    </row>
    <row r="9" spans="1:11" x14ac:dyDescent="0.3">
      <c r="A9" t="s">
        <v>94</v>
      </c>
      <c r="B9">
        <v>38</v>
      </c>
      <c r="C9">
        <v>40</v>
      </c>
      <c r="D9">
        <v>69</v>
      </c>
      <c r="E9">
        <v>9</v>
      </c>
      <c r="F9">
        <f>IFERROR(VLOOKUP(A9,[3]salesp!$A:$B,2,0),0)</f>
        <v>69</v>
      </c>
      <c r="G9">
        <f t="shared" si="0"/>
        <v>0</v>
      </c>
      <c r="H9">
        <f>IFERROR(VLOOKUP(A9,[3]pur!$A:$B,2,0),0)</f>
        <v>40</v>
      </c>
      <c r="I9">
        <f t="shared" si="1"/>
        <v>0</v>
      </c>
      <c r="J9">
        <f t="shared" si="2"/>
        <v>9</v>
      </c>
      <c r="K9">
        <f t="shared" si="3"/>
        <v>0</v>
      </c>
    </row>
    <row r="10" spans="1:11" x14ac:dyDescent="0.3">
      <c r="A10" t="s">
        <v>95</v>
      </c>
      <c r="B10">
        <v>16</v>
      </c>
      <c r="C10">
        <v>40</v>
      </c>
      <c r="D10">
        <v>2</v>
      </c>
      <c r="E10">
        <v>54</v>
      </c>
      <c r="F10">
        <f>IFERROR(VLOOKUP(A10,[3]salesp!$A:$B,2,0),0)</f>
        <v>2</v>
      </c>
      <c r="G10">
        <f t="shared" si="0"/>
        <v>0</v>
      </c>
      <c r="H10">
        <f>IFERROR(VLOOKUP(A10,[3]pur!$A:$B,2,0),0)</f>
        <v>40</v>
      </c>
      <c r="I10">
        <f t="shared" si="1"/>
        <v>0</v>
      </c>
      <c r="J10">
        <f t="shared" si="2"/>
        <v>54</v>
      </c>
      <c r="K10">
        <f t="shared" si="3"/>
        <v>0</v>
      </c>
    </row>
    <row r="11" spans="1:11" x14ac:dyDescent="0.3">
      <c r="A11" t="s">
        <v>96</v>
      </c>
      <c r="B11">
        <v>0</v>
      </c>
      <c r="C11">
        <v>50</v>
      </c>
      <c r="D11">
        <v>20</v>
      </c>
      <c r="E11">
        <v>30</v>
      </c>
      <c r="F11">
        <f>IFERROR(VLOOKUP(A11,[3]salesp!$A:$B,2,0),0)</f>
        <v>20</v>
      </c>
      <c r="G11">
        <f t="shared" si="0"/>
        <v>0</v>
      </c>
      <c r="H11">
        <f>IFERROR(VLOOKUP(A11,[3]pur!$A:$B,2,0),0)</f>
        <v>50</v>
      </c>
      <c r="I11">
        <f t="shared" si="1"/>
        <v>0</v>
      </c>
      <c r="J11">
        <f t="shared" si="2"/>
        <v>30</v>
      </c>
      <c r="K11">
        <f t="shared" si="3"/>
        <v>0</v>
      </c>
    </row>
    <row r="12" spans="1:11" x14ac:dyDescent="0.3">
      <c r="A12" t="s">
        <v>97</v>
      </c>
      <c r="B12">
        <v>344</v>
      </c>
      <c r="C12">
        <v>480</v>
      </c>
      <c r="D12">
        <v>635</v>
      </c>
      <c r="E12">
        <v>189</v>
      </c>
      <c r="F12">
        <f>IFERROR(VLOOKUP(A12,[3]salesp!$A:$B,2,0),0)</f>
        <v>635</v>
      </c>
      <c r="G12">
        <f t="shared" si="0"/>
        <v>0</v>
      </c>
      <c r="H12">
        <f>IFERROR(VLOOKUP(A12,[3]pur!$A:$B,2,0),0)</f>
        <v>480</v>
      </c>
      <c r="I12">
        <f t="shared" si="1"/>
        <v>0</v>
      </c>
      <c r="J12">
        <f t="shared" si="2"/>
        <v>189</v>
      </c>
      <c r="K12">
        <f t="shared" si="3"/>
        <v>0</v>
      </c>
    </row>
    <row r="13" spans="1:11" x14ac:dyDescent="0.3">
      <c r="A13" t="s">
        <v>98</v>
      </c>
      <c r="B13">
        <v>246</v>
      </c>
      <c r="C13">
        <v>40</v>
      </c>
      <c r="D13">
        <v>244</v>
      </c>
      <c r="E13">
        <v>42</v>
      </c>
      <c r="F13">
        <f>IFERROR(VLOOKUP(A13,[3]salesp!$A:$B,2,0),0)</f>
        <v>244</v>
      </c>
      <c r="G13">
        <f t="shared" si="0"/>
        <v>0</v>
      </c>
      <c r="H13">
        <f>IFERROR(VLOOKUP(A13,[3]pur!$A:$B,2,0),0)</f>
        <v>40</v>
      </c>
      <c r="I13">
        <f t="shared" si="1"/>
        <v>0</v>
      </c>
      <c r="J13">
        <f t="shared" si="2"/>
        <v>42</v>
      </c>
      <c r="K13">
        <f t="shared" si="3"/>
        <v>0</v>
      </c>
    </row>
    <row r="14" spans="1:11" x14ac:dyDescent="0.3">
      <c r="A14" t="s">
        <v>71</v>
      </c>
      <c r="B14">
        <v>195</v>
      </c>
      <c r="C14">
        <v>1750</v>
      </c>
      <c r="D14">
        <v>1745</v>
      </c>
      <c r="E14">
        <v>200</v>
      </c>
      <c r="F14">
        <f>IFERROR(VLOOKUP(A14,[3]salesp!$A:$B,2,0),0)</f>
        <v>1745</v>
      </c>
      <c r="G14">
        <f t="shared" si="0"/>
        <v>0</v>
      </c>
      <c r="H14">
        <f>IFERROR(VLOOKUP(A14,[3]pur!$A:$B,2,0),0)</f>
        <v>1750</v>
      </c>
      <c r="I14">
        <f t="shared" si="1"/>
        <v>0</v>
      </c>
      <c r="J14">
        <f t="shared" si="2"/>
        <v>200</v>
      </c>
      <c r="K14">
        <f t="shared" si="3"/>
        <v>0</v>
      </c>
    </row>
    <row r="15" spans="1:11" x14ac:dyDescent="0.3">
      <c r="A15" t="s">
        <v>72</v>
      </c>
      <c r="B15">
        <v>45</v>
      </c>
      <c r="C15">
        <v>420</v>
      </c>
      <c r="D15">
        <v>447</v>
      </c>
      <c r="E15">
        <v>18</v>
      </c>
      <c r="F15">
        <f>IFERROR(VLOOKUP(A15,[3]salesp!$A:$B,2,0),0)</f>
        <v>447</v>
      </c>
      <c r="G15">
        <f t="shared" si="0"/>
        <v>0</v>
      </c>
      <c r="H15">
        <f>IFERROR(VLOOKUP(A15,[3]pur!$A:$B,2,0),0)</f>
        <v>420</v>
      </c>
      <c r="I15">
        <f t="shared" si="1"/>
        <v>0</v>
      </c>
      <c r="J15">
        <f t="shared" si="2"/>
        <v>18</v>
      </c>
      <c r="K15">
        <f t="shared" si="3"/>
        <v>0</v>
      </c>
    </row>
    <row r="16" spans="1:11" x14ac:dyDescent="0.3">
      <c r="A16" t="s">
        <v>73</v>
      </c>
      <c r="B16">
        <v>187</v>
      </c>
      <c r="C16">
        <v>1200</v>
      </c>
      <c r="D16">
        <v>1227</v>
      </c>
      <c r="E16">
        <v>160</v>
      </c>
      <c r="F16">
        <f>IFERROR(VLOOKUP(A16,[3]salesp!$A:$B,2,0),0)</f>
        <v>1227</v>
      </c>
      <c r="G16">
        <f t="shared" si="0"/>
        <v>0</v>
      </c>
      <c r="H16">
        <f>IFERROR(VLOOKUP(A16,[3]pur!$A:$B,2,0),0)</f>
        <v>1200</v>
      </c>
      <c r="I16">
        <f t="shared" si="1"/>
        <v>0</v>
      </c>
      <c r="J16">
        <f t="shared" si="2"/>
        <v>160</v>
      </c>
      <c r="K16">
        <f t="shared" si="3"/>
        <v>0</v>
      </c>
    </row>
    <row r="17" spans="1:11" x14ac:dyDescent="0.3">
      <c r="A17" t="s">
        <v>99</v>
      </c>
      <c r="B17">
        <v>120</v>
      </c>
      <c r="C17">
        <v>700</v>
      </c>
      <c r="D17">
        <v>802</v>
      </c>
      <c r="E17">
        <v>18</v>
      </c>
      <c r="F17">
        <f>IFERROR(VLOOKUP(A17,[3]salesp!$A:$B,2,0),0)</f>
        <v>802</v>
      </c>
      <c r="G17">
        <f t="shared" si="0"/>
        <v>0</v>
      </c>
      <c r="H17">
        <f>IFERROR(VLOOKUP(A17,[3]pur!$A:$B,2,0),0)</f>
        <v>700</v>
      </c>
      <c r="I17">
        <f t="shared" si="1"/>
        <v>0</v>
      </c>
      <c r="J17">
        <f t="shared" si="2"/>
        <v>18</v>
      </c>
      <c r="K17">
        <f t="shared" si="3"/>
        <v>0</v>
      </c>
    </row>
    <row r="18" spans="1:11" x14ac:dyDescent="0.3">
      <c r="A18" t="s">
        <v>74</v>
      </c>
      <c r="B18">
        <v>24</v>
      </c>
      <c r="C18">
        <v>1095</v>
      </c>
      <c r="D18">
        <v>1104</v>
      </c>
      <c r="E18">
        <v>15</v>
      </c>
      <c r="F18">
        <f>IFERROR(VLOOKUP(A18,[3]salesp!$A:$B,2,0),0)</f>
        <v>1104</v>
      </c>
      <c r="G18">
        <f t="shared" si="0"/>
        <v>0</v>
      </c>
      <c r="H18">
        <f>IFERROR(VLOOKUP(A18,[3]pur!$A:$B,2,0),0)</f>
        <v>1095</v>
      </c>
      <c r="I18">
        <f t="shared" si="1"/>
        <v>0</v>
      </c>
      <c r="J18">
        <f t="shared" si="2"/>
        <v>15</v>
      </c>
      <c r="K18">
        <f t="shared" si="3"/>
        <v>0</v>
      </c>
    </row>
    <row r="19" spans="1:11" x14ac:dyDescent="0.3">
      <c r="A19" t="s">
        <v>100</v>
      </c>
      <c r="B19">
        <v>90</v>
      </c>
      <c r="C19">
        <v>50</v>
      </c>
      <c r="D19">
        <v>90</v>
      </c>
      <c r="E19">
        <v>50</v>
      </c>
      <c r="F19">
        <f>IFERROR(VLOOKUP(A19,[3]salesp!$A:$B,2,0),0)</f>
        <v>90</v>
      </c>
      <c r="G19">
        <f t="shared" si="0"/>
        <v>0</v>
      </c>
      <c r="H19">
        <f>IFERROR(VLOOKUP(A19,[3]pur!$A:$B,2,0),0)</f>
        <v>50</v>
      </c>
      <c r="I19">
        <f t="shared" si="1"/>
        <v>0</v>
      </c>
      <c r="J19">
        <f t="shared" si="2"/>
        <v>50</v>
      </c>
      <c r="K19">
        <f t="shared" si="3"/>
        <v>0</v>
      </c>
    </row>
    <row r="20" spans="1:11" x14ac:dyDescent="0.3">
      <c r="A20" t="s">
        <v>101</v>
      </c>
      <c r="B20">
        <v>180</v>
      </c>
      <c r="C20">
        <v>0</v>
      </c>
      <c r="D20">
        <v>130</v>
      </c>
      <c r="E20">
        <v>50</v>
      </c>
      <c r="F20">
        <f>IFERROR(VLOOKUP(A20,[3]salesp!$A:$B,2,0),0)</f>
        <v>130</v>
      </c>
      <c r="G20">
        <f t="shared" si="0"/>
        <v>0</v>
      </c>
      <c r="H20">
        <f>IFERROR(VLOOKUP(A20,[3]pur!$A:$B,2,0),0)</f>
        <v>0</v>
      </c>
      <c r="I20">
        <f t="shared" si="1"/>
        <v>0</v>
      </c>
      <c r="J20">
        <f t="shared" si="2"/>
        <v>50</v>
      </c>
      <c r="K20">
        <f t="shared" si="3"/>
        <v>0</v>
      </c>
    </row>
    <row r="21" spans="1:11" x14ac:dyDescent="0.3">
      <c r="A21" t="s">
        <v>102</v>
      </c>
      <c r="B21">
        <v>90</v>
      </c>
      <c r="C21">
        <v>250</v>
      </c>
      <c r="D21">
        <v>289</v>
      </c>
      <c r="E21">
        <v>51</v>
      </c>
      <c r="F21">
        <f>IFERROR(VLOOKUP(A21,[3]salesp!$A:$B,2,0),0)</f>
        <v>289</v>
      </c>
      <c r="G21">
        <f t="shared" si="0"/>
        <v>0</v>
      </c>
      <c r="H21">
        <f>IFERROR(VLOOKUP(A21,[3]pur!$A:$B,2,0),0)</f>
        <v>250</v>
      </c>
      <c r="I21">
        <f t="shared" si="1"/>
        <v>0</v>
      </c>
      <c r="J21">
        <f t="shared" si="2"/>
        <v>51</v>
      </c>
      <c r="K21">
        <f t="shared" si="3"/>
        <v>0</v>
      </c>
    </row>
    <row r="22" spans="1:11" x14ac:dyDescent="0.3">
      <c r="A22" t="s">
        <v>75</v>
      </c>
      <c r="B22">
        <v>102</v>
      </c>
      <c r="C22">
        <v>850</v>
      </c>
      <c r="D22">
        <v>775</v>
      </c>
      <c r="E22">
        <v>177</v>
      </c>
      <c r="F22">
        <f>IFERROR(VLOOKUP(A22,[3]salesp!$A:$B,2,0),0)</f>
        <v>775</v>
      </c>
      <c r="G22">
        <f t="shared" si="0"/>
        <v>0</v>
      </c>
      <c r="H22">
        <f>IFERROR(VLOOKUP(A22,[3]pur!$A:$B,2,0),0)</f>
        <v>850</v>
      </c>
      <c r="I22">
        <f t="shared" si="1"/>
        <v>0</v>
      </c>
      <c r="J22">
        <f t="shared" si="2"/>
        <v>177</v>
      </c>
      <c r="K22">
        <f t="shared" si="3"/>
        <v>0</v>
      </c>
    </row>
    <row r="23" spans="1:11" x14ac:dyDescent="0.3">
      <c r="A23" t="s">
        <v>103</v>
      </c>
      <c r="B23">
        <v>225</v>
      </c>
      <c r="C23">
        <v>0</v>
      </c>
      <c r="D23">
        <v>225</v>
      </c>
      <c r="E23">
        <v>0</v>
      </c>
      <c r="F23">
        <f>IFERROR(VLOOKUP(A23,[3]salesp!$A:$B,2,0),0)</f>
        <v>225</v>
      </c>
      <c r="G23">
        <f t="shared" si="0"/>
        <v>0</v>
      </c>
      <c r="H23">
        <f>IFERROR(VLOOKUP(A23,[3]pur!$A:$B,2,0),0)</f>
        <v>0</v>
      </c>
      <c r="I23">
        <f t="shared" si="1"/>
        <v>0</v>
      </c>
      <c r="J23">
        <f t="shared" si="2"/>
        <v>0</v>
      </c>
      <c r="K23">
        <f t="shared" si="3"/>
        <v>0</v>
      </c>
    </row>
    <row r="24" spans="1:11" x14ac:dyDescent="0.3">
      <c r="A24" t="s">
        <v>76</v>
      </c>
      <c r="B24">
        <v>62</v>
      </c>
      <c r="C24">
        <v>1050</v>
      </c>
      <c r="D24">
        <v>985</v>
      </c>
      <c r="E24">
        <v>127</v>
      </c>
      <c r="F24">
        <f>IFERROR(VLOOKUP(A24,[3]salesp!$A:$B,2,0),0)</f>
        <v>985</v>
      </c>
      <c r="G24">
        <f t="shared" si="0"/>
        <v>0</v>
      </c>
      <c r="H24">
        <f>IFERROR(VLOOKUP(A24,[3]pur!$A:$B,2,0),0)</f>
        <v>1050</v>
      </c>
      <c r="I24">
        <f t="shared" si="1"/>
        <v>0</v>
      </c>
      <c r="J24">
        <f t="shared" si="2"/>
        <v>127</v>
      </c>
      <c r="K24">
        <f t="shared" si="3"/>
        <v>0</v>
      </c>
    </row>
    <row r="25" spans="1:11" x14ac:dyDescent="0.3">
      <c r="A25" t="s">
        <v>104</v>
      </c>
      <c r="B25">
        <v>-8</v>
      </c>
      <c r="C25">
        <v>40</v>
      </c>
      <c r="D25">
        <v>20</v>
      </c>
      <c r="E25">
        <v>12</v>
      </c>
      <c r="F25">
        <f>IFERROR(VLOOKUP(A25,[3]salesp!$A:$B,2,0),0)</f>
        <v>20</v>
      </c>
      <c r="G25">
        <f t="shared" si="0"/>
        <v>0</v>
      </c>
      <c r="H25">
        <f>IFERROR(VLOOKUP(A25,[3]pur!$A:$B,2,0),0)</f>
        <v>40</v>
      </c>
      <c r="I25">
        <f t="shared" si="1"/>
        <v>0</v>
      </c>
      <c r="J25">
        <f t="shared" si="2"/>
        <v>12</v>
      </c>
      <c r="K25">
        <f t="shared" si="3"/>
        <v>0</v>
      </c>
    </row>
    <row r="26" spans="1:11" x14ac:dyDescent="0.3">
      <c r="A26" t="s">
        <v>105</v>
      </c>
      <c r="B26">
        <v>0</v>
      </c>
      <c r="C26">
        <v>50</v>
      </c>
      <c r="D26">
        <v>0</v>
      </c>
      <c r="E26">
        <v>50</v>
      </c>
      <c r="F26">
        <f>IFERROR(VLOOKUP(A26,[3]salesp!$A:$B,2,0),0)</f>
        <v>0</v>
      </c>
      <c r="G26">
        <f t="shared" si="0"/>
        <v>0</v>
      </c>
      <c r="H26">
        <f>IFERROR(VLOOKUP(A26,[3]pur!$A:$B,2,0),0)</f>
        <v>50</v>
      </c>
      <c r="I26">
        <f t="shared" si="1"/>
        <v>0</v>
      </c>
      <c r="J26">
        <f t="shared" si="2"/>
        <v>50</v>
      </c>
      <c r="K26">
        <f t="shared" si="3"/>
        <v>0</v>
      </c>
    </row>
    <row r="27" spans="1:11" x14ac:dyDescent="0.3">
      <c r="A27" t="s">
        <v>106</v>
      </c>
      <c r="B27">
        <v>0</v>
      </c>
      <c r="C27">
        <v>100</v>
      </c>
      <c r="D27">
        <v>0</v>
      </c>
      <c r="E27">
        <v>100</v>
      </c>
      <c r="F27">
        <f>IFERROR(VLOOKUP(A27,[3]salesp!$A:$B,2,0),0)</f>
        <v>0</v>
      </c>
      <c r="G27">
        <f t="shared" si="0"/>
        <v>0</v>
      </c>
      <c r="H27">
        <f>IFERROR(VLOOKUP(A27,[3]pur!$A:$B,2,0),0)</f>
        <v>100</v>
      </c>
      <c r="I27">
        <f t="shared" si="1"/>
        <v>0</v>
      </c>
      <c r="J27">
        <f t="shared" si="2"/>
        <v>100</v>
      </c>
      <c r="K27">
        <f t="shared" si="3"/>
        <v>0</v>
      </c>
    </row>
    <row r="28" spans="1:11" x14ac:dyDescent="0.3">
      <c r="A28" t="s">
        <v>107</v>
      </c>
      <c r="B28">
        <v>583</v>
      </c>
      <c r="C28">
        <v>2000</v>
      </c>
      <c r="D28">
        <v>2103</v>
      </c>
      <c r="E28">
        <v>480</v>
      </c>
      <c r="F28">
        <f>IFERROR(VLOOKUP(A28,[3]salesp!$A:$B,2,0),0)</f>
        <v>2103</v>
      </c>
      <c r="G28">
        <f t="shared" si="0"/>
        <v>0</v>
      </c>
      <c r="H28">
        <f>IFERROR(VLOOKUP(A28,[3]pur!$A:$B,2,0),0)</f>
        <v>2000</v>
      </c>
      <c r="I28">
        <f t="shared" si="1"/>
        <v>0</v>
      </c>
      <c r="J28">
        <f t="shared" si="2"/>
        <v>480</v>
      </c>
      <c r="K28">
        <f t="shared" si="3"/>
        <v>0</v>
      </c>
    </row>
    <row r="29" spans="1:11" x14ac:dyDescent="0.3">
      <c r="A29" t="s">
        <v>108</v>
      </c>
      <c r="B29">
        <v>53</v>
      </c>
      <c r="C29">
        <v>120</v>
      </c>
      <c r="D29">
        <v>122</v>
      </c>
      <c r="E29">
        <v>51</v>
      </c>
      <c r="F29">
        <f>IFERROR(VLOOKUP(A29,[3]salesp!$A:$B,2,0),0)</f>
        <v>122</v>
      </c>
      <c r="G29">
        <f t="shared" si="0"/>
        <v>0</v>
      </c>
      <c r="H29">
        <f>IFERROR(VLOOKUP(A29,[3]pur!$A:$B,2,0),0)</f>
        <v>120</v>
      </c>
      <c r="I29">
        <f t="shared" si="1"/>
        <v>0</v>
      </c>
      <c r="J29">
        <f t="shared" si="2"/>
        <v>51</v>
      </c>
      <c r="K29">
        <f t="shared" si="3"/>
        <v>0</v>
      </c>
    </row>
    <row r="30" spans="1:11" x14ac:dyDescent="0.3">
      <c r="A30" t="s">
        <v>109</v>
      </c>
      <c r="B30">
        <v>141</v>
      </c>
      <c r="C30">
        <v>440</v>
      </c>
      <c r="D30">
        <v>516</v>
      </c>
      <c r="E30">
        <v>65</v>
      </c>
      <c r="F30">
        <f>IFERROR(VLOOKUP(A30,[3]salesp!$A:$B,2,0),0)</f>
        <v>516</v>
      </c>
      <c r="G30">
        <f t="shared" si="0"/>
        <v>0</v>
      </c>
      <c r="H30">
        <f>IFERROR(VLOOKUP(A30,[3]pur!$A:$B,2,0),0)</f>
        <v>440</v>
      </c>
      <c r="I30">
        <f t="shared" si="1"/>
        <v>0</v>
      </c>
      <c r="J30">
        <f t="shared" si="2"/>
        <v>65</v>
      </c>
      <c r="K30">
        <f t="shared" si="3"/>
        <v>0</v>
      </c>
    </row>
    <row r="31" spans="1:11" x14ac:dyDescent="0.3">
      <c r="A31" t="s">
        <v>110</v>
      </c>
      <c r="B31">
        <v>0</v>
      </c>
      <c r="C31">
        <v>150</v>
      </c>
      <c r="D31">
        <v>85</v>
      </c>
      <c r="E31">
        <v>65</v>
      </c>
      <c r="F31">
        <f>IFERROR(VLOOKUP(A31,[3]salesp!$A:$B,2,0),0)</f>
        <v>85</v>
      </c>
      <c r="G31">
        <f t="shared" si="0"/>
        <v>0</v>
      </c>
      <c r="H31">
        <f>IFERROR(VLOOKUP(A31,[3]pur!$A:$B,2,0),0)</f>
        <v>150</v>
      </c>
      <c r="I31">
        <f t="shared" si="1"/>
        <v>0</v>
      </c>
      <c r="J31">
        <f t="shared" si="2"/>
        <v>65</v>
      </c>
      <c r="K31">
        <f t="shared" si="3"/>
        <v>0</v>
      </c>
    </row>
    <row r="32" spans="1:11" x14ac:dyDescent="0.3">
      <c r="A32" t="s">
        <v>111</v>
      </c>
      <c r="B32">
        <v>75</v>
      </c>
      <c r="C32">
        <v>300</v>
      </c>
      <c r="D32">
        <v>275</v>
      </c>
      <c r="E32">
        <v>100</v>
      </c>
      <c r="F32">
        <f>IFERROR(VLOOKUP(A32,[3]salesp!$A:$B,2,0),0)</f>
        <v>275</v>
      </c>
      <c r="G32">
        <f t="shared" si="0"/>
        <v>0</v>
      </c>
      <c r="H32">
        <f>IFERROR(VLOOKUP(A32,[3]pur!$A:$B,2,0),0)</f>
        <v>300</v>
      </c>
      <c r="I32">
        <f t="shared" si="1"/>
        <v>0</v>
      </c>
      <c r="J32">
        <f t="shared" si="2"/>
        <v>100</v>
      </c>
      <c r="K32">
        <f t="shared" si="3"/>
        <v>0</v>
      </c>
    </row>
    <row r="33" spans="1:11" x14ac:dyDescent="0.3">
      <c r="A33" t="s">
        <v>112</v>
      </c>
      <c r="B33">
        <v>0</v>
      </c>
      <c r="C33">
        <v>100</v>
      </c>
      <c r="D33">
        <v>60</v>
      </c>
      <c r="E33">
        <v>40</v>
      </c>
      <c r="F33">
        <f>IFERROR(VLOOKUP(A33,[3]salesp!$A:$B,2,0),0)</f>
        <v>60</v>
      </c>
      <c r="G33">
        <f t="shared" si="0"/>
        <v>0</v>
      </c>
      <c r="H33">
        <f>IFERROR(VLOOKUP(A33,[3]pur!$A:$B,2,0),0)</f>
        <v>100</v>
      </c>
      <c r="I33">
        <f t="shared" si="1"/>
        <v>0</v>
      </c>
      <c r="J33">
        <f t="shared" si="2"/>
        <v>40</v>
      </c>
      <c r="K33">
        <f t="shared" si="3"/>
        <v>0</v>
      </c>
    </row>
    <row r="34" spans="1:11" x14ac:dyDescent="0.3">
      <c r="A34" t="s">
        <v>113</v>
      </c>
      <c r="B34">
        <v>0</v>
      </c>
      <c r="C34">
        <v>20</v>
      </c>
      <c r="D34">
        <v>20</v>
      </c>
      <c r="E34">
        <v>0</v>
      </c>
      <c r="F34">
        <f>IFERROR(VLOOKUP(A34,[3]salesp!$A:$B,2,0),0)</f>
        <v>20</v>
      </c>
      <c r="G34">
        <f t="shared" si="0"/>
        <v>0</v>
      </c>
      <c r="H34">
        <f>IFERROR(VLOOKUP(A34,[3]pur!$A:$B,2,0),0)</f>
        <v>20</v>
      </c>
      <c r="I34">
        <f t="shared" si="1"/>
        <v>0</v>
      </c>
      <c r="J34">
        <f t="shared" si="2"/>
        <v>0</v>
      </c>
      <c r="K34">
        <f t="shared" si="3"/>
        <v>0</v>
      </c>
    </row>
    <row r="35" spans="1:11" x14ac:dyDescent="0.3">
      <c r="A35" t="s">
        <v>114</v>
      </c>
      <c r="B35">
        <v>0</v>
      </c>
      <c r="C35">
        <v>20</v>
      </c>
      <c r="D35">
        <v>20</v>
      </c>
      <c r="E35">
        <v>0</v>
      </c>
      <c r="F35">
        <f>IFERROR(VLOOKUP(A35,[3]salesp!$A:$B,2,0),0)</f>
        <v>20</v>
      </c>
      <c r="G35">
        <f t="shared" si="0"/>
        <v>0</v>
      </c>
      <c r="H35">
        <f>IFERROR(VLOOKUP(A35,[3]pur!$A:$B,2,0),0)</f>
        <v>20</v>
      </c>
      <c r="I35">
        <f t="shared" si="1"/>
        <v>0</v>
      </c>
      <c r="J35">
        <f t="shared" si="2"/>
        <v>0</v>
      </c>
      <c r="K35">
        <f t="shared" si="3"/>
        <v>0</v>
      </c>
    </row>
    <row r="36" spans="1:11" x14ac:dyDescent="0.3">
      <c r="A36" t="s">
        <v>115</v>
      </c>
      <c r="B36">
        <v>90</v>
      </c>
      <c r="C36">
        <v>350</v>
      </c>
      <c r="D36">
        <v>298</v>
      </c>
      <c r="E36">
        <v>142</v>
      </c>
      <c r="F36">
        <f>IFERROR(VLOOKUP(A36,[3]salesp!$A:$B,2,0),0)</f>
        <v>298</v>
      </c>
      <c r="G36">
        <f t="shared" si="0"/>
        <v>0</v>
      </c>
      <c r="H36">
        <f>IFERROR(VLOOKUP(A36,[3]pur!$A:$B,2,0),0)</f>
        <v>350</v>
      </c>
      <c r="I36">
        <f t="shared" si="1"/>
        <v>0</v>
      </c>
      <c r="J36">
        <f t="shared" si="2"/>
        <v>142</v>
      </c>
      <c r="K36">
        <f t="shared" si="3"/>
        <v>0</v>
      </c>
    </row>
    <row r="37" spans="1:11" x14ac:dyDescent="0.3">
      <c r="A37" t="s">
        <v>116</v>
      </c>
      <c r="B37">
        <v>0</v>
      </c>
      <c r="C37">
        <v>60</v>
      </c>
      <c r="D37">
        <v>40</v>
      </c>
      <c r="E37">
        <v>20</v>
      </c>
      <c r="F37">
        <f>IFERROR(VLOOKUP(A37,[3]salesp!$A:$B,2,0),0)</f>
        <v>40</v>
      </c>
      <c r="G37">
        <f t="shared" si="0"/>
        <v>0</v>
      </c>
      <c r="H37">
        <f>IFERROR(VLOOKUP(A37,[3]pur!$A:$B,2,0),0)</f>
        <v>60</v>
      </c>
      <c r="I37">
        <f t="shared" si="1"/>
        <v>0</v>
      </c>
      <c r="J37">
        <f t="shared" si="2"/>
        <v>20</v>
      </c>
      <c r="K37">
        <f t="shared" si="3"/>
        <v>0</v>
      </c>
    </row>
    <row r="38" spans="1:11" x14ac:dyDescent="0.3">
      <c r="A38" t="s">
        <v>77</v>
      </c>
      <c r="B38">
        <v>10465</v>
      </c>
      <c r="C38">
        <v>12800</v>
      </c>
      <c r="D38">
        <v>22810</v>
      </c>
      <c r="E38">
        <v>455</v>
      </c>
      <c r="F38">
        <f>IFERROR(VLOOKUP(A38,[3]salesp!$A:$B,2,0),0)</f>
        <v>22810</v>
      </c>
      <c r="G38">
        <f t="shared" si="0"/>
        <v>0</v>
      </c>
      <c r="H38">
        <f>IFERROR(VLOOKUP(A38,[3]pur!$A:$B,2,0),0)</f>
        <v>12800</v>
      </c>
      <c r="I38">
        <f t="shared" si="1"/>
        <v>0</v>
      </c>
      <c r="J38">
        <f t="shared" si="2"/>
        <v>455</v>
      </c>
      <c r="K38">
        <f t="shared" si="3"/>
        <v>0</v>
      </c>
    </row>
    <row r="39" spans="1:11" x14ac:dyDescent="0.3">
      <c r="A39" t="s">
        <v>78</v>
      </c>
      <c r="B39">
        <v>48</v>
      </c>
      <c r="C39">
        <v>40</v>
      </c>
      <c r="D39">
        <v>88</v>
      </c>
      <c r="E39">
        <v>0</v>
      </c>
      <c r="F39">
        <f>IFERROR(VLOOKUP(A39,[3]salesp!$A:$B,2,0),0)</f>
        <v>88</v>
      </c>
      <c r="G39">
        <f t="shared" si="0"/>
        <v>0</v>
      </c>
      <c r="H39">
        <f>IFERROR(VLOOKUP(A39,[3]pur!$A:$B,2,0),0)</f>
        <v>40</v>
      </c>
      <c r="I39">
        <f t="shared" si="1"/>
        <v>0</v>
      </c>
      <c r="J39">
        <f t="shared" si="2"/>
        <v>0</v>
      </c>
      <c r="K39">
        <f t="shared" si="3"/>
        <v>0</v>
      </c>
    </row>
    <row r="40" spans="1:11" x14ac:dyDescent="0.3">
      <c r="A40" t="s">
        <v>117</v>
      </c>
      <c r="B40">
        <v>29</v>
      </c>
      <c r="C40">
        <v>120</v>
      </c>
      <c r="D40">
        <v>130</v>
      </c>
      <c r="E40">
        <v>19</v>
      </c>
      <c r="F40">
        <f>IFERROR(VLOOKUP(A40,[3]salesp!$A:$B,2,0),0)</f>
        <v>130</v>
      </c>
      <c r="G40">
        <f t="shared" si="0"/>
        <v>0</v>
      </c>
      <c r="H40">
        <f>IFERROR(VLOOKUP(A40,[3]pur!$A:$B,2,0),0)</f>
        <v>120</v>
      </c>
      <c r="I40">
        <f t="shared" si="1"/>
        <v>0</v>
      </c>
      <c r="J40">
        <f t="shared" si="2"/>
        <v>19</v>
      </c>
      <c r="K40">
        <f t="shared" si="3"/>
        <v>0</v>
      </c>
    </row>
    <row r="41" spans="1:11" x14ac:dyDescent="0.3">
      <c r="A41" t="s">
        <v>118</v>
      </c>
      <c r="B41">
        <v>0</v>
      </c>
      <c r="C41">
        <v>20</v>
      </c>
      <c r="D41">
        <v>20</v>
      </c>
      <c r="E41">
        <v>0</v>
      </c>
      <c r="F41">
        <f>IFERROR(VLOOKUP(A41,[3]salesp!$A:$B,2,0),0)</f>
        <v>20</v>
      </c>
      <c r="G41">
        <f t="shared" si="0"/>
        <v>0</v>
      </c>
      <c r="H41">
        <f>IFERROR(VLOOKUP(A41,[3]pur!$A:$B,2,0),0)</f>
        <v>20</v>
      </c>
      <c r="I41">
        <f t="shared" si="1"/>
        <v>0</v>
      </c>
      <c r="J41">
        <f t="shared" si="2"/>
        <v>0</v>
      </c>
      <c r="K41">
        <f t="shared" si="3"/>
        <v>0</v>
      </c>
    </row>
    <row r="42" spans="1:11" x14ac:dyDescent="0.3">
      <c r="A42" t="s">
        <v>119</v>
      </c>
      <c r="B42">
        <v>24</v>
      </c>
      <c r="C42">
        <v>0</v>
      </c>
      <c r="D42">
        <v>19</v>
      </c>
      <c r="E42">
        <v>5</v>
      </c>
      <c r="F42">
        <f>IFERROR(VLOOKUP(A42,[3]salesp!$A:$B,2,0),0)</f>
        <v>19</v>
      </c>
      <c r="G42">
        <f t="shared" si="0"/>
        <v>0</v>
      </c>
      <c r="H42">
        <f>IFERROR(VLOOKUP(A42,[3]pur!$A:$B,2,0),0)</f>
        <v>0</v>
      </c>
      <c r="I42">
        <f t="shared" si="1"/>
        <v>0</v>
      </c>
      <c r="J42">
        <f t="shared" si="2"/>
        <v>5</v>
      </c>
      <c r="K42">
        <f t="shared" si="3"/>
        <v>0</v>
      </c>
    </row>
    <row r="43" spans="1:11" x14ac:dyDescent="0.3">
      <c r="A43" t="s">
        <v>120</v>
      </c>
      <c r="B43">
        <v>25</v>
      </c>
      <c r="C43">
        <v>0</v>
      </c>
      <c r="D43">
        <v>10</v>
      </c>
      <c r="E43">
        <v>15</v>
      </c>
      <c r="F43">
        <f>IFERROR(VLOOKUP(A43,[3]salesp!$A:$B,2,0),0)</f>
        <v>10</v>
      </c>
      <c r="G43">
        <f t="shared" si="0"/>
        <v>0</v>
      </c>
      <c r="H43">
        <f>IFERROR(VLOOKUP(A43,[3]pur!$A:$B,2,0),0)</f>
        <v>0</v>
      </c>
      <c r="I43">
        <f t="shared" si="1"/>
        <v>0</v>
      </c>
      <c r="J43">
        <f t="shared" si="2"/>
        <v>15</v>
      </c>
      <c r="K43">
        <f t="shared" si="3"/>
        <v>0</v>
      </c>
    </row>
    <row r="44" spans="1:11" x14ac:dyDescent="0.3">
      <c r="A44" t="s">
        <v>121</v>
      </c>
      <c r="B44">
        <v>0</v>
      </c>
      <c r="C44">
        <v>300</v>
      </c>
      <c r="D44">
        <v>250</v>
      </c>
      <c r="E44">
        <v>50</v>
      </c>
      <c r="F44">
        <f>IFERROR(VLOOKUP(A44,[3]salesp!$A:$B,2,0),0)</f>
        <v>250</v>
      </c>
      <c r="G44">
        <f t="shared" si="0"/>
        <v>0</v>
      </c>
      <c r="H44">
        <f>IFERROR(VLOOKUP(A44,[3]pur!$A:$B,2,0),0)</f>
        <v>300</v>
      </c>
      <c r="I44">
        <f t="shared" si="1"/>
        <v>0</v>
      </c>
      <c r="J44">
        <f t="shared" si="2"/>
        <v>50</v>
      </c>
      <c r="K44">
        <f t="shared" si="3"/>
        <v>0</v>
      </c>
    </row>
    <row r="45" spans="1:11" x14ac:dyDescent="0.3">
      <c r="A45" t="s">
        <v>79</v>
      </c>
      <c r="B45">
        <v>212</v>
      </c>
      <c r="C45">
        <v>500</v>
      </c>
      <c r="D45">
        <v>512</v>
      </c>
      <c r="E45">
        <v>200</v>
      </c>
      <c r="F45">
        <f>IFERROR(VLOOKUP(A45,[3]salesp!$A:$B,2,0),0)</f>
        <v>512</v>
      </c>
      <c r="G45">
        <f t="shared" si="0"/>
        <v>0</v>
      </c>
      <c r="H45">
        <f>IFERROR(VLOOKUP(A45,[3]pur!$A:$B,2,0),0)</f>
        <v>500</v>
      </c>
      <c r="I45">
        <f t="shared" si="1"/>
        <v>0</v>
      </c>
      <c r="J45">
        <f t="shared" si="2"/>
        <v>200</v>
      </c>
      <c r="K45">
        <f t="shared" si="3"/>
        <v>0</v>
      </c>
    </row>
    <row r="46" spans="1:11" x14ac:dyDescent="0.3">
      <c r="A46" t="s">
        <v>122</v>
      </c>
      <c r="B46">
        <v>101</v>
      </c>
      <c r="C46">
        <v>40</v>
      </c>
      <c r="D46">
        <v>71</v>
      </c>
      <c r="E46">
        <v>70</v>
      </c>
      <c r="F46">
        <f>IFERROR(VLOOKUP(A46,[3]salesp!$A:$B,2,0),0)</f>
        <v>71</v>
      </c>
      <c r="G46">
        <f t="shared" si="0"/>
        <v>0</v>
      </c>
      <c r="H46">
        <f>IFERROR(VLOOKUP(A46,[3]pur!$A:$B,2,0),0)</f>
        <v>40</v>
      </c>
      <c r="I46">
        <f t="shared" si="1"/>
        <v>0</v>
      </c>
      <c r="J46">
        <f t="shared" si="2"/>
        <v>70</v>
      </c>
      <c r="K46">
        <f t="shared" si="3"/>
        <v>0</v>
      </c>
    </row>
    <row r="47" spans="1:11" x14ac:dyDescent="0.3">
      <c r="A47" t="s">
        <v>123</v>
      </c>
      <c r="B47">
        <v>117</v>
      </c>
      <c r="C47">
        <v>200</v>
      </c>
      <c r="D47">
        <v>217</v>
      </c>
      <c r="E47">
        <v>100</v>
      </c>
      <c r="F47">
        <f>IFERROR(VLOOKUP(A47,[3]salesp!$A:$B,2,0),0)</f>
        <v>217</v>
      </c>
      <c r="G47">
        <f t="shared" si="0"/>
        <v>0</v>
      </c>
      <c r="H47">
        <f>IFERROR(VLOOKUP(A47,[3]pur!$A:$B,2,0),0)</f>
        <v>200</v>
      </c>
      <c r="I47">
        <f t="shared" si="1"/>
        <v>0</v>
      </c>
      <c r="J47">
        <f t="shared" si="2"/>
        <v>100</v>
      </c>
      <c r="K47">
        <f t="shared" si="3"/>
        <v>0</v>
      </c>
    </row>
    <row r="48" spans="1:11" x14ac:dyDescent="0.3">
      <c r="A48" t="s">
        <v>124</v>
      </c>
      <c r="B48">
        <v>200</v>
      </c>
      <c r="C48">
        <v>120</v>
      </c>
      <c r="D48">
        <v>169</v>
      </c>
      <c r="E48">
        <v>151</v>
      </c>
      <c r="F48">
        <f>IFERROR(VLOOKUP(A48,[3]salesp!$A:$B,2,0),0)</f>
        <v>169</v>
      </c>
      <c r="G48">
        <f t="shared" si="0"/>
        <v>0</v>
      </c>
      <c r="H48">
        <f>IFERROR(VLOOKUP(A48,[3]pur!$A:$B,2,0),0)</f>
        <v>120</v>
      </c>
      <c r="I48">
        <f t="shared" si="1"/>
        <v>0</v>
      </c>
      <c r="J48">
        <f t="shared" si="2"/>
        <v>151</v>
      </c>
      <c r="K48">
        <f t="shared" si="3"/>
        <v>0</v>
      </c>
    </row>
    <row r="49" spans="1:11" x14ac:dyDescent="0.3">
      <c r="A49" t="s">
        <v>125</v>
      </c>
      <c r="B49">
        <v>0</v>
      </c>
      <c r="C49">
        <v>300</v>
      </c>
      <c r="D49">
        <v>72</v>
      </c>
      <c r="E49">
        <v>228</v>
      </c>
      <c r="F49">
        <f>IFERROR(VLOOKUP(A49,[3]salesp!$A:$B,2,0),0)</f>
        <v>72</v>
      </c>
      <c r="G49">
        <f t="shared" si="0"/>
        <v>0</v>
      </c>
      <c r="H49">
        <f>IFERROR(VLOOKUP(A49,[3]pur!$A:$B,2,0),0)</f>
        <v>300</v>
      </c>
      <c r="I49">
        <f t="shared" si="1"/>
        <v>0</v>
      </c>
      <c r="J49">
        <f t="shared" si="2"/>
        <v>228</v>
      </c>
      <c r="K49">
        <f t="shared" si="3"/>
        <v>0</v>
      </c>
    </row>
    <row r="50" spans="1:11" x14ac:dyDescent="0.3">
      <c r="A50" t="s">
        <v>80</v>
      </c>
      <c r="B50">
        <v>25</v>
      </c>
      <c r="C50">
        <v>300</v>
      </c>
      <c r="D50">
        <v>285</v>
      </c>
      <c r="E50">
        <v>40</v>
      </c>
      <c r="F50">
        <f>IFERROR(VLOOKUP(A50,[3]salesp!$A:$B,2,0),0)</f>
        <v>285</v>
      </c>
      <c r="G50">
        <f t="shared" si="0"/>
        <v>0</v>
      </c>
      <c r="H50">
        <f>IFERROR(VLOOKUP(A50,[3]pur!$A:$B,2,0),0)</f>
        <v>300</v>
      </c>
      <c r="I50">
        <f t="shared" si="1"/>
        <v>0</v>
      </c>
      <c r="J50">
        <f t="shared" si="2"/>
        <v>40</v>
      </c>
      <c r="K50">
        <f t="shared" si="3"/>
        <v>0</v>
      </c>
    </row>
    <row r="51" spans="1:11" x14ac:dyDescent="0.3">
      <c r="A51" t="s">
        <v>126</v>
      </c>
      <c r="B51">
        <v>700</v>
      </c>
      <c r="C51">
        <v>0</v>
      </c>
      <c r="D51">
        <v>700</v>
      </c>
      <c r="E51">
        <v>0</v>
      </c>
      <c r="F51">
        <f>IFERROR(VLOOKUP(A51,[3]salesp!$A:$B,2,0),0)</f>
        <v>700</v>
      </c>
      <c r="G51">
        <f t="shared" si="0"/>
        <v>0</v>
      </c>
      <c r="H51">
        <f>IFERROR(VLOOKUP(A51,[3]pur!$A:$B,2,0),0)</f>
        <v>0</v>
      </c>
      <c r="I51">
        <f t="shared" si="1"/>
        <v>0</v>
      </c>
      <c r="J51">
        <f t="shared" si="2"/>
        <v>0</v>
      </c>
      <c r="K51">
        <f t="shared" si="3"/>
        <v>0</v>
      </c>
    </row>
    <row r="52" spans="1:11" x14ac:dyDescent="0.3">
      <c r="A52" t="s">
        <v>127</v>
      </c>
      <c r="B52">
        <v>39</v>
      </c>
      <c r="C52">
        <v>110</v>
      </c>
      <c r="D52">
        <v>135</v>
      </c>
      <c r="E52">
        <v>14</v>
      </c>
      <c r="F52">
        <f>IFERROR(VLOOKUP(A52,[3]salesp!$A:$B,2,0),0)</f>
        <v>135</v>
      </c>
      <c r="G52">
        <f t="shared" si="0"/>
        <v>0</v>
      </c>
      <c r="H52">
        <f>IFERROR(VLOOKUP(A52,[3]pur!$A:$B,2,0),0)</f>
        <v>110</v>
      </c>
      <c r="I52">
        <f t="shared" si="1"/>
        <v>0</v>
      </c>
      <c r="J52">
        <f t="shared" si="2"/>
        <v>14</v>
      </c>
      <c r="K52">
        <f t="shared" si="3"/>
        <v>0</v>
      </c>
    </row>
    <row r="53" spans="1:11" x14ac:dyDescent="0.3">
      <c r="A53" t="s">
        <v>128</v>
      </c>
      <c r="B53">
        <v>122</v>
      </c>
      <c r="C53">
        <v>40</v>
      </c>
      <c r="D53">
        <v>162</v>
      </c>
      <c r="E53">
        <v>0</v>
      </c>
      <c r="F53">
        <f>IFERROR(VLOOKUP(A53,[3]salesp!$A:$B,2,0),0)</f>
        <v>162</v>
      </c>
      <c r="G53">
        <f t="shared" si="0"/>
        <v>0</v>
      </c>
      <c r="H53">
        <f>IFERROR(VLOOKUP(A53,[3]pur!$A:$B,2,0),0)</f>
        <v>40</v>
      </c>
      <c r="I53">
        <f t="shared" si="1"/>
        <v>0</v>
      </c>
      <c r="J53">
        <f t="shared" si="2"/>
        <v>0</v>
      </c>
      <c r="K53">
        <f t="shared" si="3"/>
        <v>0</v>
      </c>
    </row>
    <row r="54" spans="1:11" x14ac:dyDescent="0.3">
      <c r="A54" t="s">
        <v>129</v>
      </c>
      <c r="B54">
        <v>20</v>
      </c>
      <c r="C54">
        <v>0</v>
      </c>
      <c r="D54">
        <v>20</v>
      </c>
      <c r="E54">
        <v>0</v>
      </c>
      <c r="F54">
        <f>IFERROR(VLOOKUP(A54,[3]salesp!$A:$B,2,0),0)</f>
        <v>20</v>
      </c>
      <c r="G54">
        <f t="shared" si="0"/>
        <v>0</v>
      </c>
      <c r="H54">
        <f>IFERROR(VLOOKUP(A54,[3]pur!$A:$B,2,0),0)</f>
        <v>0</v>
      </c>
      <c r="I54">
        <f t="shared" si="1"/>
        <v>0</v>
      </c>
      <c r="J54">
        <f t="shared" si="2"/>
        <v>0</v>
      </c>
      <c r="K54">
        <f t="shared" si="3"/>
        <v>0</v>
      </c>
    </row>
    <row r="55" spans="1:11" x14ac:dyDescent="0.3">
      <c r="A55" t="s">
        <v>130</v>
      </c>
      <c r="B55">
        <v>400</v>
      </c>
      <c r="C55">
        <v>0</v>
      </c>
      <c r="D55">
        <v>270</v>
      </c>
      <c r="E55">
        <v>130</v>
      </c>
      <c r="F55">
        <f>IFERROR(VLOOKUP(A55,[3]salesp!$A:$B,2,0),0)</f>
        <v>270</v>
      </c>
      <c r="G55">
        <f t="shared" si="0"/>
        <v>0</v>
      </c>
      <c r="H55">
        <f>IFERROR(VLOOKUP(A55,[3]pur!$A:$B,2,0),0)</f>
        <v>0</v>
      </c>
      <c r="I55">
        <f t="shared" si="1"/>
        <v>0</v>
      </c>
      <c r="J55">
        <f t="shared" si="2"/>
        <v>130</v>
      </c>
      <c r="K55">
        <f t="shared" si="3"/>
        <v>0</v>
      </c>
    </row>
    <row r="56" spans="1:11" x14ac:dyDescent="0.3">
      <c r="A56" t="s">
        <v>131</v>
      </c>
      <c r="B56">
        <v>10</v>
      </c>
      <c r="C56">
        <v>0</v>
      </c>
      <c r="D56">
        <v>10</v>
      </c>
      <c r="E56">
        <v>0</v>
      </c>
      <c r="F56">
        <f>IFERROR(VLOOKUP(A56,[3]salesp!$A:$B,2,0),0)</f>
        <v>10</v>
      </c>
      <c r="G56">
        <f t="shared" si="0"/>
        <v>0</v>
      </c>
      <c r="H56">
        <f>IFERROR(VLOOKUP(A56,[3]pur!$A:$B,2,0),0)</f>
        <v>0</v>
      </c>
      <c r="I56">
        <f t="shared" si="1"/>
        <v>0</v>
      </c>
      <c r="J56">
        <f t="shared" si="2"/>
        <v>0</v>
      </c>
      <c r="K56">
        <f t="shared" si="3"/>
        <v>0</v>
      </c>
    </row>
    <row r="57" spans="1:11" x14ac:dyDescent="0.3">
      <c r="A57" t="s">
        <v>81</v>
      </c>
      <c r="B57">
        <v>110</v>
      </c>
      <c r="C57">
        <v>850</v>
      </c>
      <c r="D57">
        <v>858</v>
      </c>
      <c r="E57">
        <v>102</v>
      </c>
      <c r="F57">
        <f>IFERROR(VLOOKUP(A57,[3]salesp!$A:$B,2,0),0)</f>
        <v>858</v>
      </c>
      <c r="G57">
        <f t="shared" si="0"/>
        <v>0</v>
      </c>
      <c r="H57">
        <f>IFERROR(VLOOKUP(A57,[3]pur!$A:$B,2,0),0)</f>
        <v>850</v>
      </c>
      <c r="I57">
        <f t="shared" si="1"/>
        <v>0</v>
      </c>
      <c r="J57">
        <f t="shared" si="2"/>
        <v>102</v>
      </c>
      <c r="K57">
        <f t="shared" si="3"/>
        <v>0</v>
      </c>
    </row>
    <row r="58" spans="1:11" x14ac:dyDescent="0.3">
      <c r="A58" t="s">
        <v>132</v>
      </c>
      <c r="B58">
        <v>100</v>
      </c>
      <c r="C58">
        <v>320</v>
      </c>
      <c r="D58">
        <v>386</v>
      </c>
      <c r="E58">
        <v>34</v>
      </c>
      <c r="F58">
        <f>IFERROR(VLOOKUP(A58,[3]salesp!$A:$B,2,0),0)</f>
        <v>386</v>
      </c>
      <c r="G58">
        <f t="shared" si="0"/>
        <v>0</v>
      </c>
      <c r="H58">
        <f>IFERROR(VLOOKUP(A58,[3]pur!$A:$B,2,0),0)</f>
        <v>320</v>
      </c>
      <c r="I58">
        <f t="shared" si="1"/>
        <v>0</v>
      </c>
      <c r="J58">
        <f t="shared" si="2"/>
        <v>34</v>
      </c>
      <c r="K58">
        <f t="shared" si="3"/>
        <v>0</v>
      </c>
    </row>
    <row r="59" spans="1:11" x14ac:dyDescent="0.3">
      <c r="A59" t="s">
        <v>133</v>
      </c>
      <c r="B59">
        <v>28</v>
      </c>
      <c r="C59">
        <v>60</v>
      </c>
      <c r="D59">
        <v>83</v>
      </c>
      <c r="E59">
        <v>5</v>
      </c>
      <c r="F59">
        <f>IFERROR(VLOOKUP(A59,[3]salesp!$A:$B,2,0),0)</f>
        <v>83</v>
      </c>
      <c r="G59">
        <f t="shared" si="0"/>
        <v>0</v>
      </c>
      <c r="H59">
        <f>IFERROR(VLOOKUP(A59,[3]pur!$A:$B,2,0),0)</f>
        <v>60</v>
      </c>
      <c r="I59">
        <f t="shared" si="1"/>
        <v>0</v>
      </c>
      <c r="J59">
        <f t="shared" si="2"/>
        <v>5</v>
      </c>
      <c r="K59">
        <f t="shared" si="3"/>
        <v>0</v>
      </c>
    </row>
    <row r="60" spans="1:11" x14ac:dyDescent="0.3">
      <c r="A60" t="s">
        <v>82</v>
      </c>
      <c r="B60">
        <v>75</v>
      </c>
      <c r="C60">
        <v>550</v>
      </c>
      <c r="D60">
        <v>546</v>
      </c>
      <c r="E60">
        <v>79</v>
      </c>
      <c r="F60">
        <f>IFERROR(VLOOKUP(A60,[3]salesp!$A:$B,2,0),0)</f>
        <v>546</v>
      </c>
      <c r="G60">
        <f t="shared" si="0"/>
        <v>0</v>
      </c>
      <c r="H60">
        <f>IFERROR(VLOOKUP(A60,[3]pur!$A:$B,2,0),0)</f>
        <v>550</v>
      </c>
      <c r="I60">
        <f t="shared" si="1"/>
        <v>0</v>
      </c>
      <c r="J60">
        <f t="shared" si="2"/>
        <v>79</v>
      </c>
      <c r="K60">
        <f t="shared" si="3"/>
        <v>0</v>
      </c>
    </row>
    <row r="61" spans="1:11" x14ac:dyDescent="0.3">
      <c r="A61" t="s">
        <v>134</v>
      </c>
      <c r="B61">
        <v>13</v>
      </c>
      <c r="C61">
        <v>0</v>
      </c>
      <c r="D61">
        <v>13</v>
      </c>
      <c r="E61">
        <v>0</v>
      </c>
      <c r="F61">
        <f>IFERROR(VLOOKUP(A61,[3]salesp!$A:$B,2,0),0)</f>
        <v>13</v>
      </c>
      <c r="G61">
        <f t="shared" si="0"/>
        <v>0</v>
      </c>
      <c r="H61">
        <f>IFERROR(VLOOKUP(A61,[3]pur!$A:$B,2,0),0)</f>
        <v>0</v>
      </c>
      <c r="I61">
        <f t="shared" si="1"/>
        <v>0</v>
      </c>
      <c r="J61">
        <f t="shared" si="2"/>
        <v>0</v>
      </c>
      <c r="K61">
        <f t="shared" si="3"/>
        <v>0</v>
      </c>
    </row>
    <row r="62" spans="1:11" x14ac:dyDescent="0.3">
      <c r="A62" t="s">
        <v>135</v>
      </c>
      <c r="B62">
        <v>8640</v>
      </c>
      <c r="C62">
        <v>6000</v>
      </c>
      <c r="D62">
        <v>9332</v>
      </c>
      <c r="E62">
        <v>5308</v>
      </c>
      <c r="F62">
        <f>IFERROR(VLOOKUP(A62,[3]salesp!$A:$B,2,0),0)</f>
        <v>9332</v>
      </c>
      <c r="G62">
        <f t="shared" si="0"/>
        <v>0</v>
      </c>
      <c r="H62">
        <f>IFERROR(VLOOKUP(A62,[3]pur!$A:$B,2,0),0)</f>
        <v>6000</v>
      </c>
      <c r="I62">
        <f t="shared" si="1"/>
        <v>0</v>
      </c>
      <c r="J62">
        <f t="shared" si="2"/>
        <v>5308</v>
      </c>
      <c r="K62">
        <f t="shared" si="3"/>
        <v>0</v>
      </c>
    </row>
    <row r="63" spans="1:11" x14ac:dyDescent="0.3">
      <c r="A63" t="s">
        <v>136</v>
      </c>
      <c r="B63">
        <v>307</v>
      </c>
      <c r="C63">
        <v>0</v>
      </c>
      <c r="D63">
        <v>286</v>
      </c>
      <c r="E63">
        <v>21</v>
      </c>
      <c r="F63">
        <f>IFERROR(VLOOKUP(A63,[3]salesp!$A:$B,2,0),0)</f>
        <v>286</v>
      </c>
      <c r="G63">
        <f t="shared" si="0"/>
        <v>0</v>
      </c>
      <c r="H63">
        <f>IFERROR(VLOOKUP(A63,[3]pur!$A:$B,2,0),0)</f>
        <v>0</v>
      </c>
      <c r="I63">
        <f t="shared" si="1"/>
        <v>0</v>
      </c>
      <c r="J63">
        <f t="shared" si="2"/>
        <v>21</v>
      </c>
      <c r="K63">
        <f t="shared" si="3"/>
        <v>0</v>
      </c>
    </row>
    <row r="64" spans="1:11" x14ac:dyDescent="0.3">
      <c r="A64" t="s">
        <v>83</v>
      </c>
      <c r="B64">
        <v>14</v>
      </c>
      <c r="C64">
        <v>20</v>
      </c>
      <c r="D64">
        <v>24</v>
      </c>
      <c r="E64">
        <v>10</v>
      </c>
      <c r="F64">
        <f>IFERROR(VLOOKUP(A64,[3]salesp!$A:$B,2,0),0)</f>
        <v>24</v>
      </c>
      <c r="G64">
        <f t="shared" si="0"/>
        <v>0</v>
      </c>
      <c r="H64">
        <f>IFERROR(VLOOKUP(A64,[3]pur!$A:$B,2,0),0)</f>
        <v>20</v>
      </c>
      <c r="I64">
        <f t="shared" si="1"/>
        <v>0</v>
      </c>
      <c r="J64">
        <f t="shared" si="2"/>
        <v>10</v>
      </c>
      <c r="K64">
        <f t="shared" si="3"/>
        <v>0</v>
      </c>
    </row>
    <row r="65" spans="1:11" x14ac:dyDescent="0.3">
      <c r="A65" t="s">
        <v>84</v>
      </c>
      <c r="B65">
        <v>228</v>
      </c>
      <c r="C65">
        <v>1000</v>
      </c>
      <c r="D65">
        <v>1151</v>
      </c>
      <c r="E65">
        <v>77</v>
      </c>
      <c r="F65">
        <f>IFERROR(VLOOKUP(A65,[3]salesp!$A:$B,2,0),0)</f>
        <v>1151</v>
      </c>
      <c r="G65">
        <f t="shared" si="0"/>
        <v>0</v>
      </c>
      <c r="H65">
        <f>IFERROR(VLOOKUP(A65,[3]pur!$A:$B,2,0),0)</f>
        <v>1000</v>
      </c>
      <c r="I65">
        <f t="shared" si="1"/>
        <v>0</v>
      </c>
      <c r="J65">
        <f t="shared" si="2"/>
        <v>77</v>
      </c>
      <c r="K65">
        <f t="shared" si="3"/>
        <v>0</v>
      </c>
    </row>
    <row r="66" spans="1:11" x14ac:dyDescent="0.3">
      <c r="A66" t="s">
        <v>85</v>
      </c>
      <c r="B66">
        <v>86</v>
      </c>
      <c r="C66">
        <v>420</v>
      </c>
      <c r="D66">
        <v>481</v>
      </c>
      <c r="E66">
        <v>25</v>
      </c>
      <c r="F66">
        <f>IFERROR(VLOOKUP(A66,[3]salesp!$A:$B,2,0),0)</f>
        <v>481</v>
      </c>
      <c r="G66">
        <f t="shared" si="0"/>
        <v>0</v>
      </c>
      <c r="H66">
        <f>IFERROR(VLOOKUP(A66,[3]pur!$A:$B,2,0),0)</f>
        <v>420</v>
      </c>
      <c r="I66">
        <f t="shared" si="1"/>
        <v>0</v>
      </c>
      <c r="J66">
        <f t="shared" si="2"/>
        <v>25</v>
      </c>
      <c r="K66">
        <f t="shared" si="3"/>
        <v>0</v>
      </c>
    </row>
    <row r="67" spans="1:11" x14ac:dyDescent="0.3">
      <c r="A67" t="s">
        <v>137</v>
      </c>
      <c r="B67">
        <v>33</v>
      </c>
      <c r="C67">
        <v>160</v>
      </c>
      <c r="D67">
        <v>193</v>
      </c>
      <c r="E67">
        <v>0</v>
      </c>
      <c r="F67">
        <f>IFERROR(VLOOKUP(A67,[3]salesp!$A:$B,2,0),0)</f>
        <v>193</v>
      </c>
      <c r="G67">
        <f t="shared" si="0"/>
        <v>0</v>
      </c>
      <c r="H67">
        <f>IFERROR(VLOOKUP(A67,[3]pur!$A:$B,2,0),0)</f>
        <v>160</v>
      </c>
      <c r="I67">
        <f t="shared" si="1"/>
        <v>0</v>
      </c>
      <c r="J67">
        <f t="shared" si="2"/>
        <v>0</v>
      </c>
      <c r="K67">
        <f t="shared" si="3"/>
        <v>0</v>
      </c>
    </row>
    <row r="68" spans="1:11" x14ac:dyDescent="0.3">
      <c r="A68" t="s">
        <v>138</v>
      </c>
      <c r="B68">
        <v>100</v>
      </c>
      <c r="C68">
        <v>100</v>
      </c>
      <c r="D68">
        <v>160</v>
      </c>
      <c r="E68">
        <v>40</v>
      </c>
      <c r="F68">
        <f>IFERROR(VLOOKUP(A68,[3]salesp!$A:$B,2,0),0)</f>
        <v>160</v>
      </c>
      <c r="G68">
        <f t="shared" si="0"/>
        <v>0</v>
      </c>
      <c r="H68">
        <f>IFERROR(VLOOKUP(A68,[3]pur!$A:$B,2,0),0)</f>
        <v>100</v>
      </c>
      <c r="I68">
        <f t="shared" si="1"/>
        <v>0</v>
      </c>
      <c r="J68">
        <f t="shared" si="2"/>
        <v>40</v>
      </c>
      <c r="K68">
        <f t="shared" si="3"/>
        <v>0</v>
      </c>
    </row>
    <row r="69" spans="1:11" x14ac:dyDescent="0.3">
      <c r="A69" t="s">
        <v>86</v>
      </c>
      <c r="B69">
        <v>91</v>
      </c>
      <c r="C69">
        <v>100</v>
      </c>
      <c r="D69">
        <v>184</v>
      </c>
      <c r="E69">
        <v>7</v>
      </c>
      <c r="F69">
        <f>IFERROR(VLOOKUP(A69,[3]salesp!$A:$B,2,0),0)</f>
        <v>184</v>
      </c>
      <c r="G69">
        <f t="shared" si="0"/>
        <v>0</v>
      </c>
      <c r="H69">
        <f>IFERROR(VLOOKUP(A69,[3]pur!$A:$B,2,0),0)</f>
        <v>100</v>
      </c>
      <c r="I69">
        <f t="shared" si="1"/>
        <v>0</v>
      </c>
      <c r="J69">
        <f t="shared" si="2"/>
        <v>7</v>
      </c>
      <c r="K69">
        <f t="shared" si="3"/>
        <v>0</v>
      </c>
    </row>
    <row r="70" spans="1:11" x14ac:dyDescent="0.3">
      <c r="A70" t="s">
        <v>139</v>
      </c>
      <c r="B70">
        <v>638</v>
      </c>
      <c r="C70">
        <v>660</v>
      </c>
      <c r="D70">
        <v>1113</v>
      </c>
      <c r="E70">
        <v>185</v>
      </c>
      <c r="F70">
        <f>IFERROR(VLOOKUP(A70,[3]salesp!$A:$B,2,0),0)</f>
        <v>1113</v>
      </c>
      <c r="G70">
        <f t="shared" si="0"/>
        <v>0</v>
      </c>
      <c r="H70">
        <f>IFERROR(VLOOKUP(A70,[3]pur!$A:$B,2,0),0)</f>
        <v>660</v>
      </c>
      <c r="I70">
        <f t="shared" si="1"/>
        <v>0</v>
      </c>
      <c r="J70">
        <f t="shared" si="2"/>
        <v>185</v>
      </c>
      <c r="K70">
        <f t="shared" si="3"/>
        <v>0</v>
      </c>
    </row>
    <row r="71" spans="1:11" x14ac:dyDescent="0.3">
      <c r="A71" t="s">
        <v>140</v>
      </c>
      <c r="B71">
        <v>70</v>
      </c>
      <c r="C71">
        <v>500</v>
      </c>
      <c r="D71">
        <v>208</v>
      </c>
      <c r="E71">
        <v>362</v>
      </c>
      <c r="F71">
        <f>IFERROR(VLOOKUP(A71,[3]salesp!$A:$B,2,0),0)</f>
        <v>208</v>
      </c>
      <c r="G71">
        <f t="shared" si="0"/>
        <v>0</v>
      </c>
      <c r="H71">
        <f>IFERROR(VLOOKUP(A71,[3]pur!$A:$B,2,0),0)</f>
        <v>500</v>
      </c>
      <c r="I71">
        <f t="shared" si="1"/>
        <v>0</v>
      </c>
      <c r="J71">
        <f t="shared" si="2"/>
        <v>362</v>
      </c>
      <c r="K71">
        <f t="shared" si="3"/>
        <v>0</v>
      </c>
    </row>
    <row r="72" spans="1:11" x14ac:dyDescent="0.3">
      <c r="A72" t="s">
        <v>141</v>
      </c>
      <c r="B72">
        <v>0</v>
      </c>
      <c r="C72">
        <v>150</v>
      </c>
      <c r="D72">
        <v>70</v>
      </c>
      <c r="E72">
        <v>80</v>
      </c>
      <c r="F72">
        <f>IFERROR(VLOOKUP(A72,[3]salesp!$A:$B,2,0),0)</f>
        <v>70</v>
      </c>
      <c r="G72">
        <f t="shared" ref="G72" si="4">D72-F72</f>
        <v>0</v>
      </c>
      <c r="H72">
        <f>IFERROR(VLOOKUP(A72,[3]pur!$A:$B,2,0),0)</f>
        <v>150</v>
      </c>
      <c r="I72">
        <f t="shared" ref="I72" si="5">C72-H72</f>
        <v>0</v>
      </c>
      <c r="J72">
        <f t="shared" ref="J72" si="6">B72+H72-F72</f>
        <v>80</v>
      </c>
      <c r="K72">
        <f t="shared" ref="K72" si="7">E72-J72</f>
        <v>0</v>
      </c>
    </row>
    <row r="73" spans="1:11" x14ac:dyDescent="0.3">
      <c r="C73">
        <f>SUM(C7:C72)</f>
        <v>62645</v>
      </c>
      <c r="D73">
        <f>SUM(D7:D72)</f>
        <v>93570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3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8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26</v>
      </c>
      <c r="B1" s="45" t="s">
        <v>21</v>
      </c>
      <c r="C1" s="45" t="s">
        <v>22</v>
      </c>
      <c r="D1" s="45" t="s">
        <v>23</v>
      </c>
      <c r="E1" s="45" t="s">
        <v>24</v>
      </c>
      <c r="F1" s="48" t="s">
        <v>28</v>
      </c>
      <c r="G1" s="30" t="s">
        <v>27</v>
      </c>
      <c r="I1" s="50" t="s">
        <v>29</v>
      </c>
      <c r="J1" t="s">
        <v>40</v>
      </c>
      <c r="K1" t="s">
        <v>41</v>
      </c>
      <c r="L1" t="s">
        <v>42</v>
      </c>
      <c r="M1" t="s">
        <v>43</v>
      </c>
    </row>
    <row r="2" spans="1:17" x14ac:dyDescent="0.3">
      <c r="A2" t="s">
        <v>69</v>
      </c>
      <c r="B2">
        <v>17914</v>
      </c>
      <c r="C2">
        <v>25000</v>
      </c>
      <c r="D2">
        <v>40069</v>
      </c>
      <c r="E2">
        <v>2845</v>
      </c>
      <c r="F2" s="49" t="str">
        <f>TRIM(A2)</f>
        <v>ADMIRE 2GM</v>
      </c>
      <c r="G2" s="30" t="s">
        <v>30</v>
      </c>
      <c r="I2" s="51" t="s">
        <v>30</v>
      </c>
      <c r="J2" s="52">
        <v>17914</v>
      </c>
      <c r="K2" s="52">
        <v>25000</v>
      </c>
      <c r="L2" s="52">
        <v>40069</v>
      </c>
      <c r="M2" s="52">
        <v>2845</v>
      </c>
    </row>
    <row r="3" spans="1:17" x14ac:dyDescent="0.3">
      <c r="A3" t="s">
        <v>70</v>
      </c>
      <c r="B3">
        <v>83</v>
      </c>
      <c r="C3">
        <v>100</v>
      </c>
      <c r="D3">
        <v>115</v>
      </c>
      <c r="E3">
        <v>68</v>
      </c>
      <c r="F3" s="49" t="str">
        <f t="shared" ref="F3:F66" si="0">TRIM(A3)</f>
        <v>ALANTO 100 ML</v>
      </c>
      <c r="G3" s="30" t="s">
        <v>48</v>
      </c>
      <c r="I3" s="51" t="s">
        <v>48</v>
      </c>
      <c r="J3" s="52">
        <v>83</v>
      </c>
      <c r="K3" s="52">
        <v>100</v>
      </c>
      <c r="L3" s="52">
        <v>115</v>
      </c>
      <c r="M3" s="52">
        <v>68</v>
      </c>
    </row>
    <row r="4" spans="1:17" x14ac:dyDescent="0.3">
      <c r="A4" t="s">
        <v>94</v>
      </c>
      <c r="B4">
        <v>38</v>
      </c>
      <c r="C4">
        <v>40</v>
      </c>
      <c r="D4">
        <v>69</v>
      </c>
      <c r="E4">
        <v>9</v>
      </c>
      <c r="F4" s="49" t="str">
        <f t="shared" si="0"/>
        <v>ALANTO 250 ML</v>
      </c>
      <c r="G4" s="30" t="s">
        <v>173</v>
      </c>
      <c r="I4" s="51" t="s">
        <v>143</v>
      </c>
      <c r="J4" s="52">
        <v>16</v>
      </c>
      <c r="K4" s="52">
        <v>40</v>
      </c>
      <c r="L4" s="52">
        <v>2</v>
      </c>
      <c r="M4" s="52">
        <v>54</v>
      </c>
    </row>
    <row r="5" spans="1:17" x14ac:dyDescent="0.3">
      <c r="A5" t="s">
        <v>95</v>
      </c>
      <c r="B5">
        <v>16</v>
      </c>
      <c r="C5">
        <v>40</v>
      </c>
      <c r="D5">
        <v>2</v>
      </c>
      <c r="E5">
        <v>54</v>
      </c>
      <c r="F5" s="49" t="str">
        <f t="shared" si="0"/>
        <v>ALIETTE 100 GM</v>
      </c>
      <c r="G5" s="30" t="s">
        <v>143</v>
      </c>
      <c r="I5" s="51" t="s">
        <v>144</v>
      </c>
      <c r="J5" s="52">
        <v>0</v>
      </c>
      <c r="K5" s="52">
        <v>50</v>
      </c>
      <c r="L5" s="52">
        <v>20</v>
      </c>
      <c r="M5" s="52">
        <v>30</v>
      </c>
    </row>
    <row r="6" spans="1:17" x14ac:dyDescent="0.3">
      <c r="A6" t="s">
        <v>96</v>
      </c>
      <c r="B6">
        <v>0</v>
      </c>
      <c r="C6">
        <v>50</v>
      </c>
      <c r="D6">
        <v>20</v>
      </c>
      <c r="E6">
        <v>30</v>
      </c>
      <c r="F6" s="49" t="str">
        <f t="shared" si="0"/>
        <v>AMBITION 1 LTR</v>
      </c>
      <c r="G6" s="30" t="s">
        <v>144</v>
      </c>
      <c r="I6" s="51" t="s">
        <v>145</v>
      </c>
      <c r="J6" s="52">
        <v>344</v>
      </c>
      <c r="K6" s="52">
        <v>480</v>
      </c>
      <c r="L6" s="52">
        <v>635</v>
      </c>
      <c r="M6" s="52">
        <v>189</v>
      </c>
    </row>
    <row r="7" spans="1:17" x14ac:dyDescent="0.3">
      <c r="A7" t="s">
        <v>97</v>
      </c>
      <c r="B7">
        <v>344</v>
      </c>
      <c r="C7">
        <v>480</v>
      </c>
      <c r="D7">
        <v>635</v>
      </c>
      <c r="E7">
        <v>189</v>
      </c>
      <c r="F7" s="49" t="str">
        <f t="shared" si="0"/>
        <v>AMBITION 250 ML</v>
      </c>
      <c r="G7" s="30" t="s">
        <v>145</v>
      </c>
      <c r="I7" s="51" t="s">
        <v>146</v>
      </c>
      <c r="J7" s="52">
        <v>246</v>
      </c>
      <c r="K7" s="52">
        <v>40</v>
      </c>
      <c r="L7" s="52">
        <v>244</v>
      </c>
      <c r="M7" s="52">
        <v>42</v>
      </c>
    </row>
    <row r="8" spans="1:17" x14ac:dyDescent="0.3">
      <c r="A8" t="s">
        <v>98</v>
      </c>
      <c r="B8">
        <v>246</v>
      </c>
      <c r="C8">
        <v>40</v>
      </c>
      <c r="D8">
        <v>244</v>
      </c>
      <c r="E8">
        <v>42</v>
      </c>
      <c r="F8" s="49" t="str">
        <f t="shared" si="0"/>
        <v>AMBITION 500 ML</v>
      </c>
      <c r="G8" s="30" t="s">
        <v>146</v>
      </c>
      <c r="I8" s="51" t="s">
        <v>46</v>
      </c>
      <c r="J8" s="52">
        <v>195</v>
      </c>
      <c r="K8" s="52">
        <v>1750</v>
      </c>
      <c r="L8" s="52">
        <v>1745</v>
      </c>
      <c r="M8" s="52">
        <v>200</v>
      </c>
    </row>
    <row r="9" spans="1:17" x14ac:dyDescent="0.3">
      <c r="A9" t="s">
        <v>71</v>
      </c>
      <c r="B9">
        <v>195</v>
      </c>
      <c r="C9">
        <v>1750</v>
      </c>
      <c r="D9">
        <v>1745</v>
      </c>
      <c r="E9">
        <v>200</v>
      </c>
      <c r="F9" s="49" t="str">
        <f t="shared" si="0"/>
        <v>ANTRACOL 100GM</v>
      </c>
      <c r="G9" s="30" t="s">
        <v>46</v>
      </c>
      <c r="I9" s="51" t="s">
        <v>45</v>
      </c>
      <c r="J9" s="52">
        <v>45</v>
      </c>
      <c r="K9" s="52">
        <v>420</v>
      </c>
      <c r="L9" s="52">
        <v>447</v>
      </c>
      <c r="M9" s="52">
        <v>18</v>
      </c>
    </row>
    <row r="10" spans="1:17" x14ac:dyDescent="0.3">
      <c r="A10" t="s">
        <v>72</v>
      </c>
      <c r="B10">
        <v>45</v>
      </c>
      <c r="C10">
        <v>420</v>
      </c>
      <c r="D10">
        <v>447</v>
      </c>
      <c r="E10">
        <v>18</v>
      </c>
      <c r="F10" s="49" t="str">
        <f t="shared" si="0"/>
        <v>ANTRACOL 1KG</v>
      </c>
      <c r="G10" s="30" t="s">
        <v>45</v>
      </c>
      <c r="I10" s="51" t="s">
        <v>31</v>
      </c>
      <c r="J10" s="52">
        <v>187</v>
      </c>
      <c r="K10" s="52">
        <v>1200</v>
      </c>
      <c r="L10" s="52">
        <v>1227</v>
      </c>
      <c r="M10" s="52">
        <v>160</v>
      </c>
    </row>
    <row r="11" spans="1:17" x14ac:dyDescent="0.3">
      <c r="A11" t="s">
        <v>73</v>
      </c>
      <c r="B11">
        <v>187</v>
      </c>
      <c r="C11">
        <v>1200</v>
      </c>
      <c r="D11">
        <v>1227</v>
      </c>
      <c r="E11">
        <v>160</v>
      </c>
      <c r="F11" s="49" t="str">
        <f t="shared" si="0"/>
        <v>ANTRACOL 250 GM</v>
      </c>
      <c r="G11" s="30" t="s">
        <v>31</v>
      </c>
      <c r="I11" s="51" t="s">
        <v>147</v>
      </c>
      <c r="J11" s="52">
        <v>120</v>
      </c>
      <c r="K11" s="52">
        <v>700</v>
      </c>
      <c r="L11" s="52">
        <v>802</v>
      </c>
      <c r="M11" s="52">
        <v>18</v>
      </c>
      <c r="Q11" t="e">
        <f ca="1">OFFSET($I$1,0,0,COUNTA($I:$I),COUNTA($I$1:$M$1))</f>
        <v>#VALUE!</v>
      </c>
    </row>
    <row r="12" spans="1:17" x14ac:dyDescent="0.3">
      <c r="A12" t="s">
        <v>99</v>
      </c>
      <c r="B12">
        <v>120</v>
      </c>
      <c r="C12">
        <v>700</v>
      </c>
      <c r="D12">
        <v>802</v>
      </c>
      <c r="E12">
        <v>18</v>
      </c>
      <c r="F12" s="49" t="str">
        <f t="shared" si="0"/>
        <v>ANTRACOL 500 GM</v>
      </c>
      <c r="G12" s="30" t="s">
        <v>147</v>
      </c>
      <c r="I12" s="51" t="s">
        <v>148</v>
      </c>
      <c r="J12" s="52">
        <v>90</v>
      </c>
      <c r="K12" s="52">
        <v>250</v>
      </c>
      <c r="L12" s="52">
        <v>289</v>
      </c>
      <c r="M12" s="52">
        <v>51</v>
      </c>
    </row>
    <row r="13" spans="1:17" x14ac:dyDescent="0.3">
      <c r="A13" t="s">
        <v>74</v>
      </c>
      <c r="B13">
        <v>24</v>
      </c>
      <c r="C13">
        <v>1095</v>
      </c>
      <c r="D13">
        <v>1104</v>
      </c>
      <c r="E13">
        <v>15</v>
      </c>
      <c r="F13" s="49" t="str">
        <f t="shared" si="0"/>
        <v>ATLANTIS 160GM</v>
      </c>
      <c r="G13" s="30" t="s">
        <v>88</v>
      </c>
      <c r="I13" s="51" t="s">
        <v>32</v>
      </c>
      <c r="J13" s="52">
        <v>62</v>
      </c>
      <c r="K13" s="52">
        <v>1050</v>
      </c>
      <c r="L13" s="52">
        <v>985</v>
      </c>
      <c r="M13" s="52">
        <v>127</v>
      </c>
    </row>
    <row r="14" spans="1:17" x14ac:dyDescent="0.3">
      <c r="A14" t="s">
        <v>100</v>
      </c>
      <c r="B14">
        <v>90</v>
      </c>
      <c r="C14">
        <v>50</v>
      </c>
      <c r="D14">
        <v>90</v>
      </c>
      <c r="E14">
        <v>50</v>
      </c>
      <c r="F14" s="49" t="str">
        <f t="shared" si="0"/>
        <v>CONFIDENCE 555 100 ML</v>
      </c>
      <c r="G14" s="30" t="s">
        <v>142</v>
      </c>
      <c r="I14" s="51" t="s">
        <v>149</v>
      </c>
      <c r="J14" s="52">
        <v>-8</v>
      </c>
      <c r="K14" s="52">
        <v>40</v>
      </c>
      <c r="L14" s="52">
        <v>20</v>
      </c>
      <c r="M14" s="52">
        <v>12</v>
      </c>
    </row>
    <row r="15" spans="1:17" x14ac:dyDescent="0.3">
      <c r="A15" t="s">
        <v>101</v>
      </c>
      <c r="B15">
        <v>180</v>
      </c>
      <c r="C15">
        <v>0</v>
      </c>
      <c r="D15">
        <v>130</v>
      </c>
      <c r="E15">
        <v>50</v>
      </c>
      <c r="F15" s="49" t="str">
        <f t="shared" si="0"/>
        <v>CONFIDENCE 555 50 ML</v>
      </c>
      <c r="G15" s="30" t="s">
        <v>142</v>
      </c>
      <c r="I15" s="51" t="s">
        <v>87</v>
      </c>
      <c r="J15" s="52">
        <v>225</v>
      </c>
      <c r="K15" s="52">
        <v>0</v>
      </c>
      <c r="L15" s="52">
        <v>225</v>
      </c>
      <c r="M15" s="52">
        <v>0</v>
      </c>
    </row>
    <row r="16" spans="1:17" x14ac:dyDescent="0.3">
      <c r="A16" t="s">
        <v>102</v>
      </c>
      <c r="B16">
        <v>90</v>
      </c>
      <c r="C16">
        <v>250</v>
      </c>
      <c r="D16">
        <v>289</v>
      </c>
      <c r="E16">
        <v>51</v>
      </c>
      <c r="F16" s="49" t="str">
        <f t="shared" si="0"/>
        <v>CONFIDOR 100ML</v>
      </c>
      <c r="G16" s="30" t="s">
        <v>148</v>
      </c>
      <c r="I16" s="51" t="s">
        <v>150</v>
      </c>
      <c r="J16" s="52">
        <v>0</v>
      </c>
      <c r="K16" s="52">
        <v>50</v>
      </c>
      <c r="L16" s="52">
        <v>0</v>
      </c>
      <c r="M16" s="52">
        <v>50</v>
      </c>
    </row>
    <row r="17" spans="1:13" x14ac:dyDescent="0.3">
      <c r="A17" t="s">
        <v>75</v>
      </c>
      <c r="B17">
        <v>102</v>
      </c>
      <c r="C17">
        <v>850</v>
      </c>
      <c r="D17">
        <v>775</v>
      </c>
      <c r="E17">
        <v>177</v>
      </c>
      <c r="F17" s="49" t="str">
        <f t="shared" si="0"/>
        <v>DECIS EC 100% 100ML</v>
      </c>
      <c r="G17" s="30" t="s">
        <v>89</v>
      </c>
      <c r="I17" s="51" t="s">
        <v>151</v>
      </c>
      <c r="J17" s="52">
        <v>0</v>
      </c>
      <c r="K17" s="52">
        <v>100</v>
      </c>
      <c r="L17" s="52">
        <v>0</v>
      </c>
      <c r="M17" s="52">
        <v>100</v>
      </c>
    </row>
    <row r="18" spans="1:13" x14ac:dyDescent="0.3">
      <c r="A18" t="s">
        <v>103</v>
      </c>
      <c r="B18">
        <v>225</v>
      </c>
      <c r="C18">
        <v>0</v>
      </c>
      <c r="D18">
        <v>225</v>
      </c>
      <c r="E18">
        <v>0</v>
      </c>
      <c r="F18" s="49" t="str">
        <f t="shared" si="0"/>
        <v>DECIS EC 100% 50 ML</v>
      </c>
      <c r="G18" s="30" t="s">
        <v>87</v>
      </c>
      <c r="I18" s="51" t="s">
        <v>152</v>
      </c>
      <c r="J18" s="52">
        <v>583</v>
      </c>
      <c r="K18" s="52">
        <v>2000</v>
      </c>
      <c r="L18" s="52">
        <v>2103</v>
      </c>
      <c r="M18" s="52">
        <v>480</v>
      </c>
    </row>
    <row r="19" spans="1:13" x14ac:dyDescent="0.3">
      <c r="A19" t="s">
        <v>76</v>
      </c>
      <c r="B19">
        <v>62</v>
      </c>
      <c r="C19">
        <v>1050</v>
      </c>
      <c r="D19">
        <v>985</v>
      </c>
      <c r="E19">
        <v>127</v>
      </c>
      <c r="F19" s="49" t="str">
        <f t="shared" si="0"/>
        <v>DECIS EC 2.8% 100ML</v>
      </c>
      <c r="G19" s="30" t="s">
        <v>32</v>
      </c>
      <c r="I19" s="51" t="s">
        <v>153</v>
      </c>
      <c r="J19" s="52">
        <v>141</v>
      </c>
      <c r="K19" s="52">
        <v>440</v>
      </c>
      <c r="L19" s="52">
        <v>516</v>
      </c>
      <c r="M19" s="52">
        <v>65</v>
      </c>
    </row>
    <row r="20" spans="1:13" x14ac:dyDescent="0.3">
      <c r="A20" t="s">
        <v>104</v>
      </c>
      <c r="B20">
        <v>-8</v>
      </c>
      <c r="C20">
        <v>40</v>
      </c>
      <c r="D20">
        <v>20</v>
      </c>
      <c r="E20">
        <v>12</v>
      </c>
      <c r="F20" s="49" t="str">
        <f t="shared" si="0"/>
        <v>DECIS EC 2.8% 250ML</v>
      </c>
      <c r="G20" s="30" t="s">
        <v>149</v>
      </c>
      <c r="I20" s="51" t="s">
        <v>154</v>
      </c>
      <c r="J20" s="52">
        <v>0</v>
      </c>
      <c r="K20" s="52">
        <v>150</v>
      </c>
      <c r="L20" s="52">
        <v>85</v>
      </c>
      <c r="M20" s="52">
        <v>65</v>
      </c>
    </row>
    <row r="21" spans="1:13" x14ac:dyDescent="0.3">
      <c r="A21" t="s">
        <v>105</v>
      </c>
      <c r="B21">
        <v>0</v>
      </c>
      <c r="C21">
        <v>50</v>
      </c>
      <c r="D21">
        <v>0</v>
      </c>
      <c r="E21">
        <v>50</v>
      </c>
      <c r="F21" s="49" t="str">
        <f t="shared" si="0"/>
        <v>EVERGOL XTEND 100 ML</v>
      </c>
      <c r="G21" s="30" t="s">
        <v>150</v>
      </c>
      <c r="I21" s="51" t="s">
        <v>52</v>
      </c>
      <c r="J21" s="52">
        <v>75</v>
      </c>
      <c r="K21" s="52">
        <v>300</v>
      </c>
      <c r="L21" s="52">
        <v>275</v>
      </c>
      <c r="M21" s="52">
        <v>100</v>
      </c>
    </row>
    <row r="22" spans="1:13" x14ac:dyDescent="0.3">
      <c r="A22" t="s">
        <v>106</v>
      </c>
      <c r="B22">
        <v>0</v>
      </c>
      <c r="C22">
        <v>100</v>
      </c>
      <c r="D22">
        <v>0</v>
      </c>
      <c r="E22">
        <v>100</v>
      </c>
      <c r="F22" s="49" t="str">
        <f t="shared" si="0"/>
        <v>EVERGOL XTEND 40 ML</v>
      </c>
      <c r="G22" s="30" t="s">
        <v>151</v>
      </c>
      <c r="I22" s="51" t="s">
        <v>155</v>
      </c>
      <c r="J22" s="52">
        <v>90</v>
      </c>
      <c r="K22" s="52">
        <v>350</v>
      </c>
      <c r="L22" s="52">
        <v>298</v>
      </c>
      <c r="M22" s="52">
        <v>142</v>
      </c>
    </row>
    <row r="23" spans="1:13" x14ac:dyDescent="0.3">
      <c r="A23" t="s">
        <v>107</v>
      </c>
      <c r="B23">
        <v>583</v>
      </c>
      <c r="C23">
        <v>2000</v>
      </c>
      <c r="D23">
        <v>2103</v>
      </c>
      <c r="E23">
        <v>480</v>
      </c>
      <c r="F23" s="49" t="str">
        <f t="shared" si="0"/>
        <v>FAME 10 ML</v>
      </c>
      <c r="G23" s="30" t="s">
        <v>152</v>
      </c>
      <c r="I23" s="51" t="s">
        <v>156</v>
      </c>
      <c r="J23" s="52">
        <v>0</v>
      </c>
      <c r="K23" s="52">
        <v>20</v>
      </c>
      <c r="L23" s="52">
        <v>20</v>
      </c>
      <c r="M23" s="52">
        <v>0</v>
      </c>
    </row>
    <row r="24" spans="1:13" x14ac:dyDescent="0.3">
      <c r="A24" t="s">
        <v>108</v>
      </c>
      <c r="B24">
        <v>53</v>
      </c>
      <c r="C24">
        <v>120</v>
      </c>
      <c r="D24">
        <v>122</v>
      </c>
      <c r="E24">
        <v>51</v>
      </c>
      <c r="F24" s="49" t="str">
        <f t="shared" si="0"/>
        <v>FAME 100 ML</v>
      </c>
      <c r="G24" s="30" t="s">
        <v>174</v>
      </c>
      <c r="I24" s="51" t="s">
        <v>157</v>
      </c>
      <c r="J24" s="52">
        <v>0</v>
      </c>
      <c r="K24" s="52">
        <v>80</v>
      </c>
      <c r="L24" s="52">
        <v>60</v>
      </c>
      <c r="M24" s="52">
        <v>20</v>
      </c>
    </row>
    <row r="25" spans="1:13" x14ac:dyDescent="0.3">
      <c r="A25" t="s">
        <v>109</v>
      </c>
      <c r="B25">
        <v>141</v>
      </c>
      <c r="C25">
        <v>440</v>
      </c>
      <c r="D25">
        <v>516</v>
      </c>
      <c r="E25">
        <v>65</v>
      </c>
      <c r="F25" s="49" t="str">
        <f t="shared" si="0"/>
        <v>FAME 50 ML</v>
      </c>
      <c r="G25" s="30" t="s">
        <v>153</v>
      </c>
      <c r="I25" s="51" t="s">
        <v>33</v>
      </c>
      <c r="J25" s="52">
        <v>10465</v>
      </c>
      <c r="K25" s="52">
        <v>12800</v>
      </c>
      <c r="L25" s="52">
        <v>22810</v>
      </c>
      <c r="M25" s="52">
        <v>455</v>
      </c>
    </row>
    <row r="26" spans="1:13" x14ac:dyDescent="0.3">
      <c r="A26" t="s">
        <v>110</v>
      </c>
      <c r="B26">
        <v>0</v>
      </c>
      <c r="C26">
        <v>150</v>
      </c>
      <c r="D26">
        <v>85</v>
      </c>
      <c r="E26">
        <v>65</v>
      </c>
      <c r="F26" s="49" t="str">
        <f t="shared" si="0"/>
        <v>FENOS QUICK SC150 100 ML</v>
      </c>
      <c r="G26" s="30" t="s">
        <v>154</v>
      </c>
      <c r="I26" s="51" t="s">
        <v>47</v>
      </c>
      <c r="J26" s="52">
        <v>48</v>
      </c>
      <c r="K26" s="52">
        <v>40</v>
      </c>
      <c r="L26" s="52">
        <v>88</v>
      </c>
      <c r="M26" s="52">
        <v>0</v>
      </c>
    </row>
    <row r="27" spans="1:13" x14ac:dyDescent="0.3">
      <c r="A27" t="s">
        <v>111</v>
      </c>
      <c r="B27">
        <v>75</v>
      </c>
      <c r="C27">
        <v>300</v>
      </c>
      <c r="D27">
        <v>275</v>
      </c>
      <c r="E27">
        <v>100</v>
      </c>
      <c r="F27" s="49" t="str">
        <f t="shared" si="0"/>
        <v>FOLICURE 100 ML</v>
      </c>
      <c r="G27" s="30" t="s">
        <v>52</v>
      </c>
      <c r="I27" s="51" t="s">
        <v>158</v>
      </c>
      <c r="J27" s="52">
        <v>29</v>
      </c>
      <c r="K27" s="52">
        <v>120</v>
      </c>
      <c r="L27" s="52">
        <v>130</v>
      </c>
      <c r="M27" s="52">
        <v>19</v>
      </c>
    </row>
    <row r="28" spans="1:13" x14ac:dyDescent="0.3">
      <c r="A28" t="s">
        <v>112</v>
      </c>
      <c r="B28">
        <v>0</v>
      </c>
      <c r="C28">
        <v>100</v>
      </c>
      <c r="D28">
        <v>60</v>
      </c>
      <c r="E28">
        <v>40</v>
      </c>
      <c r="F28" s="49" t="str">
        <f t="shared" si="0"/>
        <v>GAUCHO 9 ML</v>
      </c>
      <c r="G28" s="30" t="s">
        <v>179</v>
      </c>
      <c r="I28" s="51" t="s">
        <v>159</v>
      </c>
      <c r="J28" s="52">
        <v>0</v>
      </c>
      <c r="K28" s="52">
        <v>20</v>
      </c>
      <c r="L28" s="52">
        <v>20</v>
      </c>
      <c r="M28" s="52">
        <v>0</v>
      </c>
    </row>
    <row r="29" spans="1:13" x14ac:dyDescent="0.3">
      <c r="A29" t="s">
        <v>113</v>
      </c>
      <c r="B29">
        <v>0</v>
      </c>
      <c r="C29">
        <v>20</v>
      </c>
      <c r="D29">
        <v>20</v>
      </c>
      <c r="E29">
        <v>0</v>
      </c>
      <c r="F29" s="49" t="str">
        <f t="shared" si="0"/>
        <v>INFINITO 500 ML</v>
      </c>
      <c r="G29" s="30" t="s">
        <v>157</v>
      </c>
      <c r="I29" s="51" t="s">
        <v>160</v>
      </c>
      <c r="J29" s="52">
        <v>24</v>
      </c>
      <c r="K29" s="52">
        <v>0</v>
      </c>
      <c r="L29" s="52">
        <v>19</v>
      </c>
      <c r="M29" s="52">
        <v>5</v>
      </c>
    </row>
    <row r="30" spans="1:13" x14ac:dyDescent="0.3">
      <c r="A30" t="s">
        <v>114</v>
      </c>
      <c r="B30">
        <v>0</v>
      </c>
      <c r="C30">
        <v>20</v>
      </c>
      <c r="D30">
        <v>20</v>
      </c>
      <c r="E30">
        <v>0</v>
      </c>
      <c r="F30" s="49" t="str">
        <f t="shared" si="0"/>
        <v>INFINITO SC 1 KG</v>
      </c>
      <c r="G30" s="30" t="s">
        <v>156</v>
      </c>
      <c r="I30" s="51" t="s">
        <v>161</v>
      </c>
      <c r="J30" s="52">
        <v>25</v>
      </c>
      <c r="K30" s="52">
        <v>0</v>
      </c>
      <c r="L30" s="52">
        <v>10</v>
      </c>
      <c r="M30" s="52">
        <v>15</v>
      </c>
    </row>
    <row r="31" spans="1:13" x14ac:dyDescent="0.3">
      <c r="A31" t="s">
        <v>115</v>
      </c>
      <c r="B31">
        <v>90</v>
      </c>
      <c r="C31">
        <v>350</v>
      </c>
      <c r="D31">
        <v>298</v>
      </c>
      <c r="E31">
        <v>142</v>
      </c>
      <c r="F31" s="49" t="str">
        <f t="shared" si="0"/>
        <v>INFINITO SC 100 ML</v>
      </c>
      <c r="G31" s="30" t="s">
        <v>155</v>
      </c>
      <c r="I31" s="51" t="s">
        <v>53</v>
      </c>
      <c r="J31" s="52">
        <v>212</v>
      </c>
      <c r="K31" s="52">
        <v>500</v>
      </c>
      <c r="L31" s="52">
        <v>512</v>
      </c>
      <c r="M31" s="52">
        <v>200</v>
      </c>
    </row>
    <row r="32" spans="1:13" x14ac:dyDescent="0.3">
      <c r="A32" t="s">
        <v>116</v>
      </c>
      <c r="B32">
        <v>0</v>
      </c>
      <c r="C32">
        <v>60</v>
      </c>
      <c r="D32">
        <v>40</v>
      </c>
      <c r="E32">
        <v>20</v>
      </c>
      <c r="F32" s="49" t="str">
        <f t="shared" si="0"/>
        <v>INFINITO SC 500 ML</v>
      </c>
      <c r="G32" s="30" t="s">
        <v>157</v>
      </c>
      <c r="I32" s="51" t="s">
        <v>162</v>
      </c>
      <c r="J32" s="52">
        <v>117</v>
      </c>
      <c r="K32" s="52">
        <v>200</v>
      </c>
      <c r="L32" s="52">
        <v>217</v>
      </c>
      <c r="M32" s="52">
        <v>100</v>
      </c>
    </row>
    <row r="33" spans="1:13" x14ac:dyDescent="0.3">
      <c r="A33" t="s">
        <v>77</v>
      </c>
      <c r="B33">
        <v>10465</v>
      </c>
      <c r="C33">
        <v>12800</v>
      </c>
      <c r="D33">
        <v>22810</v>
      </c>
      <c r="E33">
        <v>455</v>
      </c>
      <c r="F33" s="49" t="str">
        <f t="shared" si="0"/>
        <v>JUMP 2GM</v>
      </c>
      <c r="G33" s="30" t="s">
        <v>33</v>
      </c>
      <c r="I33" s="51" t="s">
        <v>163</v>
      </c>
      <c r="J33" s="52">
        <v>0</v>
      </c>
      <c r="K33" s="52">
        <v>300</v>
      </c>
      <c r="L33" s="52">
        <v>72</v>
      </c>
      <c r="M33" s="52">
        <v>228</v>
      </c>
    </row>
    <row r="34" spans="1:13" x14ac:dyDescent="0.3">
      <c r="A34" t="s">
        <v>78</v>
      </c>
      <c r="B34">
        <v>48</v>
      </c>
      <c r="C34">
        <v>40</v>
      </c>
      <c r="D34">
        <v>88</v>
      </c>
      <c r="E34">
        <v>0</v>
      </c>
      <c r="F34" s="49" t="str">
        <f t="shared" si="0"/>
        <v>LARVIN 100 ML</v>
      </c>
      <c r="G34" s="30" t="s">
        <v>47</v>
      </c>
      <c r="I34" s="51" t="s">
        <v>34</v>
      </c>
      <c r="J34" s="52">
        <v>25</v>
      </c>
      <c r="K34" s="52">
        <v>300</v>
      </c>
      <c r="L34" s="52">
        <v>285</v>
      </c>
      <c r="M34" s="52">
        <v>40</v>
      </c>
    </row>
    <row r="35" spans="1:13" x14ac:dyDescent="0.3">
      <c r="A35" t="s">
        <v>117</v>
      </c>
      <c r="B35">
        <v>29</v>
      </c>
      <c r="C35">
        <v>120</v>
      </c>
      <c r="D35">
        <v>130</v>
      </c>
      <c r="E35">
        <v>19</v>
      </c>
      <c r="F35" s="49" t="str">
        <f t="shared" si="0"/>
        <v>LARVIN 250 ML</v>
      </c>
      <c r="G35" s="30" t="s">
        <v>158</v>
      </c>
      <c r="I35" s="51" t="s">
        <v>164</v>
      </c>
      <c r="J35" s="52">
        <v>39</v>
      </c>
      <c r="K35" s="52">
        <v>110</v>
      </c>
      <c r="L35" s="52">
        <v>135</v>
      </c>
      <c r="M35" s="52">
        <v>14</v>
      </c>
    </row>
    <row r="36" spans="1:13" x14ac:dyDescent="0.3">
      <c r="A36" t="s">
        <v>118</v>
      </c>
      <c r="B36">
        <v>0</v>
      </c>
      <c r="C36">
        <v>20</v>
      </c>
      <c r="D36">
        <v>20</v>
      </c>
      <c r="E36">
        <v>0</v>
      </c>
      <c r="F36" s="49" t="str">
        <f t="shared" si="0"/>
        <v>LARVIN 500 ML</v>
      </c>
      <c r="G36" s="30" t="s">
        <v>159</v>
      </c>
      <c r="I36" s="51" t="s">
        <v>165</v>
      </c>
      <c r="J36" s="52">
        <v>122</v>
      </c>
      <c r="K36" s="52">
        <v>40</v>
      </c>
      <c r="L36" s="52">
        <v>162</v>
      </c>
      <c r="M36" s="52">
        <v>0</v>
      </c>
    </row>
    <row r="37" spans="1:13" x14ac:dyDescent="0.3">
      <c r="A37" t="s">
        <v>119</v>
      </c>
      <c r="B37">
        <v>24</v>
      </c>
      <c r="C37">
        <v>0</v>
      </c>
      <c r="D37">
        <v>19</v>
      </c>
      <c r="E37">
        <v>5</v>
      </c>
      <c r="F37" s="49" t="str">
        <f t="shared" si="0"/>
        <v>LAUDIS SC630 115 ML</v>
      </c>
      <c r="G37" s="30" t="s">
        <v>160</v>
      </c>
      <c r="I37" s="51" t="s">
        <v>166</v>
      </c>
      <c r="J37" s="52">
        <v>20</v>
      </c>
      <c r="K37" s="52">
        <v>0</v>
      </c>
      <c r="L37" s="52">
        <v>20</v>
      </c>
      <c r="M37" s="52">
        <v>0</v>
      </c>
    </row>
    <row r="38" spans="1:13" x14ac:dyDescent="0.3">
      <c r="A38" t="s">
        <v>120</v>
      </c>
      <c r="B38">
        <v>25</v>
      </c>
      <c r="C38">
        <v>0</v>
      </c>
      <c r="D38">
        <v>10</v>
      </c>
      <c r="E38">
        <v>15</v>
      </c>
      <c r="F38" s="49" t="str">
        <f t="shared" si="0"/>
        <v>LAUDIS SC630 57.5 ML</v>
      </c>
      <c r="G38" s="30" t="s">
        <v>161</v>
      </c>
      <c r="I38" s="51" t="s">
        <v>167</v>
      </c>
      <c r="J38" s="52">
        <v>400</v>
      </c>
      <c r="K38" s="52">
        <v>0</v>
      </c>
      <c r="L38" s="52">
        <v>270</v>
      </c>
      <c r="M38" s="52">
        <v>130</v>
      </c>
    </row>
    <row r="39" spans="1:13" x14ac:dyDescent="0.3">
      <c r="A39" t="s">
        <v>121</v>
      </c>
      <c r="B39">
        <v>0</v>
      </c>
      <c r="C39">
        <v>300</v>
      </c>
      <c r="D39">
        <v>250</v>
      </c>
      <c r="E39">
        <v>50</v>
      </c>
      <c r="F39" s="49" t="str">
        <f t="shared" si="0"/>
        <v>LUCIFER 160 GM</v>
      </c>
      <c r="G39" s="30" t="s">
        <v>180</v>
      </c>
      <c r="I39" s="51" t="s">
        <v>35</v>
      </c>
      <c r="J39" s="52">
        <v>110</v>
      </c>
      <c r="K39" s="52">
        <v>850</v>
      </c>
      <c r="L39" s="52">
        <v>858</v>
      </c>
      <c r="M39" s="52">
        <v>102</v>
      </c>
    </row>
    <row r="40" spans="1:13" x14ac:dyDescent="0.3">
      <c r="A40" t="s">
        <v>79</v>
      </c>
      <c r="B40">
        <v>212</v>
      </c>
      <c r="C40">
        <v>500</v>
      </c>
      <c r="D40">
        <v>512</v>
      </c>
      <c r="E40">
        <v>200</v>
      </c>
      <c r="F40" s="49" t="str">
        <f t="shared" si="0"/>
        <v>LUNA EXPERIENCE SC400 100 ML</v>
      </c>
      <c r="G40" s="30" t="s">
        <v>53</v>
      </c>
      <c r="I40" s="51" t="s">
        <v>168</v>
      </c>
      <c r="J40" s="52">
        <v>100</v>
      </c>
      <c r="K40" s="52">
        <v>320</v>
      </c>
      <c r="L40" s="52">
        <v>386</v>
      </c>
      <c r="M40" s="52">
        <v>34</v>
      </c>
    </row>
    <row r="41" spans="1:13" x14ac:dyDescent="0.3">
      <c r="A41" t="s">
        <v>122</v>
      </c>
      <c r="B41">
        <v>101</v>
      </c>
      <c r="C41">
        <v>40</v>
      </c>
      <c r="D41">
        <v>71</v>
      </c>
      <c r="E41">
        <v>70</v>
      </c>
      <c r="F41" s="49" t="str">
        <f t="shared" si="0"/>
        <v>LUNA EXPERIENCE SC400 250 ML</v>
      </c>
      <c r="G41" s="30" t="s">
        <v>175</v>
      </c>
      <c r="I41" s="51" t="s">
        <v>169</v>
      </c>
      <c r="J41" s="52">
        <v>28</v>
      </c>
      <c r="K41" s="52">
        <v>60</v>
      </c>
      <c r="L41" s="52">
        <v>83</v>
      </c>
      <c r="M41" s="52">
        <v>5</v>
      </c>
    </row>
    <row r="42" spans="1:13" x14ac:dyDescent="0.3">
      <c r="A42" t="s">
        <v>123</v>
      </c>
      <c r="B42">
        <v>117</v>
      </c>
      <c r="C42">
        <v>200</v>
      </c>
      <c r="D42">
        <v>217</v>
      </c>
      <c r="E42">
        <v>100</v>
      </c>
      <c r="F42" s="49" t="str">
        <f t="shared" si="0"/>
        <v>MELODY DUO 100 GM</v>
      </c>
      <c r="G42" s="30" t="s">
        <v>162</v>
      </c>
      <c r="I42" s="51" t="s">
        <v>36</v>
      </c>
      <c r="J42" s="52">
        <v>75</v>
      </c>
      <c r="K42" s="52">
        <v>550</v>
      </c>
      <c r="L42" s="52">
        <v>546</v>
      </c>
      <c r="M42" s="52">
        <v>79</v>
      </c>
    </row>
    <row r="43" spans="1:13" x14ac:dyDescent="0.3">
      <c r="A43" t="s">
        <v>124</v>
      </c>
      <c r="B43">
        <v>200</v>
      </c>
      <c r="C43">
        <v>120</v>
      </c>
      <c r="D43">
        <v>169</v>
      </c>
      <c r="E43">
        <v>151</v>
      </c>
      <c r="F43" s="49" t="str">
        <f t="shared" si="0"/>
        <v>MONCEREN SC 250 ML</v>
      </c>
      <c r="G43" s="30" t="s">
        <v>181</v>
      </c>
      <c r="I43" s="51" t="s">
        <v>54</v>
      </c>
      <c r="J43" s="52">
        <v>8654</v>
      </c>
      <c r="K43" s="52">
        <v>6020</v>
      </c>
      <c r="L43" s="52">
        <v>9356</v>
      </c>
      <c r="M43" s="52">
        <v>5318</v>
      </c>
    </row>
    <row r="44" spans="1:13" x14ac:dyDescent="0.3">
      <c r="A44" t="s">
        <v>125</v>
      </c>
      <c r="B44">
        <v>0</v>
      </c>
      <c r="C44">
        <v>300</v>
      </c>
      <c r="D44">
        <v>72</v>
      </c>
      <c r="E44">
        <v>228</v>
      </c>
      <c r="F44" s="49" t="str">
        <f t="shared" si="0"/>
        <v>MOVENTO ENERGY 100 ML</v>
      </c>
      <c r="G44" s="30" t="s">
        <v>163</v>
      </c>
      <c r="I44" s="51" t="s">
        <v>170</v>
      </c>
      <c r="J44" s="52">
        <v>320</v>
      </c>
      <c r="K44" s="52">
        <v>0</v>
      </c>
      <c r="L44" s="52">
        <v>299</v>
      </c>
      <c r="M44" s="52">
        <v>21</v>
      </c>
    </row>
    <row r="45" spans="1:13" x14ac:dyDescent="0.3">
      <c r="A45" t="s">
        <v>80</v>
      </c>
      <c r="B45">
        <v>25</v>
      </c>
      <c r="C45">
        <v>300</v>
      </c>
      <c r="D45">
        <v>285</v>
      </c>
      <c r="E45">
        <v>40</v>
      </c>
      <c r="F45" s="49" t="str">
        <f t="shared" si="0"/>
        <v>NATIVO 100GM</v>
      </c>
      <c r="G45" s="30" t="s">
        <v>34</v>
      </c>
      <c r="I45" s="51" t="s">
        <v>38</v>
      </c>
      <c r="J45" s="52">
        <v>228</v>
      </c>
      <c r="K45" s="52">
        <v>1000</v>
      </c>
      <c r="L45" s="52">
        <v>1151</v>
      </c>
      <c r="M45" s="52">
        <v>77</v>
      </c>
    </row>
    <row r="46" spans="1:13" x14ac:dyDescent="0.3">
      <c r="A46" t="s">
        <v>126</v>
      </c>
      <c r="B46">
        <v>700</v>
      </c>
      <c r="C46">
        <v>0</v>
      </c>
      <c r="D46">
        <v>700</v>
      </c>
      <c r="E46">
        <v>0</v>
      </c>
      <c r="F46" s="49" t="str">
        <f t="shared" si="0"/>
        <v>NATIVO 10GM</v>
      </c>
      <c r="G46" s="30" t="s">
        <v>176</v>
      </c>
      <c r="I46" s="51" t="s">
        <v>37</v>
      </c>
      <c r="J46" s="52">
        <v>86</v>
      </c>
      <c r="K46" s="52">
        <v>420</v>
      </c>
      <c r="L46" s="52">
        <v>481</v>
      </c>
      <c r="M46" s="52">
        <v>25</v>
      </c>
    </row>
    <row r="47" spans="1:13" x14ac:dyDescent="0.3">
      <c r="A47" t="s">
        <v>127</v>
      </c>
      <c r="B47">
        <v>39</v>
      </c>
      <c r="C47">
        <v>110</v>
      </c>
      <c r="D47">
        <v>135</v>
      </c>
      <c r="E47">
        <v>14</v>
      </c>
      <c r="F47" s="49" t="str">
        <f t="shared" si="0"/>
        <v>NATIVO 1KG</v>
      </c>
      <c r="G47" s="30" t="s">
        <v>164</v>
      </c>
      <c r="I47" s="51" t="s">
        <v>171</v>
      </c>
      <c r="J47" s="52">
        <v>33</v>
      </c>
      <c r="K47" s="52">
        <v>160</v>
      </c>
      <c r="L47" s="52">
        <v>193</v>
      </c>
      <c r="M47" s="52">
        <v>0</v>
      </c>
    </row>
    <row r="48" spans="1:13" x14ac:dyDescent="0.3">
      <c r="A48" t="s">
        <v>128</v>
      </c>
      <c r="B48">
        <v>122</v>
      </c>
      <c r="C48">
        <v>40</v>
      </c>
      <c r="D48">
        <v>162</v>
      </c>
      <c r="E48">
        <v>0</v>
      </c>
      <c r="F48" s="49" t="str">
        <f t="shared" si="0"/>
        <v>NATIVO 250 GM</v>
      </c>
      <c r="G48" s="30" t="s">
        <v>165</v>
      </c>
      <c r="I48" s="51" t="s">
        <v>39</v>
      </c>
      <c r="J48" s="52">
        <v>729</v>
      </c>
      <c r="K48" s="52">
        <v>760</v>
      </c>
      <c r="L48" s="52">
        <v>1297</v>
      </c>
      <c r="M48" s="52">
        <v>192</v>
      </c>
    </row>
    <row r="49" spans="1:13" x14ac:dyDescent="0.3">
      <c r="A49" t="s">
        <v>129</v>
      </c>
      <c r="B49">
        <v>20</v>
      </c>
      <c r="C49">
        <v>0</v>
      </c>
      <c r="D49">
        <v>20</v>
      </c>
      <c r="E49">
        <v>0</v>
      </c>
      <c r="F49" s="49" t="str">
        <f t="shared" si="0"/>
        <v>NATIVO 500 GM</v>
      </c>
      <c r="G49" s="30" t="s">
        <v>166</v>
      </c>
      <c r="I49" s="51" t="s">
        <v>172</v>
      </c>
      <c r="J49" s="52">
        <v>0</v>
      </c>
      <c r="K49" s="52">
        <v>150</v>
      </c>
      <c r="L49" s="52">
        <v>70</v>
      </c>
      <c r="M49" s="52">
        <v>80</v>
      </c>
    </row>
    <row r="50" spans="1:13" x14ac:dyDescent="0.3">
      <c r="A50" t="s">
        <v>130</v>
      </c>
      <c r="B50">
        <v>400</v>
      </c>
      <c r="C50">
        <v>0</v>
      </c>
      <c r="D50">
        <v>270</v>
      </c>
      <c r="E50">
        <v>130</v>
      </c>
      <c r="F50" s="49" t="str">
        <f t="shared" si="0"/>
        <v>NATIVO 50GM</v>
      </c>
      <c r="G50" s="30" t="s">
        <v>167</v>
      </c>
      <c r="I50" s="51" t="s">
        <v>173</v>
      </c>
      <c r="J50" s="52">
        <v>38</v>
      </c>
      <c r="K50" s="52">
        <v>40</v>
      </c>
      <c r="L50" s="52">
        <v>69</v>
      </c>
      <c r="M50" s="52">
        <v>9</v>
      </c>
    </row>
    <row r="51" spans="1:13" x14ac:dyDescent="0.3">
      <c r="A51" t="s">
        <v>131</v>
      </c>
      <c r="B51">
        <v>10</v>
      </c>
      <c r="C51">
        <v>0</v>
      </c>
      <c r="D51">
        <v>10</v>
      </c>
      <c r="E51">
        <v>0</v>
      </c>
      <c r="F51" s="49" t="str">
        <f t="shared" si="0"/>
        <v>OBERON 1 LTR</v>
      </c>
      <c r="G51" s="30" t="s">
        <v>177</v>
      </c>
      <c r="I51" s="51" t="s">
        <v>174</v>
      </c>
      <c r="J51" s="52">
        <v>53</v>
      </c>
      <c r="K51" s="52">
        <v>120</v>
      </c>
      <c r="L51" s="52">
        <v>122</v>
      </c>
      <c r="M51" s="52">
        <v>51</v>
      </c>
    </row>
    <row r="52" spans="1:13" x14ac:dyDescent="0.3">
      <c r="A52" t="s">
        <v>81</v>
      </c>
      <c r="B52">
        <v>110</v>
      </c>
      <c r="C52">
        <v>850</v>
      </c>
      <c r="D52">
        <v>858</v>
      </c>
      <c r="E52">
        <v>102</v>
      </c>
      <c r="F52" s="49" t="str">
        <f t="shared" si="0"/>
        <v>OBERON 100 ML</v>
      </c>
      <c r="G52" s="30" t="s">
        <v>35</v>
      </c>
      <c r="I52" s="51" t="s">
        <v>175</v>
      </c>
      <c r="J52" s="52">
        <v>101</v>
      </c>
      <c r="K52" s="52">
        <v>40</v>
      </c>
      <c r="L52" s="52">
        <v>71</v>
      </c>
      <c r="M52" s="52">
        <v>70</v>
      </c>
    </row>
    <row r="53" spans="1:13" x14ac:dyDescent="0.3">
      <c r="A53" t="s">
        <v>132</v>
      </c>
      <c r="B53">
        <v>100</v>
      </c>
      <c r="C53">
        <v>320</v>
      </c>
      <c r="D53">
        <v>386</v>
      </c>
      <c r="E53">
        <v>34</v>
      </c>
      <c r="F53" s="49" t="str">
        <f t="shared" si="0"/>
        <v>OBERON 200 ML</v>
      </c>
      <c r="G53" s="30" t="s">
        <v>168</v>
      </c>
      <c r="I53" s="51" t="s">
        <v>176</v>
      </c>
      <c r="J53" s="52">
        <v>700</v>
      </c>
      <c r="K53" s="52">
        <v>0</v>
      </c>
      <c r="L53" s="52">
        <v>700</v>
      </c>
      <c r="M53" s="52">
        <v>0</v>
      </c>
    </row>
    <row r="54" spans="1:13" x14ac:dyDescent="0.3">
      <c r="A54" t="s">
        <v>133</v>
      </c>
      <c r="B54">
        <v>28</v>
      </c>
      <c r="C54">
        <v>60</v>
      </c>
      <c r="D54">
        <v>83</v>
      </c>
      <c r="E54">
        <v>5</v>
      </c>
      <c r="F54" s="49" t="str">
        <f t="shared" si="0"/>
        <v>OBERON 500 ML</v>
      </c>
      <c r="G54" s="30" t="s">
        <v>169</v>
      </c>
      <c r="I54" s="51" t="s">
        <v>177</v>
      </c>
      <c r="J54" s="52">
        <v>10</v>
      </c>
      <c r="K54" s="52">
        <v>0</v>
      </c>
      <c r="L54" s="52">
        <v>10</v>
      </c>
      <c r="M54" s="52">
        <v>0</v>
      </c>
    </row>
    <row r="55" spans="1:13" x14ac:dyDescent="0.3">
      <c r="A55" t="s">
        <v>82</v>
      </c>
      <c r="B55">
        <v>75</v>
      </c>
      <c r="C55">
        <v>550</v>
      </c>
      <c r="D55">
        <v>546</v>
      </c>
      <c r="E55">
        <v>79</v>
      </c>
      <c r="F55" s="49" t="str">
        <f t="shared" si="0"/>
        <v>PLANOFIX 100 ML</v>
      </c>
      <c r="G55" s="30" t="s">
        <v>36</v>
      </c>
      <c r="I55" s="51" t="s">
        <v>142</v>
      </c>
      <c r="J55" s="52">
        <v>270</v>
      </c>
      <c r="K55" s="52">
        <v>50</v>
      </c>
      <c r="L55" s="52">
        <v>220</v>
      </c>
      <c r="M55" s="52">
        <v>100</v>
      </c>
    </row>
    <row r="56" spans="1:13" x14ac:dyDescent="0.3">
      <c r="A56" t="s">
        <v>134</v>
      </c>
      <c r="B56">
        <v>13</v>
      </c>
      <c r="C56">
        <v>0</v>
      </c>
      <c r="D56">
        <v>13</v>
      </c>
      <c r="E56">
        <v>0</v>
      </c>
      <c r="F56" s="49" t="str">
        <f t="shared" si="0"/>
        <v>REGENT 5 KG</v>
      </c>
      <c r="G56" s="30" t="s">
        <v>170</v>
      </c>
      <c r="I56" s="51" t="s">
        <v>178</v>
      </c>
      <c r="J56" s="52">
        <v>70</v>
      </c>
      <c r="K56" s="52">
        <v>500</v>
      </c>
      <c r="L56" s="52">
        <v>208</v>
      </c>
      <c r="M56" s="52">
        <v>362</v>
      </c>
    </row>
    <row r="57" spans="1:13" x14ac:dyDescent="0.3">
      <c r="A57" t="s">
        <v>135</v>
      </c>
      <c r="B57">
        <v>8640</v>
      </c>
      <c r="C57">
        <v>6000</v>
      </c>
      <c r="D57">
        <v>9332</v>
      </c>
      <c r="E57">
        <v>5308</v>
      </c>
      <c r="F57" s="49" t="str">
        <f t="shared" si="0"/>
        <v>REGENT GR 1 KG</v>
      </c>
      <c r="G57" s="30" t="s">
        <v>54</v>
      </c>
      <c r="I57" s="51" t="s">
        <v>88</v>
      </c>
      <c r="J57" s="52">
        <v>24</v>
      </c>
      <c r="K57" s="52">
        <v>1095</v>
      </c>
      <c r="L57" s="52">
        <v>1104</v>
      </c>
      <c r="M57" s="52">
        <v>15</v>
      </c>
    </row>
    <row r="58" spans="1:13" x14ac:dyDescent="0.3">
      <c r="A58" t="s">
        <v>136</v>
      </c>
      <c r="B58">
        <v>307</v>
      </c>
      <c r="C58">
        <v>0</v>
      </c>
      <c r="D58">
        <v>286</v>
      </c>
      <c r="E58">
        <v>21</v>
      </c>
      <c r="F58" s="49" t="str">
        <f t="shared" si="0"/>
        <v>REGENT GR 5 KG</v>
      </c>
      <c r="G58" s="30" t="s">
        <v>170</v>
      </c>
      <c r="I58" s="51" t="s">
        <v>89</v>
      </c>
      <c r="J58" s="52">
        <v>102</v>
      </c>
      <c r="K58" s="52">
        <v>850</v>
      </c>
      <c r="L58" s="52">
        <v>775</v>
      </c>
      <c r="M58" s="52">
        <v>177</v>
      </c>
    </row>
    <row r="59" spans="1:13" x14ac:dyDescent="0.3">
      <c r="A59" t="s">
        <v>83</v>
      </c>
      <c r="B59">
        <v>14</v>
      </c>
      <c r="C59">
        <v>20</v>
      </c>
      <c r="D59">
        <v>24</v>
      </c>
      <c r="E59">
        <v>10</v>
      </c>
      <c r="F59" s="49" t="str">
        <f t="shared" si="0"/>
        <v>REGENT SC 1 LTR</v>
      </c>
      <c r="G59" s="30" t="s">
        <v>54</v>
      </c>
      <c r="I59" s="51" t="s">
        <v>179</v>
      </c>
      <c r="J59" s="52">
        <v>0</v>
      </c>
      <c r="K59" s="52">
        <v>100</v>
      </c>
      <c r="L59" s="52">
        <v>60</v>
      </c>
      <c r="M59" s="52">
        <v>40</v>
      </c>
    </row>
    <row r="60" spans="1:13" x14ac:dyDescent="0.3">
      <c r="A60" t="s">
        <v>84</v>
      </c>
      <c r="B60">
        <v>228</v>
      </c>
      <c r="C60">
        <v>1000</v>
      </c>
      <c r="D60">
        <v>1151</v>
      </c>
      <c r="E60">
        <v>77</v>
      </c>
      <c r="F60" s="49" t="str">
        <f t="shared" si="0"/>
        <v>REGENT SC 100 ML</v>
      </c>
      <c r="G60" s="30" t="s">
        <v>38</v>
      </c>
      <c r="I60" s="51" t="s">
        <v>180</v>
      </c>
      <c r="J60" s="52">
        <v>0</v>
      </c>
      <c r="K60" s="52">
        <v>300</v>
      </c>
      <c r="L60" s="52">
        <v>250</v>
      </c>
      <c r="M60" s="52">
        <v>50</v>
      </c>
    </row>
    <row r="61" spans="1:13" x14ac:dyDescent="0.3">
      <c r="A61" t="s">
        <v>85</v>
      </c>
      <c r="B61">
        <v>86</v>
      </c>
      <c r="C61">
        <v>420</v>
      </c>
      <c r="D61">
        <v>481</v>
      </c>
      <c r="E61">
        <v>25</v>
      </c>
      <c r="F61" s="49" t="str">
        <f t="shared" si="0"/>
        <v>REGENT SC 250 ML</v>
      </c>
      <c r="G61" s="30" t="s">
        <v>37</v>
      </c>
      <c r="I61" s="51" t="s">
        <v>181</v>
      </c>
      <c r="J61" s="52">
        <v>200</v>
      </c>
      <c r="K61" s="52">
        <v>120</v>
      </c>
      <c r="L61" s="52">
        <v>169</v>
      </c>
      <c r="M61" s="52">
        <v>151</v>
      </c>
    </row>
    <row r="62" spans="1:13" x14ac:dyDescent="0.3">
      <c r="A62" t="s">
        <v>137</v>
      </c>
      <c r="B62">
        <v>33</v>
      </c>
      <c r="C62">
        <v>160</v>
      </c>
      <c r="D62">
        <v>193</v>
      </c>
      <c r="E62">
        <v>0</v>
      </c>
      <c r="F62" s="49" t="str">
        <f t="shared" si="0"/>
        <v>REGENT SC 500 ML</v>
      </c>
      <c r="G62" s="30" t="s">
        <v>171</v>
      </c>
      <c r="I62" s="51" t="s">
        <v>182</v>
      </c>
      <c r="J62" s="52">
        <v>100</v>
      </c>
      <c r="K62" s="52">
        <v>100</v>
      </c>
      <c r="L62" s="52">
        <v>160</v>
      </c>
      <c r="M62" s="52">
        <v>40</v>
      </c>
    </row>
    <row r="63" spans="1:13" x14ac:dyDescent="0.3">
      <c r="A63" t="s">
        <v>138</v>
      </c>
      <c r="B63">
        <v>100</v>
      </c>
      <c r="C63">
        <v>100</v>
      </c>
      <c r="D63">
        <v>160</v>
      </c>
      <c r="E63">
        <v>40</v>
      </c>
      <c r="F63" s="49" t="str">
        <f t="shared" si="0"/>
        <v>REGENT ULTRA GR 1 KG</v>
      </c>
      <c r="G63" s="30" t="s">
        <v>182</v>
      </c>
      <c r="I63" s="51" t="s">
        <v>25</v>
      </c>
      <c r="J63" s="52">
        <v>43965</v>
      </c>
      <c r="K63" s="52">
        <v>62645</v>
      </c>
      <c r="L63" s="52">
        <v>93570</v>
      </c>
      <c r="M63" s="52">
        <v>13040</v>
      </c>
    </row>
    <row r="64" spans="1:13" x14ac:dyDescent="0.3">
      <c r="A64" t="s">
        <v>86</v>
      </c>
      <c r="B64">
        <v>91</v>
      </c>
      <c r="C64">
        <v>100</v>
      </c>
      <c r="D64">
        <v>184</v>
      </c>
      <c r="E64">
        <v>7</v>
      </c>
      <c r="F64" s="49" t="str">
        <f t="shared" si="0"/>
        <v>SECTIN 100GM</v>
      </c>
      <c r="G64" s="30" t="s">
        <v>39</v>
      </c>
    </row>
    <row r="65" spans="1:7" x14ac:dyDescent="0.3">
      <c r="A65" t="s">
        <v>139</v>
      </c>
      <c r="B65">
        <v>638</v>
      </c>
      <c r="C65">
        <v>660</v>
      </c>
      <c r="D65">
        <v>1113</v>
      </c>
      <c r="E65">
        <v>185</v>
      </c>
      <c r="F65" s="49" t="str">
        <f t="shared" si="0"/>
        <v>SENCOR 100 GM</v>
      </c>
      <c r="G65" s="30" t="s">
        <v>39</v>
      </c>
    </row>
    <row r="66" spans="1:7" x14ac:dyDescent="0.3">
      <c r="A66" t="s">
        <v>140</v>
      </c>
      <c r="B66">
        <v>70</v>
      </c>
      <c r="C66">
        <v>500</v>
      </c>
      <c r="D66">
        <v>208</v>
      </c>
      <c r="E66">
        <v>362</v>
      </c>
      <c r="F66" s="49" t="str">
        <f t="shared" si="0"/>
        <v>SIVANTO PRIME 100 ML</v>
      </c>
      <c r="G66" s="30" t="s">
        <v>178</v>
      </c>
    </row>
    <row r="67" spans="1:7" x14ac:dyDescent="0.3">
      <c r="A67" t="s">
        <v>141</v>
      </c>
      <c r="B67">
        <v>0</v>
      </c>
      <c r="C67">
        <v>150</v>
      </c>
      <c r="D67">
        <v>70</v>
      </c>
      <c r="E67">
        <v>80</v>
      </c>
      <c r="F67" s="49" t="str">
        <f t="shared" ref="F67" si="1">TRIM(A67)</f>
        <v>SOLOMON OD 300 100 ML</v>
      </c>
      <c r="G67" s="30" t="s">
        <v>172</v>
      </c>
    </row>
    <row r="68" spans="1:7" x14ac:dyDescent="0.3">
      <c r="A68" s="46"/>
      <c r="B68" s="53"/>
      <c r="C68" s="53"/>
      <c r="D68" s="53"/>
      <c r="E68" s="53"/>
      <c r="F68" s="49"/>
    </row>
    <row r="69" spans="1:7" x14ac:dyDescent="0.3">
      <c r="A69" s="46"/>
      <c r="B69" s="53"/>
      <c r="C69" s="53"/>
      <c r="D69" s="53"/>
      <c r="E69" s="53"/>
      <c r="F69" s="49"/>
    </row>
    <row r="70" spans="1:7" x14ac:dyDescent="0.3">
      <c r="A70" s="46"/>
      <c r="B70" s="47"/>
      <c r="C70" s="47"/>
      <c r="D70" s="47"/>
      <c r="E70" s="53"/>
      <c r="F70" s="49"/>
    </row>
    <row r="71" spans="1:7" x14ac:dyDescent="0.3">
      <c r="A71" s="46"/>
      <c r="B71" s="47"/>
      <c r="C71" s="47"/>
      <c r="D71" s="47"/>
      <c r="E71" s="47"/>
      <c r="F71" s="49"/>
    </row>
    <row r="72" spans="1:7" x14ac:dyDescent="0.3">
      <c r="A72" s="46"/>
      <c r="B72" s="53"/>
      <c r="C72" s="53"/>
      <c r="D72" s="53"/>
      <c r="E72" s="53"/>
      <c r="F72" s="49"/>
    </row>
    <row r="73" spans="1:7" x14ac:dyDescent="0.3">
      <c r="A73" s="46"/>
      <c r="B73" s="53"/>
      <c r="C73" s="53"/>
      <c r="D73" s="53"/>
      <c r="E73" s="53"/>
      <c r="F73" s="49"/>
    </row>
    <row r="74" spans="1:7" x14ac:dyDescent="0.3">
      <c r="A74" s="46"/>
      <c r="B74" s="47"/>
      <c r="C74" s="47"/>
      <c r="D74" s="47"/>
      <c r="E74" s="53"/>
      <c r="F74" s="49"/>
    </row>
    <row r="75" spans="1:7" x14ac:dyDescent="0.3">
      <c r="A75" s="46"/>
      <c r="B75" s="53"/>
      <c r="C75" s="53"/>
      <c r="D75" s="53"/>
      <c r="E75" s="53"/>
      <c r="F75" s="49"/>
    </row>
    <row r="76" spans="1:7" x14ac:dyDescent="0.3">
      <c r="A76" s="46"/>
      <c r="B76" s="47"/>
      <c r="C76" s="47"/>
      <c r="D76" s="47"/>
      <c r="E76" s="53"/>
      <c r="F76" s="49"/>
    </row>
    <row r="77" spans="1:7" x14ac:dyDescent="0.3">
      <c r="A77" s="46"/>
      <c r="B77" s="47"/>
      <c r="C77" s="47"/>
      <c r="D77" s="47"/>
      <c r="E77" s="53"/>
      <c r="F77" s="49"/>
    </row>
    <row r="78" spans="1:7" x14ac:dyDescent="0.3">
      <c r="A78" s="46"/>
      <c r="B78" s="47"/>
      <c r="C78" s="47"/>
      <c r="D78" s="47"/>
      <c r="E78" s="53"/>
      <c r="F78" s="49"/>
    </row>
    <row r="79" spans="1:7" x14ac:dyDescent="0.3">
      <c r="A79" s="46"/>
      <c r="B79" s="53"/>
      <c r="C79" s="53"/>
      <c r="D79" s="53"/>
      <c r="E79" s="53"/>
      <c r="F79" s="49"/>
    </row>
    <row r="80" spans="1:7" x14ac:dyDescent="0.3">
      <c r="A80" s="46"/>
      <c r="B80" s="53"/>
      <c r="C80" s="53"/>
      <c r="D80" s="53"/>
      <c r="E80" s="47"/>
      <c r="F80" s="49"/>
    </row>
    <row r="81" spans="1:6" x14ac:dyDescent="0.3">
      <c r="A81" s="46"/>
      <c r="B81" s="53"/>
      <c r="C81" s="53"/>
      <c r="D81" s="53"/>
      <c r="E81" s="53"/>
      <c r="F81" s="49"/>
    </row>
    <row r="82" spans="1:6" x14ac:dyDescent="0.3">
      <c r="A82" s="46"/>
      <c r="B82" s="53"/>
      <c r="C82" s="53"/>
      <c r="D82" s="53"/>
      <c r="E82" s="53"/>
      <c r="F82" s="49"/>
    </row>
    <row r="83" spans="1:6" x14ac:dyDescent="0.3">
      <c r="A83" s="46"/>
      <c r="B83" s="53"/>
      <c r="C83" s="53"/>
      <c r="D83" s="53"/>
      <c r="E83" s="53"/>
      <c r="F83" s="49"/>
    </row>
    <row r="84" spans="1:6" x14ac:dyDescent="0.3">
      <c r="A84" s="46"/>
      <c r="B84" s="53"/>
      <c r="C84" s="53"/>
      <c r="D84" s="53"/>
      <c r="E84" s="53"/>
      <c r="F84" s="49"/>
    </row>
    <row r="85" spans="1:6" x14ac:dyDescent="0.3">
      <c r="A85" s="46"/>
      <c r="B85" s="47"/>
      <c r="C85" s="47"/>
      <c r="D85" s="47"/>
      <c r="E85" s="53"/>
      <c r="F85" s="49"/>
    </row>
    <row r="86" spans="1:6" x14ac:dyDescent="0.3">
      <c r="A86" s="46"/>
      <c r="B86" s="53"/>
      <c r="C86" s="53"/>
      <c r="D86" s="53"/>
      <c r="E86" s="47"/>
      <c r="F86" s="49"/>
    </row>
    <row r="87" spans="1:6" x14ac:dyDescent="0.3">
      <c r="A87" s="46"/>
      <c r="B87" s="53"/>
      <c r="C87" s="53"/>
      <c r="D87" s="53"/>
      <c r="E87" s="53"/>
      <c r="F87" s="49"/>
    </row>
    <row r="88" spans="1:6" x14ac:dyDescent="0.3">
      <c r="A88" s="46"/>
      <c r="B88" s="53"/>
      <c r="C88" s="53"/>
      <c r="D88" s="53"/>
      <c r="E88" s="53"/>
      <c r="F88" s="49"/>
    </row>
    <row r="89" spans="1:6" x14ac:dyDescent="0.3">
      <c r="A89" s="46"/>
      <c r="B89" s="53"/>
      <c r="C89" s="53"/>
      <c r="D89" s="53"/>
      <c r="E89" s="53"/>
      <c r="F89" s="49"/>
    </row>
    <row r="90" spans="1:6" x14ac:dyDescent="0.3">
      <c r="A90" s="46"/>
      <c r="B90" s="53"/>
      <c r="C90" s="53"/>
      <c r="D90" s="53"/>
      <c r="E90" s="53"/>
      <c r="F90" s="49"/>
    </row>
    <row r="91" spans="1:6" x14ac:dyDescent="0.3">
      <c r="A91" s="46"/>
      <c r="B91" s="53"/>
      <c r="C91" s="53"/>
      <c r="D91" s="53"/>
      <c r="E91" s="53"/>
      <c r="F91" s="49"/>
    </row>
    <row r="92" spans="1:6" x14ac:dyDescent="0.3">
      <c r="A92" s="46"/>
      <c r="B92" s="47"/>
      <c r="C92" s="47"/>
      <c r="D92" s="47"/>
      <c r="E92" s="53"/>
      <c r="F92" s="49"/>
    </row>
    <row r="93" spans="1:6" x14ac:dyDescent="0.3">
      <c r="A93" s="46"/>
      <c r="B93" s="53"/>
      <c r="C93" s="53"/>
      <c r="D93" s="53"/>
      <c r="E93" s="53"/>
      <c r="F93" s="49"/>
    </row>
    <row r="94" spans="1:6" x14ac:dyDescent="0.3">
      <c r="A94" s="46"/>
      <c r="B94" s="53"/>
      <c r="C94" s="53"/>
      <c r="D94" s="53"/>
      <c r="E94" s="53"/>
      <c r="F94" s="49"/>
    </row>
    <row r="95" spans="1:6" x14ac:dyDescent="0.3">
      <c r="A95" s="46"/>
      <c r="B95" s="53"/>
      <c r="C95" s="53"/>
      <c r="D95" s="53"/>
      <c r="E95" s="53"/>
      <c r="F95" s="49"/>
    </row>
    <row r="96" spans="1:6" x14ac:dyDescent="0.3">
      <c r="A96" s="46"/>
      <c r="B96" s="47"/>
      <c r="C96" s="47"/>
      <c r="D96" s="47"/>
      <c r="E96" s="53"/>
      <c r="F96" s="49"/>
    </row>
    <row r="97" spans="1:6" x14ac:dyDescent="0.3">
      <c r="A97" s="46"/>
      <c r="B97" s="47"/>
      <c r="C97" s="47"/>
      <c r="D97" s="47"/>
      <c r="E97" s="47"/>
      <c r="F97" s="49"/>
    </row>
    <row r="98" spans="1:6" x14ac:dyDescent="0.3">
      <c r="A98" s="46"/>
      <c r="B98" s="53"/>
      <c r="C98" s="53"/>
      <c r="D98" s="53"/>
      <c r="E98" s="53"/>
      <c r="F98" s="49"/>
    </row>
    <row r="99" spans="1:6" x14ac:dyDescent="0.3">
      <c r="A99" s="46"/>
      <c r="B99" s="53"/>
      <c r="C99" s="53"/>
      <c r="D99" s="53"/>
      <c r="E99" s="53"/>
      <c r="F99" s="49"/>
    </row>
    <row r="100" spans="1:6" x14ac:dyDescent="0.3">
      <c r="A100" s="46"/>
      <c r="B100" s="53"/>
      <c r="C100" s="53"/>
      <c r="D100" s="53"/>
      <c r="E100" s="47"/>
      <c r="F100" s="49"/>
    </row>
    <row r="101" spans="1:6" x14ac:dyDescent="0.3">
      <c r="A101" s="46"/>
      <c r="B101" s="47"/>
      <c r="C101" s="47"/>
      <c r="D101" s="47"/>
      <c r="E101" s="47"/>
      <c r="F101" s="49"/>
    </row>
    <row r="102" spans="1:6" x14ac:dyDescent="0.3">
      <c r="A102" s="46"/>
      <c r="B102" s="53"/>
      <c r="C102" s="53"/>
      <c r="D102" s="53"/>
      <c r="E102" s="53"/>
      <c r="F102" s="49"/>
    </row>
    <row r="103" spans="1:6" x14ac:dyDescent="0.3">
      <c r="A103" s="46"/>
      <c r="B103" s="53"/>
      <c r="C103" s="53"/>
      <c r="D103" s="53"/>
      <c r="E103" s="53"/>
      <c r="F103" s="49"/>
    </row>
    <row r="104" spans="1:6" x14ac:dyDescent="0.3">
      <c r="A104" s="46"/>
      <c r="B104" s="53"/>
      <c r="C104" s="53"/>
      <c r="D104" s="53"/>
      <c r="E104" s="53"/>
      <c r="F104" s="49"/>
    </row>
    <row r="105" spans="1:6" x14ac:dyDescent="0.3">
      <c r="A105" s="46"/>
      <c r="B105" s="53"/>
      <c r="C105" s="53"/>
      <c r="D105" s="53"/>
      <c r="E105" s="53"/>
      <c r="F105" s="49"/>
    </row>
    <row r="106" spans="1:6" x14ac:dyDescent="0.3">
      <c r="A106" s="46"/>
      <c r="B106" s="53"/>
      <c r="C106" s="53"/>
      <c r="D106" s="53"/>
      <c r="E106" s="53"/>
      <c r="F106" s="49"/>
    </row>
    <row r="107" spans="1:6" x14ac:dyDescent="0.3">
      <c r="A107" s="46"/>
      <c r="B107" s="47"/>
      <c r="C107" s="47"/>
      <c r="D107" s="47"/>
      <c r="E107" s="47"/>
      <c r="F107" s="49"/>
    </row>
    <row r="108" spans="1:6" x14ac:dyDescent="0.3">
      <c r="A108" s="46"/>
      <c r="B108" s="53"/>
      <c r="C108" s="53"/>
      <c r="D108" s="53"/>
      <c r="E108" s="53"/>
      <c r="F108" s="49"/>
    </row>
    <row r="109" spans="1:6" x14ac:dyDescent="0.3">
      <c r="A109" s="46"/>
      <c r="B109" s="47"/>
      <c r="C109" s="47"/>
      <c r="D109" s="47"/>
      <c r="E109" s="53"/>
      <c r="F109" s="49"/>
    </row>
    <row r="110" spans="1:6" x14ac:dyDescent="0.3">
      <c r="A110" s="46"/>
      <c r="B110" s="53"/>
      <c r="C110" s="53"/>
      <c r="D110" s="53"/>
      <c r="E110" s="53"/>
      <c r="F110" s="49"/>
    </row>
    <row r="111" spans="1:6" x14ac:dyDescent="0.3">
      <c r="A111" s="46"/>
      <c r="B111" s="47"/>
      <c r="C111" s="47"/>
      <c r="D111" s="47"/>
      <c r="E111" s="53"/>
      <c r="F111" s="49"/>
    </row>
    <row r="112" spans="1:6" x14ac:dyDescent="0.3">
      <c r="F112" s="49"/>
    </row>
    <row r="113" spans="6:6" x14ac:dyDescent="0.3">
      <c r="F113" s="49"/>
    </row>
    <row r="114" spans="6:6" x14ac:dyDescent="0.3">
      <c r="F114" s="49"/>
    </row>
    <row r="115" spans="6:6" x14ac:dyDescent="0.3">
      <c r="F115" s="49"/>
    </row>
    <row r="116" spans="6:6" x14ac:dyDescent="0.3">
      <c r="F116" s="49"/>
    </row>
    <row r="117" spans="6:6" x14ac:dyDescent="0.3">
      <c r="F117" s="49"/>
    </row>
    <row r="118" spans="6:6" x14ac:dyDescent="0.3">
      <c r="F118" s="49"/>
    </row>
    <row r="119" spans="6:6" x14ac:dyDescent="0.3">
      <c r="F119" s="49"/>
    </row>
    <row r="120" spans="6:6" x14ac:dyDescent="0.3">
      <c r="F120" s="49"/>
    </row>
    <row r="121" spans="6:6" x14ac:dyDescent="0.3">
      <c r="F121" s="49"/>
    </row>
    <row r="122" spans="6:6" x14ac:dyDescent="0.3">
      <c r="F122" s="49"/>
    </row>
    <row r="123" spans="6:6" x14ac:dyDescent="0.3">
      <c r="F123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6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30</v>
      </c>
      <c r="C3" s="3"/>
      <c r="D3" s="4"/>
      <c r="E3" s="38">
        <f t="shared" ref="E3:E58" ca="1" si="0">VLOOKUP($B3,FinalDeal_Vlookup,2,0)</f>
        <v>17914</v>
      </c>
      <c r="F3" s="39">
        <f ca="1">VLOOKUP($B3,FinalDeal_Vlookup,3,0)</f>
        <v>25000</v>
      </c>
      <c r="G3" s="40">
        <v>0</v>
      </c>
      <c r="H3" s="40">
        <f t="shared" ref="H3:H58" ca="1" si="1">VLOOKUP($B3,FinalDeal_Vlookup,4,0)</f>
        <v>40069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58" ca="1" si="2">VLOOKUP($B3,FinalDeal_Vlookup,5,0)</f>
        <v>2845</v>
      </c>
    </row>
    <row r="4" spans="1:13" s="67" customFormat="1" x14ac:dyDescent="0.3">
      <c r="A4" s="16"/>
      <c r="B4" s="4" t="s">
        <v>48</v>
      </c>
      <c r="C4" s="3"/>
      <c r="D4" s="4"/>
      <c r="E4" s="42">
        <f t="shared" ca="1" si="0"/>
        <v>83</v>
      </c>
      <c r="F4" s="39">
        <f t="shared" ref="F4:F21" ca="1" si="3">VLOOKUP($B4,FinalDeal_Vlookup,3,0)</f>
        <v>100</v>
      </c>
      <c r="G4" s="39">
        <v>0</v>
      </c>
      <c r="H4" s="39">
        <f t="shared" ca="1" si="1"/>
        <v>115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68</v>
      </c>
    </row>
    <row r="5" spans="1:13" s="67" customFormat="1" x14ac:dyDescent="0.3">
      <c r="A5" s="16"/>
      <c r="B5" s="4" t="s">
        <v>143</v>
      </c>
      <c r="C5" s="3"/>
      <c r="D5" s="4"/>
      <c r="E5" s="42">
        <f t="shared" ca="1" si="0"/>
        <v>16</v>
      </c>
      <c r="F5" s="39">
        <f t="shared" ca="1" si="3"/>
        <v>40</v>
      </c>
      <c r="G5" s="39">
        <v>0</v>
      </c>
      <c r="H5" s="39">
        <f t="shared" ca="1" si="1"/>
        <v>2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2"/>
        <v>54</v>
      </c>
    </row>
    <row r="6" spans="1:13" s="67" customFormat="1" x14ac:dyDescent="0.3">
      <c r="A6" s="16"/>
      <c r="B6" s="4" t="s">
        <v>144</v>
      </c>
      <c r="C6" s="3"/>
      <c r="D6" s="4"/>
      <c r="E6" s="42">
        <f t="shared" ca="1" si="0"/>
        <v>0</v>
      </c>
      <c r="F6" s="39">
        <f t="shared" ca="1" si="3"/>
        <v>50</v>
      </c>
      <c r="G6" s="39">
        <v>0</v>
      </c>
      <c r="H6" s="39">
        <f t="shared" ca="1" si="1"/>
        <v>20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2"/>
        <v>30</v>
      </c>
    </row>
    <row r="7" spans="1:13" s="67" customFormat="1" x14ac:dyDescent="0.3">
      <c r="A7" s="16"/>
      <c r="B7" s="4" t="s">
        <v>145</v>
      </c>
      <c r="C7" s="3"/>
      <c r="D7" s="4"/>
      <c r="E7" s="42">
        <f t="shared" ca="1" si="0"/>
        <v>344</v>
      </c>
      <c r="F7" s="39">
        <f t="shared" ca="1" si="3"/>
        <v>480</v>
      </c>
      <c r="G7" s="39">
        <v>0</v>
      </c>
      <c r="H7" s="39">
        <f t="shared" ca="1" si="1"/>
        <v>635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2"/>
        <v>189</v>
      </c>
    </row>
    <row r="8" spans="1:13" s="67" customFormat="1" x14ac:dyDescent="0.3">
      <c r="A8" s="16"/>
      <c r="B8" s="4" t="s">
        <v>146</v>
      </c>
      <c r="C8" s="3"/>
      <c r="D8" s="4"/>
      <c r="E8" s="42">
        <f t="shared" ca="1" si="0"/>
        <v>246</v>
      </c>
      <c r="F8" s="39">
        <f t="shared" ca="1" si="3"/>
        <v>40</v>
      </c>
      <c r="G8" s="39">
        <v>0</v>
      </c>
      <c r="H8" s="39">
        <f t="shared" ca="1" si="1"/>
        <v>244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2"/>
        <v>42</v>
      </c>
    </row>
    <row r="9" spans="1:13" s="67" customFormat="1" x14ac:dyDescent="0.3">
      <c r="A9" s="16"/>
      <c r="B9" s="4" t="s">
        <v>46</v>
      </c>
      <c r="C9" s="3"/>
      <c r="D9" s="4"/>
      <c r="E9" s="42">
        <f t="shared" ca="1" si="0"/>
        <v>195</v>
      </c>
      <c r="F9" s="39">
        <f t="shared" ca="1" si="3"/>
        <v>1750</v>
      </c>
      <c r="G9" s="39">
        <v>0</v>
      </c>
      <c r="H9" s="39">
        <f t="shared" ca="1" si="1"/>
        <v>1745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2"/>
        <v>200</v>
      </c>
    </row>
    <row r="10" spans="1:13" s="67" customFormat="1" x14ac:dyDescent="0.3">
      <c r="A10" s="16"/>
      <c r="B10" s="4" t="s">
        <v>45</v>
      </c>
      <c r="C10" s="3"/>
      <c r="D10" s="4"/>
      <c r="E10" s="42">
        <f t="shared" ca="1" si="0"/>
        <v>45</v>
      </c>
      <c r="F10" s="39">
        <f t="shared" ca="1" si="3"/>
        <v>420</v>
      </c>
      <c r="G10" s="39">
        <v>0</v>
      </c>
      <c r="H10" s="39">
        <f t="shared" ca="1" si="1"/>
        <v>447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2"/>
        <v>18</v>
      </c>
    </row>
    <row r="11" spans="1:13" s="67" customFormat="1" x14ac:dyDescent="0.3">
      <c r="A11" s="16"/>
      <c r="B11" s="4" t="s">
        <v>31</v>
      </c>
      <c r="C11" s="3"/>
      <c r="D11" s="4"/>
      <c r="E11" s="42">
        <f t="shared" ca="1" si="0"/>
        <v>187</v>
      </c>
      <c r="F11" s="39">
        <f t="shared" ca="1" si="3"/>
        <v>1200</v>
      </c>
      <c r="G11" s="39">
        <v>0</v>
      </c>
      <c r="H11" s="39">
        <f t="shared" ca="1" si="1"/>
        <v>1227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2"/>
        <v>160</v>
      </c>
    </row>
    <row r="12" spans="1:13" s="67" customFormat="1" x14ac:dyDescent="0.3">
      <c r="A12" s="16"/>
      <c r="B12" s="4" t="s">
        <v>147</v>
      </c>
      <c r="C12" s="3"/>
      <c r="D12" s="4"/>
      <c r="E12" s="42">
        <f t="shared" ca="1" si="0"/>
        <v>120</v>
      </c>
      <c r="F12" s="39">
        <f t="shared" ca="1" si="3"/>
        <v>700</v>
      </c>
      <c r="G12" s="39">
        <v>0</v>
      </c>
      <c r="H12" s="39">
        <f t="shared" ca="1" si="1"/>
        <v>802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2"/>
        <v>18</v>
      </c>
    </row>
    <row r="13" spans="1:13" s="67" customFormat="1" x14ac:dyDescent="0.3">
      <c r="A13" s="16"/>
      <c r="B13" s="4" t="s">
        <v>148</v>
      </c>
      <c r="C13" s="3"/>
      <c r="D13" s="4"/>
      <c r="E13" s="42">
        <f t="shared" ca="1" si="0"/>
        <v>90</v>
      </c>
      <c r="F13" s="39">
        <f t="shared" ca="1" si="3"/>
        <v>250</v>
      </c>
      <c r="G13" s="39">
        <v>0</v>
      </c>
      <c r="H13" s="39">
        <f t="shared" ca="1" si="1"/>
        <v>289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2"/>
        <v>51</v>
      </c>
    </row>
    <row r="14" spans="1:13" s="67" customFormat="1" x14ac:dyDescent="0.3">
      <c r="A14" s="16"/>
      <c r="B14" s="4" t="s">
        <v>32</v>
      </c>
      <c r="C14" s="3"/>
      <c r="D14" s="4"/>
      <c r="E14" s="42">
        <f t="shared" ca="1" si="0"/>
        <v>62</v>
      </c>
      <c r="F14" s="39">
        <f t="shared" ca="1" si="3"/>
        <v>1050</v>
      </c>
      <c r="G14" s="39">
        <v>0</v>
      </c>
      <c r="H14" s="39">
        <f t="shared" ca="1" si="1"/>
        <v>985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2"/>
        <v>127</v>
      </c>
    </row>
    <row r="15" spans="1:13" s="67" customFormat="1" x14ac:dyDescent="0.3">
      <c r="A15" s="16"/>
      <c r="B15" s="4" t="s">
        <v>149</v>
      </c>
      <c r="C15" s="3"/>
      <c r="D15" s="4"/>
      <c r="E15" s="42">
        <f t="shared" ca="1" si="0"/>
        <v>-8</v>
      </c>
      <c r="F15" s="39">
        <f t="shared" ca="1" si="3"/>
        <v>40</v>
      </c>
      <c r="G15" s="39">
        <v>0</v>
      </c>
      <c r="H15" s="39">
        <f t="shared" ca="1" si="1"/>
        <v>20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2"/>
        <v>12</v>
      </c>
    </row>
    <row r="16" spans="1:13" s="67" customFormat="1" x14ac:dyDescent="0.3">
      <c r="A16" s="16"/>
      <c r="B16" s="4" t="s">
        <v>87</v>
      </c>
      <c r="C16" s="3"/>
      <c r="D16" s="4"/>
      <c r="E16" s="42">
        <f t="shared" ca="1" si="0"/>
        <v>225</v>
      </c>
      <c r="F16" s="39">
        <f t="shared" ca="1" si="3"/>
        <v>0</v>
      </c>
      <c r="G16" s="39">
        <v>0</v>
      </c>
      <c r="H16" s="39">
        <f t="shared" ca="1" si="1"/>
        <v>225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2"/>
        <v>0</v>
      </c>
    </row>
    <row r="17" spans="1:13" s="67" customFormat="1" x14ac:dyDescent="0.3">
      <c r="A17" s="16"/>
      <c r="B17" s="4" t="s">
        <v>150</v>
      </c>
      <c r="C17" s="3"/>
      <c r="D17" s="4"/>
      <c r="E17" s="42">
        <f t="shared" ca="1" si="0"/>
        <v>0</v>
      </c>
      <c r="F17" s="39">
        <f t="shared" ca="1" si="3"/>
        <v>50</v>
      </c>
      <c r="G17" s="39">
        <v>0</v>
      </c>
      <c r="H17" s="39">
        <f t="shared" ca="1" si="1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2"/>
        <v>50</v>
      </c>
    </row>
    <row r="18" spans="1:13" s="67" customFormat="1" x14ac:dyDescent="0.3">
      <c r="A18" s="16"/>
      <c r="B18" s="4" t="s">
        <v>151</v>
      </c>
      <c r="C18" s="3"/>
      <c r="D18" s="4"/>
      <c r="E18" s="42">
        <f t="shared" ca="1" si="0"/>
        <v>0</v>
      </c>
      <c r="F18" s="39">
        <f t="shared" ca="1" si="3"/>
        <v>100</v>
      </c>
      <c r="G18" s="39">
        <v>0</v>
      </c>
      <c r="H18" s="39">
        <f t="shared" ca="1" si="1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2"/>
        <v>100</v>
      </c>
    </row>
    <row r="19" spans="1:13" s="67" customFormat="1" x14ac:dyDescent="0.3">
      <c r="A19" s="16"/>
      <c r="B19" s="4" t="s">
        <v>152</v>
      </c>
      <c r="C19" s="3"/>
      <c r="D19" s="4"/>
      <c r="E19" s="42">
        <f t="shared" ca="1" si="0"/>
        <v>583</v>
      </c>
      <c r="F19" s="39">
        <f t="shared" ca="1" si="3"/>
        <v>2000</v>
      </c>
      <c r="G19" s="39">
        <v>0</v>
      </c>
      <c r="H19" s="39">
        <f t="shared" ca="1" si="1"/>
        <v>2103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2"/>
        <v>480</v>
      </c>
    </row>
    <row r="20" spans="1:13" s="67" customFormat="1" x14ac:dyDescent="0.3">
      <c r="A20" s="16"/>
      <c r="B20" s="4" t="s">
        <v>153</v>
      </c>
      <c r="C20" s="3"/>
      <c r="D20" s="4"/>
      <c r="E20" s="42">
        <f t="shared" ca="1" si="0"/>
        <v>141</v>
      </c>
      <c r="F20" s="39">
        <f t="shared" ca="1" si="3"/>
        <v>440</v>
      </c>
      <c r="G20" s="39">
        <v>0</v>
      </c>
      <c r="H20" s="39">
        <f t="shared" ca="1" si="1"/>
        <v>516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2"/>
        <v>65</v>
      </c>
    </row>
    <row r="21" spans="1:13" s="67" customFormat="1" x14ac:dyDescent="0.3">
      <c r="A21" s="16"/>
      <c r="B21" s="4" t="s">
        <v>154</v>
      </c>
      <c r="C21" s="3"/>
      <c r="D21" s="4"/>
      <c r="E21" s="42">
        <f t="shared" ca="1" si="0"/>
        <v>0</v>
      </c>
      <c r="F21" s="39">
        <f t="shared" ca="1" si="3"/>
        <v>150</v>
      </c>
      <c r="G21" s="39">
        <v>0</v>
      </c>
      <c r="H21" s="39">
        <f t="shared" ca="1" si="1"/>
        <v>85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2"/>
        <v>65</v>
      </c>
    </row>
    <row r="22" spans="1:13" s="67" customFormat="1" x14ac:dyDescent="0.3">
      <c r="A22" s="16"/>
      <c r="B22" s="4" t="s">
        <v>52</v>
      </c>
      <c r="C22" s="3"/>
      <c r="D22" s="4"/>
      <c r="E22" s="42">
        <f t="shared" ca="1" si="0"/>
        <v>75</v>
      </c>
      <c r="F22" s="39">
        <f t="shared" ref="F22:F39" ca="1" si="4">VLOOKUP($B22,FinalDeal_Vlookup,3,0)</f>
        <v>300</v>
      </c>
      <c r="G22" s="39">
        <v>0</v>
      </c>
      <c r="H22" s="39">
        <f t="shared" ca="1" si="1"/>
        <v>275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2"/>
        <v>100</v>
      </c>
    </row>
    <row r="23" spans="1:13" s="67" customFormat="1" x14ac:dyDescent="0.3">
      <c r="A23" s="16"/>
      <c r="B23" s="4" t="s">
        <v>155</v>
      </c>
      <c r="C23" s="3"/>
      <c r="D23" s="4"/>
      <c r="E23" s="42">
        <f t="shared" ca="1" si="0"/>
        <v>90</v>
      </c>
      <c r="F23" s="39">
        <f t="shared" ca="1" si="4"/>
        <v>350</v>
      </c>
      <c r="G23" s="39">
        <v>0</v>
      </c>
      <c r="H23" s="39">
        <f t="shared" ca="1" si="1"/>
        <v>298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2"/>
        <v>142</v>
      </c>
    </row>
    <row r="24" spans="1:13" s="67" customFormat="1" x14ac:dyDescent="0.3">
      <c r="A24" s="16"/>
      <c r="B24" s="4" t="s">
        <v>156</v>
      </c>
      <c r="C24" s="3"/>
      <c r="D24" s="4"/>
      <c r="E24" s="42">
        <f t="shared" ca="1" si="0"/>
        <v>0</v>
      </c>
      <c r="F24" s="39">
        <f t="shared" ca="1" si="4"/>
        <v>20</v>
      </c>
      <c r="G24" s="39">
        <v>0</v>
      </c>
      <c r="H24" s="39">
        <f t="shared" ca="1" si="1"/>
        <v>20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2"/>
        <v>0</v>
      </c>
    </row>
    <row r="25" spans="1:13" s="67" customFormat="1" x14ac:dyDescent="0.3">
      <c r="A25" s="16"/>
      <c r="B25" s="4" t="s">
        <v>157</v>
      </c>
      <c r="C25" s="3"/>
      <c r="D25" s="4"/>
      <c r="E25" s="42">
        <f t="shared" ca="1" si="0"/>
        <v>0</v>
      </c>
      <c r="F25" s="39">
        <f t="shared" ca="1" si="4"/>
        <v>80</v>
      </c>
      <c r="G25" s="39">
        <v>0</v>
      </c>
      <c r="H25" s="39">
        <f t="shared" ca="1" si="1"/>
        <v>60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2"/>
        <v>20</v>
      </c>
    </row>
    <row r="26" spans="1:13" s="67" customFormat="1" x14ac:dyDescent="0.3">
      <c r="A26" s="16"/>
      <c r="B26" s="4" t="s">
        <v>33</v>
      </c>
      <c r="C26" s="3"/>
      <c r="D26" s="4"/>
      <c r="E26" s="42">
        <f t="shared" ca="1" si="0"/>
        <v>10465</v>
      </c>
      <c r="F26" s="39">
        <f t="shared" ca="1" si="4"/>
        <v>12800</v>
      </c>
      <c r="G26" s="39">
        <v>0</v>
      </c>
      <c r="H26" s="39">
        <f t="shared" ca="1" si="1"/>
        <v>22810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2"/>
        <v>455</v>
      </c>
    </row>
    <row r="27" spans="1:13" s="67" customFormat="1" x14ac:dyDescent="0.3">
      <c r="A27" s="16"/>
      <c r="B27" s="4" t="s">
        <v>47</v>
      </c>
      <c r="C27" s="3"/>
      <c r="D27" s="4"/>
      <c r="E27" s="42">
        <f t="shared" ca="1" si="0"/>
        <v>48</v>
      </c>
      <c r="F27" s="39">
        <f t="shared" ca="1" si="4"/>
        <v>40</v>
      </c>
      <c r="G27" s="39">
        <v>0</v>
      </c>
      <c r="H27" s="39">
        <f t="shared" ca="1" si="1"/>
        <v>88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2"/>
        <v>0</v>
      </c>
    </row>
    <row r="28" spans="1:13" s="67" customFormat="1" x14ac:dyDescent="0.3">
      <c r="A28" s="16"/>
      <c r="B28" s="4" t="s">
        <v>158</v>
      </c>
      <c r="C28" s="3"/>
      <c r="D28" s="4"/>
      <c r="E28" s="42">
        <f t="shared" ca="1" si="0"/>
        <v>29</v>
      </c>
      <c r="F28" s="39">
        <f t="shared" ca="1" si="4"/>
        <v>120</v>
      </c>
      <c r="G28" s="39">
        <v>0</v>
      </c>
      <c r="H28" s="39">
        <f t="shared" ca="1" si="1"/>
        <v>130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2"/>
        <v>19</v>
      </c>
    </row>
    <row r="29" spans="1:13" s="67" customFormat="1" x14ac:dyDescent="0.3">
      <c r="A29" s="16"/>
      <c r="B29" s="4" t="s">
        <v>159</v>
      </c>
      <c r="C29" s="3"/>
      <c r="D29" s="4"/>
      <c r="E29" s="42">
        <f t="shared" ca="1" si="0"/>
        <v>0</v>
      </c>
      <c r="F29" s="39">
        <f t="shared" ca="1" si="4"/>
        <v>20</v>
      </c>
      <c r="G29" s="39">
        <v>0</v>
      </c>
      <c r="H29" s="39">
        <f t="shared" ca="1" si="1"/>
        <v>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2"/>
        <v>0</v>
      </c>
    </row>
    <row r="30" spans="1:13" s="67" customFormat="1" x14ac:dyDescent="0.3">
      <c r="A30" s="16"/>
      <c r="B30" s="4" t="s">
        <v>160</v>
      </c>
      <c r="C30" s="3"/>
      <c r="D30" s="4"/>
      <c r="E30" s="42">
        <f t="shared" ca="1" si="0"/>
        <v>24</v>
      </c>
      <c r="F30" s="39">
        <f t="shared" ca="1" si="4"/>
        <v>0</v>
      </c>
      <c r="G30" s="39">
        <v>0</v>
      </c>
      <c r="H30" s="39">
        <f t="shared" ca="1" si="1"/>
        <v>19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2"/>
        <v>5</v>
      </c>
    </row>
    <row r="31" spans="1:13" s="67" customFormat="1" x14ac:dyDescent="0.3">
      <c r="A31" s="16"/>
      <c r="B31" s="4" t="s">
        <v>161</v>
      </c>
      <c r="C31" s="3"/>
      <c r="D31" s="4"/>
      <c r="E31" s="42">
        <f t="shared" ca="1" si="0"/>
        <v>25</v>
      </c>
      <c r="F31" s="39">
        <f t="shared" ca="1" si="4"/>
        <v>0</v>
      </c>
      <c r="G31" s="39">
        <v>0</v>
      </c>
      <c r="H31" s="39">
        <f t="shared" ca="1" si="1"/>
        <v>10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2"/>
        <v>15</v>
      </c>
    </row>
    <row r="32" spans="1:13" s="67" customFormat="1" x14ac:dyDescent="0.3">
      <c r="A32" s="16"/>
      <c r="B32" s="4" t="s">
        <v>53</v>
      </c>
      <c r="C32" s="3"/>
      <c r="D32" s="4"/>
      <c r="E32" s="42">
        <f t="shared" ca="1" si="0"/>
        <v>212</v>
      </c>
      <c r="F32" s="39">
        <f t="shared" ca="1" si="4"/>
        <v>500</v>
      </c>
      <c r="G32" s="39">
        <v>0</v>
      </c>
      <c r="H32" s="39">
        <f t="shared" ca="1" si="1"/>
        <v>512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2"/>
        <v>200</v>
      </c>
    </row>
    <row r="33" spans="1:13" s="67" customFormat="1" x14ac:dyDescent="0.3">
      <c r="A33" s="16"/>
      <c r="B33" s="4" t="s">
        <v>162</v>
      </c>
      <c r="C33" s="3"/>
      <c r="D33" s="4"/>
      <c r="E33" s="42">
        <f t="shared" ca="1" si="0"/>
        <v>117</v>
      </c>
      <c r="F33" s="39">
        <f t="shared" ca="1" si="4"/>
        <v>200</v>
      </c>
      <c r="G33" s="39">
        <v>0</v>
      </c>
      <c r="H33" s="39">
        <f t="shared" ca="1" si="1"/>
        <v>217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2"/>
        <v>100</v>
      </c>
    </row>
    <row r="34" spans="1:13" s="67" customFormat="1" x14ac:dyDescent="0.3">
      <c r="A34" s="16"/>
      <c r="B34" s="4" t="s">
        <v>163</v>
      </c>
      <c r="C34" s="3"/>
      <c r="D34" s="4"/>
      <c r="E34" s="42">
        <f t="shared" ca="1" si="0"/>
        <v>0</v>
      </c>
      <c r="F34" s="39">
        <f t="shared" ca="1" si="4"/>
        <v>300</v>
      </c>
      <c r="G34" s="39">
        <v>0</v>
      </c>
      <c r="H34" s="39">
        <f t="shared" ca="1" si="1"/>
        <v>72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2"/>
        <v>228</v>
      </c>
    </row>
    <row r="35" spans="1:13" s="67" customFormat="1" x14ac:dyDescent="0.3">
      <c r="A35" s="16"/>
      <c r="B35" s="4" t="s">
        <v>34</v>
      </c>
      <c r="C35" s="3"/>
      <c r="D35" s="4"/>
      <c r="E35" s="42">
        <f t="shared" ca="1" si="0"/>
        <v>25</v>
      </c>
      <c r="F35" s="39">
        <f t="shared" ca="1" si="4"/>
        <v>300</v>
      </c>
      <c r="G35" s="39">
        <v>0</v>
      </c>
      <c r="H35" s="39">
        <f t="shared" ca="1" si="1"/>
        <v>285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2"/>
        <v>40</v>
      </c>
    </row>
    <row r="36" spans="1:13" s="67" customFormat="1" x14ac:dyDescent="0.3">
      <c r="A36" s="16"/>
      <c r="B36" s="4" t="s">
        <v>164</v>
      </c>
      <c r="C36" s="3"/>
      <c r="D36" s="4"/>
      <c r="E36" s="42">
        <f t="shared" ca="1" si="0"/>
        <v>39</v>
      </c>
      <c r="F36" s="39">
        <f t="shared" ca="1" si="4"/>
        <v>110</v>
      </c>
      <c r="G36" s="39">
        <v>0</v>
      </c>
      <c r="H36" s="39">
        <f t="shared" ca="1" si="1"/>
        <v>135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2"/>
        <v>14</v>
      </c>
    </row>
    <row r="37" spans="1:13" s="67" customFormat="1" x14ac:dyDescent="0.3">
      <c r="A37" s="16"/>
      <c r="B37" s="4" t="s">
        <v>165</v>
      </c>
      <c r="C37" s="3"/>
      <c r="D37" s="4"/>
      <c r="E37" s="42">
        <f t="shared" ca="1" si="0"/>
        <v>122</v>
      </c>
      <c r="F37" s="39">
        <f t="shared" ca="1" si="4"/>
        <v>40</v>
      </c>
      <c r="G37" s="39">
        <v>0</v>
      </c>
      <c r="H37" s="39">
        <f t="shared" ca="1" si="1"/>
        <v>162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2"/>
        <v>0</v>
      </c>
    </row>
    <row r="38" spans="1:13" s="67" customFormat="1" x14ac:dyDescent="0.3">
      <c r="A38" s="16"/>
      <c r="B38" s="4" t="s">
        <v>166</v>
      </c>
      <c r="C38" s="3"/>
      <c r="D38" s="4"/>
      <c r="E38" s="42">
        <f t="shared" ca="1" si="0"/>
        <v>20</v>
      </c>
      <c r="F38" s="39">
        <f t="shared" ca="1" si="4"/>
        <v>0</v>
      </c>
      <c r="G38" s="39">
        <v>0</v>
      </c>
      <c r="H38" s="39">
        <f t="shared" ca="1" si="1"/>
        <v>20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2"/>
        <v>0</v>
      </c>
    </row>
    <row r="39" spans="1:13" s="67" customFormat="1" x14ac:dyDescent="0.3">
      <c r="A39" s="16"/>
      <c r="B39" s="4" t="s">
        <v>167</v>
      </c>
      <c r="C39" s="3"/>
      <c r="D39" s="4"/>
      <c r="E39" s="42">
        <f t="shared" ca="1" si="0"/>
        <v>400</v>
      </c>
      <c r="F39" s="39">
        <f t="shared" ca="1" si="4"/>
        <v>0</v>
      </c>
      <c r="G39" s="39">
        <v>0</v>
      </c>
      <c r="H39" s="39">
        <f t="shared" ca="1" si="1"/>
        <v>270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2"/>
        <v>130</v>
      </c>
    </row>
    <row r="40" spans="1:13" s="67" customFormat="1" x14ac:dyDescent="0.3">
      <c r="A40" s="16"/>
      <c r="B40" s="4" t="s">
        <v>35</v>
      </c>
      <c r="C40" s="3"/>
      <c r="D40" s="4"/>
      <c r="E40" s="42">
        <f t="shared" ca="1" si="0"/>
        <v>110</v>
      </c>
      <c r="F40" s="39">
        <f t="shared" ref="F40:F57" ca="1" si="5">VLOOKUP($B40,FinalDeal_Vlookup,3,0)</f>
        <v>850</v>
      </c>
      <c r="G40" s="39">
        <v>0</v>
      </c>
      <c r="H40" s="39">
        <f t="shared" ca="1" si="1"/>
        <v>858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2"/>
        <v>102</v>
      </c>
    </row>
    <row r="41" spans="1:13" s="67" customFormat="1" x14ac:dyDescent="0.3">
      <c r="A41" s="16"/>
      <c r="B41" s="4" t="s">
        <v>168</v>
      </c>
      <c r="C41" s="3"/>
      <c r="D41" s="4"/>
      <c r="E41" s="42">
        <f t="shared" ca="1" si="0"/>
        <v>100</v>
      </c>
      <c r="F41" s="39">
        <f t="shared" ca="1" si="5"/>
        <v>320</v>
      </c>
      <c r="G41" s="39">
        <v>0</v>
      </c>
      <c r="H41" s="39">
        <f t="shared" ca="1" si="1"/>
        <v>386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2"/>
        <v>34</v>
      </c>
    </row>
    <row r="42" spans="1:13" s="67" customFormat="1" x14ac:dyDescent="0.3">
      <c r="A42" s="16"/>
      <c r="B42" s="4" t="s">
        <v>169</v>
      </c>
      <c r="C42" s="3"/>
      <c r="D42" s="4"/>
      <c r="E42" s="42">
        <f t="shared" ca="1" si="0"/>
        <v>28</v>
      </c>
      <c r="F42" s="39">
        <f t="shared" ca="1" si="5"/>
        <v>60</v>
      </c>
      <c r="G42" s="39">
        <v>0</v>
      </c>
      <c r="H42" s="39">
        <f t="shared" ca="1" si="1"/>
        <v>83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2"/>
        <v>5</v>
      </c>
    </row>
    <row r="43" spans="1:13" s="67" customFormat="1" x14ac:dyDescent="0.3">
      <c r="A43" s="16"/>
      <c r="B43" s="4" t="s">
        <v>36</v>
      </c>
      <c r="C43" s="3"/>
      <c r="D43" s="4"/>
      <c r="E43" s="42">
        <f t="shared" ca="1" si="0"/>
        <v>75</v>
      </c>
      <c r="F43" s="39">
        <f t="shared" ca="1" si="5"/>
        <v>550</v>
      </c>
      <c r="G43" s="39">
        <v>0</v>
      </c>
      <c r="H43" s="39">
        <f t="shared" ca="1" si="1"/>
        <v>546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2"/>
        <v>79</v>
      </c>
    </row>
    <row r="44" spans="1:13" s="67" customFormat="1" x14ac:dyDescent="0.3">
      <c r="A44" s="16"/>
      <c r="B44" s="4" t="s">
        <v>54</v>
      </c>
      <c r="C44" s="3"/>
      <c r="D44" s="4"/>
      <c r="E44" s="42">
        <f t="shared" ca="1" si="0"/>
        <v>8654</v>
      </c>
      <c r="F44" s="39">
        <f t="shared" ca="1" si="5"/>
        <v>6020</v>
      </c>
      <c r="G44" s="39">
        <v>0</v>
      </c>
      <c r="H44" s="39">
        <f t="shared" ca="1" si="1"/>
        <v>9356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2"/>
        <v>5318</v>
      </c>
    </row>
    <row r="45" spans="1:13" s="67" customFormat="1" x14ac:dyDescent="0.3">
      <c r="A45" s="16"/>
      <c r="B45" s="4" t="s">
        <v>170</v>
      </c>
      <c r="C45" s="3"/>
      <c r="D45" s="4"/>
      <c r="E45" s="42">
        <f t="shared" ca="1" si="0"/>
        <v>320</v>
      </c>
      <c r="F45" s="39">
        <f t="shared" ca="1" si="5"/>
        <v>0</v>
      </c>
      <c r="G45" s="39">
        <v>0</v>
      </c>
      <c r="H45" s="39">
        <f t="shared" ca="1" si="1"/>
        <v>299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2"/>
        <v>21</v>
      </c>
    </row>
    <row r="46" spans="1:13" s="67" customFormat="1" x14ac:dyDescent="0.3">
      <c r="A46" s="16"/>
      <c r="B46" s="4" t="s">
        <v>38</v>
      </c>
      <c r="C46" s="3"/>
      <c r="D46" s="4"/>
      <c r="E46" s="42">
        <f t="shared" ca="1" si="0"/>
        <v>228</v>
      </c>
      <c r="F46" s="39">
        <f t="shared" ca="1" si="5"/>
        <v>1000</v>
      </c>
      <c r="G46" s="39">
        <v>0</v>
      </c>
      <c r="H46" s="39">
        <f t="shared" ca="1" si="1"/>
        <v>1151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2"/>
        <v>77</v>
      </c>
    </row>
    <row r="47" spans="1:13" s="67" customFormat="1" x14ac:dyDescent="0.3">
      <c r="A47" s="16"/>
      <c r="B47" s="4" t="s">
        <v>37</v>
      </c>
      <c r="C47" s="3"/>
      <c r="D47" s="4"/>
      <c r="E47" s="42">
        <f t="shared" ca="1" si="0"/>
        <v>86</v>
      </c>
      <c r="F47" s="39">
        <f t="shared" ca="1" si="5"/>
        <v>420</v>
      </c>
      <c r="G47" s="39">
        <v>0</v>
      </c>
      <c r="H47" s="39">
        <f t="shared" ca="1" si="1"/>
        <v>481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2"/>
        <v>25</v>
      </c>
    </row>
    <row r="48" spans="1:13" s="67" customFormat="1" x14ac:dyDescent="0.3">
      <c r="A48" s="16"/>
      <c r="B48" s="4" t="s">
        <v>171</v>
      </c>
      <c r="C48" s="3"/>
      <c r="D48" s="4"/>
      <c r="E48" s="42">
        <f t="shared" ca="1" si="0"/>
        <v>33</v>
      </c>
      <c r="F48" s="39">
        <f t="shared" ca="1" si="5"/>
        <v>160</v>
      </c>
      <c r="G48" s="39">
        <v>0</v>
      </c>
      <c r="H48" s="39">
        <f t="shared" ca="1" si="1"/>
        <v>193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2"/>
        <v>0</v>
      </c>
    </row>
    <row r="49" spans="1:13" s="67" customFormat="1" x14ac:dyDescent="0.3">
      <c r="A49" s="16"/>
      <c r="B49" s="4" t="s">
        <v>39</v>
      </c>
      <c r="C49" s="3"/>
      <c r="D49" s="4"/>
      <c r="E49" s="42">
        <f t="shared" ca="1" si="0"/>
        <v>729</v>
      </c>
      <c r="F49" s="39">
        <f t="shared" ca="1" si="5"/>
        <v>760</v>
      </c>
      <c r="G49" s="39">
        <v>0</v>
      </c>
      <c r="H49" s="39">
        <f t="shared" ca="1" si="1"/>
        <v>1297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2"/>
        <v>192</v>
      </c>
    </row>
    <row r="50" spans="1:13" s="67" customFormat="1" x14ac:dyDescent="0.3">
      <c r="A50" s="16"/>
      <c r="B50" s="4" t="s">
        <v>172</v>
      </c>
      <c r="C50" s="3"/>
      <c r="D50" s="4"/>
      <c r="E50" s="42">
        <f t="shared" ca="1" si="0"/>
        <v>0</v>
      </c>
      <c r="F50" s="39">
        <f t="shared" ca="1" si="5"/>
        <v>150</v>
      </c>
      <c r="G50" s="39">
        <v>0</v>
      </c>
      <c r="H50" s="39">
        <f t="shared" ca="1" si="1"/>
        <v>70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2"/>
        <v>80</v>
      </c>
    </row>
    <row r="51" spans="1:13" s="67" customFormat="1" x14ac:dyDescent="0.3">
      <c r="A51" s="16"/>
      <c r="B51" s="4" t="s">
        <v>173</v>
      </c>
      <c r="C51" s="3"/>
      <c r="D51" s="4"/>
      <c r="E51" s="42">
        <f t="shared" ca="1" si="0"/>
        <v>38</v>
      </c>
      <c r="F51" s="39">
        <f t="shared" ca="1" si="5"/>
        <v>40</v>
      </c>
      <c r="G51" s="39">
        <v>0</v>
      </c>
      <c r="H51" s="39">
        <f t="shared" ca="1" si="1"/>
        <v>69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2"/>
        <v>9</v>
      </c>
    </row>
    <row r="52" spans="1:13" s="67" customFormat="1" x14ac:dyDescent="0.3">
      <c r="A52" s="16"/>
      <c r="B52" s="4" t="s">
        <v>174</v>
      </c>
      <c r="C52" s="3"/>
      <c r="D52" s="4"/>
      <c r="E52" s="42">
        <f t="shared" ca="1" si="0"/>
        <v>53</v>
      </c>
      <c r="F52" s="39">
        <f t="shared" ca="1" si="5"/>
        <v>120</v>
      </c>
      <c r="G52" s="39">
        <v>0</v>
      </c>
      <c r="H52" s="39">
        <f t="shared" ca="1" si="1"/>
        <v>122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2"/>
        <v>51</v>
      </c>
    </row>
    <row r="53" spans="1:13" s="67" customFormat="1" x14ac:dyDescent="0.3">
      <c r="A53" s="16"/>
      <c r="B53" s="4" t="s">
        <v>175</v>
      </c>
      <c r="C53" s="3"/>
      <c r="D53" s="4"/>
      <c r="E53" s="42">
        <f t="shared" ca="1" si="0"/>
        <v>101</v>
      </c>
      <c r="F53" s="39">
        <f t="shared" ca="1" si="5"/>
        <v>40</v>
      </c>
      <c r="G53" s="39">
        <v>0</v>
      </c>
      <c r="H53" s="39">
        <f t="shared" ca="1" si="1"/>
        <v>71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2"/>
        <v>70</v>
      </c>
    </row>
    <row r="54" spans="1:13" s="67" customFormat="1" x14ac:dyDescent="0.3">
      <c r="A54" s="16"/>
      <c r="B54" s="4" t="s">
        <v>176</v>
      </c>
      <c r="C54" s="3"/>
      <c r="D54" s="4"/>
      <c r="E54" s="42">
        <f t="shared" ca="1" si="0"/>
        <v>700</v>
      </c>
      <c r="F54" s="39">
        <f t="shared" ca="1" si="5"/>
        <v>0</v>
      </c>
      <c r="G54" s="39">
        <v>0</v>
      </c>
      <c r="H54" s="39">
        <f t="shared" ca="1" si="1"/>
        <v>700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2"/>
        <v>0</v>
      </c>
    </row>
    <row r="55" spans="1:13" s="67" customFormat="1" x14ac:dyDescent="0.3">
      <c r="A55" s="16"/>
      <c r="B55" s="4" t="s">
        <v>177</v>
      </c>
      <c r="C55" s="3"/>
      <c r="D55" s="4"/>
      <c r="E55" s="42">
        <f t="shared" ca="1" si="0"/>
        <v>10</v>
      </c>
      <c r="F55" s="39">
        <f t="shared" ca="1" si="5"/>
        <v>0</v>
      </c>
      <c r="G55" s="39">
        <v>0</v>
      </c>
      <c r="H55" s="39">
        <f t="shared" ca="1" si="1"/>
        <v>10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2"/>
        <v>0</v>
      </c>
    </row>
    <row r="56" spans="1:13" s="67" customFormat="1" x14ac:dyDescent="0.3">
      <c r="A56" s="16"/>
      <c r="B56" s="4" t="s">
        <v>142</v>
      </c>
      <c r="C56" s="3"/>
      <c r="D56" s="4"/>
      <c r="E56" s="42">
        <f t="shared" ca="1" si="0"/>
        <v>270</v>
      </c>
      <c r="F56" s="39">
        <f t="shared" ca="1" si="5"/>
        <v>50</v>
      </c>
      <c r="G56" s="39">
        <v>0</v>
      </c>
      <c r="H56" s="39">
        <f t="shared" ca="1" si="1"/>
        <v>220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2"/>
        <v>100</v>
      </c>
    </row>
    <row r="57" spans="1:13" s="67" customFormat="1" x14ac:dyDescent="0.3">
      <c r="A57" s="16"/>
      <c r="B57" s="4" t="s">
        <v>178</v>
      </c>
      <c r="C57" s="3"/>
      <c r="D57" s="4"/>
      <c r="E57" s="42">
        <f t="shared" ca="1" si="0"/>
        <v>70</v>
      </c>
      <c r="F57" s="39">
        <f t="shared" ca="1" si="5"/>
        <v>500</v>
      </c>
      <c r="G57" s="39">
        <v>0</v>
      </c>
      <c r="H57" s="39">
        <f t="shared" ca="1" si="1"/>
        <v>208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2"/>
        <v>362</v>
      </c>
    </row>
    <row r="58" spans="1:13" x14ac:dyDescent="0.3">
      <c r="A58" s="16"/>
      <c r="B58" s="4" t="s">
        <v>88</v>
      </c>
      <c r="C58" s="3"/>
      <c r="D58" s="4"/>
      <c r="E58" s="42">
        <f t="shared" ca="1" si="0"/>
        <v>24</v>
      </c>
      <c r="F58" s="39">
        <f t="shared" ref="F58:F63" ca="1" si="6">VLOOKUP($B58,FinalDeal_Vlookup,3,0)</f>
        <v>1095</v>
      </c>
      <c r="G58" s="39">
        <v>0</v>
      </c>
      <c r="H58" s="39">
        <f t="shared" ca="1" si="1"/>
        <v>1104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2"/>
        <v>15</v>
      </c>
    </row>
    <row r="59" spans="1:13" x14ac:dyDescent="0.3">
      <c r="A59" s="16"/>
      <c r="B59" s="4" t="s">
        <v>89</v>
      </c>
      <c r="C59" s="3"/>
      <c r="D59" s="4"/>
      <c r="E59" s="42">
        <f t="shared" ref="E59:E63" ca="1" si="7">VLOOKUP($B59,FinalDeal_Vlookup,2,0)</f>
        <v>102</v>
      </c>
      <c r="F59" s="39">
        <f t="shared" ca="1" si="6"/>
        <v>850</v>
      </c>
      <c r="G59" s="39">
        <v>0</v>
      </c>
      <c r="H59" s="39">
        <f t="shared" ref="H59:H63" ca="1" si="8">VLOOKUP($B59,FinalDeal_Vlookup,4,0)</f>
        <v>775</v>
      </c>
      <c r="I59" s="39">
        <v>0</v>
      </c>
      <c r="J59" s="39">
        <v>0</v>
      </c>
      <c r="K59" s="39">
        <v>0</v>
      </c>
      <c r="L59" s="39">
        <v>0</v>
      </c>
      <c r="M59" s="43">
        <f t="shared" ref="M59:M63" ca="1" si="9">VLOOKUP($B59,FinalDeal_Vlookup,5,0)</f>
        <v>177</v>
      </c>
    </row>
    <row r="60" spans="1:13" x14ac:dyDescent="0.3">
      <c r="A60" s="16"/>
      <c r="B60" s="4" t="s">
        <v>179</v>
      </c>
      <c r="C60" s="3"/>
      <c r="D60" s="4"/>
      <c r="E60" s="42">
        <f t="shared" ca="1" si="7"/>
        <v>0</v>
      </c>
      <c r="F60" s="39">
        <f t="shared" ca="1" si="6"/>
        <v>100</v>
      </c>
      <c r="G60" s="39">
        <v>0</v>
      </c>
      <c r="H60" s="39">
        <f t="shared" ca="1" si="8"/>
        <v>60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9"/>
        <v>40</v>
      </c>
    </row>
    <row r="61" spans="1:13" x14ac:dyDescent="0.3">
      <c r="A61" s="16"/>
      <c r="B61" s="4" t="s">
        <v>180</v>
      </c>
      <c r="C61" s="3"/>
      <c r="D61" s="4"/>
      <c r="E61" s="42">
        <f t="shared" ca="1" si="7"/>
        <v>0</v>
      </c>
      <c r="F61" s="39">
        <f t="shared" ca="1" si="6"/>
        <v>300</v>
      </c>
      <c r="G61" s="39">
        <v>0</v>
      </c>
      <c r="H61" s="39">
        <f t="shared" ca="1" si="8"/>
        <v>250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9"/>
        <v>50</v>
      </c>
    </row>
    <row r="62" spans="1:13" x14ac:dyDescent="0.3">
      <c r="A62" s="16"/>
      <c r="B62" s="4" t="s">
        <v>181</v>
      </c>
      <c r="C62" s="3"/>
      <c r="D62" s="4"/>
      <c r="E62" s="42">
        <f t="shared" ca="1" si="7"/>
        <v>200</v>
      </c>
      <c r="F62" s="39">
        <f t="shared" ca="1" si="6"/>
        <v>120</v>
      </c>
      <c r="G62" s="39">
        <v>0</v>
      </c>
      <c r="H62" s="39">
        <f t="shared" ca="1" si="8"/>
        <v>169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9"/>
        <v>151</v>
      </c>
    </row>
    <row r="63" spans="1:13" ht="15" thickBot="1" x14ac:dyDescent="0.35">
      <c r="A63" s="16"/>
      <c r="B63" s="4" t="s">
        <v>182</v>
      </c>
      <c r="C63" s="3"/>
      <c r="D63" s="4"/>
      <c r="E63" s="42">
        <f t="shared" ca="1" si="7"/>
        <v>100</v>
      </c>
      <c r="F63" s="39">
        <f t="shared" ca="1" si="6"/>
        <v>100</v>
      </c>
      <c r="G63" s="39">
        <v>0</v>
      </c>
      <c r="H63" s="39">
        <f t="shared" ca="1" si="8"/>
        <v>160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9"/>
        <v>40</v>
      </c>
    </row>
    <row r="64" spans="1:13" ht="15" thickBot="1" x14ac:dyDescent="0.35">
      <c r="A64" s="16"/>
      <c r="B64" s="19"/>
      <c r="C64" s="18"/>
      <c r="D64" s="19" t="s">
        <v>18</v>
      </c>
      <c r="E64" s="24">
        <f ca="1">SUM(E3:E63)</f>
        <v>43965</v>
      </c>
      <c r="F64" s="24">
        <f ca="1">SUM(F3:F63)</f>
        <v>62645</v>
      </c>
      <c r="G64" s="24">
        <f>SUM(G3:G63)</f>
        <v>0</v>
      </c>
      <c r="H64" s="24">
        <f ca="1">SUM(H3:H63)</f>
        <v>93570</v>
      </c>
      <c r="I64" s="24">
        <f>SUM(I3:I63)</f>
        <v>0</v>
      </c>
      <c r="J64" s="24">
        <f>SUM(J3:J63)</f>
        <v>0</v>
      </c>
      <c r="K64" s="24">
        <f>SUM(K3:K63)</f>
        <v>0</v>
      </c>
      <c r="L64" s="24">
        <f>SUM(L3:L63)</f>
        <v>0</v>
      </c>
      <c r="M64" s="25">
        <f ca="1">SUM(M3:M63)</f>
        <v>13040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7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4.4" customHeight="1" x14ac:dyDescent="0.3">
      <c r="A2" s="63" t="s">
        <v>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4" customHeight="1" x14ac:dyDescent="0.3">
      <c r="A3" s="63" t="s">
        <v>183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" customHeight="1" x14ac:dyDescent="0.3">
      <c r="A4" s="63" t="s">
        <v>185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4.4" customHeight="1" x14ac:dyDescent="0.3">
      <c r="A5" s="63" t="s">
        <v>49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" customHeight="1" x14ac:dyDescent="0.3">
      <c r="A6" s="62" t="s">
        <v>51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ht="14.4" customHeight="1" x14ac:dyDescent="0.3">
      <c r="A7" s="62" t="s">
        <v>90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9.8" x14ac:dyDescent="0.3">
      <c r="A8" s="68" t="s">
        <v>12</v>
      </c>
      <c r="B8" s="68" t="s">
        <v>55</v>
      </c>
      <c r="C8" s="68" t="s">
        <v>50</v>
      </c>
      <c r="D8" s="68" t="s">
        <v>91</v>
      </c>
      <c r="E8" s="68" t="s">
        <v>3</v>
      </c>
      <c r="F8" s="68" t="s">
        <v>4</v>
      </c>
      <c r="G8" s="68" t="s">
        <v>5</v>
      </c>
      <c r="H8" s="68" t="s">
        <v>6</v>
      </c>
      <c r="I8" s="68" t="s">
        <v>7</v>
      </c>
      <c r="J8" s="68" t="s">
        <v>8</v>
      </c>
      <c r="K8" s="68" t="s">
        <v>9</v>
      </c>
      <c r="L8" s="68" t="s">
        <v>10</v>
      </c>
      <c r="M8" s="68" t="s">
        <v>11</v>
      </c>
    </row>
    <row r="9" spans="1:13" x14ac:dyDescent="0.3">
      <c r="A9" s="69" t="s">
        <v>92</v>
      </c>
      <c r="B9" s="70">
        <v>4097958</v>
      </c>
      <c r="C9" s="69" t="s">
        <v>30</v>
      </c>
      <c r="D9" s="70">
        <v>6101665</v>
      </c>
      <c r="E9" s="70">
        <v>17914</v>
      </c>
      <c r="F9" s="70">
        <v>25000</v>
      </c>
      <c r="G9" s="70">
        <v>0</v>
      </c>
      <c r="H9" s="70">
        <v>40069</v>
      </c>
      <c r="I9" s="70">
        <v>0</v>
      </c>
      <c r="J9" s="70">
        <v>0</v>
      </c>
      <c r="K9" s="70">
        <v>0</v>
      </c>
      <c r="L9" s="70">
        <v>0</v>
      </c>
      <c r="M9" s="70">
        <v>2845</v>
      </c>
    </row>
    <row r="10" spans="1:13" x14ac:dyDescent="0.3">
      <c r="A10" s="69" t="s">
        <v>92</v>
      </c>
      <c r="B10" s="70">
        <v>4097958</v>
      </c>
      <c r="C10" s="69" t="s">
        <v>173</v>
      </c>
      <c r="D10" s="70">
        <v>79915713</v>
      </c>
      <c r="E10" s="70">
        <v>38</v>
      </c>
      <c r="F10" s="70">
        <v>40</v>
      </c>
      <c r="G10" s="70">
        <v>0</v>
      </c>
      <c r="H10" s="70">
        <v>69</v>
      </c>
      <c r="I10" s="70">
        <v>0</v>
      </c>
      <c r="J10" s="70">
        <v>0</v>
      </c>
      <c r="K10" s="70">
        <v>0</v>
      </c>
      <c r="L10" s="70">
        <v>0</v>
      </c>
      <c r="M10" s="70">
        <v>9</v>
      </c>
    </row>
    <row r="11" spans="1:13" x14ac:dyDescent="0.3">
      <c r="A11" s="69" t="s">
        <v>92</v>
      </c>
      <c r="B11" s="70">
        <v>4097958</v>
      </c>
      <c r="C11" s="69" t="s">
        <v>48</v>
      </c>
      <c r="D11" s="70">
        <v>79901062</v>
      </c>
      <c r="E11" s="70">
        <v>83</v>
      </c>
      <c r="F11" s="70">
        <v>100</v>
      </c>
      <c r="G11" s="70">
        <v>0</v>
      </c>
      <c r="H11" s="70">
        <v>115</v>
      </c>
      <c r="I11" s="70">
        <v>0</v>
      </c>
      <c r="J11" s="70">
        <v>0</v>
      </c>
      <c r="K11" s="70">
        <v>0</v>
      </c>
      <c r="L11" s="70">
        <v>0</v>
      </c>
      <c r="M11" s="70">
        <v>68</v>
      </c>
    </row>
    <row r="12" spans="1:13" x14ac:dyDescent="0.3">
      <c r="A12" s="69" t="s">
        <v>92</v>
      </c>
      <c r="B12" s="70">
        <v>4097958</v>
      </c>
      <c r="C12" s="69" t="s">
        <v>143</v>
      </c>
      <c r="D12" s="70">
        <v>3822331</v>
      </c>
      <c r="E12" s="70">
        <v>16</v>
      </c>
      <c r="F12" s="70">
        <v>40</v>
      </c>
      <c r="G12" s="70">
        <v>0</v>
      </c>
      <c r="H12" s="70">
        <v>2</v>
      </c>
      <c r="I12" s="70">
        <v>0</v>
      </c>
      <c r="J12" s="70">
        <v>0</v>
      </c>
      <c r="K12" s="70">
        <v>0</v>
      </c>
      <c r="L12" s="70">
        <v>0</v>
      </c>
      <c r="M12" s="70">
        <v>54</v>
      </c>
    </row>
    <row r="13" spans="1:13" x14ac:dyDescent="0.3">
      <c r="A13" s="69" t="s">
        <v>92</v>
      </c>
      <c r="B13" s="70">
        <v>4097958</v>
      </c>
      <c r="C13" s="69" t="s">
        <v>144</v>
      </c>
      <c r="D13" s="70">
        <v>86212544</v>
      </c>
      <c r="E13" s="70">
        <v>0</v>
      </c>
      <c r="F13" s="70">
        <v>50</v>
      </c>
      <c r="G13" s="70">
        <v>0</v>
      </c>
      <c r="H13" s="70">
        <v>20</v>
      </c>
      <c r="I13" s="70">
        <v>0</v>
      </c>
      <c r="J13" s="70">
        <v>0</v>
      </c>
      <c r="K13" s="70">
        <v>0</v>
      </c>
      <c r="L13" s="70">
        <v>0</v>
      </c>
      <c r="M13" s="70">
        <v>30</v>
      </c>
    </row>
    <row r="14" spans="1:13" x14ac:dyDescent="0.3">
      <c r="A14" s="69" t="s">
        <v>92</v>
      </c>
      <c r="B14" s="70">
        <v>4097958</v>
      </c>
      <c r="C14" s="69" t="s">
        <v>146</v>
      </c>
      <c r="D14" s="70">
        <v>86228564</v>
      </c>
      <c r="E14" s="70">
        <v>246</v>
      </c>
      <c r="F14" s="70">
        <v>40</v>
      </c>
      <c r="G14" s="70">
        <v>0</v>
      </c>
      <c r="H14" s="70">
        <v>244</v>
      </c>
      <c r="I14" s="70">
        <v>0</v>
      </c>
      <c r="J14" s="70">
        <v>0</v>
      </c>
      <c r="K14" s="70">
        <v>0</v>
      </c>
      <c r="L14" s="70">
        <v>0</v>
      </c>
      <c r="M14" s="70">
        <v>42</v>
      </c>
    </row>
    <row r="15" spans="1:13" x14ac:dyDescent="0.3">
      <c r="A15" s="69" t="s">
        <v>92</v>
      </c>
      <c r="B15" s="70">
        <v>4097958</v>
      </c>
      <c r="C15" s="69" t="s">
        <v>145</v>
      </c>
      <c r="D15" s="70">
        <v>86232308</v>
      </c>
      <c r="E15" s="70">
        <v>344</v>
      </c>
      <c r="F15" s="70">
        <v>480</v>
      </c>
      <c r="G15" s="70">
        <v>0</v>
      </c>
      <c r="H15" s="70">
        <v>635</v>
      </c>
      <c r="I15" s="70">
        <v>0</v>
      </c>
      <c r="J15" s="70">
        <v>0</v>
      </c>
      <c r="K15" s="70">
        <v>0</v>
      </c>
      <c r="L15" s="70">
        <v>0</v>
      </c>
      <c r="M15" s="70">
        <v>189</v>
      </c>
    </row>
    <row r="16" spans="1:13" x14ac:dyDescent="0.3">
      <c r="A16" s="69" t="s">
        <v>92</v>
      </c>
      <c r="B16" s="70">
        <v>4097958</v>
      </c>
      <c r="C16" s="69" t="s">
        <v>45</v>
      </c>
      <c r="D16" s="70">
        <v>6077322</v>
      </c>
      <c r="E16" s="70">
        <v>45</v>
      </c>
      <c r="F16" s="70">
        <v>420</v>
      </c>
      <c r="G16" s="70">
        <v>0</v>
      </c>
      <c r="H16" s="70">
        <v>447</v>
      </c>
      <c r="I16" s="70">
        <v>0</v>
      </c>
      <c r="J16" s="70">
        <v>0</v>
      </c>
      <c r="K16" s="70">
        <v>0</v>
      </c>
      <c r="L16" s="70">
        <v>0</v>
      </c>
      <c r="M16" s="70">
        <v>18</v>
      </c>
    </row>
    <row r="17" spans="1:13" x14ac:dyDescent="0.3">
      <c r="A17" s="69" t="s">
        <v>92</v>
      </c>
      <c r="B17" s="70">
        <v>4097958</v>
      </c>
      <c r="C17" s="69" t="s">
        <v>147</v>
      </c>
      <c r="D17" s="70">
        <v>5999978</v>
      </c>
      <c r="E17" s="70">
        <v>120</v>
      </c>
      <c r="F17" s="70">
        <v>700</v>
      </c>
      <c r="G17" s="70">
        <v>0</v>
      </c>
      <c r="H17" s="70">
        <v>802</v>
      </c>
      <c r="I17" s="70">
        <v>0</v>
      </c>
      <c r="J17" s="70">
        <v>0</v>
      </c>
      <c r="K17" s="70">
        <v>0</v>
      </c>
      <c r="L17" s="70">
        <v>0</v>
      </c>
      <c r="M17" s="70">
        <v>18</v>
      </c>
    </row>
    <row r="18" spans="1:13" x14ac:dyDescent="0.3">
      <c r="A18" s="69" t="s">
        <v>92</v>
      </c>
      <c r="B18" s="70">
        <v>4097958</v>
      </c>
      <c r="C18" s="69" t="s">
        <v>31</v>
      </c>
      <c r="D18" s="70">
        <v>6112179</v>
      </c>
      <c r="E18" s="70">
        <v>187</v>
      </c>
      <c r="F18" s="70">
        <v>1200</v>
      </c>
      <c r="G18" s="70">
        <v>0</v>
      </c>
      <c r="H18" s="70">
        <v>1227</v>
      </c>
      <c r="I18" s="70">
        <v>0</v>
      </c>
      <c r="J18" s="70">
        <v>0</v>
      </c>
      <c r="K18" s="70">
        <v>0</v>
      </c>
      <c r="L18" s="70">
        <v>0</v>
      </c>
      <c r="M18" s="70">
        <v>160</v>
      </c>
    </row>
    <row r="19" spans="1:13" x14ac:dyDescent="0.3">
      <c r="A19" s="69" t="s">
        <v>92</v>
      </c>
      <c r="B19" s="70">
        <v>4097958</v>
      </c>
      <c r="C19" s="69" t="s">
        <v>46</v>
      </c>
      <c r="D19" s="70">
        <v>6113191</v>
      </c>
      <c r="E19" s="70">
        <v>195</v>
      </c>
      <c r="F19" s="70">
        <v>1750</v>
      </c>
      <c r="G19" s="70">
        <v>0</v>
      </c>
      <c r="H19" s="70">
        <v>1745</v>
      </c>
      <c r="I19" s="70">
        <v>0</v>
      </c>
      <c r="J19" s="70">
        <v>0</v>
      </c>
      <c r="K19" s="70">
        <v>0</v>
      </c>
      <c r="L19" s="70">
        <v>0</v>
      </c>
      <c r="M19" s="70">
        <v>200</v>
      </c>
    </row>
    <row r="20" spans="1:13" x14ac:dyDescent="0.3">
      <c r="A20" s="69" t="s">
        <v>92</v>
      </c>
      <c r="B20" s="70">
        <v>4097958</v>
      </c>
      <c r="C20" s="69" t="s">
        <v>88</v>
      </c>
      <c r="D20" s="70">
        <v>3822560</v>
      </c>
      <c r="E20" s="70">
        <v>24</v>
      </c>
      <c r="F20" s="70">
        <v>1500</v>
      </c>
      <c r="G20" s="70">
        <v>405</v>
      </c>
      <c r="H20" s="70">
        <v>1104</v>
      </c>
      <c r="I20" s="70">
        <v>0</v>
      </c>
      <c r="J20" s="70">
        <v>0</v>
      </c>
      <c r="K20" s="70">
        <v>0</v>
      </c>
      <c r="L20" s="70">
        <v>0</v>
      </c>
      <c r="M20" s="70">
        <v>15</v>
      </c>
    </row>
    <row r="21" spans="1:13" x14ac:dyDescent="0.3">
      <c r="A21" s="69" t="s">
        <v>92</v>
      </c>
      <c r="B21" s="70">
        <v>4097958</v>
      </c>
      <c r="C21" s="69" t="s">
        <v>148</v>
      </c>
      <c r="D21" s="70">
        <v>5703475</v>
      </c>
      <c r="E21" s="70">
        <v>90</v>
      </c>
      <c r="F21" s="70">
        <v>250</v>
      </c>
      <c r="G21" s="70">
        <v>0</v>
      </c>
      <c r="H21" s="70">
        <v>289</v>
      </c>
      <c r="I21" s="70">
        <v>0</v>
      </c>
      <c r="J21" s="70">
        <v>0</v>
      </c>
      <c r="K21" s="70">
        <v>0</v>
      </c>
      <c r="L21" s="70">
        <v>0</v>
      </c>
      <c r="M21" s="70">
        <v>51</v>
      </c>
    </row>
    <row r="22" spans="1:13" x14ac:dyDescent="0.3">
      <c r="A22" s="69" t="s">
        <v>92</v>
      </c>
      <c r="B22" s="70">
        <v>4097958</v>
      </c>
      <c r="C22" s="69" t="s">
        <v>149</v>
      </c>
      <c r="D22" s="70">
        <v>3823346</v>
      </c>
      <c r="E22" s="70">
        <v>-8</v>
      </c>
      <c r="F22" s="70">
        <v>40</v>
      </c>
      <c r="G22" s="70">
        <v>0</v>
      </c>
      <c r="H22" s="70">
        <v>20</v>
      </c>
      <c r="I22" s="70">
        <v>0</v>
      </c>
      <c r="J22" s="70">
        <v>0</v>
      </c>
      <c r="K22" s="70">
        <v>0</v>
      </c>
      <c r="L22" s="70">
        <v>0</v>
      </c>
      <c r="M22" s="70">
        <v>12</v>
      </c>
    </row>
    <row r="23" spans="1:13" x14ac:dyDescent="0.3">
      <c r="A23" s="69" t="s">
        <v>92</v>
      </c>
      <c r="B23" s="70">
        <v>4097958</v>
      </c>
      <c r="C23" s="69" t="s">
        <v>151</v>
      </c>
      <c r="D23" s="70">
        <v>85402838</v>
      </c>
      <c r="E23" s="70">
        <v>0</v>
      </c>
      <c r="F23" s="70">
        <v>100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100</v>
      </c>
    </row>
    <row r="24" spans="1:13" x14ac:dyDescent="0.3">
      <c r="A24" s="69" t="s">
        <v>92</v>
      </c>
      <c r="B24" s="70">
        <v>4097958</v>
      </c>
      <c r="C24" s="69" t="s">
        <v>150</v>
      </c>
      <c r="D24" s="70">
        <v>84065757</v>
      </c>
      <c r="E24" s="70">
        <v>0</v>
      </c>
      <c r="F24" s="70">
        <v>50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50</v>
      </c>
    </row>
    <row r="25" spans="1:13" x14ac:dyDescent="0.3">
      <c r="A25" s="69" t="s">
        <v>92</v>
      </c>
      <c r="B25" s="70">
        <v>4097958</v>
      </c>
      <c r="C25" s="69" t="s">
        <v>152</v>
      </c>
      <c r="D25" s="70">
        <v>79305885</v>
      </c>
      <c r="E25" s="70">
        <v>583</v>
      </c>
      <c r="F25" s="70">
        <v>2000</v>
      </c>
      <c r="G25" s="70">
        <v>0</v>
      </c>
      <c r="H25" s="70">
        <v>2103</v>
      </c>
      <c r="I25" s="70">
        <v>0</v>
      </c>
      <c r="J25" s="70">
        <v>0</v>
      </c>
      <c r="K25" s="70">
        <v>0</v>
      </c>
      <c r="L25" s="70">
        <v>0</v>
      </c>
      <c r="M25" s="70">
        <v>480</v>
      </c>
    </row>
    <row r="26" spans="1:13" x14ac:dyDescent="0.3">
      <c r="A26" s="69" t="s">
        <v>92</v>
      </c>
      <c r="B26" s="70">
        <v>4097958</v>
      </c>
      <c r="C26" s="69" t="s">
        <v>174</v>
      </c>
      <c r="D26" s="70">
        <v>79266197</v>
      </c>
      <c r="E26" s="70">
        <v>53</v>
      </c>
      <c r="F26" s="70">
        <v>140</v>
      </c>
      <c r="G26" s="70">
        <v>20</v>
      </c>
      <c r="H26" s="70">
        <v>122</v>
      </c>
      <c r="I26" s="70">
        <v>0</v>
      </c>
      <c r="J26" s="70">
        <v>0</v>
      </c>
      <c r="K26" s="70">
        <v>0</v>
      </c>
      <c r="L26" s="70">
        <v>0</v>
      </c>
      <c r="M26" s="70">
        <v>51</v>
      </c>
    </row>
    <row r="27" spans="1:13" x14ac:dyDescent="0.3">
      <c r="A27" s="69" t="s">
        <v>92</v>
      </c>
      <c r="B27" s="70">
        <v>4097958</v>
      </c>
      <c r="C27" s="69" t="s">
        <v>153</v>
      </c>
      <c r="D27" s="70">
        <v>79224699</v>
      </c>
      <c r="E27" s="70">
        <v>141</v>
      </c>
      <c r="F27" s="70">
        <v>480</v>
      </c>
      <c r="G27" s="70">
        <v>40</v>
      </c>
      <c r="H27" s="70">
        <v>516</v>
      </c>
      <c r="I27" s="70">
        <v>0</v>
      </c>
      <c r="J27" s="70">
        <v>0</v>
      </c>
      <c r="K27" s="70">
        <v>0</v>
      </c>
      <c r="L27" s="70">
        <v>0</v>
      </c>
      <c r="M27" s="70">
        <v>65</v>
      </c>
    </row>
    <row r="28" spans="1:13" x14ac:dyDescent="0.3">
      <c r="A28" s="69" t="s">
        <v>92</v>
      </c>
      <c r="B28" s="70">
        <v>4097958</v>
      </c>
      <c r="C28" s="69" t="s">
        <v>154</v>
      </c>
      <c r="D28" s="70">
        <v>80942990</v>
      </c>
      <c r="E28" s="70">
        <v>0</v>
      </c>
      <c r="F28" s="70">
        <v>150</v>
      </c>
      <c r="G28" s="70">
        <v>0</v>
      </c>
      <c r="H28" s="70">
        <v>85</v>
      </c>
      <c r="I28" s="70">
        <v>0</v>
      </c>
      <c r="J28" s="70">
        <v>0</v>
      </c>
      <c r="K28" s="70">
        <v>0</v>
      </c>
      <c r="L28" s="70">
        <v>0</v>
      </c>
      <c r="M28" s="70">
        <v>65</v>
      </c>
    </row>
    <row r="29" spans="1:13" x14ac:dyDescent="0.3">
      <c r="A29" s="69" t="s">
        <v>92</v>
      </c>
      <c r="B29" s="70">
        <v>4097958</v>
      </c>
      <c r="C29" s="69" t="s">
        <v>52</v>
      </c>
      <c r="D29" s="70">
        <v>79629125</v>
      </c>
      <c r="E29" s="70">
        <v>75</v>
      </c>
      <c r="F29" s="70">
        <v>300</v>
      </c>
      <c r="G29" s="70">
        <v>0</v>
      </c>
      <c r="H29" s="70">
        <v>275</v>
      </c>
      <c r="I29" s="70">
        <v>0</v>
      </c>
      <c r="J29" s="70">
        <v>0</v>
      </c>
      <c r="K29" s="70">
        <v>0</v>
      </c>
      <c r="L29" s="70">
        <v>0</v>
      </c>
      <c r="M29" s="70">
        <v>100</v>
      </c>
    </row>
    <row r="30" spans="1:13" x14ac:dyDescent="0.3">
      <c r="A30" s="69" t="s">
        <v>92</v>
      </c>
      <c r="B30" s="70">
        <v>4097958</v>
      </c>
      <c r="C30" s="69" t="s">
        <v>179</v>
      </c>
      <c r="D30" s="70">
        <v>85824333</v>
      </c>
      <c r="E30" s="70">
        <v>0</v>
      </c>
      <c r="F30" s="70">
        <v>100</v>
      </c>
      <c r="G30" s="70">
        <v>0</v>
      </c>
      <c r="H30" s="70">
        <v>60</v>
      </c>
      <c r="I30" s="70">
        <v>0</v>
      </c>
      <c r="J30" s="70">
        <v>0</v>
      </c>
      <c r="K30" s="70">
        <v>0</v>
      </c>
      <c r="L30" s="70">
        <v>0</v>
      </c>
      <c r="M30" s="70">
        <v>40</v>
      </c>
    </row>
    <row r="31" spans="1:13" x14ac:dyDescent="0.3">
      <c r="A31" s="69" t="s">
        <v>92</v>
      </c>
      <c r="B31" s="70">
        <v>4097958</v>
      </c>
      <c r="C31" s="69" t="s">
        <v>156</v>
      </c>
      <c r="D31" s="70">
        <v>79688172</v>
      </c>
      <c r="E31" s="70">
        <v>0</v>
      </c>
      <c r="F31" s="70">
        <v>20</v>
      </c>
      <c r="G31" s="70">
        <v>0</v>
      </c>
      <c r="H31" s="70">
        <v>20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</row>
    <row r="32" spans="1:13" x14ac:dyDescent="0.3">
      <c r="A32" s="69" t="s">
        <v>92</v>
      </c>
      <c r="B32" s="70">
        <v>4097958</v>
      </c>
      <c r="C32" s="69" t="s">
        <v>157</v>
      </c>
      <c r="D32" s="70">
        <v>79641176</v>
      </c>
      <c r="E32" s="70">
        <v>0</v>
      </c>
      <c r="F32" s="70">
        <v>80</v>
      </c>
      <c r="G32" s="70">
        <v>0</v>
      </c>
      <c r="H32" s="70">
        <v>60</v>
      </c>
      <c r="I32" s="70">
        <v>0</v>
      </c>
      <c r="J32" s="70">
        <v>0</v>
      </c>
      <c r="K32" s="70">
        <v>0</v>
      </c>
      <c r="L32" s="70">
        <v>0</v>
      </c>
      <c r="M32" s="70">
        <v>20</v>
      </c>
    </row>
    <row r="33" spans="1:13" x14ac:dyDescent="0.3">
      <c r="A33" s="69" t="s">
        <v>92</v>
      </c>
      <c r="B33" s="70">
        <v>4097958</v>
      </c>
      <c r="C33" s="69" t="s">
        <v>155</v>
      </c>
      <c r="D33" s="70">
        <v>79632487</v>
      </c>
      <c r="E33" s="70">
        <v>90</v>
      </c>
      <c r="F33" s="70">
        <v>350</v>
      </c>
      <c r="G33" s="70">
        <v>0</v>
      </c>
      <c r="H33" s="70">
        <v>298</v>
      </c>
      <c r="I33" s="70">
        <v>0</v>
      </c>
      <c r="J33" s="70">
        <v>0</v>
      </c>
      <c r="K33" s="70">
        <v>0</v>
      </c>
      <c r="L33" s="70">
        <v>0</v>
      </c>
      <c r="M33" s="70">
        <v>142</v>
      </c>
    </row>
    <row r="34" spans="1:13" x14ac:dyDescent="0.3">
      <c r="A34" s="69" t="s">
        <v>92</v>
      </c>
      <c r="B34" s="70">
        <v>4097958</v>
      </c>
      <c r="C34" s="69" t="s">
        <v>33</v>
      </c>
      <c r="D34" s="70">
        <v>79215304</v>
      </c>
      <c r="E34" s="70">
        <v>10465</v>
      </c>
      <c r="F34" s="70">
        <v>12800</v>
      </c>
      <c r="G34" s="70">
        <v>0</v>
      </c>
      <c r="H34" s="70">
        <v>22810</v>
      </c>
      <c r="I34" s="70">
        <v>0</v>
      </c>
      <c r="J34" s="70">
        <v>0</v>
      </c>
      <c r="K34" s="70">
        <v>0</v>
      </c>
      <c r="L34" s="70">
        <v>0</v>
      </c>
      <c r="M34" s="70">
        <v>455</v>
      </c>
    </row>
    <row r="35" spans="1:13" x14ac:dyDescent="0.3">
      <c r="A35" s="69" t="s">
        <v>92</v>
      </c>
      <c r="B35" s="70">
        <v>4097958</v>
      </c>
      <c r="C35" s="69" t="s">
        <v>158</v>
      </c>
      <c r="D35" s="70">
        <v>6003167</v>
      </c>
      <c r="E35" s="70">
        <v>29</v>
      </c>
      <c r="F35" s="70">
        <v>120</v>
      </c>
      <c r="G35" s="70">
        <v>0</v>
      </c>
      <c r="H35" s="70">
        <v>130</v>
      </c>
      <c r="I35" s="70">
        <v>0</v>
      </c>
      <c r="J35" s="70">
        <v>0</v>
      </c>
      <c r="K35" s="70">
        <v>0</v>
      </c>
      <c r="L35" s="70">
        <v>0</v>
      </c>
      <c r="M35" s="70">
        <v>19</v>
      </c>
    </row>
    <row r="36" spans="1:13" x14ac:dyDescent="0.3">
      <c r="A36" s="69" t="s">
        <v>92</v>
      </c>
      <c r="B36" s="70">
        <v>4097958</v>
      </c>
      <c r="C36" s="69" t="s">
        <v>159</v>
      </c>
      <c r="D36" s="70">
        <v>6005291</v>
      </c>
      <c r="E36" s="70">
        <v>0</v>
      </c>
      <c r="F36" s="70">
        <v>20</v>
      </c>
      <c r="G36" s="70">
        <v>0</v>
      </c>
      <c r="H36" s="70">
        <v>20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</row>
    <row r="37" spans="1:13" x14ac:dyDescent="0.3">
      <c r="A37" s="69" t="s">
        <v>92</v>
      </c>
      <c r="B37" s="70">
        <v>4097958</v>
      </c>
      <c r="C37" s="69" t="s">
        <v>47</v>
      </c>
      <c r="D37" s="70">
        <v>5980436</v>
      </c>
      <c r="E37" s="70">
        <v>48</v>
      </c>
      <c r="F37" s="70">
        <v>40</v>
      </c>
      <c r="G37" s="70">
        <v>0</v>
      </c>
      <c r="H37" s="70">
        <v>88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</row>
    <row r="38" spans="1:13" x14ac:dyDescent="0.3">
      <c r="A38" s="69" t="s">
        <v>92</v>
      </c>
      <c r="B38" s="70">
        <v>4097958</v>
      </c>
      <c r="C38" s="69" t="s">
        <v>161</v>
      </c>
      <c r="D38" s="70">
        <v>84470481</v>
      </c>
      <c r="E38" s="70">
        <v>25</v>
      </c>
      <c r="F38" s="70">
        <v>0</v>
      </c>
      <c r="G38" s="70">
        <v>0</v>
      </c>
      <c r="H38" s="70">
        <v>10</v>
      </c>
      <c r="I38" s="70">
        <v>0</v>
      </c>
      <c r="J38" s="70">
        <v>0</v>
      </c>
      <c r="K38" s="70">
        <v>0</v>
      </c>
      <c r="L38" s="70">
        <v>0</v>
      </c>
      <c r="M38" s="70">
        <v>15</v>
      </c>
    </row>
    <row r="39" spans="1:13" x14ac:dyDescent="0.3">
      <c r="A39" s="69" t="s">
        <v>92</v>
      </c>
      <c r="B39" s="70">
        <v>4097958</v>
      </c>
      <c r="C39" s="69" t="s">
        <v>160</v>
      </c>
      <c r="D39" s="70">
        <v>80491085</v>
      </c>
      <c r="E39" s="70">
        <v>24</v>
      </c>
      <c r="F39" s="70">
        <v>0</v>
      </c>
      <c r="G39" s="70">
        <v>0</v>
      </c>
      <c r="H39" s="70">
        <v>19</v>
      </c>
      <c r="I39" s="70">
        <v>0</v>
      </c>
      <c r="J39" s="70">
        <v>0</v>
      </c>
      <c r="K39" s="70">
        <v>0</v>
      </c>
      <c r="L39" s="70">
        <v>0</v>
      </c>
      <c r="M39" s="70">
        <v>5</v>
      </c>
    </row>
    <row r="40" spans="1:13" x14ac:dyDescent="0.3">
      <c r="A40" s="69" t="s">
        <v>92</v>
      </c>
      <c r="B40" s="70">
        <v>4097958</v>
      </c>
      <c r="C40" s="69" t="s">
        <v>180</v>
      </c>
      <c r="D40" s="70">
        <v>79383789</v>
      </c>
      <c r="E40" s="70">
        <v>0</v>
      </c>
      <c r="F40" s="70">
        <v>300</v>
      </c>
      <c r="G40" s="70">
        <v>0</v>
      </c>
      <c r="H40" s="70">
        <v>250</v>
      </c>
      <c r="I40" s="70">
        <v>0</v>
      </c>
      <c r="J40" s="70">
        <v>0</v>
      </c>
      <c r="K40" s="70">
        <v>0</v>
      </c>
      <c r="L40" s="70">
        <v>0</v>
      </c>
      <c r="M40" s="70">
        <v>50</v>
      </c>
    </row>
    <row r="41" spans="1:13" x14ac:dyDescent="0.3">
      <c r="A41" s="69" t="s">
        <v>92</v>
      </c>
      <c r="B41" s="70">
        <v>4097958</v>
      </c>
      <c r="C41" s="69" t="s">
        <v>175</v>
      </c>
      <c r="D41" s="70">
        <v>80549652</v>
      </c>
      <c r="E41" s="70">
        <v>101</v>
      </c>
      <c r="F41" s="70">
        <v>40</v>
      </c>
      <c r="G41" s="70">
        <v>0</v>
      </c>
      <c r="H41" s="70">
        <v>71</v>
      </c>
      <c r="I41" s="70">
        <v>0</v>
      </c>
      <c r="J41" s="70">
        <v>0</v>
      </c>
      <c r="K41" s="70">
        <v>0</v>
      </c>
      <c r="L41" s="70">
        <v>0</v>
      </c>
      <c r="M41" s="70">
        <v>70</v>
      </c>
    </row>
    <row r="42" spans="1:13" x14ac:dyDescent="0.3">
      <c r="A42" s="69" t="s">
        <v>92</v>
      </c>
      <c r="B42" s="70">
        <v>4097958</v>
      </c>
      <c r="C42" s="69" t="s">
        <v>53</v>
      </c>
      <c r="D42" s="70">
        <v>80199414</v>
      </c>
      <c r="E42" s="70">
        <v>212</v>
      </c>
      <c r="F42" s="70">
        <v>500</v>
      </c>
      <c r="G42" s="70">
        <v>0</v>
      </c>
      <c r="H42" s="70">
        <v>512</v>
      </c>
      <c r="I42" s="70">
        <v>0</v>
      </c>
      <c r="J42" s="70">
        <v>0</v>
      </c>
      <c r="K42" s="70">
        <v>0</v>
      </c>
      <c r="L42" s="70">
        <v>0</v>
      </c>
      <c r="M42" s="70">
        <v>200</v>
      </c>
    </row>
    <row r="43" spans="1:13" x14ac:dyDescent="0.3">
      <c r="A43" s="69" t="s">
        <v>92</v>
      </c>
      <c r="B43" s="70">
        <v>4097958</v>
      </c>
      <c r="C43" s="69" t="s">
        <v>162</v>
      </c>
      <c r="D43" s="70">
        <v>5997541</v>
      </c>
      <c r="E43" s="70">
        <v>117</v>
      </c>
      <c r="F43" s="70">
        <v>200</v>
      </c>
      <c r="G43" s="70">
        <v>0</v>
      </c>
      <c r="H43" s="70">
        <v>217</v>
      </c>
      <c r="I43" s="70">
        <v>0</v>
      </c>
      <c r="J43" s="70">
        <v>0</v>
      </c>
      <c r="K43" s="70">
        <v>0</v>
      </c>
      <c r="L43" s="70">
        <v>0</v>
      </c>
      <c r="M43" s="70">
        <v>100</v>
      </c>
    </row>
    <row r="44" spans="1:13" x14ac:dyDescent="0.3">
      <c r="A44" s="69" t="s">
        <v>92</v>
      </c>
      <c r="B44" s="70">
        <v>4097958</v>
      </c>
      <c r="C44" s="69" t="s">
        <v>181</v>
      </c>
      <c r="D44" s="70">
        <v>5818590</v>
      </c>
      <c r="E44" s="70">
        <v>200</v>
      </c>
      <c r="F44" s="70">
        <v>120</v>
      </c>
      <c r="G44" s="70">
        <v>0</v>
      </c>
      <c r="H44" s="70">
        <v>169</v>
      </c>
      <c r="I44" s="70">
        <v>0</v>
      </c>
      <c r="J44" s="70">
        <v>0</v>
      </c>
      <c r="K44" s="70">
        <v>0</v>
      </c>
      <c r="L44" s="70">
        <v>0</v>
      </c>
      <c r="M44" s="70">
        <v>151</v>
      </c>
    </row>
    <row r="45" spans="1:13" x14ac:dyDescent="0.3">
      <c r="A45" s="69" t="s">
        <v>92</v>
      </c>
      <c r="B45" s="70">
        <v>4097958</v>
      </c>
      <c r="C45" s="69" t="s">
        <v>163</v>
      </c>
      <c r="D45" s="70">
        <v>79722605</v>
      </c>
      <c r="E45" s="70">
        <v>0</v>
      </c>
      <c r="F45" s="70">
        <v>300</v>
      </c>
      <c r="G45" s="70">
        <v>0</v>
      </c>
      <c r="H45" s="70">
        <v>72</v>
      </c>
      <c r="I45" s="70">
        <v>0</v>
      </c>
      <c r="J45" s="70">
        <v>0</v>
      </c>
      <c r="K45" s="70">
        <v>0</v>
      </c>
      <c r="L45" s="70">
        <v>0</v>
      </c>
      <c r="M45" s="70">
        <v>228</v>
      </c>
    </row>
    <row r="46" spans="1:13" x14ac:dyDescent="0.3">
      <c r="A46" s="69" t="s">
        <v>92</v>
      </c>
      <c r="B46" s="70">
        <v>4097958</v>
      </c>
      <c r="C46" s="69" t="s">
        <v>167</v>
      </c>
      <c r="D46" s="70">
        <v>80580061</v>
      </c>
      <c r="E46" s="70">
        <v>400</v>
      </c>
      <c r="F46" s="70">
        <v>0</v>
      </c>
      <c r="G46" s="70">
        <v>0</v>
      </c>
      <c r="H46" s="70">
        <v>270</v>
      </c>
      <c r="I46" s="70">
        <v>0</v>
      </c>
      <c r="J46" s="70">
        <v>0</v>
      </c>
      <c r="K46" s="70">
        <v>0</v>
      </c>
      <c r="L46" s="70">
        <v>0</v>
      </c>
      <c r="M46" s="70">
        <v>130</v>
      </c>
    </row>
    <row r="47" spans="1:13" x14ac:dyDescent="0.3">
      <c r="A47" s="69" t="s">
        <v>92</v>
      </c>
      <c r="B47" s="70">
        <v>4097958</v>
      </c>
      <c r="C47" s="69" t="s">
        <v>164</v>
      </c>
      <c r="D47" s="70">
        <v>80525346</v>
      </c>
      <c r="E47" s="70">
        <v>39</v>
      </c>
      <c r="F47" s="70">
        <v>110</v>
      </c>
      <c r="G47" s="70">
        <v>0</v>
      </c>
      <c r="H47" s="70">
        <v>135</v>
      </c>
      <c r="I47" s="70">
        <v>0</v>
      </c>
      <c r="J47" s="70">
        <v>0</v>
      </c>
      <c r="K47" s="70">
        <v>0</v>
      </c>
      <c r="L47" s="70">
        <v>0</v>
      </c>
      <c r="M47" s="70">
        <v>14</v>
      </c>
    </row>
    <row r="48" spans="1:13" x14ac:dyDescent="0.3">
      <c r="A48" s="69" t="s">
        <v>92</v>
      </c>
      <c r="B48" s="70">
        <v>4097958</v>
      </c>
      <c r="C48" s="69" t="s">
        <v>176</v>
      </c>
      <c r="D48" s="70">
        <v>80899920</v>
      </c>
      <c r="E48" s="70">
        <v>700</v>
      </c>
      <c r="F48" s="70">
        <v>0</v>
      </c>
      <c r="G48" s="70">
        <v>0</v>
      </c>
      <c r="H48" s="70">
        <v>700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</row>
    <row r="49" spans="1:13" x14ac:dyDescent="0.3">
      <c r="A49" s="69" t="s">
        <v>92</v>
      </c>
      <c r="B49" s="70">
        <v>4097958</v>
      </c>
      <c r="C49" s="69" t="s">
        <v>166</v>
      </c>
      <c r="D49" s="70">
        <v>79198698</v>
      </c>
      <c r="E49" s="70">
        <v>20</v>
      </c>
      <c r="F49" s="70">
        <v>0</v>
      </c>
      <c r="G49" s="70">
        <v>0</v>
      </c>
      <c r="H49" s="70">
        <v>20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</row>
    <row r="50" spans="1:13" x14ac:dyDescent="0.3">
      <c r="A50" s="69" t="s">
        <v>92</v>
      </c>
      <c r="B50" s="70">
        <v>4097958</v>
      </c>
      <c r="C50" s="69" t="s">
        <v>165</v>
      </c>
      <c r="D50" s="70">
        <v>79237790</v>
      </c>
      <c r="E50" s="70">
        <v>122</v>
      </c>
      <c r="F50" s="70">
        <v>40</v>
      </c>
      <c r="G50" s="70">
        <v>0</v>
      </c>
      <c r="H50" s="70">
        <v>162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</row>
    <row r="51" spans="1:13" x14ac:dyDescent="0.3">
      <c r="A51" s="69" t="s">
        <v>92</v>
      </c>
      <c r="B51" s="70">
        <v>4097958</v>
      </c>
      <c r="C51" s="69" t="s">
        <v>34</v>
      </c>
      <c r="D51" s="70">
        <v>79304102</v>
      </c>
      <c r="E51" s="70">
        <v>25</v>
      </c>
      <c r="F51" s="70">
        <v>300</v>
      </c>
      <c r="G51" s="70">
        <v>0</v>
      </c>
      <c r="H51" s="70">
        <v>285</v>
      </c>
      <c r="I51" s="70">
        <v>0</v>
      </c>
      <c r="J51" s="70">
        <v>0</v>
      </c>
      <c r="K51" s="70">
        <v>0</v>
      </c>
      <c r="L51" s="70">
        <v>0</v>
      </c>
      <c r="M51" s="70">
        <v>40</v>
      </c>
    </row>
    <row r="52" spans="1:13" x14ac:dyDescent="0.3">
      <c r="A52" s="69" t="s">
        <v>92</v>
      </c>
      <c r="B52" s="70">
        <v>4097958</v>
      </c>
      <c r="C52" s="69" t="s">
        <v>177</v>
      </c>
      <c r="D52" s="70">
        <v>80209037</v>
      </c>
      <c r="E52" s="70">
        <v>10</v>
      </c>
      <c r="F52" s="70">
        <v>0</v>
      </c>
      <c r="G52" s="70">
        <v>0</v>
      </c>
      <c r="H52" s="70">
        <v>10</v>
      </c>
      <c r="I52" s="70">
        <v>0</v>
      </c>
      <c r="J52" s="70">
        <v>0</v>
      </c>
      <c r="K52" s="70">
        <v>0</v>
      </c>
      <c r="L52" s="70">
        <v>0</v>
      </c>
      <c r="M52" s="70">
        <v>0</v>
      </c>
    </row>
    <row r="53" spans="1:13" x14ac:dyDescent="0.3">
      <c r="A53" s="69" t="s">
        <v>92</v>
      </c>
      <c r="B53" s="70">
        <v>4097958</v>
      </c>
      <c r="C53" s="69" t="s">
        <v>169</v>
      </c>
      <c r="D53" s="70">
        <v>80026471</v>
      </c>
      <c r="E53" s="70">
        <v>28</v>
      </c>
      <c r="F53" s="70">
        <v>60</v>
      </c>
      <c r="G53" s="70">
        <v>0</v>
      </c>
      <c r="H53" s="70">
        <v>83</v>
      </c>
      <c r="I53" s="70">
        <v>0</v>
      </c>
      <c r="J53" s="70">
        <v>0</v>
      </c>
      <c r="K53" s="70">
        <v>0</v>
      </c>
      <c r="L53" s="70">
        <v>0</v>
      </c>
      <c r="M53" s="70">
        <v>5</v>
      </c>
    </row>
    <row r="54" spans="1:13" x14ac:dyDescent="0.3">
      <c r="A54" s="69" t="s">
        <v>92</v>
      </c>
      <c r="B54" s="70">
        <v>4097958</v>
      </c>
      <c r="C54" s="69" t="s">
        <v>168</v>
      </c>
      <c r="D54" s="70">
        <v>79971362</v>
      </c>
      <c r="E54" s="70">
        <v>100</v>
      </c>
      <c r="F54" s="70">
        <v>320</v>
      </c>
      <c r="G54" s="70">
        <v>0</v>
      </c>
      <c r="H54" s="70">
        <v>386</v>
      </c>
      <c r="I54" s="70">
        <v>0</v>
      </c>
      <c r="J54" s="70">
        <v>0</v>
      </c>
      <c r="K54" s="70">
        <v>0</v>
      </c>
      <c r="L54" s="70">
        <v>0</v>
      </c>
      <c r="M54" s="70">
        <v>34</v>
      </c>
    </row>
    <row r="55" spans="1:13" x14ac:dyDescent="0.3">
      <c r="A55" s="69" t="s">
        <v>92</v>
      </c>
      <c r="B55" s="70">
        <v>4097958</v>
      </c>
      <c r="C55" s="69" t="s">
        <v>35</v>
      </c>
      <c r="D55" s="70">
        <v>79998538</v>
      </c>
      <c r="E55" s="70">
        <v>110</v>
      </c>
      <c r="F55" s="70">
        <v>850</v>
      </c>
      <c r="G55" s="70">
        <v>0</v>
      </c>
      <c r="H55" s="70">
        <v>858</v>
      </c>
      <c r="I55" s="70">
        <v>0</v>
      </c>
      <c r="J55" s="70">
        <v>0</v>
      </c>
      <c r="K55" s="70">
        <v>0</v>
      </c>
      <c r="L55" s="70">
        <v>0</v>
      </c>
      <c r="M55" s="70">
        <v>102</v>
      </c>
    </row>
    <row r="56" spans="1:13" x14ac:dyDescent="0.3">
      <c r="A56" s="69" t="s">
        <v>92</v>
      </c>
      <c r="B56" s="70">
        <v>4097958</v>
      </c>
      <c r="C56" s="69" t="s">
        <v>36</v>
      </c>
      <c r="D56" s="70">
        <v>3825098</v>
      </c>
      <c r="E56" s="70">
        <v>75</v>
      </c>
      <c r="F56" s="70">
        <v>550</v>
      </c>
      <c r="G56" s="70">
        <v>0</v>
      </c>
      <c r="H56" s="70">
        <v>546</v>
      </c>
      <c r="I56" s="70">
        <v>0</v>
      </c>
      <c r="J56" s="70">
        <v>0</v>
      </c>
      <c r="K56" s="70">
        <v>0</v>
      </c>
      <c r="L56" s="70">
        <v>0</v>
      </c>
      <c r="M56" s="70">
        <v>79</v>
      </c>
    </row>
    <row r="57" spans="1:13" x14ac:dyDescent="0.3">
      <c r="A57" s="69" t="s">
        <v>92</v>
      </c>
      <c r="B57" s="70">
        <v>4097958</v>
      </c>
      <c r="C57" s="69" t="s">
        <v>37</v>
      </c>
      <c r="D57" s="70">
        <v>5976951</v>
      </c>
      <c r="E57" s="70">
        <v>86</v>
      </c>
      <c r="F57" s="70">
        <v>420</v>
      </c>
      <c r="G57" s="70">
        <v>0</v>
      </c>
      <c r="H57" s="70">
        <v>481</v>
      </c>
      <c r="I57" s="70">
        <v>0</v>
      </c>
      <c r="J57" s="70">
        <v>0</v>
      </c>
      <c r="K57" s="70">
        <v>0</v>
      </c>
      <c r="L57" s="70">
        <v>0</v>
      </c>
      <c r="M57" s="70">
        <v>25</v>
      </c>
    </row>
    <row r="58" spans="1:13" x14ac:dyDescent="0.3">
      <c r="A58" s="69" t="s">
        <v>92</v>
      </c>
      <c r="B58" s="70">
        <v>4097958</v>
      </c>
      <c r="C58" s="69" t="s">
        <v>171</v>
      </c>
      <c r="D58" s="70">
        <v>5987678</v>
      </c>
      <c r="E58" s="70">
        <v>33</v>
      </c>
      <c r="F58" s="70">
        <v>160</v>
      </c>
      <c r="G58" s="70">
        <v>0</v>
      </c>
      <c r="H58" s="70">
        <v>193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</row>
    <row r="59" spans="1:13" x14ac:dyDescent="0.3">
      <c r="A59" s="69" t="s">
        <v>92</v>
      </c>
      <c r="B59" s="70">
        <v>4097958</v>
      </c>
      <c r="C59" s="69" t="s">
        <v>38</v>
      </c>
      <c r="D59" s="70">
        <v>5975343</v>
      </c>
      <c r="E59" s="70">
        <v>228</v>
      </c>
      <c r="F59" s="70">
        <v>1000</v>
      </c>
      <c r="G59" s="70">
        <v>0</v>
      </c>
      <c r="H59" s="70">
        <v>1151</v>
      </c>
      <c r="I59" s="70">
        <v>0</v>
      </c>
      <c r="J59" s="70">
        <v>0</v>
      </c>
      <c r="K59" s="70">
        <v>0</v>
      </c>
      <c r="L59" s="70">
        <v>0</v>
      </c>
      <c r="M59" s="70">
        <v>77</v>
      </c>
    </row>
    <row r="60" spans="1:13" x14ac:dyDescent="0.3">
      <c r="A60" s="69" t="s">
        <v>92</v>
      </c>
      <c r="B60" s="70">
        <v>4097958</v>
      </c>
      <c r="C60" s="69" t="s">
        <v>54</v>
      </c>
      <c r="D60" s="70">
        <v>79667140</v>
      </c>
      <c r="E60" s="70">
        <v>8654</v>
      </c>
      <c r="F60" s="70">
        <v>6020</v>
      </c>
      <c r="G60" s="70">
        <v>0</v>
      </c>
      <c r="H60" s="70">
        <v>9356</v>
      </c>
      <c r="I60" s="70">
        <v>0</v>
      </c>
      <c r="J60" s="70">
        <v>0</v>
      </c>
      <c r="K60" s="70">
        <v>0</v>
      </c>
      <c r="L60" s="70">
        <v>0</v>
      </c>
      <c r="M60" s="70">
        <v>5318</v>
      </c>
    </row>
    <row r="61" spans="1:13" x14ac:dyDescent="0.3">
      <c r="A61" s="69" t="s">
        <v>92</v>
      </c>
      <c r="B61" s="70">
        <v>4097958</v>
      </c>
      <c r="C61" s="69" t="s">
        <v>170</v>
      </c>
      <c r="D61" s="70">
        <v>80018703</v>
      </c>
      <c r="E61" s="70">
        <v>320</v>
      </c>
      <c r="F61" s="70">
        <v>0</v>
      </c>
      <c r="G61" s="70">
        <v>0</v>
      </c>
      <c r="H61" s="70">
        <v>299</v>
      </c>
      <c r="I61" s="70">
        <v>0</v>
      </c>
      <c r="J61" s="70">
        <v>0</v>
      </c>
      <c r="K61" s="70">
        <v>0</v>
      </c>
      <c r="L61" s="70">
        <v>0</v>
      </c>
      <c r="M61" s="70">
        <v>21</v>
      </c>
    </row>
    <row r="62" spans="1:13" x14ac:dyDescent="0.3">
      <c r="A62" s="69" t="s">
        <v>92</v>
      </c>
      <c r="B62" s="70">
        <v>4097958</v>
      </c>
      <c r="C62" s="69" t="s">
        <v>182</v>
      </c>
      <c r="D62" s="70">
        <v>84120863</v>
      </c>
      <c r="E62" s="70">
        <v>100</v>
      </c>
      <c r="F62" s="70">
        <v>100</v>
      </c>
      <c r="G62" s="70">
        <v>0</v>
      </c>
      <c r="H62" s="70">
        <v>160</v>
      </c>
      <c r="I62" s="70">
        <v>0</v>
      </c>
      <c r="J62" s="70">
        <v>0</v>
      </c>
      <c r="K62" s="70">
        <v>0</v>
      </c>
      <c r="L62" s="70">
        <v>0</v>
      </c>
      <c r="M62" s="70">
        <v>40</v>
      </c>
    </row>
    <row r="63" spans="1:13" x14ac:dyDescent="0.3">
      <c r="A63" s="69" t="s">
        <v>92</v>
      </c>
      <c r="B63" s="70">
        <v>4097958</v>
      </c>
      <c r="C63" s="69" t="s">
        <v>39</v>
      </c>
      <c r="D63" s="70">
        <v>5950812</v>
      </c>
      <c r="E63" s="70">
        <v>729</v>
      </c>
      <c r="F63" s="70">
        <v>760</v>
      </c>
      <c r="G63" s="70">
        <v>0</v>
      </c>
      <c r="H63" s="70">
        <v>1297</v>
      </c>
      <c r="I63" s="70">
        <v>0</v>
      </c>
      <c r="J63" s="70">
        <v>0</v>
      </c>
      <c r="K63" s="70">
        <v>0</v>
      </c>
      <c r="L63" s="70">
        <v>0</v>
      </c>
      <c r="M63" s="70">
        <v>192</v>
      </c>
    </row>
    <row r="64" spans="1:13" x14ac:dyDescent="0.3">
      <c r="A64" s="69" t="s">
        <v>92</v>
      </c>
      <c r="B64" s="70">
        <v>4097958</v>
      </c>
      <c r="C64" s="69" t="s">
        <v>178</v>
      </c>
      <c r="D64" s="70">
        <v>80961197</v>
      </c>
      <c r="E64" s="70">
        <v>70</v>
      </c>
      <c r="F64" s="70">
        <v>500</v>
      </c>
      <c r="G64" s="70">
        <v>0</v>
      </c>
      <c r="H64" s="70">
        <v>208</v>
      </c>
      <c r="I64" s="70">
        <v>0</v>
      </c>
      <c r="J64" s="70">
        <v>0</v>
      </c>
      <c r="K64" s="70">
        <v>0</v>
      </c>
      <c r="L64" s="70">
        <v>0</v>
      </c>
      <c r="M64" s="70">
        <v>362</v>
      </c>
    </row>
    <row r="65" spans="1:13" x14ac:dyDescent="0.3">
      <c r="A65" s="69" t="s">
        <v>92</v>
      </c>
      <c r="B65" s="70">
        <v>4097958</v>
      </c>
      <c r="C65" s="69" t="s">
        <v>172</v>
      </c>
      <c r="D65" s="70">
        <v>79641931</v>
      </c>
      <c r="E65" s="70">
        <v>0</v>
      </c>
      <c r="F65" s="70">
        <v>150</v>
      </c>
      <c r="G65" s="70">
        <v>0</v>
      </c>
      <c r="H65" s="70">
        <v>70</v>
      </c>
      <c r="I65" s="70">
        <v>0</v>
      </c>
      <c r="J65" s="70">
        <v>0</v>
      </c>
      <c r="K65" s="70">
        <v>0</v>
      </c>
      <c r="L65" s="70">
        <v>0</v>
      </c>
      <c r="M65" s="70">
        <v>80</v>
      </c>
    </row>
    <row r="66" spans="1:13" x14ac:dyDescent="0.3">
      <c r="A66" s="69" t="s">
        <v>92</v>
      </c>
      <c r="B66" s="70">
        <v>4097958</v>
      </c>
      <c r="C66" s="69" t="s">
        <v>32</v>
      </c>
      <c r="D66" s="70">
        <v>3823311</v>
      </c>
      <c r="E66" s="70">
        <v>62</v>
      </c>
      <c r="F66" s="70">
        <v>1050</v>
      </c>
      <c r="G66" s="70">
        <v>0</v>
      </c>
      <c r="H66" s="70">
        <v>985</v>
      </c>
      <c r="I66" s="70">
        <v>0</v>
      </c>
      <c r="J66" s="70">
        <v>0</v>
      </c>
      <c r="K66" s="70">
        <v>0</v>
      </c>
      <c r="L66" s="70">
        <v>0</v>
      </c>
      <c r="M66" s="70">
        <v>127</v>
      </c>
    </row>
    <row r="67" spans="1:13" x14ac:dyDescent="0.3">
      <c r="A67" s="69" t="s">
        <v>92</v>
      </c>
      <c r="B67" s="70">
        <v>4097958</v>
      </c>
      <c r="C67" s="69" t="s">
        <v>87</v>
      </c>
      <c r="D67" s="70">
        <v>79646194</v>
      </c>
      <c r="E67" s="70">
        <v>225</v>
      </c>
      <c r="F67" s="70">
        <v>0</v>
      </c>
      <c r="G67" s="70">
        <v>0</v>
      </c>
      <c r="H67" s="70">
        <v>225</v>
      </c>
      <c r="I67" s="70">
        <v>0</v>
      </c>
      <c r="J67" s="70">
        <v>0</v>
      </c>
      <c r="K67" s="70">
        <v>0</v>
      </c>
      <c r="L67" s="70">
        <v>0</v>
      </c>
      <c r="M67" s="70">
        <v>0</v>
      </c>
    </row>
    <row r="68" spans="1:13" x14ac:dyDescent="0.3">
      <c r="A68" s="69" t="s">
        <v>92</v>
      </c>
      <c r="B68" s="70">
        <v>4097958</v>
      </c>
      <c r="C68" s="69" t="s">
        <v>89</v>
      </c>
      <c r="D68" s="70">
        <v>6103692</v>
      </c>
      <c r="E68" s="70">
        <v>102</v>
      </c>
      <c r="F68" s="70">
        <v>850</v>
      </c>
      <c r="G68" s="70">
        <v>0</v>
      </c>
      <c r="H68" s="70">
        <v>775</v>
      </c>
      <c r="I68" s="70">
        <v>0</v>
      </c>
      <c r="J68" s="70">
        <v>0</v>
      </c>
      <c r="K68" s="70">
        <v>0</v>
      </c>
      <c r="L68" s="70">
        <v>0</v>
      </c>
      <c r="M68" s="70">
        <v>177</v>
      </c>
    </row>
    <row r="69" spans="1:13" x14ac:dyDescent="0.3">
      <c r="A69" s="69" t="s">
        <v>92</v>
      </c>
      <c r="B69" s="70">
        <v>4097958</v>
      </c>
      <c r="C69" s="69" t="s">
        <v>184</v>
      </c>
      <c r="D69" s="70">
        <v>4097958</v>
      </c>
      <c r="E69" s="70">
        <v>0</v>
      </c>
      <c r="F69" s="70">
        <v>50</v>
      </c>
      <c r="G69" s="70">
        <v>0</v>
      </c>
      <c r="H69" s="70">
        <v>220</v>
      </c>
      <c r="I69" s="70">
        <v>0</v>
      </c>
      <c r="J69" s="70">
        <v>0</v>
      </c>
      <c r="K69" s="70">
        <v>0</v>
      </c>
      <c r="L69" s="70">
        <v>0</v>
      </c>
      <c r="M69" s="70">
        <v>-170</v>
      </c>
    </row>
    <row r="70" spans="1:13" x14ac:dyDescent="0.3">
      <c r="A70" s="71" t="s">
        <v>19</v>
      </c>
      <c r="B70" s="69"/>
      <c r="C70" s="69"/>
      <c r="D70" s="69"/>
      <c r="E70" s="70">
        <v>43695</v>
      </c>
      <c r="F70" s="70">
        <v>63110</v>
      </c>
      <c r="G70" s="70">
        <v>465</v>
      </c>
      <c r="H70" s="70">
        <v>93570</v>
      </c>
      <c r="I70" s="70">
        <v>0</v>
      </c>
      <c r="J70" s="70">
        <v>0</v>
      </c>
      <c r="K70" s="70">
        <v>0</v>
      </c>
      <c r="L70" s="70">
        <v>0</v>
      </c>
      <c r="M70" s="70">
        <v>12770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0"/>
  <sheetViews>
    <sheetView topLeftCell="A5" workbookViewId="0">
      <selection activeCell="B19" sqref="B19"/>
    </sheetView>
  </sheetViews>
  <sheetFormatPr defaultRowHeight="14.4" x14ac:dyDescent="0.3"/>
  <sheetData>
    <row r="1" spans="1:3" x14ac:dyDescent="0.3">
      <c r="A1" t="s">
        <v>30</v>
      </c>
      <c r="B1">
        <f>VLOOKUP(A1,'[2]Product Master Sheet'!$B$2:$F$506,5,0)</f>
        <v>16</v>
      </c>
      <c r="C1">
        <v>17914</v>
      </c>
    </row>
    <row r="2" spans="1:3" x14ac:dyDescent="0.3">
      <c r="A2" t="s">
        <v>173</v>
      </c>
      <c r="B2">
        <f>VLOOKUP(A2,'[2]Product Master Sheet'!$B$2:$F$506,5,0)</f>
        <v>29</v>
      </c>
      <c r="C2">
        <v>38</v>
      </c>
    </row>
    <row r="3" spans="1:3" x14ac:dyDescent="0.3">
      <c r="A3" t="s">
        <v>48</v>
      </c>
      <c r="B3">
        <f>VLOOKUP(A3,'[2]Product Master Sheet'!$B$2:$F$506,5,0)</f>
        <v>30</v>
      </c>
      <c r="C3">
        <v>83</v>
      </c>
    </row>
    <row r="4" spans="1:3" x14ac:dyDescent="0.3">
      <c r="A4" t="s">
        <v>143</v>
      </c>
      <c r="B4">
        <f>VLOOKUP(A4,'[2]Product Master Sheet'!$B$2:$F$506,5,0)</f>
        <v>35</v>
      </c>
      <c r="C4">
        <v>16</v>
      </c>
    </row>
    <row r="5" spans="1:3" x14ac:dyDescent="0.3">
      <c r="A5" t="s">
        <v>144</v>
      </c>
      <c r="B5">
        <f>VLOOKUP(A5,'[2]Product Master Sheet'!$B$2:$F$506,5,0)</f>
        <v>39</v>
      </c>
      <c r="C5">
        <v>0</v>
      </c>
    </row>
    <row r="6" spans="1:3" x14ac:dyDescent="0.3">
      <c r="A6" t="s">
        <v>146</v>
      </c>
      <c r="B6">
        <f>VLOOKUP(A6,'[2]Product Master Sheet'!$B$2:$F$506,5,0)</f>
        <v>40</v>
      </c>
      <c r="C6">
        <v>246</v>
      </c>
    </row>
    <row r="7" spans="1:3" x14ac:dyDescent="0.3">
      <c r="A7" t="s">
        <v>145</v>
      </c>
      <c r="B7">
        <f>VLOOKUP(A7,'[2]Product Master Sheet'!$B$2:$F$506,5,0)</f>
        <v>41</v>
      </c>
      <c r="C7">
        <v>344</v>
      </c>
    </row>
    <row r="8" spans="1:3" x14ac:dyDescent="0.3">
      <c r="A8" t="s">
        <v>45</v>
      </c>
      <c r="B8">
        <f>VLOOKUP(A8,'[2]Product Master Sheet'!$B$2:$F$506,5,0)</f>
        <v>42</v>
      </c>
      <c r="C8">
        <v>45</v>
      </c>
    </row>
    <row r="9" spans="1:3" x14ac:dyDescent="0.3">
      <c r="A9" t="s">
        <v>147</v>
      </c>
      <c r="B9">
        <f>VLOOKUP(A9,'[2]Product Master Sheet'!$B$2:$F$506,5,0)</f>
        <v>43</v>
      </c>
      <c r="C9">
        <v>120</v>
      </c>
    </row>
    <row r="10" spans="1:3" x14ac:dyDescent="0.3">
      <c r="A10" t="s">
        <v>31</v>
      </c>
      <c r="B10">
        <f>VLOOKUP(A10,'[2]Product Master Sheet'!$B$2:$F$506,5,0)</f>
        <v>44</v>
      </c>
      <c r="C10">
        <v>187</v>
      </c>
    </row>
    <row r="11" spans="1:3" x14ac:dyDescent="0.3">
      <c r="A11" t="s">
        <v>46</v>
      </c>
      <c r="B11">
        <f>VLOOKUP(A11,'[2]Product Master Sheet'!$B$2:$F$506,5,0)</f>
        <v>45</v>
      </c>
      <c r="C11">
        <v>195</v>
      </c>
    </row>
    <row r="12" spans="1:3" x14ac:dyDescent="0.3">
      <c r="A12" t="s">
        <v>88</v>
      </c>
      <c r="B12">
        <f>VLOOKUP(A12,'[2]Product Master Sheet'!$B$2:$F$506,5,0)</f>
        <v>103</v>
      </c>
      <c r="C12">
        <v>24</v>
      </c>
    </row>
    <row r="13" spans="1:3" x14ac:dyDescent="0.3">
      <c r="A13" t="s">
        <v>148</v>
      </c>
      <c r="B13">
        <f>VLOOKUP(A13,'[2]Product Master Sheet'!$B$2:$F$506,5,0)</f>
        <v>116</v>
      </c>
      <c r="C13">
        <v>90</v>
      </c>
    </row>
    <row r="14" spans="1:3" x14ac:dyDescent="0.3">
      <c r="A14" t="s">
        <v>149</v>
      </c>
      <c r="B14">
        <f>VLOOKUP(A14,'[2]Product Master Sheet'!$B$2:$F$506,5,0)</f>
        <v>126</v>
      </c>
      <c r="C14">
        <v>-8</v>
      </c>
    </row>
    <row r="15" spans="1:3" x14ac:dyDescent="0.3">
      <c r="A15" t="s">
        <v>151</v>
      </c>
      <c r="B15">
        <f>VLOOKUP(A15,'[2]Product Master Sheet'!$B$2:$F$506,5,0)</f>
        <v>139</v>
      </c>
      <c r="C15">
        <v>0</v>
      </c>
    </row>
    <row r="16" spans="1:3" x14ac:dyDescent="0.3">
      <c r="A16" t="s">
        <v>150</v>
      </c>
      <c r="B16">
        <f>VLOOKUP(A16,'[2]Product Master Sheet'!$B$2:$F$506,5,0)</f>
        <v>143</v>
      </c>
      <c r="C16">
        <v>0</v>
      </c>
    </row>
    <row r="17" spans="1:3" x14ac:dyDescent="0.3">
      <c r="A17" t="s">
        <v>152</v>
      </c>
      <c r="B17">
        <f>VLOOKUP(A17,'[2]Product Master Sheet'!$B$2:$F$506,5,0)</f>
        <v>144</v>
      </c>
      <c r="C17">
        <v>583</v>
      </c>
    </row>
    <row r="18" spans="1:3" x14ac:dyDescent="0.3">
      <c r="A18" t="s">
        <v>174</v>
      </c>
      <c r="B18">
        <f>VLOOKUP(A18,'[2]Product Master Sheet'!$B$2:$F$506,5,0)</f>
        <v>145</v>
      </c>
      <c r="C18">
        <v>53</v>
      </c>
    </row>
    <row r="19" spans="1:3" x14ac:dyDescent="0.3">
      <c r="A19" t="s">
        <v>153</v>
      </c>
      <c r="B19">
        <f>VLOOKUP(A19,'[2]Product Master Sheet'!$B$2:$F$506,5,0)</f>
        <v>146</v>
      </c>
      <c r="C19">
        <v>141</v>
      </c>
    </row>
    <row r="20" spans="1:3" x14ac:dyDescent="0.3">
      <c r="A20" t="s">
        <v>154</v>
      </c>
      <c r="B20">
        <f>VLOOKUP(A20,'[2]Product Master Sheet'!$B$2:$F$506,5,0)</f>
        <v>152</v>
      </c>
      <c r="C20">
        <v>0</v>
      </c>
    </row>
    <row r="21" spans="1:3" x14ac:dyDescent="0.3">
      <c r="A21" t="s">
        <v>52</v>
      </c>
      <c r="B21" s="67">
        <f>VLOOKUP(A21,'[2]Product Master Sheet'!$B$2:$F$506,5,0)</f>
        <v>165</v>
      </c>
      <c r="C21">
        <v>75</v>
      </c>
    </row>
    <row r="22" spans="1:3" x14ac:dyDescent="0.3">
      <c r="A22" t="s">
        <v>179</v>
      </c>
      <c r="B22" s="67">
        <f>VLOOKUP(A22,'[2]Product Master Sheet'!$B$2:$F$506,5,0)</f>
        <v>183</v>
      </c>
      <c r="C22">
        <v>0</v>
      </c>
    </row>
    <row r="23" spans="1:3" x14ac:dyDescent="0.3">
      <c r="A23" t="s">
        <v>156</v>
      </c>
      <c r="B23" s="67">
        <f>VLOOKUP(A23,'[2]Product Master Sheet'!$B$2:$F$506,5,0)</f>
        <v>194</v>
      </c>
      <c r="C23">
        <v>0</v>
      </c>
    </row>
    <row r="24" spans="1:3" x14ac:dyDescent="0.3">
      <c r="A24" t="s">
        <v>157</v>
      </c>
      <c r="B24" s="67">
        <f>VLOOKUP(A24,'[2]Product Master Sheet'!$B$2:$F$506,5,0)</f>
        <v>195</v>
      </c>
      <c r="C24">
        <v>0</v>
      </c>
    </row>
    <row r="25" spans="1:3" x14ac:dyDescent="0.3">
      <c r="A25" t="s">
        <v>155</v>
      </c>
      <c r="B25" s="67">
        <f>VLOOKUP(A25,'[2]Product Master Sheet'!$B$2:$F$506,5,0)</f>
        <v>197</v>
      </c>
      <c r="C25">
        <v>90</v>
      </c>
    </row>
    <row r="26" spans="1:3" x14ac:dyDescent="0.3">
      <c r="A26" t="s">
        <v>33</v>
      </c>
      <c r="B26" s="67">
        <f>VLOOKUP(A26,'[2]Product Master Sheet'!$B$2:$F$506,5,0)</f>
        <v>199</v>
      </c>
      <c r="C26">
        <v>10465</v>
      </c>
    </row>
    <row r="27" spans="1:3" x14ac:dyDescent="0.3">
      <c r="A27" t="s">
        <v>158</v>
      </c>
      <c r="B27" s="67">
        <f>VLOOKUP(A27,'[2]Product Master Sheet'!$B$2:$F$506,5,0)</f>
        <v>205</v>
      </c>
      <c r="C27">
        <v>29</v>
      </c>
    </row>
    <row r="28" spans="1:3" x14ac:dyDescent="0.3">
      <c r="A28" t="s">
        <v>159</v>
      </c>
      <c r="B28" s="67">
        <f>VLOOKUP(A28,'[2]Product Master Sheet'!$B$2:$F$506,5,0)</f>
        <v>206</v>
      </c>
      <c r="C28">
        <v>0</v>
      </c>
    </row>
    <row r="29" spans="1:3" x14ac:dyDescent="0.3">
      <c r="A29" t="s">
        <v>47</v>
      </c>
      <c r="B29" s="67">
        <f>VLOOKUP(A29,'[2]Product Master Sheet'!$B$2:$F$506,5,0)</f>
        <v>207</v>
      </c>
      <c r="C29">
        <v>48</v>
      </c>
    </row>
    <row r="30" spans="1:3" x14ac:dyDescent="0.3">
      <c r="A30" t="s">
        <v>161</v>
      </c>
      <c r="B30" s="67">
        <f>VLOOKUP(A30,'[2]Product Master Sheet'!$B$2:$F$506,5,0)</f>
        <v>210</v>
      </c>
      <c r="C30">
        <v>25</v>
      </c>
    </row>
    <row r="31" spans="1:3" x14ac:dyDescent="0.3">
      <c r="A31" t="s">
        <v>160</v>
      </c>
      <c r="B31" s="67">
        <f>VLOOKUP(A31,'[2]Product Master Sheet'!$B$2:$F$506,5,0)</f>
        <v>212</v>
      </c>
      <c r="C31">
        <v>24</v>
      </c>
    </row>
    <row r="32" spans="1:3" x14ac:dyDescent="0.3">
      <c r="A32" t="s">
        <v>180</v>
      </c>
      <c r="B32" s="67">
        <f>VLOOKUP(A32,'[2]Product Master Sheet'!$B$2:$F$506,5,0)</f>
        <v>221</v>
      </c>
      <c r="C32">
        <v>0</v>
      </c>
    </row>
    <row r="33" spans="1:3" x14ac:dyDescent="0.3">
      <c r="A33" t="s">
        <v>175</v>
      </c>
      <c r="B33" s="67">
        <f>VLOOKUP(A33,'[2]Product Master Sheet'!$B$2:$F$506,5,0)</f>
        <v>225</v>
      </c>
      <c r="C33">
        <v>101</v>
      </c>
    </row>
    <row r="34" spans="1:3" x14ac:dyDescent="0.3">
      <c r="A34" t="s">
        <v>53</v>
      </c>
      <c r="B34" s="67">
        <f>VLOOKUP(A34,'[2]Product Master Sheet'!$B$2:$F$506,5,0)</f>
        <v>226</v>
      </c>
      <c r="C34">
        <v>212</v>
      </c>
    </row>
    <row r="35" spans="1:3" x14ac:dyDescent="0.3">
      <c r="A35" t="s">
        <v>162</v>
      </c>
      <c r="B35" s="67">
        <f>VLOOKUP(A35,'[2]Product Master Sheet'!$B$2:$F$506,5,0)</f>
        <v>233</v>
      </c>
      <c r="C35">
        <v>117</v>
      </c>
    </row>
    <row r="36" spans="1:3" x14ac:dyDescent="0.3">
      <c r="A36" t="s">
        <v>181</v>
      </c>
      <c r="B36" s="67">
        <f>VLOOKUP(A36,'[2]Product Master Sheet'!$B$2:$F$506,5,0)</f>
        <v>268</v>
      </c>
      <c r="C36">
        <v>200</v>
      </c>
    </row>
    <row r="37" spans="1:3" x14ac:dyDescent="0.3">
      <c r="A37" t="s">
        <v>163</v>
      </c>
      <c r="B37" s="67">
        <f>VLOOKUP(A37,'[2]Product Master Sheet'!$B$2:$F$506,5,0)</f>
        <v>274</v>
      </c>
      <c r="C37">
        <v>0</v>
      </c>
    </row>
    <row r="38" spans="1:3" x14ac:dyDescent="0.3">
      <c r="A38" t="s">
        <v>167</v>
      </c>
      <c r="B38" s="67">
        <f>VLOOKUP(A38,'[2]Product Master Sheet'!$B$2:$F$506,5,0)</f>
        <v>289</v>
      </c>
      <c r="C38">
        <v>400</v>
      </c>
    </row>
    <row r="39" spans="1:3" x14ac:dyDescent="0.3">
      <c r="A39" t="s">
        <v>164</v>
      </c>
      <c r="B39" s="67">
        <f>VLOOKUP(A39,'[2]Product Master Sheet'!$B$2:$F$506,5,0)</f>
        <v>290</v>
      </c>
      <c r="C39">
        <v>39</v>
      </c>
    </row>
    <row r="40" spans="1:3" x14ac:dyDescent="0.3">
      <c r="A40" t="s">
        <v>176</v>
      </c>
      <c r="B40" s="67">
        <f>VLOOKUP(A40,'[2]Product Master Sheet'!$B$2:$F$506,5,0)</f>
        <v>291</v>
      </c>
      <c r="C40">
        <v>700</v>
      </c>
    </row>
    <row r="41" spans="1:3" x14ac:dyDescent="0.3">
      <c r="A41" t="s">
        <v>166</v>
      </c>
      <c r="B41" s="67">
        <f>VLOOKUP(A41,'[2]Product Master Sheet'!$B$2:$F$506,5,0)</f>
        <v>292</v>
      </c>
      <c r="C41">
        <v>20</v>
      </c>
    </row>
    <row r="42" spans="1:3" x14ac:dyDescent="0.3">
      <c r="A42" t="s">
        <v>165</v>
      </c>
      <c r="B42" s="67">
        <f>VLOOKUP(A42,'[2]Product Master Sheet'!$B$2:$F$506,5,0)</f>
        <v>293</v>
      </c>
      <c r="C42">
        <v>122</v>
      </c>
    </row>
    <row r="43" spans="1:3" x14ac:dyDescent="0.3">
      <c r="A43" t="s">
        <v>34</v>
      </c>
      <c r="B43" s="67">
        <f>VLOOKUP(A43,'[2]Product Master Sheet'!$B$2:$F$506,5,0)</f>
        <v>294</v>
      </c>
      <c r="C43">
        <v>25</v>
      </c>
    </row>
    <row r="44" spans="1:3" x14ac:dyDescent="0.3">
      <c r="A44" t="s">
        <v>177</v>
      </c>
      <c r="B44" s="67">
        <f>VLOOKUP(A44,'[2]Product Master Sheet'!$B$2:$F$506,5,0)</f>
        <v>296</v>
      </c>
      <c r="C44">
        <v>10</v>
      </c>
    </row>
    <row r="45" spans="1:3" x14ac:dyDescent="0.3">
      <c r="A45" t="s">
        <v>169</v>
      </c>
      <c r="B45" s="67">
        <f>VLOOKUP(A45,'[2]Product Master Sheet'!$B$2:$F$506,5,0)</f>
        <v>297</v>
      </c>
      <c r="C45">
        <v>28</v>
      </c>
    </row>
    <row r="46" spans="1:3" x14ac:dyDescent="0.3">
      <c r="A46" t="s">
        <v>168</v>
      </c>
      <c r="B46" s="67">
        <f>VLOOKUP(A46,'[2]Product Master Sheet'!$B$2:$F$506,5,0)</f>
        <v>299</v>
      </c>
      <c r="C46">
        <v>100</v>
      </c>
    </row>
    <row r="47" spans="1:3" x14ac:dyDescent="0.3">
      <c r="A47" t="s">
        <v>35</v>
      </c>
      <c r="B47" s="67">
        <f>VLOOKUP(A47,'[2]Product Master Sheet'!$B$2:$F$506,5,0)</f>
        <v>300</v>
      </c>
      <c r="C47">
        <v>110</v>
      </c>
    </row>
    <row r="48" spans="1:3" x14ac:dyDescent="0.3">
      <c r="A48" t="s">
        <v>36</v>
      </c>
      <c r="B48" s="67">
        <f>VLOOKUP(A48,'[2]Product Master Sheet'!$B$2:$F$506,5,0)</f>
        <v>307</v>
      </c>
      <c r="C48">
        <v>75</v>
      </c>
    </row>
    <row r="49" spans="1:3" x14ac:dyDescent="0.3">
      <c r="A49" t="s">
        <v>37</v>
      </c>
      <c r="B49" s="67">
        <f>VLOOKUP(A49,'[2]Product Master Sheet'!$B$2:$F$506,5,0)</f>
        <v>325</v>
      </c>
      <c r="C49">
        <v>86</v>
      </c>
    </row>
    <row r="50" spans="1:3" x14ac:dyDescent="0.3">
      <c r="A50" t="s">
        <v>171</v>
      </c>
      <c r="B50" s="67">
        <f>VLOOKUP(A50,'[2]Product Master Sheet'!$B$2:$F$506,5,0)</f>
        <v>326</v>
      </c>
      <c r="C50">
        <v>33</v>
      </c>
    </row>
    <row r="51" spans="1:3" x14ac:dyDescent="0.3">
      <c r="A51" t="s">
        <v>38</v>
      </c>
      <c r="B51" s="67">
        <f>VLOOKUP(A51,'[2]Product Master Sheet'!$B$2:$F$506,5,0)</f>
        <v>327</v>
      </c>
      <c r="C51">
        <v>228</v>
      </c>
    </row>
    <row r="52" spans="1:3" x14ac:dyDescent="0.3">
      <c r="A52" t="s">
        <v>54</v>
      </c>
      <c r="B52" s="67">
        <f>VLOOKUP(A52,'[2]Product Master Sheet'!$B$2:$F$506,5,0)</f>
        <v>335</v>
      </c>
      <c r="C52">
        <v>8654</v>
      </c>
    </row>
    <row r="53" spans="1:3" x14ac:dyDescent="0.3">
      <c r="A53" t="s">
        <v>170</v>
      </c>
      <c r="B53" s="67">
        <f>VLOOKUP(A53,'[2]Product Master Sheet'!$B$2:$F$506,5,0)</f>
        <v>336</v>
      </c>
      <c r="C53">
        <v>320</v>
      </c>
    </row>
    <row r="54" spans="1:3" x14ac:dyDescent="0.3">
      <c r="A54" t="s">
        <v>182</v>
      </c>
      <c r="B54" s="67">
        <f>VLOOKUP(A54,'[2]Product Master Sheet'!$B$2:$F$506,5,0)</f>
        <v>338</v>
      </c>
      <c r="C54">
        <v>100</v>
      </c>
    </row>
    <row r="55" spans="1:3" x14ac:dyDescent="0.3">
      <c r="A55" t="s">
        <v>39</v>
      </c>
      <c r="B55" s="67">
        <f>VLOOKUP(A55,'[2]Product Master Sheet'!$B$2:$F$506,5,0)</f>
        <v>346</v>
      </c>
      <c r="C55">
        <v>729</v>
      </c>
    </row>
    <row r="56" spans="1:3" x14ac:dyDescent="0.3">
      <c r="A56" t="s">
        <v>178</v>
      </c>
      <c r="B56" s="67">
        <f>VLOOKUP(A56,'[2]Product Master Sheet'!$B$2:$F$506,5,0)</f>
        <v>362</v>
      </c>
      <c r="C56">
        <v>70</v>
      </c>
    </row>
    <row r="57" spans="1:3" x14ac:dyDescent="0.3">
      <c r="A57" t="s">
        <v>172</v>
      </c>
      <c r="B57" s="67">
        <f>VLOOKUP(A57,'[2]Product Master Sheet'!$B$2:$F$506,5,0)</f>
        <v>370</v>
      </c>
      <c r="C57">
        <v>0</v>
      </c>
    </row>
    <row r="58" spans="1:3" x14ac:dyDescent="0.3">
      <c r="A58" t="s">
        <v>32</v>
      </c>
      <c r="B58" s="67">
        <f>VLOOKUP(A58,'[2]Product Master Sheet'!$B$2:$F$506,5,0)</f>
        <v>928</v>
      </c>
      <c r="C58">
        <v>62</v>
      </c>
    </row>
    <row r="59" spans="1:3" x14ac:dyDescent="0.3">
      <c r="A59" t="s">
        <v>87</v>
      </c>
      <c r="B59" s="67">
        <f>VLOOKUP(A59,'[2]Product Master Sheet'!$B$2:$F$506,5,0)</f>
        <v>927</v>
      </c>
      <c r="C59">
        <v>225</v>
      </c>
    </row>
    <row r="60" spans="1:3" x14ac:dyDescent="0.3">
      <c r="A60" t="s">
        <v>89</v>
      </c>
      <c r="B60" s="67">
        <f>VLOOKUP(A60,'[2]Product Master Sheet'!$B$2:$F$506,5,0)</f>
        <v>924</v>
      </c>
      <c r="C60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4"/>
  <sheetViews>
    <sheetView showGridLines="0" tabSelected="1" workbookViewId="0"/>
  </sheetViews>
  <sheetFormatPr defaultColWidth="8" defaultRowHeight="14.4" x14ac:dyDescent="0.3"/>
  <cols>
    <col min="1" max="1" width="38.33203125" bestFit="1" customWidth="1"/>
    <col min="2" max="3" width="9.33203125" style="20" bestFit="1" customWidth="1"/>
    <col min="4" max="4" width="8.10937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6.4414062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6.44140625" style="20" bestFit="1" customWidth="1"/>
    <col min="19" max="19" width="9.33203125" style="20" bestFit="1" customWidth="1"/>
    <col min="20" max="20" width="10" style="20" bestFit="1" customWidth="1"/>
    <col min="21" max="21" width="7.6640625" style="20" bestFit="1" customWidth="1"/>
    <col min="22" max="22" width="8.109375" style="20" bestFit="1" customWidth="1"/>
    <col min="23" max="23" width="7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6.4414062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4" t="s">
        <v>186</v>
      </c>
      <c r="C1" s="65"/>
      <c r="D1" s="65"/>
      <c r="E1" s="65"/>
      <c r="F1" s="65"/>
      <c r="G1" s="65"/>
      <c r="H1" s="65"/>
      <c r="I1" s="65"/>
      <c r="J1" s="66"/>
      <c r="K1" s="64" t="s">
        <v>187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30</v>
      </c>
      <c r="B4" s="20">
        <v>17914</v>
      </c>
      <c r="C4" s="20">
        <v>25000</v>
      </c>
      <c r="D4" s="20">
        <v>0</v>
      </c>
      <c r="E4" s="20">
        <v>40069</v>
      </c>
      <c r="F4" s="20">
        <v>0</v>
      </c>
      <c r="G4" s="20">
        <v>0</v>
      </c>
      <c r="H4" s="20">
        <v>0</v>
      </c>
      <c r="I4" s="20">
        <v>0</v>
      </c>
      <c r="J4" s="20">
        <v>2845</v>
      </c>
      <c r="K4" s="27">
        <v>17914</v>
      </c>
      <c r="L4" s="28">
        <v>25000</v>
      </c>
      <c r="M4" s="28">
        <v>0</v>
      </c>
      <c r="N4" s="28">
        <v>40069</v>
      </c>
      <c r="O4" s="28">
        <v>0</v>
      </c>
      <c r="P4" s="28">
        <v>0</v>
      </c>
      <c r="Q4" s="28">
        <v>0</v>
      </c>
      <c r="R4" s="28">
        <v>0</v>
      </c>
      <c r="S4" s="26">
        <v>2845</v>
      </c>
      <c r="T4" s="28">
        <f>B4-K4</f>
        <v>0</v>
      </c>
      <c r="U4" s="28">
        <f t="shared" ref="U4:U63" si="0">C4-L4</f>
        <v>0</v>
      </c>
      <c r="V4" s="28">
        <f t="shared" ref="V4:V63" si="1">D4-M4</f>
        <v>0</v>
      </c>
      <c r="W4" s="28">
        <f t="shared" ref="W4:W63" si="2">E4-N4</f>
        <v>0</v>
      </c>
      <c r="X4" s="28">
        <f t="shared" ref="X4:X63" si="3">F4-O4</f>
        <v>0</v>
      </c>
      <c r="Y4" s="28">
        <f t="shared" ref="Y4:Y63" si="4">G4-P4</f>
        <v>0</v>
      </c>
      <c r="Z4" s="28">
        <f t="shared" ref="Z4:Z63" si="5">H4-Q4</f>
        <v>0</v>
      </c>
      <c r="AA4" s="28">
        <f t="shared" ref="AA4:AA63" si="6">I4-R4</f>
        <v>0</v>
      </c>
      <c r="AB4" s="20">
        <f t="shared" ref="AB4:AB63" si="7">J4-S4</f>
        <v>0</v>
      </c>
      <c r="AC4" s="17" t="str">
        <f>IF(AND(T4=0,AB4=0),"Ok","Issue")</f>
        <v>Ok</v>
      </c>
    </row>
    <row r="5" spans="1:29" s="67" customFormat="1" x14ac:dyDescent="0.3">
      <c r="A5" s="17" t="s">
        <v>173</v>
      </c>
      <c r="B5" s="20">
        <v>38</v>
      </c>
      <c r="C5" s="20">
        <v>40</v>
      </c>
      <c r="D5" s="20">
        <v>0</v>
      </c>
      <c r="E5" s="20">
        <v>69</v>
      </c>
      <c r="F5" s="20">
        <v>0</v>
      </c>
      <c r="G5" s="20">
        <v>0</v>
      </c>
      <c r="H5" s="20">
        <v>0</v>
      </c>
      <c r="I5" s="20">
        <v>0</v>
      </c>
      <c r="J5" s="20">
        <v>9</v>
      </c>
      <c r="K5" s="27">
        <v>38</v>
      </c>
      <c r="L5" s="20">
        <v>40</v>
      </c>
      <c r="M5" s="20">
        <v>0</v>
      </c>
      <c r="N5" s="20">
        <v>69</v>
      </c>
      <c r="O5" s="20">
        <v>0</v>
      </c>
      <c r="P5" s="20">
        <v>0</v>
      </c>
      <c r="Q5" s="20">
        <v>0</v>
      </c>
      <c r="R5" s="20">
        <v>0</v>
      </c>
      <c r="S5" s="26">
        <v>9</v>
      </c>
      <c r="T5" s="20">
        <f t="shared" ref="T5:T22" si="8">B5-K5</f>
        <v>0</v>
      </c>
      <c r="U5" s="20">
        <f t="shared" ref="U5:U22" si="9">C5-L5</f>
        <v>0</v>
      </c>
      <c r="V5" s="20">
        <f t="shared" ref="V5:V22" si="10">D5-M5</f>
        <v>0</v>
      </c>
      <c r="W5" s="20">
        <f t="shared" ref="W5:W22" si="11">E5-N5</f>
        <v>0</v>
      </c>
      <c r="X5" s="20">
        <f t="shared" ref="X5:X22" si="12">F5-O5</f>
        <v>0</v>
      </c>
      <c r="Y5" s="20">
        <f t="shared" ref="Y5:Y22" si="13">G5-P5</f>
        <v>0</v>
      </c>
      <c r="Z5" s="20">
        <f t="shared" ref="Z5:Z22" si="14">H5-Q5</f>
        <v>0</v>
      </c>
      <c r="AA5" s="20">
        <f t="shared" ref="AA5:AA22" si="15">I5-R5</f>
        <v>0</v>
      </c>
      <c r="AB5" s="20">
        <f t="shared" ref="AB5:AB22" si="16">J5-S5</f>
        <v>0</v>
      </c>
      <c r="AC5" s="17" t="str">
        <f t="shared" ref="AC5:AC22" si="17">IF(AND(T5=0,AB5=0),"Ok","Issue")</f>
        <v>Ok</v>
      </c>
    </row>
    <row r="6" spans="1:29" s="67" customFormat="1" x14ac:dyDescent="0.3">
      <c r="A6" s="17" t="s">
        <v>48</v>
      </c>
      <c r="B6" s="20">
        <v>83</v>
      </c>
      <c r="C6" s="20">
        <v>100</v>
      </c>
      <c r="D6" s="20">
        <v>0</v>
      </c>
      <c r="E6" s="20">
        <v>115</v>
      </c>
      <c r="F6" s="20">
        <v>0</v>
      </c>
      <c r="G6" s="20">
        <v>0</v>
      </c>
      <c r="H6" s="20">
        <v>0</v>
      </c>
      <c r="I6" s="20">
        <v>0</v>
      </c>
      <c r="J6" s="26">
        <v>68</v>
      </c>
      <c r="K6" s="27">
        <v>83</v>
      </c>
      <c r="L6" s="20">
        <v>100</v>
      </c>
      <c r="M6" s="20">
        <v>0</v>
      </c>
      <c r="N6" s="20">
        <v>115</v>
      </c>
      <c r="O6" s="20">
        <v>0</v>
      </c>
      <c r="P6" s="20">
        <v>0</v>
      </c>
      <c r="Q6" s="20">
        <v>0</v>
      </c>
      <c r="R6" s="20">
        <v>0</v>
      </c>
      <c r="S6" s="26">
        <v>68</v>
      </c>
      <c r="T6" s="20">
        <f t="shared" si="8"/>
        <v>0</v>
      </c>
      <c r="U6" s="20">
        <f t="shared" si="9"/>
        <v>0</v>
      </c>
      <c r="V6" s="20">
        <f t="shared" si="10"/>
        <v>0</v>
      </c>
      <c r="W6" s="20">
        <f t="shared" si="11"/>
        <v>0</v>
      </c>
      <c r="X6" s="20">
        <f t="shared" si="12"/>
        <v>0</v>
      </c>
      <c r="Y6" s="20">
        <f t="shared" si="13"/>
        <v>0</v>
      </c>
      <c r="Z6" s="20">
        <f t="shared" si="14"/>
        <v>0</v>
      </c>
      <c r="AA6" s="20">
        <f t="shared" si="15"/>
        <v>0</v>
      </c>
      <c r="AB6" s="20">
        <f t="shared" si="16"/>
        <v>0</v>
      </c>
      <c r="AC6" s="17" t="str">
        <f t="shared" si="17"/>
        <v>Ok</v>
      </c>
    </row>
    <row r="7" spans="1:29" s="67" customFormat="1" x14ac:dyDescent="0.3">
      <c r="A7" s="17" t="s">
        <v>143</v>
      </c>
      <c r="B7" s="20">
        <v>16</v>
      </c>
      <c r="C7" s="20">
        <v>40</v>
      </c>
      <c r="D7" s="20">
        <v>0</v>
      </c>
      <c r="E7" s="20">
        <v>2</v>
      </c>
      <c r="F7" s="20">
        <v>0</v>
      </c>
      <c r="G7" s="20">
        <v>0</v>
      </c>
      <c r="H7" s="20">
        <v>0</v>
      </c>
      <c r="I7" s="20">
        <v>0</v>
      </c>
      <c r="J7" s="26">
        <v>54</v>
      </c>
      <c r="K7" s="27">
        <v>16</v>
      </c>
      <c r="L7" s="20">
        <v>40</v>
      </c>
      <c r="M7" s="20">
        <v>0</v>
      </c>
      <c r="N7" s="20">
        <v>2</v>
      </c>
      <c r="O7" s="20">
        <v>0</v>
      </c>
      <c r="P7" s="20">
        <v>0</v>
      </c>
      <c r="Q7" s="20">
        <v>0</v>
      </c>
      <c r="R7" s="20">
        <v>0</v>
      </c>
      <c r="S7" s="26">
        <v>54</v>
      </c>
      <c r="T7" s="20">
        <f t="shared" si="8"/>
        <v>0</v>
      </c>
      <c r="U7" s="20">
        <f t="shared" si="9"/>
        <v>0</v>
      </c>
      <c r="V7" s="20">
        <f t="shared" si="10"/>
        <v>0</v>
      </c>
      <c r="W7" s="20">
        <f t="shared" si="11"/>
        <v>0</v>
      </c>
      <c r="X7" s="20">
        <f t="shared" si="12"/>
        <v>0</v>
      </c>
      <c r="Y7" s="20">
        <f t="shared" si="13"/>
        <v>0</v>
      </c>
      <c r="Z7" s="20">
        <f t="shared" si="14"/>
        <v>0</v>
      </c>
      <c r="AA7" s="20">
        <f t="shared" si="15"/>
        <v>0</v>
      </c>
      <c r="AB7" s="20">
        <f t="shared" si="16"/>
        <v>0</v>
      </c>
      <c r="AC7" s="17" t="str">
        <f t="shared" si="17"/>
        <v>Ok</v>
      </c>
    </row>
    <row r="8" spans="1:29" s="67" customFormat="1" x14ac:dyDescent="0.3">
      <c r="A8" s="17" t="s">
        <v>144</v>
      </c>
      <c r="B8" s="20">
        <v>0</v>
      </c>
      <c r="C8" s="20">
        <v>50</v>
      </c>
      <c r="D8" s="20">
        <v>0</v>
      </c>
      <c r="E8" s="20">
        <v>20</v>
      </c>
      <c r="F8" s="20">
        <v>0</v>
      </c>
      <c r="G8" s="20">
        <v>0</v>
      </c>
      <c r="H8" s="20">
        <v>0</v>
      </c>
      <c r="I8" s="20">
        <v>0</v>
      </c>
      <c r="J8" s="26">
        <v>30</v>
      </c>
      <c r="K8" s="27">
        <v>0</v>
      </c>
      <c r="L8" s="20">
        <v>50</v>
      </c>
      <c r="M8" s="20">
        <v>0</v>
      </c>
      <c r="N8" s="20">
        <v>20</v>
      </c>
      <c r="O8" s="20">
        <v>0</v>
      </c>
      <c r="P8" s="20">
        <v>0</v>
      </c>
      <c r="Q8" s="20">
        <v>0</v>
      </c>
      <c r="R8" s="20">
        <v>0</v>
      </c>
      <c r="S8" s="26">
        <v>30</v>
      </c>
      <c r="T8" s="20">
        <f t="shared" si="8"/>
        <v>0</v>
      </c>
      <c r="U8" s="20">
        <f t="shared" si="9"/>
        <v>0</v>
      </c>
      <c r="V8" s="20">
        <f t="shared" si="10"/>
        <v>0</v>
      </c>
      <c r="W8" s="20">
        <f t="shared" si="11"/>
        <v>0</v>
      </c>
      <c r="X8" s="20">
        <f t="shared" si="12"/>
        <v>0</v>
      </c>
      <c r="Y8" s="20">
        <f t="shared" si="13"/>
        <v>0</v>
      </c>
      <c r="Z8" s="20">
        <f t="shared" si="14"/>
        <v>0</v>
      </c>
      <c r="AA8" s="20">
        <f t="shared" si="15"/>
        <v>0</v>
      </c>
      <c r="AB8" s="20">
        <f t="shared" si="16"/>
        <v>0</v>
      </c>
      <c r="AC8" s="17" t="str">
        <f t="shared" si="17"/>
        <v>Ok</v>
      </c>
    </row>
    <row r="9" spans="1:29" s="67" customFormat="1" x14ac:dyDescent="0.3">
      <c r="A9" s="17" t="s">
        <v>146</v>
      </c>
      <c r="B9" s="20">
        <v>246</v>
      </c>
      <c r="C9" s="20">
        <v>40</v>
      </c>
      <c r="D9" s="20">
        <v>0</v>
      </c>
      <c r="E9" s="20">
        <v>244</v>
      </c>
      <c r="F9" s="20">
        <v>0</v>
      </c>
      <c r="G9" s="20">
        <v>0</v>
      </c>
      <c r="H9" s="20">
        <v>0</v>
      </c>
      <c r="I9" s="20">
        <v>0</v>
      </c>
      <c r="J9" s="26">
        <v>42</v>
      </c>
      <c r="K9" s="27">
        <v>246</v>
      </c>
      <c r="L9" s="20">
        <v>40</v>
      </c>
      <c r="M9" s="20">
        <v>0</v>
      </c>
      <c r="N9" s="20">
        <v>244</v>
      </c>
      <c r="O9" s="20">
        <v>0</v>
      </c>
      <c r="P9" s="20">
        <v>0</v>
      </c>
      <c r="Q9" s="20">
        <v>0</v>
      </c>
      <c r="R9" s="20">
        <v>0</v>
      </c>
      <c r="S9" s="26">
        <v>42</v>
      </c>
      <c r="T9" s="20">
        <f t="shared" si="8"/>
        <v>0</v>
      </c>
      <c r="U9" s="20">
        <f t="shared" si="9"/>
        <v>0</v>
      </c>
      <c r="V9" s="20">
        <f t="shared" si="10"/>
        <v>0</v>
      </c>
      <c r="W9" s="20">
        <f t="shared" si="11"/>
        <v>0</v>
      </c>
      <c r="X9" s="20">
        <f t="shared" si="12"/>
        <v>0</v>
      </c>
      <c r="Y9" s="20">
        <f t="shared" si="13"/>
        <v>0</v>
      </c>
      <c r="Z9" s="20">
        <f t="shared" si="14"/>
        <v>0</v>
      </c>
      <c r="AA9" s="20">
        <f t="shared" si="15"/>
        <v>0</v>
      </c>
      <c r="AB9" s="20">
        <f t="shared" si="16"/>
        <v>0</v>
      </c>
      <c r="AC9" s="17" t="str">
        <f t="shared" si="17"/>
        <v>Ok</v>
      </c>
    </row>
    <row r="10" spans="1:29" s="67" customFormat="1" x14ac:dyDescent="0.3">
      <c r="A10" s="17" t="s">
        <v>145</v>
      </c>
      <c r="B10" s="20">
        <v>344</v>
      </c>
      <c r="C10" s="20">
        <v>480</v>
      </c>
      <c r="D10" s="20">
        <v>0</v>
      </c>
      <c r="E10" s="20">
        <v>635</v>
      </c>
      <c r="F10" s="20">
        <v>0</v>
      </c>
      <c r="G10" s="20">
        <v>0</v>
      </c>
      <c r="H10" s="20">
        <v>0</v>
      </c>
      <c r="I10" s="20">
        <v>0</v>
      </c>
      <c r="J10" s="26">
        <v>189</v>
      </c>
      <c r="K10" s="27">
        <v>344</v>
      </c>
      <c r="L10" s="20">
        <v>480</v>
      </c>
      <c r="M10" s="20">
        <v>0</v>
      </c>
      <c r="N10" s="20">
        <v>635</v>
      </c>
      <c r="O10" s="20">
        <v>0</v>
      </c>
      <c r="P10" s="20">
        <v>0</v>
      </c>
      <c r="Q10" s="20">
        <v>0</v>
      </c>
      <c r="R10" s="20">
        <v>0</v>
      </c>
      <c r="S10" s="26">
        <v>189</v>
      </c>
      <c r="T10" s="20">
        <f t="shared" si="8"/>
        <v>0</v>
      </c>
      <c r="U10" s="20">
        <f t="shared" si="9"/>
        <v>0</v>
      </c>
      <c r="V10" s="20">
        <f t="shared" si="10"/>
        <v>0</v>
      </c>
      <c r="W10" s="20">
        <f t="shared" si="11"/>
        <v>0</v>
      </c>
      <c r="X10" s="20">
        <f t="shared" si="12"/>
        <v>0</v>
      </c>
      <c r="Y10" s="20">
        <f t="shared" si="13"/>
        <v>0</v>
      </c>
      <c r="Z10" s="20">
        <f t="shared" si="14"/>
        <v>0</v>
      </c>
      <c r="AA10" s="20">
        <f t="shared" si="15"/>
        <v>0</v>
      </c>
      <c r="AB10" s="20">
        <f t="shared" si="16"/>
        <v>0</v>
      </c>
      <c r="AC10" s="17" t="str">
        <f t="shared" si="17"/>
        <v>Ok</v>
      </c>
    </row>
    <row r="11" spans="1:29" s="67" customFormat="1" x14ac:dyDescent="0.3">
      <c r="A11" s="17" t="s">
        <v>45</v>
      </c>
      <c r="B11" s="20">
        <v>45</v>
      </c>
      <c r="C11" s="20">
        <v>420</v>
      </c>
      <c r="D11" s="20">
        <v>0</v>
      </c>
      <c r="E11" s="20">
        <v>447</v>
      </c>
      <c r="F11" s="20">
        <v>0</v>
      </c>
      <c r="G11" s="20">
        <v>0</v>
      </c>
      <c r="H11" s="20">
        <v>0</v>
      </c>
      <c r="I11" s="20">
        <v>0</v>
      </c>
      <c r="J11" s="26">
        <v>18</v>
      </c>
      <c r="K11" s="27">
        <v>45</v>
      </c>
      <c r="L11" s="20">
        <v>420</v>
      </c>
      <c r="M11" s="20">
        <v>0</v>
      </c>
      <c r="N11" s="20">
        <v>447</v>
      </c>
      <c r="O11" s="20">
        <v>0</v>
      </c>
      <c r="P11" s="20">
        <v>0</v>
      </c>
      <c r="Q11" s="20">
        <v>0</v>
      </c>
      <c r="R11" s="20">
        <v>0</v>
      </c>
      <c r="S11" s="26">
        <v>18</v>
      </c>
      <c r="T11" s="20">
        <f t="shared" si="8"/>
        <v>0</v>
      </c>
      <c r="U11" s="20">
        <f t="shared" si="9"/>
        <v>0</v>
      </c>
      <c r="V11" s="20">
        <f t="shared" si="10"/>
        <v>0</v>
      </c>
      <c r="W11" s="20">
        <f t="shared" si="11"/>
        <v>0</v>
      </c>
      <c r="X11" s="20">
        <f t="shared" si="12"/>
        <v>0</v>
      </c>
      <c r="Y11" s="20">
        <f t="shared" si="13"/>
        <v>0</v>
      </c>
      <c r="Z11" s="20">
        <f t="shared" si="14"/>
        <v>0</v>
      </c>
      <c r="AA11" s="20">
        <f t="shared" si="15"/>
        <v>0</v>
      </c>
      <c r="AB11" s="20">
        <f t="shared" si="16"/>
        <v>0</v>
      </c>
      <c r="AC11" s="17" t="str">
        <f t="shared" si="17"/>
        <v>Ok</v>
      </c>
    </row>
    <row r="12" spans="1:29" s="67" customFormat="1" x14ac:dyDescent="0.3">
      <c r="A12" s="17" t="s">
        <v>147</v>
      </c>
      <c r="B12" s="20">
        <v>120</v>
      </c>
      <c r="C12" s="20">
        <v>700</v>
      </c>
      <c r="D12" s="20">
        <v>0</v>
      </c>
      <c r="E12" s="20">
        <v>802</v>
      </c>
      <c r="F12" s="20">
        <v>0</v>
      </c>
      <c r="G12" s="20">
        <v>0</v>
      </c>
      <c r="H12" s="20">
        <v>0</v>
      </c>
      <c r="I12" s="20">
        <v>0</v>
      </c>
      <c r="J12" s="26">
        <v>18</v>
      </c>
      <c r="K12" s="27">
        <v>120</v>
      </c>
      <c r="L12" s="20">
        <v>700</v>
      </c>
      <c r="M12" s="20">
        <v>0</v>
      </c>
      <c r="N12" s="20">
        <v>802</v>
      </c>
      <c r="O12" s="20">
        <v>0</v>
      </c>
      <c r="P12" s="20">
        <v>0</v>
      </c>
      <c r="Q12" s="20">
        <v>0</v>
      </c>
      <c r="R12" s="20">
        <v>0</v>
      </c>
      <c r="S12" s="26">
        <v>18</v>
      </c>
      <c r="T12" s="20">
        <f t="shared" si="8"/>
        <v>0</v>
      </c>
      <c r="U12" s="20">
        <f t="shared" si="9"/>
        <v>0</v>
      </c>
      <c r="V12" s="20">
        <f t="shared" si="10"/>
        <v>0</v>
      </c>
      <c r="W12" s="20">
        <f t="shared" si="11"/>
        <v>0</v>
      </c>
      <c r="X12" s="20">
        <f t="shared" si="12"/>
        <v>0</v>
      </c>
      <c r="Y12" s="20">
        <f t="shared" si="13"/>
        <v>0</v>
      </c>
      <c r="Z12" s="20">
        <f t="shared" si="14"/>
        <v>0</v>
      </c>
      <c r="AA12" s="20">
        <f t="shared" si="15"/>
        <v>0</v>
      </c>
      <c r="AB12" s="20">
        <f t="shared" si="16"/>
        <v>0</v>
      </c>
      <c r="AC12" s="17" t="str">
        <f t="shared" si="17"/>
        <v>Ok</v>
      </c>
    </row>
    <row r="13" spans="1:29" s="67" customFormat="1" x14ac:dyDescent="0.3">
      <c r="A13" s="17" t="s">
        <v>31</v>
      </c>
      <c r="B13" s="20">
        <v>187</v>
      </c>
      <c r="C13" s="20">
        <v>1200</v>
      </c>
      <c r="D13" s="20">
        <v>0</v>
      </c>
      <c r="E13" s="20">
        <v>1227</v>
      </c>
      <c r="F13" s="20">
        <v>0</v>
      </c>
      <c r="G13" s="20">
        <v>0</v>
      </c>
      <c r="H13" s="20">
        <v>0</v>
      </c>
      <c r="I13" s="20">
        <v>0</v>
      </c>
      <c r="J13" s="26">
        <v>160</v>
      </c>
      <c r="K13" s="27">
        <v>187</v>
      </c>
      <c r="L13" s="20">
        <v>1200</v>
      </c>
      <c r="M13" s="20">
        <v>0</v>
      </c>
      <c r="N13" s="20">
        <v>1227</v>
      </c>
      <c r="O13" s="20">
        <v>0</v>
      </c>
      <c r="P13" s="20">
        <v>0</v>
      </c>
      <c r="Q13" s="20">
        <v>0</v>
      </c>
      <c r="R13" s="20">
        <v>0</v>
      </c>
      <c r="S13" s="26">
        <v>160</v>
      </c>
      <c r="T13" s="20">
        <f t="shared" si="8"/>
        <v>0</v>
      </c>
      <c r="U13" s="20">
        <f t="shared" si="9"/>
        <v>0</v>
      </c>
      <c r="V13" s="20">
        <f t="shared" si="10"/>
        <v>0</v>
      </c>
      <c r="W13" s="20">
        <f t="shared" si="11"/>
        <v>0</v>
      </c>
      <c r="X13" s="20">
        <f t="shared" si="12"/>
        <v>0</v>
      </c>
      <c r="Y13" s="20">
        <f t="shared" si="13"/>
        <v>0</v>
      </c>
      <c r="Z13" s="20">
        <f t="shared" si="14"/>
        <v>0</v>
      </c>
      <c r="AA13" s="20">
        <f t="shared" si="15"/>
        <v>0</v>
      </c>
      <c r="AB13" s="20">
        <f t="shared" si="16"/>
        <v>0</v>
      </c>
      <c r="AC13" s="17" t="str">
        <f t="shared" si="17"/>
        <v>Ok</v>
      </c>
    </row>
    <row r="14" spans="1:29" s="67" customFormat="1" x14ac:dyDescent="0.3">
      <c r="A14" s="17" t="s">
        <v>46</v>
      </c>
      <c r="B14" s="20">
        <v>195</v>
      </c>
      <c r="C14" s="20">
        <v>1750</v>
      </c>
      <c r="D14" s="20">
        <v>0</v>
      </c>
      <c r="E14" s="20">
        <v>1745</v>
      </c>
      <c r="F14" s="20">
        <v>0</v>
      </c>
      <c r="G14" s="20">
        <v>0</v>
      </c>
      <c r="H14" s="20">
        <v>0</v>
      </c>
      <c r="I14" s="20">
        <v>0</v>
      </c>
      <c r="J14" s="26">
        <v>200</v>
      </c>
      <c r="K14" s="27">
        <v>195</v>
      </c>
      <c r="L14" s="20">
        <v>1750</v>
      </c>
      <c r="M14" s="20">
        <v>0</v>
      </c>
      <c r="N14" s="20">
        <v>1745</v>
      </c>
      <c r="O14" s="20">
        <v>0</v>
      </c>
      <c r="P14" s="20">
        <v>0</v>
      </c>
      <c r="Q14" s="20">
        <v>0</v>
      </c>
      <c r="R14" s="20">
        <v>0</v>
      </c>
      <c r="S14" s="26">
        <v>200</v>
      </c>
      <c r="T14" s="20">
        <f t="shared" si="8"/>
        <v>0</v>
      </c>
      <c r="U14" s="20">
        <f t="shared" si="9"/>
        <v>0</v>
      </c>
      <c r="V14" s="20">
        <f t="shared" si="10"/>
        <v>0</v>
      </c>
      <c r="W14" s="20">
        <f t="shared" si="11"/>
        <v>0</v>
      </c>
      <c r="X14" s="20">
        <f t="shared" si="12"/>
        <v>0</v>
      </c>
      <c r="Y14" s="20">
        <f t="shared" si="13"/>
        <v>0</v>
      </c>
      <c r="Z14" s="20">
        <f t="shared" si="14"/>
        <v>0</v>
      </c>
      <c r="AA14" s="20">
        <f t="shared" si="15"/>
        <v>0</v>
      </c>
      <c r="AB14" s="20">
        <f t="shared" si="16"/>
        <v>0</v>
      </c>
      <c r="AC14" s="17" t="str">
        <f t="shared" si="17"/>
        <v>Ok</v>
      </c>
    </row>
    <row r="15" spans="1:29" s="67" customFormat="1" x14ac:dyDescent="0.3">
      <c r="A15" s="17" t="s">
        <v>88</v>
      </c>
      <c r="B15" s="20">
        <v>24</v>
      </c>
      <c r="C15" s="20">
        <v>1500</v>
      </c>
      <c r="D15" s="20">
        <v>405</v>
      </c>
      <c r="E15" s="20">
        <v>1104</v>
      </c>
      <c r="F15" s="20">
        <v>0</v>
      </c>
      <c r="G15" s="20">
        <v>0</v>
      </c>
      <c r="H15" s="20">
        <v>0</v>
      </c>
      <c r="I15" s="20">
        <v>0</v>
      </c>
      <c r="J15" s="26">
        <v>15</v>
      </c>
      <c r="K15" s="27">
        <v>24</v>
      </c>
      <c r="L15" s="20">
        <v>1095</v>
      </c>
      <c r="M15" s="20">
        <v>0</v>
      </c>
      <c r="N15" s="20">
        <v>1104</v>
      </c>
      <c r="O15" s="20">
        <v>0</v>
      </c>
      <c r="P15" s="20">
        <v>0</v>
      </c>
      <c r="Q15" s="20">
        <v>0</v>
      </c>
      <c r="R15" s="20">
        <v>0</v>
      </c>
      <c r="S15" s="26">
        <v>15</v>
      </c>
      <c r="T15" s="20">
        <f t="shared" si="8"/>
        <v>0</v>
      </c>
      <c r="U15" s="20">
        <f t="shared" si="9"/>
        <v>405</v>
      </c>
      <c r="V15" s="20">
        <f t="shared" si="10"/>
        <v>405</v>
      </c>
      <c r="W15" s="20">
        <f t="shared" si="11"/>
        <v>0</v>
      </c>
      <c r="X15" s="20">
        <f t="shared" si="12"/>
        <v>0</v>
      </c>
      <c r="Y15" s="20">
        <f t="shared" si="13"/>
        <v>0</v>
      </c>
      <c r="Z15" s="20">
        <f t="shared" si="14"/>
        <v>0</v>
      </c>
      <c r="AA15" s="20">
        <f t="shared" si="15"/>
        <v>0</v>
      </c>
      <c r="AB15" s="20">
        <f t="shared" si="16"/>
        <v>0</v>
      </c>
      <c r="AC15" s="17" t="str">
        <f t="shared" si="17"/>
        <v>Ok</v>
      </c>
    </row>
    <row r="16" spans="1:29" s="67" customFormat="1" x14ac:dyDescent="0.3">
      <c r="A16" s="17" t="s">
        <v>148</v>
      </c>
      <c r="B16" s="20">
        <v>90</v>
      </c>
      <c r="C16" s="20">
        <v>250</v>
      </c>
      <c r="D16" s="20">
        <v>0</v>
      </c>
      <c r="E16" s="20">
        <v>289</v>
      </c>
      <c r="F16" s="20">
        <v>0</v>
      </c>
      <c r="G16" s="20">
        <v>0</v>
      </c>
      <c r="H16" s="20">
        <v>0</v>
      </c>
      <c r="I16" s="20">
        <v>0</v>
      </c>
      <c r="J16" s="20">
        <v>51</v>
      </c>
      <c r="K16" s="27">
        <v>90</v>
      </c>
      <c r="L16" s="20">
        <v>250</v>
      </c>
      <c r="M16" s="20">
        <v>0</v>
      </c>
      <c r="N16" s="20">
        <v>289</v>
      </c>
      <c r="O16" s="20">
        <v>0</v>
      </c>
      <c r="P16" s="20">
        <v>0</v>
      </c>
      <c r="Q16" s="20">
        <v>0</v>
      </c>
      <c r="R16" s="20">
        <v>0</v>
      </c>
      <c r="S16" s="26">
        <v>51</v>
      </c>
      <c r="T16" s="20">
        <f t="shared" si="8"/>
        <v>0</v>
      </c>
      <c r="U16" s="20">
        <f t="shared" si="9"/>
        <v>0</v>
      </c>
      <c r="V16" s="20">
        <f t="shared" si="10"/>
        <v>0</v>
      </c>
      <c r="W16" s="20">
        <f t="shared" si="11"/>
        <v>0</v>
      </c>
      <c r="X16" s="20">
        <f t="shared" si="12"/>
        <v>0</v>
      </c>
      <c r="Y16" s="20">
        <f t="shared" si="13"/>
        <v>0</v>
      </c>
      <c r="Z16" s="20">
        <f t="shared" si="14"/>
        <v>0</v>
      </c>
      <c r="AA16" s="20">
        <f t="shared" si="15"/>
        <v>0</v>
      </c>
      <c r="AB16" s="20">
        <f t="shared" si="16"/>
        <v>0</v>
      </c>
      <c r="AC16" s="17" t="str">
        <f t="shared" si="17"/>
        <v>Ok</v>
      </c>
    </row>
    <row r="17" spans="1:29" s="67" customFormat="1" x14ac:dyDescent="0.3">
      <c r="A17" s="17" t="s">
        <v>149</v>
      </c>
      <c r="B17" s="20">
        <v>-8</v>
      </c>
      <c r="C17" s="20">
        <v>40</v>
      </c>
      <c r="D17" s="20">
        <v>0</v>
      </c>
      <c r="E17" s="20">
        <v>20</v>
      </c>
      <c r="F17" s="20">
        <v>0</v>
      </c>
      <c r="G17" s="20">
        <v>0</v>
      </c>
      <c r="H17" s="20">
        <v>0</v>
      </c>
      <c r="I17" s="20">
        <v>0</v>
      </c>
      <c r="J17" s="26">
        <v>12</v>
      </c>
      <c r="K17" s="27">
        <v>-8</v>
      </c>
      <c r="L17" s="20">
        <v>40</v>
      </c>
      <c r="M17" s="20">
        <v>0</v>
      </c>
      <c r="N17" s="20">
        <v>20</v>
      </c>
      <c r="O17" s="20">
        <v>0</v>
      </c>
      <c r="P17" s="20">
        <v>0</v>
      </c>
      <c r="Q17" s="20">
        <v>0</v>
      </c>
      <c r="R17" s="20">
        <v>0</v>
      </c>
      <c r="S17" s="26">
        <v>12</v>
      </c>
      <c r="T17" s="20">
        <f t="shared" si="8"/>
        <v>0</v>
      </c>
      <c r="U17" s="20">
        <f t="shared" si="9"/>
        <v>0</v>
      </c>
      <c r="V17" s="20">
        <f t="shared" si="10"/>
        <v>0</v>
      </c>
      <c r="W17" s="20">
        <f t="shared" si="11"/>
        <v>0</v>
      </c>
      <c r="X17" s="20">
        <f t="shared" si="12"/>
        <v>0</v>
      </c>
      <c r="Y17" s="20">
        <f t="shared" si="13"/>
        <v>0</v>
      </c>
      <c r="Z17" s="20">
        <f t="shared" si="14"/>
        <v>0</v>
      </c>
      <c r="AA17" s="20">
        <f t="shared" si="15"/>
        <v>0</v>
      </c>
      <c r="AB17" s="20">
        <f t="shared" si="16"/>
        <v>0</v>
      </c>
      <c r="AC17" s="17" t="str">
        <f t="shared" si="17"/>
        <v>Ok</v>
      </c>
    </row>
    <row r="18" spans="1:29" s="67" customFormat="1" x14ac:dyDescent="0.3">
      <c r="A18" s="17" t="s">
        <v>151</v>
      </c>
      <c r="B18" s="20">
        <v>0</v>
      </c>
      <c r="C18" s="20">
        <v>100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100</v>
      </c>
      <c r="K18" s="27">
        <v>0</v>
      </c>
      <c r="L18" s="20">
        <v>100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100</v>
      </c>
      <c r="T18" s="20">
        <f t="shared" si="8"/>
        <v>0</v>
      </c>
      <c r="U18" s="20">
        <f t="shared" si="9"/>
        <v>0</v>
      </c>
      <c r="V18" s="20">
        <f t="shared" si="10"/>
        <v>0</v>
      </c>
      <c r="W18" s="20">
        <f t="shared" si="11"/>
        <v>0</v>
      </c>
      <c r="X18" s="20">
        <f t="shared" si="12"/>
        <v>0</v>
      </c>
      <c r="Y18" s="20">
        <f t="shared" si="13"/>
        <v>0</v>
      </c>
      <c r="Z18" s="20">
        <f t="shared" si="14"/>
        <v>0</v>
      </c>
      <c r="AA18" s="20">
        <f t="shared" si="15"/>
        <v>0</v>
      </c>
      <c r="AB18" s="20">
        <f t="shared" si="16"/>
        <v>0</v>
      </c>
      <c r="AC18" s="17" t="str">
        <f t="shared" si="17"/>
        <v>Ok</v>
      </c>
    </row>
    <row r="19" spans="1:29" s="67" customFormat="1" x14ac:dyDescent="0.3">
      <c r="A19" s="17" t="s">
        <v>150</v>
      </c>
      <c r="B19" s="20">
        <v>0</v>
      </c>
      <c r="C19" s="20">
        <v>50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50</v>
      </c>
      <c r="K19" s="27">
        <v>0</v>
      </c>
      <c r="L19" s="20">
        <v>50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50</v>
      </c>
      <c r="T19" s="20">
        <f t="shared" si="8"/>
        <v>0</v>
      </c>
      <c r="U19" s="20">
        <f t="shared" si="9"/>
        <v>0</v>
      </c>
      <c r="V19" s="20">
        <f t="shared" si="10"/>
        <v>0</v>
      </c>
      <c r="W19" s="20">
        <f t="shared" si="11"/>
        <v>0</v>
      </c>
      <c r="X19" s="20">
        <f t="shared" si="12"/>
        <v>0</v>
      </c>
      <c r="Y19" s="20">
        <f t="shared" si="13"/>
        <v>0</v>
      </c>
      <c r="Z19" s="20">
        <f t="shared" si="14"/>
        <v>0</v>
      </c>
      <c r="AA19" s="20">
        <f t="shared" si="15"/>
        <v>0</v>
      </c>
      <c r="AB19" s="20">
        <f t="shared" si="16"/>
        <v>0</v>
      </c>
      <c r="AC19" s="17" t="str">
        <f t="shared" si="17"/>
        <v>Ok</v>
      </c>
    </row>
    <row r="20" spans="1:29" s="67" customFormat="1" x14ac:dyDescent="0.3">
      <c r="A20" s="17" t="s">
        <v>152</v>
      </c>
      <c r="B20" s="20">
        <v>583</v>
      </c>
      <c r="C20" s="20">
        <v>2000</v>
      </c>
      <c r="D20" s="20">
        <v>0</v>
      </c>
      <c r="E20" s="20">
        <v>2103</v>
      </c>
      <c r="F20" s="20">
        <v>0</v>
      </c>
      <c r="G20" s="20">
        <v>0</v>
      </c>
      <c r="H20" s="20">
        <v>0</v>
      </c>
      <c r="I20" s="20">
        <v>0</v>
      </c>
      <c r="J20" s="26">
        <v>480</v>
      </c>
      <c r="K20" s="27">
        <v>583</v>
      </c>
      <c r="L20" s="20">
        <v>2000</v>
      </c>
      <c r="M20" s="20">
        <v>0</v>
      </c>
      <c r="N20" s="20">
        <v>2103</v>
      </c>
      <c r="O20" s="20">
        <v>0</v>
      </c>
      <c r="P20" s="20">
        <v>0</v>
      </c>
      <c r="Q20" s="20">
        <v>0</v>
      </c>
      <c r="R20" s="20">
        <v>0</v>
      </c>
      <c r="S20" s="26">
        <v>480</v>
      </c>
      <c r="T20" s="20">
        <f t="shared" si="8"/>
        <v>0</v>
      </c>
      <c r="U20" s="20">
        <f t="shared" si="9"/>
        <v>0</v>
      </c>
      <c r="V20" s="20">
        <f t="shared" si="10"/>
        <v>0</v>
      </c>
      <c r="W20" s="20">
        <f t="shared" si="11"/>
        <v>0</v>
      </c>
      <c r="X20" s="20">
        <f t="shared" si="12"/>
        <v>0</v>
      </c>
      <c r="Y20" s="20">
        <f t="shared" si="13"/>
        <v>0</v>
      </c>
      <c r="Z20" s="20">
        <f t="shared" si="14"/>
        <v>0</v>
      </c>
      <c r="AA20" s="20">
        <f t="shared" si="15"/>
        <v>0</v>
      </c>
      <c r="AB20" s="20">
        <f t="shared" si="16"/>
        <v>0</v>
      </c>
      <c r="AC20" s="17" t="str">
        <f t="shared" si="17"/>
        <v>Ok</v>
      </c>
    </row>
    <row r="21" spans="1:29" s="67" customFormat="1" x14ac:dyDescent="0.3">
      <c r="A21" s="17" t="s">
        <v>174</v>
      </c>
      <c r="B21" s="20">
        <v>53</v>
      </c>
      <c r="C21" s="20">
        <v>140</v>
      </c>
      <c r="D21" s="20">
        <v>20</v>
      </c>
      <c r="E21" s="20">
        <v>122</v>
      </c>
      <c r="F21" s="20">
        <v>0</v>
      </c>
      <c r="G21" s="20">
        <v>0</v>
      </c>
      <c r="H21" s="20">
        <v>0</v>
      </c>
      <c r="I21" s="20">
        <v>0</v>
      </c>
      <c r="J21" s="26">
        <v>51</v>
      </c>
      <c r="K21" s="27">
        <v>53</v>
      </c>
      <c r="L21" s="20">
        <v>120</v>
      </c>
      <c r="M21" s="20">
        <v>0</v>
      </c>
      <c r="N21" s="20">
        <v>122</v>
      </c>
      <c r="O21" s="20">
        <v>0</v>
      </c>
      <c r="P21" s="20">
        <v>0</v>
      </c>
      <c r="Q21" s="20">
        <v>0</v>
      </c>
      <c r="R21" s="20">
        <v>0</v>
      </c>
      <c r="S21" s="26">
        <v>51</v>
      </c>
      <c r="T21" s="20">
        <f t="shared" si="8"/>
        <v>0</v>
      </c>
      <c r="U21" s="20">
        <f t="shared" si="9"/>
        <v>20</v>
      </c>
      <c r="V21" s="20">
        <f t="shared" si="10"/>
        <v>20</v>
      </c>
      <c r="W21" s="20">
        <f t="shared" si="11"/>
        <v>0</v>
      </c>
      <c r="X21" s="20">
        <f t="shared" si="12"/>
        <v>0</v>
      </c>
      <c r="Y21" s="20">
        <f t="shared" si="13"/>
        <v>0</v>
      </c>
      <c r="Z21" s="20">
        <f t="shared" si="14"/>
        <v>0</v>
      </c>
      <c r="AA21" s="20">
        <f t="shared" si="15"/>
        <v>0</v>
      </c>
      <c r="AB21" s="20">
        <f t="shared" si="16"/>
        <v>0</v>
      </c>
      <c r="AC21" s="17" t="str">
        <f t="shared" si="17"/>
        <v>Ok</v>
      </c>
    </row>
    <row r="22" spans="1:29" s="67" customFormat="1" x14ac:dyDescent="0.3">
      <c r="A22" s="17" t="s">
        <v>153</v>
      </c>
      <c r="B22" s="20">
        <v>141</v>
      </c>
      <c r="C22" s="20">
        <v>480</v>
      </c>
      <c r="D22" s="20">
        <v>40</v>
      </c>
      <c r="E22" s="20">
        <v>516</v>
      </c>
      <c r="F22" s="20">
        <v>0</v>
      </c>
      <c r="G22" s="20">
        <v>0</v>
      </c>
      <c r="H22" s="20">
        <v>0</v>
      </c>
      <c r="I22" s="20">
        <v>0</v>
      </c>
      <c r="J22" s="26">
        <v>65</v>
      </c>
      <c r="K22" s="27">
        <v>141</v>
      </c>
      <c r="L22" s="20">
        <v>440</v>
      </c>
      <c r="M22" s="20">
        <v>0</v>
      </c>
      <c r="N22" s="20">
        <v>516</v>
      </c>
      <c r="O22" s="20">
        <v>0</v>
      </c>
      <c r="P22" s="20">
        <v>0</v>
      </c>
      <c r="Q22" s="20">
        <v>0</v>
      </c>
      <c r="R22" s="20">
        <v>0</v>
      </c>
      <c r="S22" s="26">
        <v>65</v>
      </c>
      <c r="T22" s="20">
        <f t="shared" si="8"/>
        <v>0</v>
      </c>
      <c r="U22" s="20">
        <f t="shared" si="9"/>
        <v>40</v>
      </c>
      <c r="V22" s="20">
        <f t="shared" si="10"/>
        <v>40</v>
      </c>
      <c r="W22" s="20">
        <f t="shared" si="11"/>
        <v>0</v>
      </c>
      <c r="X22" s="20">
        <f t="shared" si="12"/>
        <v>0</v>
      </c>
      <c r="Y22" s="20">
        <f t="shared" si="13"/>
        <v>0</v>
      </c>
      <c r="Z22" s="20">
        <f t="shared" si="14"/>
        <v>0</v>
      </c>
      <c r="AA22" s="20">
        <f t="shared" si="15"/>
        <v>0</v>
      </c>
      <c r="AB22" s="20">
        <f t="shared" si="16"/>
        <v>0</v>
      </c>
      <c r="AC22" s="17" t="str">
        <f t="shared" si="17"/>
        <v>Ok</v>
      </c>
    </row>
    <row r="23" spans="1:29" s="67" customFormat="1" x14ac:dyDescent="0.3">
      <c r="A23" s="17" t="s">
        <v>154</v>
      </c>
      <c r="B23" s="20">
        <v>0</v>
      </c>
      <c r="C23" s="20">
        <v>150</v>
      </c>
      <c r="D23" s="20">
        <v>0</v>
      </c>
      <c r="E23" s="20">
        <v>85</v>
      </c>
      <c r="F23" s="20">
        <v>0</v>
      </c>
      <c r="G23" s="20">
        <v>0</v>
      </c>
      <c r="H23" s="20">
        <v>0</v>
      </c>
      <c r="I23" s="20">
        <v>0</v>
      </c>
      <c r="J23" s="20">
        <v>65</v>
      </c>
      <c r="K23" s="27">
        <v>0</v>
      </c>
      <c r="L23" s="20">
        <v>150</v>
      </c>
      <c r="M23" s="20">
        <v>0</v>
      </c>
      <c r="N23" s="20">
        <v>85</v>
      </c>
      <c r="O23" s="20">
        <v>0</v>
      </c>
      <c r="P23" s="20">
        <v>0</v>
      </c>
      <c r="Q23" s="20">
        <v>0</v>
      </c>
      <c r="R23" s="20">
        <v>0</v>
      </c>
      <c r="S23" s="26">
        <v>65</v>
      </c>
      <c r="T23" s="20">
        <f t="shared" ref="T23:T40" si="18">B23-K23</f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ref="AC23:AC40" si="19">IF(AND(T23=0,AB23=0),"Ok","Issue")</f>
        <v>Ok</v>
      </c>
    </row>
    <row r="24" spans="1:29" s="67" customFormat="1" x14ac:dyDescent="0.3">
      <c r="A24" s="17" t="s">
        <v>52</v>
      </c>
      <c r="B24" s="20">
        <v>75</v>
      </c>
      <c r="C24" s="20">
        <v>300</v>
      </c>
      <c r="D24" s="20">
        <v>0</v>
      </c>
      <c r="E24" s="20">
        <v>275</v>
      </c>
      <c r="F24" s="20">
        <v>0</v>
      </c>
      <c r="G24" s="20">
        <v>0</v>
      </c>
      <c r="H24" s="20">
        <v>0</v>
      </c>
      <c r="I24" s="20">
        <v>0</v>
      </c>
      <c r="J24" s="26">
        <v>100</v>
      </c>
      <c r="K24" s="27">
        <v>75</v>
      </c>
      <c r="L24" s="20">
        <v>300</v>
      </c>
      <c r="M24" s="20">
        <v>0</v>
      </c>
      <c r="N24" s="20">
        <v>275</v>
      </c>
      <c r="O24" s="20">
        <v>0</v>
      </c>
      <c r="P24" s="20">
        <v>0</v>
      </c>
      <c r="Q24" s="20">
        <v>0</v>
      </c>
      <c r="R24" s="20">
        <v>0</v>
      </c>
      <c r="S24" s="26">
        <v>100</v>
      </c>
      <c r="T24" s="20">
        <f t="shared" si="1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19"/>
        <v>Ok</v>
      </c>
    </row>
    <row r="25" spans="1:29" s="67" customFormat="1" x14ac:dyDescent="0.3">
      <c r="A25" s="17" t="s">
        <v>179</v>
      </c>
      <c r="B25" s="20">
        <v>0</v>
      </c>
      <c r="C25" s="20">
        <v>100</v>
      </c>
      <c r="D25" s="20">
        <v>0</v>
      </c>
      <c r="E25" s="20">
        <v>60</v>
      </c>
      <c r="F25" s="20">
        <v>0</v>
      </c>
      <c r="G25" s="20">
        <v>0</v>
      </c>
      <c r="H25" s="20">
        <v>0</v>
      </c>
      <c r="I25" s="20">
        <v>0</v>
      </c>
      <c r="J25" s="26">
        <v>40</v>
      </c>
      <c r="K25" s="27">
        <v>0</v>
      </c>
      <c r="L25" s="20">
        <v>100</v>
      </c>
      <c r="M25" s="20">
        <v>0</v>
      </c>
      <c r="N25" s="20">
        <v>60</v>
      </c>
      <c r="O25" s="20">
        <v>0</v>
      </c>
      <c r="P25" s="20">
        <v>0</v>
      </c>
      <c r="Q25" s="20">
        <v>0</v>
      </c>
      <c r="R25" s="20">
        <v>0</v>
      </c>
      <c r="S25" s="26">
        <v>40</v>
      </c>
      <c r="T25" s="20">
        <f t="shared" si="1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19"/>
        <v>Ok</v>
      </c>
    </row>
    <row r="26" spans="1:29" s="67" customFormat="1" x14ac:dyDescent="0.3">
      <c r="A26" s="17" t="s">
        <v>156</v>
      </c>
      <c r="B26" s="20">
        <v>0</v>
      </c>
      <c r="C26" s="20">
        <v>20</v>
      </c>
      <c r="D26" s="20">
        <v>0</v>
      </c>
      <c r="E26" s="20">
        <v>20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20</v>
      </c>
      <c r="M26" s="20">
        <v>0</v>
      </c>
      <c r="N26" s="20">
        <v>20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19"/>
        <v>Ok</v>
      </c>
    </row>
    <row r="27" spans="1:29" s="67" customFormat="1" x14ac:dyDescent="0.3">
      <c r="A27" s="17" t="s">
        <v>157</v>
      </c>
      <c r="B27" s="20">
        <v>0</v>
      </c>
      <c r="C27" s="20">
        <v>80</v>
      </c>
      <c r="D27" s="20">
        <v>0</v>
      </c>
      <c r="E27" s="20">
        <v>60</v>
      </c>
      <c r="F27" s="20">
        <v>0</v>
      </c>
      <c r="G27" s="20">
        <v>0</v>
      </c>
      <c r="H27" s="20">
        <v>0</v>
      </c>
      <c r="I27" s="20">
        <v>0</v>
      </c>
      <c r="J27" s="26">
        <v>20</v>
      </c>
      <c r="K27" s="27">
        <v>0</v>
      </c>
      <c r="L27" s="20">
        <v>80</v>
      </c>
      <c r="M27" s="20">
        <v>0</v>
      </c>
      <c r="N27" s="20">
        <v>60</v>
      </c>
      <c r="O27" s="20">
        <v>0</v>
      </c>
      <c r="P27" s="20">
        <v>0</v>
      </c>
      <c r="Q27" s="20">
        <v>0</v>
      </c>
      <c r="R27" s="20">
        <v>0</v>
      </c>
      <c r="S27" s="26">
        <v>20</v>
      </c>
      <c r="T27" s="20">
        <f t="shared" si="1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19"/>
        <v>Ok</v>
      </c>
    </row>
    <row r="28" spans="1:29" s="67" customFormat="1" x14ac:dyDescent="0.3">
      <c r="A28" s="17" t="s">
        <v>155</v>
      </c>
      <c r="B28" s="20">
        <v>90</v>
      </c>
      <c r="C28" s="20">
        <v>350</v>
      </c>
      <c r="D28" s="20">
        <v>0</v>
      </c>
      <c r="E28" s="20">
        <v>298</v>
      </c>
      <c r="F28" s="20">
        <v>0</v>
      </c>
      <c r="G28" s="20">
        <v>0</v>
      </c>
      <c r="H28" s="20">
        <v>0</v>
      </c>
      <c r="I28" s="20">
        <v>0</v>
      </c>
      <c r="J28" s="26">
        <v>142</v>
      </c>
      <c r="K28" s="27">
        <v>90</v>
      </c>
      <c r="L28" s="20">
        <v>350</v>
      </c>
      <c r="M28" s="20">
        <v>0</v>
      </c>
      <c r="N28" s="20">
        <v>298</v>
      </c>
      <c r="O28" s="20">
        <v>0</v>
      </c>
      <c r="P28" s="20">
        <v>0</v>
      </c>
      <c r="Q28" s="20">
        <v>0</v>
      </c>
      <c r="R28" s="20">
        <v>0</v>
      </c>
      <c r="S28" s="26">
        <v>142</v>
      </c>
      <c r="T28" s="20">
        <f t="shared" si="1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19"/>
        <v>Ok</v>
      </c>
    </row>
    <row r="29" spans="1:29" s="67" customFormat="1" x14ac:dyDescent="0.3">
      <c r="A29" s="17" t="s">
        <v>33</v>
      </c>
      <c r="B29" s="20">
        <v>10465</v>
      </c>
      <c r="C29" s="20">
        <v>12800</v>
      </c>
      <c r="D29" s="20">
        <v>0</v>
      </c>
      <c r="E29" s="20">
        <v>22810</v>
      </c>
      <c r="F29" s="20">
        <v>0</v>
      </c>
      <c r="G29" s="20">
        <v>0</v>
      </c>
      <c r="H29" s="20">
        <v>0</v>
      </c>
      <c r="I29" s="20">
        <v>0</v>
      </c>
      <c r="J29" s="26">
        <v>455</v>
      </c>
      <c r="K29" s="27">
        <v>10465</v>
      </c>
      <c r="L29" s="20">
        <v>12800</v>
      </c>
      <c r="M29" s="20">
        <v>0</v>
      </c>
      <c r="N29" s="20">
        <v>22810</v>
      </c>
      <c r="O29" s="20">
        <v>0</v>
      </c>
      <c r="P29" s="20">
        <v>0</v>
      </c>
      <c r="Q29" s="20">
        <v>0</v>
      </c>
      <c r="R29" s="20">
        <v>0</v>
      </c>
      <c r="S29" s="26">
        <v>455</v>
      </c>
      <c r="T29" s="20">
        <f t="shared" si="1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19"/>
        <v>Ok</v>
      </c>
    </row>
    <row r="30" spans="1:29" s="67" customFormat="1" x14ac:dyDescent="0.3">
      <c r="A30" s="17" t="s">
        <v>158</v>
      </c>
      <c r="B30" s="20">
        <v>29</v>
      </c>
      <c r="C30" s="20">
        <v>120</v>
      </c>
      <c r="D30" s="20">
        <v>0</v>
      </c>
      <c r="E30" s="20">
        <v>130</v>
      </c>
      <c r="F30" s="20">
        <v>0</v>
      </c>
      <c r="G30" s="20">
        <v>0</v>
      </c>
      <c r="H30" s="20">
        <v>0</v>
      </c>
      <c r="I30" s="20">
        <v>0</v>
      </c>
      <c r="J30" s="26">
        <v>19</v>
      </c>
      <c r="K30" s="27">
        <v>29</v>
      </c>
      <c r="L30" s="20">
        <v>120</v>
      </c>
      <c r="M30" s="20">
        <v>0</v>
      </c>
      <c r="N30" s="20">
        <v>130</v>
      </c>
      <c r="O30" s="20">
        <v>0</v>
      </c>
      <c r="P30" s="20">
        <v>0</v>
      </c>
      <c r="Q30" s="20">
        <v>0</v>
      </c>
      <c r="R30" s="20">
        <v>0</v>
      </c>
      <c r="S30" s="26">
        <v>19</v>
      </c>
      <c r="T30" s="20">
        <f t="shared" si="1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19"/>
        <v>Ok</v>
      </c>
    </row>
    <row r="31" spans="1:29" s="67" customFormat="1" x14ac:dyDescent="0.3">
      <c r="A31" s="17" t="s">
        <v>159</v>
      </c>
      <c r="B31" s="20">
        <v>0</v>
      </c>
      <c r="C31" s="20">
        <v>20</v>
      </c>
      <c r="D31" s="20">
        <v>0</v>
      </c>
      <c r="E31" s="20">
        <v>20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20</v>
      </c>
      <c r="M31" s="20">
        <v>0</v>
      </c>
      <c r="N31" s="20">
        <v>20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19"/>
        <v>Ok</v>
      </c>
    </row>
    <row r="32" spans="1:29" s="67" customFormat="1" x14ac:dyDescent="0.3">
      <c r="A32" s="17" t="s">
        <v>47</v>
      </c>
      <c r="B32" s="20">
        <v>48</v>
      </c>
      <c r="C32" s="20">
        <v>40</v>
      </c>
      <c r="D32" s="20">
        <v>0</v>
      </c>
      <c r="E32" s="20">
        <v>88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48</v>
      </c>
      <c r="L32" s="20">
        <v>40</v>
      </c>
      <c r="M32" s="20">
        <v>0</v>
      </c>
      <c r="N32" s="20">
        <v>88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19"/>
        <v>Ok</v>
      </c>
    </row>
    <row r="33" spans="1:29" s="67" customFormat="1" x14ac:dyDescent="0.3">
      <c r="A33" s="17" t="s">
        <v>161</v>
      </c>
      <c r="B33" s="20">
        <v>25</v>
      </c>
      <c r="C33" s="20">
        <v>0</v>
      </c>
      <c r="D33" s="20">
        <v>0</v>
      </c>
      <c r="E33" s="20">
        <v>10</v>
      </c>
      <c r="F33" s="20">
        <v>0</v>
      </c>
      <c r="G33" s="20">
        <v>0</v>
      </c>
      <c r="H33" s="20">
        <v>0</v>
      </c>
      <c r="I33" s="20">
        <v>0</v>
      </c>
      <c r="J33" s="26">
        <v>15</v>
      </c>
      <c r="K33" s="27">
        <v>25</v>
      </c>
      <c r="L33" s="20">
        <v>0</v>
      </c>
      <c r="M33" s="20">
        <v>0</v>
      </c>
      <c r="N33" s="20">
        <v>10</v>
      </c>
      <c r="O33" s="20">
        <v>0</v>
      </c>
      <c r="P33" s="20">
        <v>0</v>
      </c>
      <c r="Q33" s="20">
        <v>0</v>
      </c>
      <c r="R33" s="20">
        <v>0</v>
      </c>
      <c r="S33" s="26">
        <v>15</v>
      </c>
      <c r="T33" s="20">
        <f t="shared" si="1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19"/>
        <v>Ok</v>
      </c>
    </row>
    <row r="34" spans="1:29" s="67" customFormat="1" x14ac:dyDescent="0.3">
      <c r="A34" s="17" t="s">
        <v>160</v>
      </c>
      <c r="B34" s="20">
        <v>24</v>
      </c>
      <c r="C34" s="20">
        <v>0</v>
      </c>
      <c r="D34" s="20">
        <v>0</v>
      </c>
      <c r="E34" s="20">
        <v>19</v>
      </c>
      <c r="F34" s="20">
        <v>0</v>
      </c>
      <c r="G34" s="20">
        <v>0</v>
      </c>
      <c r="H34" s="20">
        <v>0</v>
      </c>
      <c r="I34" s="20">
        <v>0</v>
      </c>
      <c r="J34" s="20">
        <v>5</v>
      </c>
      <c r="K34" s="27">
        <v>24</v>
      </c>
      <c r="L34" s="20">
        <v>0</v>
      </c>
      <c r="M34" s="20">
        <v>0</v>
      </c>
      <c r="N34" s="20">
        <v>19</v>
      </c>
      <c r="O34" s="20">
        <v>0</v>
      </c>
      <c r="P34" s="20">
        <v>0</v>
      </c>
      <c r="Q34" s="20">
        <v>0</v>
      </c>
      <c r="R34" s="20">
        <v>0</v>
      </c>
      <c r="S34" s="26">
        <v>5</v>
      </c>
      <c r="T34" s="20">
        <f t="shared" si="1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19"/>
        <v>Ok</v>
      </c>
    </row>
    <row r="35" spans="1:29" s="67" customFormat="1" x14ac:dyDescent="0.3">
      <c r="A35" s="17" t="s">
        <v>180</v>
      </c>
      <c r="B35" s="20">
        <v>0</v>
      </c>
      <c r="C35" s="20">
        <v>300</v>
      </c>
      <c r="D35" s="20">
        <v>0</v>
      </c>
      <c r="E35" s="20">
        <v>250</v>
      </c>
      <c r="F35" s="20">
        <v>0</v>
      </c>
      <c r="G35" s="20">
        <v>0</v>
      </c>
      <c r="H35" s="20">
        <v>0</v>
      </c>
      <c r="I35" s="20">
        <v>0</v>
      </c>
      <c r="J35" s="26">
        <v>50</v>
      </c>
      <c r="K35" s="27">
        <v>0</v>
      </c>
      <c r="L35" s="20">
        <v>300</v>
      </c>
      <c r="M35" s="20">
        <v>0</v>
      </c>
      <c r="N35" s="20">
        <v>250</v>
      </c>
      <c r="O35" s="20">
        <v>0</v>
      </c>
      <c r="P35" s="20">
        <v>0</v>
      </c>
      <c r="Q35" s="20">
        <v>0</v>
      </c>
      <c r="R35" s="20">
        <v>0</v>
      </c>
      <c r="S35" s="26">
        <v>50</v>
      </c>
      <c r="T35" s="20">
        <f t="shared" si="1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19"/>
        <v>Ok</v>
      </c>
    </row>
    <row r="36" spans="1:29" s="67" customFormat="1" x14ac:dyDescent="0.3">
      <c r="A36" s="17" t="s">
        <v>175</v>
      </c>
      <c r="B36" s="20">
        <v>101</v>
      </c>
      <c r="C36" s="20">
        <v>40</v>
      </c>
      <c r="D36" s="20">
        <v>0</v>
      </c>
      <c r="E36" s="20">
        <v>71</v>
      </c>
      <c r="F36" s="20">
        <v>0</v>
      </c>
      <c r="G36" s="20">
        <v>0</v>
      </c>
      <c r="H36" s="20">
        <v>0</v>
      </c>
      <c r="I36" s="20">
        <v>0</v>
      </c>
      <c r="J36" s="26">
        <v>70</v>
      </c>
      <c r="K36" s="27">
        <v>101</v>
      </c>
      <c r="L36" s="20">
        <v>40</v>
      </c>
      <c r="M36" s="20">
        <v>0</v>
      </c>
      <c r="N36" s="20">
        <v>71</v>
      </c>
      <c r="O36" s="20">
        <v>0</v>
      </c>
      <c r="P36" s="20">
        <v>0</v>
      </c>
      <c r="Q36" s="20">
        <v>0</v>
      </c>
      <c r="R36" s="20">
        <v>0</v>
      </c>
      <c r="S36" s="26">
        <v>70</v>
      </c>
      <c r="T36" s="20">
        <f t="shared" si="1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19"/>
        <v>Ok</v>
      </c>
    </row>
    <row r="37" spans="1:29" s="67" customFormat="1" x14ac:dyDescent="0.3">
      <c r="A37" s="17" t="s">
        <v>53</v>
      </c>
      <c r="B37" s="20">
        <v>212</v>
      </c>
      <c r="C37" s="20">
        <v>500</v>
      </c>
      <c r="D37" s="20">
        <v>0</v>
      </c>
      <c r="E37" s="20">
        <v>512</v>
      </c>
      <c r="F37" s="20">
        <v>0</v>
      </c>
      <c r="G37" s="20">
        <v>0</v>
      </c>
      <c r="H37" s="20">
        <v>0</v>
      </c>
      <c r="I37" s="20">
        <v>0</v>
      </c>
      <c r="J37" s="26">
        <v>200</v>
      </c>
      <c r="K37" s="27">
        <v>212</v>
      </c>
      <c r="L37" s="20">
        <v>500</v>
      </c>
      <c r="M37" s="20">
        <v>0</v>
      </c>
      <c r="N37" s="20">
        <v>512</v>
      </c>
      <c r="O37" s="20">
        <v>0</v>
      </c>
      <c r="P37" s="20">
        <v>0</v>
      </c>
      <c r="Q37" s="20">
        <v>0</v>
      </c>
      <c r="R37" s="20">
        <v>0</v>
      </c>
      <c r="S37" s="26">
        <v>200</v>
      </c>
      <c r="T37" s="20">
        <f t="shared" si="1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19"/>
        <v>Ok</v>
      </c>
    </row>
    <row r="38" spans="1:29" s="67" customFormat="1" x14ac:dyDescent="0.3">
      <c r="A38" s="17" t="s">
        <v>162</v>
      </c>
      <c r="B38" s="20">
        <v>117</v>
      </c>
      <c r="C38" s="20">
        <v>200</v>
      </c>
      <c r="D38" s="20">
        <v>0</v>
      </c>
      <c r="E38" s="20">
        <v>217</v>
      </c>
      <c r="F38" s="20">
        <v>0</v>
      </c>
      <c r="G38" s="20">
        <v>0</v>
      </c>
      <c r="H38" s="20">
        <v>0</v>
      </c>
      <c r="I38" s="20">
        <v>0</v>
      </c>
      <c r="J38" s="26">
        <v>100</v>
      </c>
      <c r="K38" s="27">
        <v>117</v>
      </c>
      <c r="L38" s="20">
        <v>200</v>
      </c>
      <c r="M38" s="20">
        <v>0</v>
      </c>
      <c r="N38" s="20">
        <v>217</v>
      </c>
      <c r="O38" s="20">
        <v>0</v>
      </c>
      <c r="P38" s="20">
        <v>0</v>
      </c>
      <c r="Q38" s="20">
        <v>0</v>
      </c>
      <c r="R38" s="20">
        <v>0</v>
      </c>
      <c r="S38" s="26">
        <v>100</v>
      </c>
      <c r="T38" s="20">
        <f t="shared" si="1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19"/>
        <v>Ok</v>
      </c>
    </row>
    <row r="39" spans="1:29" s="67" customFormat="1" x14ac:dyDescent="0.3">
      <c r="A39" s="17" t="s">
        <v>181</v>
      </c>
      <c r="B39" s="20">
        <v>200</v>
      </c>
      <c r="C39" s="20">
        <v>120</v>
      </c>
      <c r="D39" s="20">
        <v>0</v>
      </c>
      <c r="E39" s="20">
        <v>169</v>
      </c>
      <c r="F39" s="20">
        <v>0</v>
      </c>
      <c r="G39" s="20">
        <v>0</v>
      </c>
      <c r="H39" s="20">
        <v>0</v>
      </c>
      <c r="I39" s="20">
        <v>0</v>
      </c>
      <c r="J39" s="26">
        <v>151</v>
      </c>
      <c r="K39" s="27">
        <v>200</v>
      </c>
      <c r="L39" s="20">
        <v>120</v>
      </c>
      <c r="M39" s="20">
        <v>0</v>
      </c>
      <c r="N39" s="20">
        <v>169</v>
      </c>
      <c r="O39" s="20">
        <v>0</v>
      </c>
      <c r="P39" s="20">
        <v>0</v>
      </c>
      <c r="Q39" s="20">
        <v>0</v>
      </c>
      <c r="R39" s="20">
        <v>0</v>
      </c>
      <c r="S39" s="26">
        <v>151</v>
      </c>
      <c r="T39" s="20">
        <f t="shared" si="1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19"/>
        <v>Ok</v>
      </c>
    </row>
    <row r="40" spans="1:29" s="67" customFormat="1" x14ac:dyDescent="0.3">
      <c r="A40" s="17" t="s">
        <v>163</v>
      </c>
      <c r="B40" s="20">
        <v>0</v>
      </c>
      <c r="C40" s="20">
        <v>300</v>
      </c>
      <c r="D40" s="20">
        <v>0</v>
      </c>
      <c r="E40" s="20">
        <v>72</v>
      </c>
      <c r="F40" s="20">
        <v>0</v>
      </c>
      <c r="G40" s="20">
        <v>0</v>
      </c>
      <c r="H40" s="20">
        <v>0</v>
      </c>
      <c r="I40" s="20">
        <v>0</v>
      </c>
      <c r="J40" s="26">
        <v>228</v>
      </c>
      <c r="K40" s="27">
        <v>0</v>
      </c>
      <c r="L40" s="20">
        <v>300</v>
      </c>
      <c r="M40" s="20">
        <v>0</v>
      </c>
      <c r="N40" s="20">
        <v>72</v>
      </c>
      <c r="O40" s="20">
        <v>0</v>
      </c>
      <c r="P40" s="20">
        <v>0</v>
      </c>
      <c r="Q40" s="20">
        <v>0</v>
      </c>
      <c r="R40" s="20">
        <v>0</v>
      </c>
      <c r="S40" s="26">
        <v>228</v>
      </c>
      <c r="T40" s="20">
        <f t="shared" si="1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19"/>
        <v>Ok</v>
      </c>
    </row>
    <row r="41" spans="1:29" s="67" customFormat="1" x14ac:dyDescent="0.3">
      <c r="A41" s="17" t="s">
        <v>167</v>
      </c>
      <c r="B41" s="20">
        <v>400</v>
      </c>
      <c r="C41" s="20">
        <v>0</v>
      </c>
      <c r="D41" s="20">
        <v>0</v>
      </c>
      <c r="E41" s="20">
        <v>270</v>
      </c>
      <c r="F41" s="20">
        <v>0</v>
      </c>
      <c r="G41" s="20">
        <v>0</v>
      </c>
      <c r="H41" s="20">
        <v>0</v>
      </c>
      <c r="I41" s="20">
        <v>0</v>
      </c>
      <c r="J41" s="20">
        <v>130</v>
      </c>
      <c r="K41" s="27">
        <v>400</v>
      </c>
      <c r="L41" s="20">
        <v>0</v>
      </c>
      <c r="M41" s="20">
        <v>0</v>
      </c>
      <c r="N41" s="20">
        <v>270</v>
      </c>
      <c r="O41" s="20">
        <v>0</v>
      </c>
      <c r="P41" s="20">
        <v>0</v>
      </c>
      <c r="Q41" s="20">
        <v>0</v>
      </c>
      <c r="R41" s="20">
        <v>0</v>
      </c>
      <c r="S41" s="26">
        <v>130</v>
      </c>
      <c r="T41" s="20">
        <f t="shared" ref="T41:T58" si="20">B41-K41</f>
        <v>0</v>
      </c>
      <c r="U41" s="20">
        <f t="shared" ref="U41:U58" si="21">C41-L41</f>
        <v>0</v>
      </c>
      <c r="V41" s="20">
        <f t="shared" ref="V41:V58" si="22">D41-M41</f>
        <v>0</v>
      </c>
      <c r="W41" s="20">
        <f t="shared" ref="W41:W58" si="23">E41-N41</f>
        <v>0</v>
      </c>
      <c r="X41" s="20">
        <f t="shared" ref="X41:X58" si="24">F41-O41</f>
        <v>0</v>
      </c>
      <c r="Y41" s="20">
        <f t="shared" ref="Y41:Y58" si="25">G41-P41</f>
        <v>0</v>
      </c>
      <c r="Z41" s="20">
        <f t="shared" ref="Z41:Z58" si="26">H41-Q41</f>
        <v>0</v>
      </c>
      <c r="AA41" s="20">
        <f t="shared" ref="AA41:AA58" si="27">I41-R41</f>
        <v>0</v>
      </c>
      <c r="AB41" s="20">
        <f t="shared" ref="AB41:AB58" si="28">J41-S41</f>
        <v>0</v>
      </c>
      <c r="AC41" s="17" t="str">
        <f t="shared" ref="AC41:AC58" si="29">IF(AND(T41=0,AB41=0),"Ok","Issue")</f>
        <v>Ok</v>
      </c>
    </row>
    <row r="42" spans="1:29" s="67" customFormat="1" x14ac:dyDescent="0.3">
      <c r="A42" s="17" t="s">
        <v>164</v>
      </c>
      <c r="B42" s="20">
        <v>39</v>
      </c>
      <c r="C42" s="20">
        <v>110</v>
      </c>
      <c r="D42" s="20">
        <v>0</v>
      </c>
      <c r="E42" s="20">
        <v>135</v>
      </c>
      <c r="F42" s="20">
        <v>0</v>
      </c>
      <c r="G42" s="20">
        <v>0</v>
      </c>
      <c r="H42" s="20">
        <v>0</v>
      </c>
      <c r="I42" s="20">
        <v>0</v>
      </c>
      <c r="J42" s="26">
        <v>14</v>
      </c>
      <c r="K42" s="27">
        <v>39</v>
      </c>
      <c r="L42" s="20">
        <v>110</v>
      </c>
      <c r="M42" s="20">
        <v>0</v>
      </c>
      <c r="N42" s="20">
        <v>135</v>
      </c>
      <c r="O42" s="20">
        <v>0</v>
      </c>
      <c r="P42" s="20">
        <v>0</v>
      </c>
      <c r="Q42" s="20">
        <v>0</v>
      </c>
      <c r="R42" s="20">
        <v>0</v>
      </c>
      <c r="S42" s="26">
        <v>14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29"/>
        <v>Ok</v>
      </c>
    </row>
    <row r="43" spans="1:29" s="67" customFormat="1" x14ac:dyDescent="0.3">
      <c r="A43" s="17" t="s">
        <v>176</v>
      </c>
      <c r="B43" s="20">
        <v>700</v>
      </c>
      <c r="C43" s="20">
        <v>0</v>
      </c>
      <c r="D43" s="20">
        <v>0</v>
      </c>
      <c r="E43" s="20">
        <v>700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700</v>
      </c>
      <c r="L43" s="20">
        <v>0</v>
      </c>
      <c r="M43" s="20">
        <v>0</v>
      </c>
      <c r="N43" s="20">
        <v>700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29"/>
        <v>Ok</v>
      </c>
    </row>
    <row r="44" spans="1:29" s="67" customFormat="1" x14ac:dyDescent="0.3">
      <c r="A44" s="17" t="s">
        <v>166</v>
      </c>
      <c r="B44" s="20">
        <v>20</v>
      </c>
      <c r="C44" s="20">
        <v>0</v>
      </c>
      <c r="D44" s="20">
        <v>0</v>
      </c>
      <c r="E44" s="20">
        <v>20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20</v>
      </c>
      <c r="L44" s="20">
        <v>0</v>
      </c>
      <c r="M44" s="20">
        <v>0</v>
      </c>
      <c r="N44" s="20">
        <v>20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29"/>
        <v>Ok</v>
      </c>
    </row>
    <row r="45" spans="1:29" s="67" customFormat="1" x14ac:dyDescent="0.3">
      <c r="A45" s="17" t="s">
        <v>165</v>
      </c>
      <c r="B45" s="20">
        <v>122</v>
      </c>
      <c r="C45" s="20">
        <v>40</v>
      </c>
      <c r="D45" s="20">
        <v>0</v>
      </c>
      <c r="E45" s="20">
        <v>162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122</v>
      </c>
      <c r="L45" s="20">
        <v>40</v>
      </c>
      <c r="M45" s="20">
        <v>0</v>
      </c>
      <c r="N45" s="20">
        <v>162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29"/>
        <v>Ok</v>
      </c>
    </row>
    <row r="46" spans="1:29" s="67" customFormat="1" x14ac:dyDescent="0.3">
      <c r="A46" s="17" t="s">
        <v>34</v>
      </c>
      <c r="B46" s="20">
        <v>25</v>
      </c>
      <c r="C46" s="20">
        <v>300</v>
      </c>
      <c r="D46" s="20">
        <v>0</v>
      </c>
      <c r="E46" s="20">
        <v>285</v>
      </c>
      <c r="F46" s="20">
        <v>0</v>
      </c>
      <c r="G46" s="20">
        <v>0</v>
      </c>
      <c r="H46" s="20">
        <v>0</v>
      </c>
      <c r="I46" s="20">
        <v>0</v>
      </c>
      <c r="J46" s="26">
        <v>40</v>
      </c>
      <c r="K46" s="27">
        <v>25</v>
      </c>
      <c r="L46" s="20">
        <v>300</v>
      </c>
      <c r="M46" s="20">
        <v>0</v>
      </c>
      <c r="N46" s="20">
        <v>285</v>
      </c>
      <c r="O46" s="20">
        <v>0</v>
      </c>
      <c r="P46" s="20">
        <v>0</v>
      </c>
      <c r="Q46" s="20">
        <v>0</v>
      </c>
      <c r="R46" s="20">
        <v>0</v>
      </c>
      <c r="S46" s="26">
        <v>40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29"/>
        <v>Ok</v>
      </c>
    </row>
    <row r="47" spans="1:29" s="67" customFormat="1" x14ac:dyDescent="0.3">
      <c r="A47" s="17" t="s">
        <v>177</v>
      </c>
      <c r="B47" s="20">
        <v>10</v>
      </c>
      <c r="C47" s="20">
        <v>0</v>
      </c>
      <c r="D47" s="20">
        <v>0</v>
      </c>
      <c r="E47" s="20">
        <v>10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10</v>
      </c>
      <c r="L47" s="20">
        <v>0</v>
      </c>
      <c r="M47" s="20">
        <v>0</v>
      </c>
      <c r="N47" s="20">
        <v>10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29"/>
        <v>Ok</v>
      </c>
    </row>
    <row r="48" spans="1:29" s="67" customFormat="1" x14ac:dyDescent="0.3">
      <c r="A48" s="17" t="s">
        <v>169</v>
      </c>
      <c r="B48" s="20">
        <v>28</v>
      </c>
      <c r="C48" s="20">
        <v>60</v>
      </c>
      <c r="D48" s="20">
        <v>0</v>
      </c>
      <c r="E48" s="20">
        <v>83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28</v>
      </c>
      <c r="L48" s="20">
        <v>60</v>
      </c>
      <c r="M48" s="20">
        <v>0</v>
      </c>
      <c r="N48" s="20">
        <v>83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29"/>
        <v>Ok</v>
      </c>
    </row>
    <row r="49" spans="1:29" s="67" customFormat="1" x14ac:dyDescent="0.3">
      <c r="A49" s="17" t="s">
        <v>168</v>
      </c>
      <c r="B49" s="20">
        <v>100</v>
      </c>
      <c r="C49" s="20">
        <v>320</v>
      </c>
      <c r="D49" s="20">
        <v>0</v>
      </c>
      <c r="E49" s="20">
        <v>386</v>
      </c>
      <c r="F49" s="20">
        <v>0</v>
      </c>
      <c r="G49" s="20">
        <v>0</v>
      </c>
      <c r="H49" s="20">
        <v>0</v>
      </c>
      <c r="I49" s="20">
        <v>0</v>
      </c>
      <c r="J49" s="26">
        <v>34</v>
      </c>
      <c r="K49" s="27">
        <v>100</v>
      </c>
      <c r="L49" s="20">
        <v>320</v>
      </c>
      <c r="M49" s="20">
        <v>0</v>
      </c>
      <c r="N49" s="20">
        <v>386</v>
      </c>
      <c r="O49" s="20">
        <v>0</v>
      </c>
      <c r="P49" s="20">
        <v>0</v>
      </c>
      <c r="Q49" s="20">
        <v>0</v>
      </c>
      <c r="R49" s="20">
        <v>0</v>
      </c>
      <c r="S49" s="26">
        <v>34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29"/>
        <v>Ok</v>
      </c>
    </row>
    <row r="50" spans="1:29" s="67" customFormat="1" x14ac:dyDescent="0.3">
      <c r="A50" s="17" t="s">
        <v>35</v>
      </c>
      <c r="B50" s="20">
        <v>110</v>
      </c>
      <c r="C50" s="20">
        <v>850</v>
      </c>
      <c r="D50" s="20">
        <v>0</v>
      </c>
      <c r="E50" s="20">
        <v>858</v>
      </c>
      <c r="F50" s="20">
        <v>0</v>
      </c>
      <c r="G50" s="20">
        <v>0</v>
      </c>
      <c r="H50" s="20">
        <v>0</v>
      </c>
      <c r="I50" s="20">
        <v>0</v>
      </c>
      <c r="J50" s="26">
        <v>102</v>
      </c>
      <c r="K50" s="27">
        <v>110</v>
      </c>
      <c r="L50" s="20">
        <v>850</v>
      </c>
      <c r="M50" s="20">
        <v>0</v>
      </c>
      <c r="N50" s="20">
        <v>858</v>
      </c>
      <c r="O50" s="20">
        <v>0</v>
      </c>
      <c r="P50" s="20">
        <v>0</v>
      </c>
      <c r="Q50" s="20">
        <v>0</v>
      </c>
      <c r="R50" s="20">
        <v>0</v>
      </c>
      <c r="S50" s="26">
        <v>102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29"/>
        <v>Ok</v>
      </c>
    </row>
    <row r="51" spans="1:29" s="67" customFormat="1" x14ac:dyDescent="0.3">
      <c r="A51" s="17" t="s">
        <v>36</v>
      </c>
      <c r="B51" s="20">
        <v>75</v>
      </c>
      <c r="C51" s="20">
        <v>550</v>
      </c>
      <c r="D51" s="20">
        <v>0</v>
      </c>
      <c r="E51" s="20">
        <v>546</v>
      </c>
      <c r="F51" s="20">
        <v>0</v>
      </c>
      <c r="G51" s="20">
        <v>0</v>
      </c>
      <c r="H51" s="20">
        <v>0</v>
      </c>
      <c r="I51" s="20">
        <v>0</v>
      </c>
      <c r="J51" s="26">
        <v>79</v>
      </c>
      <c r="K51" s="27">
        <v>75</v>
      </c>
      <c r="L51" s="20">
        <v>550</v>
      </c>
      <c r="M51" s="20">
        <v>0</v>
      </c>
      <c r="N51" s="20">
        <v>546</v>
      </c>
      <c r="O51" s="20">
        <v>0</v>
      </c>
      <c r="P51" s="20">
        <v>0</v>
      </c>
      <c r="Q51" s="20">
        <v>0</v>
      </c>
      <c r="R51" s="20">
        <v>0</v>
      </c>
      <c r="S51" s="26">
        <v>79</v>
      </c>
      <c r="T51" s="20">
        <f t="shared" si="20"/>
        <v>0</v>
      </c>
      <c r="U51" s="20">
        <f t="shared" si="21"/>
        <v>0</v>
      </c>
      <c r="V51" s="20">
        <f t="shared" si="22"/>
        <v>0</v>
      </c>
      <c r="W51" s="20">
        <f t="shared" si="23"/>
        <v>0</v>
      </c>
      <c r="X51" s="20">
        <f t="shared" si="24"/>
        <v>0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29"/>
        <v>Ok</v>
      </c>
    </row>
    <row r="52" spans="1:29" s="67" customFormat="1" x14ac:dyDescent="0.3">
      <c r="A52" s="17" t="s">
        <v>37</v>
      </c>
      <c r="B52" s="20">
        <v>86</v>
      </c>
      <c r="C52" s="20">
        <v>420</v>
      </c>
      <c r="D52" s="20">
        <v>0</v>
      </c>
      <c r="E52" s="20">
        <v>481</v>
      </c>
      <c r="F52" s="20">
        <v>0</v>
      </c>
      <c r="G52" s="20">
        <v>0</v>
      </c>
      <c r="H52" s="20">
        <v>0</v>
      </c>
      <c r="I52" s="20">
        <v>0</v>
      </c>
      <c r="J52" s="20">
        <v>25</v>
      </c>
      <c r="K52" s="27">
        <v>86</v>
      </c>
      <c r="L52" s="20">
        <v>420</v>
      </c>
      <c r="M52" s="20">
        <v>0</v>
      </c>
      <c r="N52" s="20">
        <v>481</v>
      </c>
      <c r="O52" s="20">
        <v>0</v>
      </c>
      <c r="P52" s="20">
        <v>0</v>
      </c>
      <c r="Q52" s="20">
        <v>0</v>
      </c>
      <c r="R52" s="20">
        <v>0</v>
      </c>
      <c r="S52" s="26">
        <v>25</v>
      </c>
      <c r="T52" s="20">
        <f t="shared" si="20"/>
        <v>0</v>
      </c>
      <c r="U52" s="20">
        <f t="shared" si="21"/>
        <v>0</v>
      </c>
      <c r="V52" s="20">
        <f t="shared" si="22"/>
        <v>0</v>
      </c>
      <c r="W52" s="20">
        <f t="shared" si="23"/>
        <v>0</v>
      </c>
      <c r="X52" s="20">
        <f t="shared" si="24"/>
        <v>0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29"/>
        <v>Ok</v>
      </c>
    </row>
    <row r="53" spans="1:29" s="67" customFormat="1" x14ac:dyDescent="0.3">
      <c r="A53" s="17" t="s">
        <v>171</v>
      </c>
      <c r="B53" s="20">
        <v>33</v>
      </c>
      <c r="C53" s="20">
        <v>160</v>
      </c>
      <c r="D53" s="20">
        <v>0</v>
      </c>
      <c r="E53" s="20">
        <v>193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33</v>
      </c>
      <c r="L53" s="20">
        <v>160</v>
      </c>
      <c r="M53" s="20">
        <v>0</v>
      </c>
      <c r="N53" s="20">
        <v>193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20"/>
        <v>0</v>
      </c>
      <c r="U53" s="20">
        <f t="shared" si="21"/>
        <v>0</v>
      </c>
      <c r="V53" s="20">
        <f t="shared" si="22"/>
        <v>0</v>
      </c>
      <c r="W53" s="20">
        <f t="shared" si="23"/>
        <v>0</v>
      </c>
      <c r="X53" s="20">
        <f t="shared" si="24"/>
        <v>0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29"/>
        <v>Ok</v>
      </c>
    </row>
    <row r="54" spans="1:29" s="67" customFormat="1" x14ac:dyDescent="0.3">
      <c r="A54" s="17" t="s">
        <v>38</v>
      </c>
      <c r="B54" s="20">
        <v>228</v>
      </c>
      <c r="C54" s="20">
        <v>1000</v>
      </c>
      <c r="D54" s="20">
        <v>0</v>
      </c>
      <c r="E54" s="20">
        <v>1151</v>
      </c>
      <c r="F54" s="20">
        <v>0</v>
      </c>
      <c r="G54" s="20">
        <v>0</v>
      </c>
      <c r="H54" s="20">
        <v>0</v>
      </c>
      <c r="I54" s="20">
        <v>0</v>
      </c>
      <c r="J54" s="26">
        <v>77</v>
      </c>
      <c r="K54" s="27">
        <v>228</v>
      </c>
      <c r="L54" s="20">
        <v>1000</v>
      </c>
      <c r="M54" s="20">
        <v>0</v>
      </c>
      <c r="N54" s="20">
        <v>1151</v>
      </c>
      <c r="O54" s="20">
        <v>0</v>
      </c>
      <c r="P54" s="20">
        <v>0</v>
      </c>
      <c r="Q54" s="20">
        <v>0</v>
      </c>
      <c r="R54" s="20">
        <v>0</v>
      </c>
      <c r="S54" s="26">
        <v>77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29"/>
        <v>Ok</v>
      </c>
    </row>
    <row r="55" spans="1:29" s="67" customFormat="1" x14ac:dyDescent="0.3">
      <c r="A55" s="17" t="s">
        <v>54</v>
      </c>
      <c r="B55" s="20">
        <v>8654</v>
      </c>
      <c r="C55" s="20">
        <v>6020</v>
      </c>
      <c r="D55" s="20">
        <v>0</v>
      </c>
      <c r="E55" s="20">
        <v>9356</v>
      </c>
      <c r="F55" s="20">
        <v>0</v>
      </c>
      <c r="G55" s="20">
        <v>0</v>
      </c>
      <c r="H55" s="20">
        <v>0</v>
      </c>
      <c r="I55" s="20">
        <v>0</v>
      </c>
      <c r="J55" s="26">
        <v>5318</v>
      </c>
      <c r="K55" s="27">
        <v>8654</v>
      </c>
      <c r="L55" s="20">
        <v>6020</v>
      </c>
      <c r="M55" s="20">
        <v>0</v>
      </c>
      <c r="N55" s="20">
        <v>9356</v>
      </c>
      <c r="O55" s="20">
        <v>0</v>
      </c>
      <c r="P55" s="20">
        <v>0</v>
      </c>
      <c r="Q55" s="20">
        <v>0</v>
      </c>
      <c r="R55" s="20">
        <v>0</v>
      </c>
      <c r="S55" s="26">
        <v>5318</v>
      </c>
      <c r="T55" s="20">
        <f t="shared" si="20"/>
        <v>0</v>
      </c>
      <c r="U55" s="20">
        <f t="shared" si="21"/>
        <v>0</v>
      </c>
      <c r="V55" s="20">
        <f t="shared" si="22"/>
        <v>0</v>
      </c>
      <c r="W55" s="20">
        <f t="shared" si="23"/>
        <v>0</v>
      </c>
      <c r="X55" s="20">
        <f t="shared" si="24"/>
        <v>0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29"/>
        <v>Ok</v>
      </c>
    </row>
    <row r="56" spans="1:29" s="67" customFormat="1" x14ac:dyDescent="0.3">
      <c r="A56" s="17" t="s">
        <v>170</v>
      </c>
      <c r="B56" s="20">
        <v>320</v>
      </c>
      <c r="C56" s="20">
        <v>0</v>
      </c>
      <c r="D56" s="20">
        <v>0</v>
      </c>
      <c r="E56" s="20">
        <v>299</v>
      </c>
      <c r="F56" s="20">
        <v>0</v>
      </c>
      <c r="G56" s="20">
        <v>0</v>
      </c>
      <c r="H56" s="20">
        <v>0</v>
      </c>
      <c r="I56" s="20">
        <v>0</v>
      </c>
      <c r="J56" s="26">
        <v>21</v>
      </c>
      <c r="K56" s="27">
        <v>320</v>
      </c>
      <c r="L56" s="20">
        <v>0</v>
      </c>
      <c r="M56" s="20">
        <v>0</v>
      </c>
      <c r="N56" s="20">
        <v>299</v>
      </c>
      <c r="O56" s="20">
        <v>0</v>
      </c>
      <c r="P56" s="20">
        <v>0</v>
      </c>
      <c r="Q56" s="20">
        <v>0</v>
      </c>
      <c r="R56" s="20">
        <v>0</v>
      </c>
      <c r="S56" s="26">
        <v>21</v>
      </c>
      <c r="T56" s="20">
        <f t="shared" si="20"/>
        <v>0</v>
      </c>
      <c r="U56" s="20">
        <f t="shared" si="21"/>
        <v>0</v>
      </c>
      <c r="V56" s="20">
        <f t="shared" si="22"/>
        <v>0</v>
      </c>
      <c r="W56" s="20">
        <f t="shared" si="23"/>
        <v>0</v>
      </c>
      <c r="X56" s="20">
        <f t="shared" si="24"/>
        <v>0</v>
      </c>
      <c r="Y56" s="20">
        <f t="shared" si="25"/>
        <v>0</v>
      </c>
      <c r="Z56" s="20">
        <f t="shared" si="26"/>
        <v>0</v>
      </c>
      <c r="AA56" s="20">
        <f t="shared" si="27"/>
        <v>0</v>
      </c>
      <c r="AB56" s="20">
        <f t="shared" si="28"/>
        <v>0</v>
      </c>
      <c r="AC56" s="17" t="str">
        <f t="shared" si="29"/>
        <v>Ok</v>
      </c>
    </row>
    <row r="57" spans="1:29" s="67" customFormat="1" x14ac:dyDescent="0.3">
      <c r="A57" s="17" t="s">
        <v>182</v>
      </c>
      <c r="B57" s="20">
        <v>100</v>
      </c>
      <c r="C57" s="20">
        <v>100</v>
      </c>
      <c r="D57" s="20">
        <v>0</v>
      </c>
      <c r="E57" s="20">
        <v>160</v>
      </c>
      <c r="F57" s="20">
        <v>0</v>
      </c>
      <c r="G57" s="20">
        <v>0</v>
      </c>
      <c r="H57" s="20">
        <v>0</v>
      </c>
      <c r="I57" s="20">
        <v>0</v>
      </c>
      <c r="J57" s="26">
        <v>40</v>
      </c>
      <c r="K57" s="27">
        <v>100</v>
      </c>
      <c r="L57" s="20">
        <v>100</v>
      </c>
      <c r="M57" s="20">
        <v>0</v>
      </c>
      <c r="N57" s="20">
        <v>160</v>
      </c>
      <c r="O57" s="20">
        <v>0</v>
      </c>
      <c r="P57" s="20">
        <v>0</v>
      </c>
      <c r="Q57" s="20">
        <v>0</v>
      </c>
      <c r="R57" s="20">
        <v>0</v>
      </c>
      <c r="S57" s="26">
        <v>40</v>
      </c>
      <c r="T57" s="20">
        <f t="shared" si="20"/>
        <v>0</v>
      </c>
      <c r="U57" s="20">
        <f t="shared" si="21"/>
        <v>0</v>
      </c>
      <c r="V57" s="20">
        <f t="shared" si="22"/>
        <v>0</v>
      </c>
      <c r="W57" s="20">
        <f t="shared" si="23"/>
        <v>0</v>
      </c>
      <c r="X57" s="20">
        <f t="shared" si="24"/>
        <v>0</v>
      </c>
      <c r="Y57" s="20">
        <f t="shared" si="25"/>
        <v>0</v>
      </c>
      <c r="Z57" s="20">
        <f t="shared" si="26"/>
        <v>0</v>
      </c>
      <c r="AA57" s="20">
        <f t="shared" si="27"/>
        <v>0</v>
      </c>
      <c r="AB57" s="20">
        <f t="shared" si="28"/>
        <v>0</v>
      </c>
      <c r="AC57" s="17" t="str">
        <f t="shared" si="29"/>
        <v>Ok</v>
      </c>
    </row>
    <row r="58" spans="1:29" s="67" customFormat="1" x14ac:dyDescent="0.3">
      <c r="A58" s="17" t="s">
        <v>39</v>
      </c>
      <c r="B58" s="20">
        <v>729</v>
      </c>
      <c r="C58" s="20">
        <v>760</v>
      </c>
      <c r="D58" s="20">
        <v>0</v>
      </c>
      <c r="E58" s="20">
        <v>1297</v>
      </c>
      <c r="F58" s="20">
        <v>0</v>
      </c>
      <c r="G58" s="20">
        <v>0</v>
      </c>
      <c r="H58" s="20">
        <v>0</v>
      </c>
      <c r="I58" s="20">
        <v>0</v>
      </c>
      <c r="J58" s="26">
        <v>192</v>
      </c>
      <c r="K58" s="27">
        <v>729</v>
      </c>
      <c r="L58" s="20">
        <v>760</v>
      </c>
      <c r="M58" s="20">
        <v>0</v>
      </c>
      <c r="N58" s="20">
        <v>1297</v>
      </c>
      <c r="O58" s="20">
        <v>0</v>
      </c>
      <c r="P58" s="20">
        <v>0</v>
      </c>
      <c r="Q58" s="20">
        <v>0</v>
      </c>
      <c r="R58" s="20">
        <v>0</v>
      </c>
      <c r="S58" s="26">
        <v>192</v>
      </c>
      <c r="T58" s="20">
        <f t="shared" si="20"/>
        <v>0</v>
      </c>
      <c r="U58" s="20">
        <f t="shared" si="21"/>
        <v>0</v>
      </c>
      <c r="V58" s="20">
        <f t="shared" si="22"/>
        <v>0</v>
      </c>
      <c r="W58" s="20">
        <f t="shared" si="23"/>
        <v>0</v>
      </c>
      <c r="X58" s="20">
        <f t="shared" si="24"/>
        <v>0</v>
      </c>
      <c r="Y58" s="20">
        <f t="shared" si="25"/>
        <v>0</v>
      </c>
      <c r="Z58" s="20">
        <f t="shared" si="26"/>
        <v>0</v>
      </c>
      <c r="AA58" s="20">
        <f t="shared" si="27"/>
        <v>0</v>
      </c>
      <c r="AB58" s="20">
        <f t="shared" si="28"/>
        <v>0</v>
      </c>
      <c r="AC58" s="17" t="str">
        <f t="shared" si="29"/>
        <v>Ok</v>
      </c>
    </row>
    <row r="59" spans="1:29" s="67" customFormat="1" x14ac:dyDescent="0.3">
      <c r="A59" s="17" t="s">
        <v>178</v>
      </c>
      <c r="B59" s="20">
        <v>70</v>
      </c>
      <c r="C59" s="20">
        <v>500</v>
      </c>
      <c r="D59" s="20">
        <v>0</v>
      </c>
      <c r="E59" s="20">
        <v>208</v>
      </c>
      <c r="F59" s="20">
        <v>0</v>
      </c>
      <c r="G59" s="20">
        <v>0</v>
      </c>
      <c r="H59" s="20">
        <v>0</v>
      </c>
      <c r="I59" s="20">
        <v>0</v>
      </c>
      <c r="J59" s="20">
        <v>362</v>
      </c>
      <c r="K59" s="27">
        <v>70</v>
      </c>
      <c r="L59" s="20">
        <v>500</v>
      </c>
      <c r="M59" s="20">
        <v>0</v>
      </c>
      <c r="N59" s="20">
        <v>208</v>
      </c>
      <c r="O59" s="20">
        <v>0</v>
      </c>
      <c r="P59" s="20">
        <v>0</v>
      </c>
      <c r="Q59" s="20">
        <v>0</v>
      </c>
      <c r="R59" s="20">
        <v>0</v>
      </c>
      <c r="S59" s="26">
        <v>362</v>
      </c>
      <c r="T59" s="20">
        <f t="shared" ref="T59:T63" si="30">B59-K59</f>
        <v>0</v>
      </c>
      <c r="U59" s="20">
        <f t="shared" si="0"/>
        <v>0</v>
      </c>
      <c r="V59" s="20">
        <f t="shared" si="1"/>
        <v>0</v>
      </c>
      <c r="W59" s="20">
        <f t="shared" si="2"/>
        <v>0</v>
      </c>
      <c r="X59" s="20">
        <f t="shared" si="3"/>
        <v>0</v>
      </c>
      <c r="Y59" s="20">
        <f t="shared" si="4"/>
        <v>0</v>
      </c>
      <c r="Z59" s="20">
        <f t="shared" si="5"/>
        <v>0</v>
      </c>
      <c r="AA59" s="20">
        <f t="shared" si="6"/>
        <v>0</v>
      </c>
      <c r="AB59" s="20">
        <f t="shared" si="7"/>
        <v>0</v>
      </c>
      <c r="AC59" s="17" t="str">
        <f t="shared" ref="AC59:AC63" si="31">IF(AND(T59=0,AB59=0),"Ok","Issue")</f>
        <v>Ok</v>
      </c>
    </row>
    <row r="60" spans="1:29" s="67" customFormat="1" x14ac:dyDescent="0.3">
      <c r="A60" s="17" t="s">
        <v>172</v>
      </c>
      <c r="B60" s="20">
        <v>0</v>
      </c>
      <c r="C60" s="20">
        <v>150</v>
      </c>
      <c r="D60" s="20">
        <v>0</v>
      </c>
      <c r="E60" s="20">
        <v>70</v>
      </c>
      <c r="F60" s="20">
        <v>0</v>
      </c>
      <c r="G60" s="20">
        <v>0</v>
      </c>
      <c r="H60" s="20">
        <v>0</v>
      </c>
      <c r="I60" s="20">
        <v>0</v>
      </c>
      <c r="J60" s="26">
        <v>80</v>
      </c>
      <c r="K60" s="27">
        <v>0</v>
      </c>
      <c r="L60" s="20">
        <v>150</v>
      </c>
      <c r="M60" s="20">
        <v>0</v>
      </c>
      <c r="N60" s="20">
        <v>70</v>
      </c>
      <c r="O60" s="20">
        <v>0</v>
      </c>
      <c r="P60" s="20">
        <v>0</v>
      </c>
      <c r="Q60" s="20">
        <v>0</v>
      </c>
      <c r="R60" s="20">
        <v>0</v>
      </c>
      <c r="S60" s="26">
        <v>80</v>
      </c>
      <c r="T60" s="20">
        <f t="shared" si="30"/>
        <v>0</v>
      </c>
      <c r="U60" s="20">
        <f t="shared" si="0"/>
        <v>0</v>
      </c>
      <c r="V60" s="20">
        <f t="shared" si="1"/>
        <v>0</v>
      </c>
      <c r="W60" s="20">
        <f t="shared" si="2"/>
        <v>0</v>
      </c>
      <c r="X60" s="20">
        <f t="shared" si="3"/>
        <v>0</v>
      </c>
      <c r="Y60" s="20">
        <f t="shared" si="4"/>
        <v>0</v>
      </c>
      <c r="Z60" s="20">
        <f t="shared" si="5"/>
        <v>0</v>
      </c>
      <c r="AA60" s="20">
        <f t="shared" si="6"/>
        <v>0</v>
      </c>
      <c r="AB60" s="20">
        <f t="shared" si="7"/>
        <v>0</v>
      </c>
      <c r="AC60" s="17" t="str">
        <f t="shared" si="31"/>
        <v>Ok</v>
      </c>
    </row>
    <row r="61" spans="1:29" s="67" customFormat="1" x14ac:dyDescent="0.3">
      <c r="A61" s="17" t="s">
        <v>32</v>
      </c>
      <c r="B61" s="20">
        <v>62</v>
      </c>
      <c r="C61" s="20">
        <v>1050</v>
      </c>
      <c r="D61" s="20">
        <v>0</v>
      </c>
      <c r="E61" s="20">
        <v>985</v>
      </c>
      <c r="F61" s="20">
        <v>0</v>
      </c>
      <c r="G61" s="20">
        <v>0</v>
      </c>
      <c r="H61" s="20">
        <v>0</v>
      </c>
      <c r="I61" s="20">
        <v>0</v>
      </c>
      <c r="J61" s="26">
        <v>127</v>
      </c>
      <c r="K61" s="27">
        <v>62</v>
      </c>
      <c r="L61" s="20">
        <v>1050</v>
      </c>
      <c r="M61" s="20">
        <v>0</v>
      </c>
      <c r="N61" s="20">
        <v>985</v>
      </c>
      <c r="O61" s="20">
        <v>0</v>
      </c>
      <c r="P61" s="20">
        <v>0</v>
      </c>
      <c r="Q61" s="20">
        <v>0</v>
      </c>
      <c r="R61" s="20">
        <v>0</v>
      </c>
      <c r="S61" s="26">
        <v>127</v>
      </c>
      <c r="T61" s="20">
        <f t="shared" si="30"/>
        <v>0</v>
      </c>
      <c r="U61" s="20">
        <f t="shared" si="0"/>
        <v>0</v>
      </c>
      <c r="V61" s="20">
        <f t="shared" si="1"/>
        <v>0</v>
      </c>
      <c r="W61" s="20">
        <f t="shared" si="2"/>
        <v>0</v>
      </c>
      <c r="X61" s="20">
        <f t="shared" si="3"/>
        <v>0</v>
      </c>
      <c r="Y61" s="20">
        <f t="shared" si="4"/>
        <v>0</v>
      </c>
      <c r="Z61" s="20">
        <f t="shared" si="5"/>
        <v>0</v>
      </c>
      <c r="AA61" s="20">
        <f t="shared" si="6"/>
        <v>0</v>
      </c>
      <c r="AB61" s="20">
        <f t="shared" si="7"/>
        <v>0</v>
      </c>
      <c r="AC61" s="17" t="str">
        <f t="shared" si="31"/>
        <v>Ok</v>
      </c>
    </row>
    <row r="62" spans="1:29" s="67" customFormat="1" x14ac:dyDescent="0.3">
      <c r="A62" s="17" t="s">
        <v>87</v>
      </c>
      <c r="B62" s="20">
        <v>225</v>
      </c>
      <c r="C62" s="20">
        <v>0</v>
      </c>
      <c r="D62" s="20">
        <v>0</v>
      </c>
      <c r="E62" s="20">
        <v>225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225</v>
      </c>
      <c r="L62" s="20">
        <v>0</v>
      </c>
      <c r="M62" s="20">
        <v>0</v>
      </c>
      <c r="N62" s="20">
        <v>225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30"/>
        <v>0</v>
      </c>
      <c r="U62" s="20">
        <f t="shared" si="0"/>
        <v>0</v>
      </c>
      <c r="V62" s="20">
        <f t="shared" si="1"/>
        <v>0</v>
      </c>
      <c r="W62" s="20">
        <f t="shared" si="2"/>
        <v>0</v>
      </c>
      <c r="X62" s="20">
        <f t="shared" si="3"/>
        <v>0</v>
      </c>
      <c r="Y62" s="20">
        <f t="shared" si="4"/>
        <v>0</v>
      </c>
      <c r="Z62" s="20">
        <f t="shared" si="5"/>
        <v>0</v>
      </c>
      <c r="AA62" s="20">
        <f t="shared" si="6"/>
        <v>0</v>
      </c>
      <c r="AB62" s="20">
        <f t="shared" si="7"/>
        <v>0</v>
      </c>
      <c r="AC62" s="17" t="str">
        <f t="shared" si="31"/>
        <v>Ok</v>
      </c>
    </row>
    <row r="63" spans="1:29" s="67" customFormat="1" ht="15" thickBot="1" x14ac:dyDescent="0.35">
      <c r="A63" s="17" t="s">
        <v>89</v>
      </c>
      <c r="B63" s="20">
        <v>102</v>
      </c>
      <c r="C63" s="20">
        <v>850</v>
      </c>
      <c r="D63" s="20">
        <v>0</v>
      </c>
      <c r="E63" s="20">
        <v>775</v>
      </c>
      <c r="F63" s="20">
        <v>0</v>
      </c>
      <c r="G63" s="20">
        <v>0</v>
      </c>
      <c r="H63" s="20">
        <v>0</v>
      </c>
      <c r="I63" s="20">
        <v>0</v>
      </c>
      <c r="J63" s="26">
        <v>177</v>
      </c>
      <c r="K63" s="27">
        <v>102</v>
      </c>
      <c r="L63" s="20">
        <v>850</v>
      </c>
      <c r="M63" s="20">
        <v>0</v>
      </c>
      <c r="N63" s="20">
        <v>775</v>
      </c>
      <c r="O63" s="20">
        <v>0</v>
      </c>
      <c r="P63" s="20">
        <v>0</v>
      </c>
      <c r="Q63" s="20">
        <v>0</v>
      </c>
      <c r="R63" s="20">
        <v>0</v>
      </c>
      <c r="S63" s="26">
        <v>177</v>
      </c>
      <c r="T63" s="20">
        <f t="shared" si="30"/>
        <v>0</v>
      </c>
      <c r="U63" s="20">
        <f t="shared" si="0"/>
        <v>0</v>
      </c>
      <c r="V63" s="20">
        <f t="shared" si="1"/>
        <v>0</v>
      </c>
      <c r="W63" s="20">
        <f t="shared" si="2"/>
        <v>0</v>
      </c>
      <c r="X63" s="20">
        <f t="shared" si="3"/>
        <v>0</v>
      </c>
      <c r="Y63" s="20">
        <f t="shared" si="4"/>
        <v>0</v>
      </c>
      <c r="Z63" s="20">
        <f t="shared" si="5"/>
        <v>0</v>
      </c>
      <c r="AA63" s="20">
        <f t="shared" si="6"/>
        <v>0</v>
      </c>
      <c r="AB63" s="20">
        <f t="shared" si="7"/>
        <v>0</v>
      </c>
      <c r="AC63" s="17" t="str">
        <f t="shared" si="31"/>
        <v>Ok</v>
      </c>
    </row>
    <row r="64" spans="1:29" s="37" customFormat="1" ht="16.2" thickBot="1" x14ac:dyDescent="0.35">
      <c r="A64" s="32" t="s">
        <v>20</v>
      </c>
      <c r="B64" s="33">
        <f>SUM(B4:B63)</f>
        <v>43695</v>
      </c>
      <c r="C64" s="33">
        <f>SUM(C4:C63)</f>
        <v>63060</v>
      </c>
      <c r="D64" s="33">
        <f>SUM(D4:D63)</f>
        <v>465</v>
      </c>
      <c r="E64" s="33">
        <f>SUM(E4:E63)</f>
        <v>93350</v>
      </c>
      <c r="F64" s="33">
        <f>SUM(F4:F63)</f>
        <v>0</v>
      </c>
      <c r="G64" s="33">
        <f>SUM(G4:G63)</f>
        <v>0</v>
      </c>
      <c r="H64" s="33">
        <f>SUM(H4:H63)</f>
        <v>0</v>
      </c>
      <c r="I64" s="33">
        <f>SUM(I4:I63)</f>
        <v>0</v>
      </c>
      <c r="J64" s="34">
        <f>SUM(J4:J63)</f>
        <v>12940</v>
      </c>
      <c r="K64" s="35">
        <f>SUM(K4:K63)</f>
        <v>43695</v>
      </c>
      <c r="L64" s="33">
        <f>SUM(L4:L63)</f>
        <v>62595</v>
      </c>
      <c r="M64" s="33">
        <f>SUM(M4:M63)</f>
        <v>0</v>
      </c>
      <c r="N64" s="33">
        <f>SUM(N4:N63)</f>
        <v>93350</v>
      </c>
      <c r="O64" s="33">
        <f>SUM(O4:O63)</f>
        <v>0</v>
      </c>
      <c r="P64" s="33">
        <f>SUM(P4:P63)</f>
        <v>0</v>
      </c>
      <c r="Q64" s="33">
        <f>SUM(Q4:Q63)</f>
        <v>0</v>
      </c>
      <c r="R64" s="33">
        <f>SUM(R4:R63)</f>
        <v>0</v>
      </c>
      <c r="S64" s="34">
        <f>SUM(S4:S63)</f>
        <v>12940</v>
      </c>
      <c r="T64" s="33">
        <f>SUM(T4:T63)</f>
        <v>0</v>
      </c>
      <c r="U64" s="33">
        <f>SUM(U4:U63)</f>
        <v>465</v>
      </c>
      <c r="V64" s="33">
        <f>SUM(V4:V63)</f>
        <v>465</v>
      </c>
      <c r="W64" s="33">
        <f>SUM(W4:W63)</f>
        <v>0</v>
      </c>
      <c r="X64" s="33">
        <f>SUM(X4:X63)</f>
        <v>0</v>
      </c>
      <c r="Y64" s="33">
        <f>SUM(Y4:Y63)</f>
        <v>0</v>
      </c>
      <c r="Z64" s="33">
        <f>SUM(Z4:Z63)</f>
        <v>0</v>
      </c>
      <c r="AA64" s="33">
        <f>SUM(AA4:AA63)</f>
        <v>0</v>
      </c>
      <c r="AB64" s="34">
        <f>SUM(AB4:AB63)</f>
        <v>0</v>
      </c>
      <c r="AC64" s="36"/>
    </row>
  </sheetData>
  <mergeCells count="3">
    <mergeCell ref="B1:J1"/>
    <mergeCell ref="K1:S1"/>
    <mergeCell ref="T1:AB1"/>
  </mergeCells>
  <conditionalFormatting sqref="A4">
    <cfRule type="duplicateValues" dxfId="15" priority="32"/>
  </conditionalFormatting>
  <conditionalFormatting sqref="A64:A1048576 A1:A3">
    <cfRule type="duplicateValues" dxfId="14" priority="52"/>
  </conditionalFormatting>
  <conditionalFormatting sqref="A59">
    <cfRule type="duplicateValues" dxfId="13" priority="14"/>
  </conditionalFormatting>
  <conditionalFormatting sqref="A41">
    <cfRule type="duplicateValues" dxfId="12" priority="10"/>
  </conditionalFormatting>
  <conditionalFormatting sqref="A42:A51">
    <cfRule type="duplicateValues" dxfId="11" priority="9"/>
  </conditionalFormatting>
  <conditionalFormatting sqref="A52">
    <cfRule type="duplicateValues" dxfId="10" priority="11"/>
  </conditionalFormatting>
  <conditionalFormatting sqref="A53:A58">
    <cfRule type="duplicateValues" dxfId="9" priority="12"/>
  </conditionalFormatting>
  <conditionalFormatting sqref="A23">
    <cfRule type="duplicateValues" dxfId="8" priority="6"/>
  </conditionalFormatting>
  <conditionalFormatting sqref="A24:A33">
    <cfRule type="duplicateValues" dxfId="7" priority="5"/>
  </conditionalFormatting>
  <conditionalFormatting sqref="A34">
    <cfRule type="duplicateValues" dxfId="6" priority="7"/>
  </conditionalFormatting>
  <conditionalFormatting sqref="A35:A40">
    <cfRule type="duplicateValues" dxfId="5" priority="8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3"/>
  </conditionalFormatting>
  <conditionalFormatting sqref="A17:A22">
    <cfRule type="duplicateValues" dxfId="1" priority="4"/>
  </conditionalFormatting>
  <conditionalFormatting sqref="A60:A63">
    <cfRule type="duplicateValues" dxfId="0" priority="5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2021-06-28T08:34:26Z</dcterms:modified>
</cp:coreProperties>
</file>