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168107-Narain beej bhandar\"/>
    </mc:Choice>
  </mc:AlternateContent>
  <xr:revisionPtr revIDLastSave="0" documentId="13_ncr:1_{4CF17C1A-3DE4-4F5B-BF71-C4E82F49B658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working'!$A$1:$G$50</definedName>
    <definedName name="_xlnm._FilterDatabase" localSheetId="5" hidden="1">Reco!$A$3:$AC$52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F46" i="5"/>
  <c r="F41" i="5"/>
  <c r="F40" i="5"/>
  <c r="F42" i="5"/>
  <c r="F31" i="5"/>
  <c r="F30" i="5"/>
  <c r="F29" i="5"/>
  <c r="F27" i="5"/>
  <c r="F14" i="5"/>
  <c r="F48" i="5"/>
  <c r="F45" i="5"/>
  <c r="F37" i="5"/>
  <c r="F36" i="5"/>
  <c r="F35" i="5"/>
  <c r="F28" i="5"/>
  <c r="F25" i="5"/>
  <c r="F24" i="5"/>
  <c r="F19" i="5"/>
  <c r="F18" i="5"/>
  <c r="F15" i="5"/>
  <c r="F13" i="5"/>
  <c r="F12" i="5"/>
  <c r="F11" i="5"/>
  <c r="F10" i="5"/>
  <c r="F9" i="5"/>
  <c r="F8" i="5"/>
  <c r="F7" i="5"/>
  <c r="F3" i="5"/>
  <c r="F4" i="5"/>
  <c r="F5" i="5"/>
  <c r="F6" i="5"/>
  <c r="F16" i="5"/>
  <c r="F17" i="5"/>
  <c r="F20" i="5"/>
  <c r="F21" i="5"/>
  <c r="F22" i="5"/>
  <c r="F23" i="5"/>
  <c r="F26" i="5"/>
  <c r="F32" i="5"/>
  <c r="F33" i="5"/>
  <c r="F34" i="5"/>
  <c r="F38" i="5"/>
  <c r="F39" i="5"/>
  <c r="F43" i="5"/>
  <c r="F44" i="5"/>
  <c r="F47" i="5"/>
  <c r="F49" i="5"/>
  <c r="F50" i="5"/>
  <c r="F2" i="5"/>
  <c r="I60" i="1" l="1"/>
  <c r="J60" i="1" s="1"/>
  <c r="G60" i="1"/>
  <c r="H60" i="1" s="1"/>
  <c r="I59" i="1"/>
  <c r="J59" i="1" s="1"/>
  <c r="G59" i="1"/>
  <c r="H59" i="1" s="1"/>
  <c r="I58" i="1"/>
  <c r="J58" i="1" s="1"/>
  <c r="G58" i="1"/>
  <c r="H58" i="1" s="1"/>
  <c r="J57" i="1"/>
  <c r="I57" i="1"/>
  <c r="G57" i="1"/>
  <c r="H57" i="1" s="1"/>
  <c r="I56" i="1"/>
  <c r="J56" i="1" s="1"/>
  <c r="G56" i="1"/>
  <c r="H56" i="1" s="1"/>
  <c r="J55" i="1"/>
  <c r="I55" i="1"/>
  <c r="G55" i="1"/>
  <c r="H55" i="1" s="1"/>
  <c r="I54" i="1"/>
  <c r="J54" i="1" s="1"/>
  <c r="G54" i="1"/>
  <c r="H54" i="1" s="1"/>
  <c r="J53" i="1"/>
  <c r="I53" i="1"/>
  <c r="G53" i="1"/>
  <c r="H53" i="1" s="1"/>
  <c r="I52" i="1"/>
  <c r="J52" i="1" s="1"/>
  <c r="G52" i="1"/>
  <c r="H52" i="1" s="1"/>
  <c r="I51" i="1"/>
  <c r="J51" i="1" s="1"/>
  <c r="G51" i="1"/>
  <c r="H51" i="1" s="1"/>
  <c r="I50" i="1"/>
  <c r="J50" i="1" s="1"/>
  <c r="G50" i="1"/>
  <c r="H50" i="1" s="1"/>
  <c r="I49" i="1"/>
  <c r="J49" i="1" s="1"/>
  <c r="G49" i="1"/>
  <c r="H49" i="1" s="1"/>
  <c r="I48" i="1"/>
  <c r="J48" i="1" s="1"/>
  <c r="G48" i="1"/>
  <c r="H48" i="1" s="1"/>
  <c r="I47" i="1"/>
  <c r="J47" i="1" s="1"/>
  <c r="G47" i="1"/>
  <c r="H47" i="1" s="1"/>
  <c r="I46" i="1"/>
  <c r="J46" i="1" s="1"/>
  <c r="G46" i="1"/>
  <c r="H46" i="1" s="1"/>
  <c r="I45" i="1"/>
  <c r="J45" i="1" s="1"/>
  <c r="G45" i="1"/>
  <c r="H45" i="1" s="1"/>
  <c r="I44" i="1"/>
  <c r="J44" i="1" s="1"/>
  <c r="G44" i="1"/>
  <c r="H44" i="1" s="1"/>
  <c r="I43" i="1"/>
  <c r="J43" i="1" s="1"/>
  <c r="G43" i="1"/>
  <c r="H43" i="1" s="1"/>
  <c r="I42" i="1"/>
  <c r="J42" i="1" s="1"/>
  <c r="G42" i="1"/>
  <c r="H42" i="1" s="1"/>
  <c r="I41" i="1"/>
  <c r="J41" i="1" s="1"/>
  <c r="G41" i="1"/>
  <c r="H41" i="1" s="1"/>
  <c r="I40" i="1"/>
  <c r="J40" i="1" s="1"/>
  <c r="G40" i="1"/>
  <c r="H40" i="1" s="1"/>
  <c r="I39" i="1"/>
  <c r="J39" i="1" s="1"/>
  <c r="G39" i="1"/>
  <c r="H39" i="1" s="1"/>
  <c r="I38" i="1"/>
  <c r="J38" i="1" s="1"/>
  <c r="G38" i="1"/>
  <c r="H38" i="1" s="1"/>
  <c r="I37" i="1"/>
  <c r="J37" i="1" s="1"/>
  <c r="G37" i="1"/>
  <c r="H37" i="1" s="1"/>
  <c r="I36" i="1"/>
  <c r="J36" i="1" s="1"/>
  <c r="G36" i="1"/>
  <c r="H36" i="1" s="1"/>
  <c r="I35" i="1"/>
  <c r="J35" i="1" s="1"/>
  <c r="G35" i="1"/>
  <c r="H35" i="1" s="1"/>
  <c r="I34" i="1"/>
  <c r="J34" i="1" s="1"/>
  <c r="G34" i="1"/>
  <c r="H34" i="1" s="1"/>
  <c r="I33" i="1"/>
  <c r="J33" i="1" s="1"/>
  <c r="G33" i="1"/>
  <c r="H33" i="1" s="1"/>
  <c r="I32" i="1"/>
  <c r="J32" i="1" s="1"/>
  <c r="G32" i="1"/>
  <c r="H32" i="1" s="1"/>
  <c r="I31" i="1"/>
  <c r="J31" i="1" s="1"/>
  <c r="G31" i="1"/>
  <c r="H31" i="1" s="1"/>
  <c r="I30" i="1"/>
  <c r="J30" i="1" s="1"/>
  <c r="G30" i="1"/>
  <c r="H30" i="1" s="1"/>
  <c r="I29" i="1"/>
  <c r="J29" i="1" s="1"/>
  <c r="G29" i="1"/>
  <c r="H29" i="1" s="1"/>
  <c r="I28" i="1"/>
  <c r="J28" i="1" s="1"/>
  <c r="G28" i="1"/>
  <c r="H28" i="1" s="1"/>
  <c r="I27" i="1"/>
  <c r="J27" i="1" s="1"/>
  <c r="G27" i="1"/>
  <c r="H27" i="1" s="1"/>
  <c r="I26" i="1"/>
  <c r="J26" i="1" s="1"/>
  <c r="G26" i="1"/>
  <c r="H26" i="1" s="1"/>
  <c r="I25" i="1"/>
  <c r="J25" i="1" s="1"/>
  <c r="G25" i="1"/>
  <c r="H25" i="1" s="1"/>
  <c r="I24" i="1"/>
  <c r="J24" i="1" s="1"/>
  <c r="G24" i="1"/>
  <c r="H24" i="1" s="1"/>
  <c r="I23" i="1"/>
  <c r="J23" i="1" s="1"/>
  <c r="G23" i="1"/>
  <c r="H23" i="1" s="1"/>
  <c r="I22" i="1"/>
  <c r="J22" i="1" s="1"/>
  <c r="G22" i="1"/>
  <c r="H22" i="1" s="1"/>
  <c r="I21" i="1"/>
  <c r="J21" i="1" s="1"/>
  <c r="G21" i="1"/>
  <c r="H21" i="1" s="1"/>
  <c r="I20" i="1"/>
  <c r="J20" i="1" s="1"/>
  <c r="G20" i="1"/>
  <c r="H20" i="1" s="1"/>
  <c r="I19" i="1"/>
  <c r="J19" i="1" s="1"/>
  <c r="G19" i="1"/>
  <c r="H19" i="1" s="1"/>
  <c r="I18" i="1"/>
  <c r="J18" i="1" s="1"/>
  <c r="G18" i="1"/>
  <c r="H18" i="1" s="1"/>
  <c r="I17" i="1"/>
  <c r="J17" i="1" s="1"/>
  <c r="G17" i="1"/>
  <c r="H17" i="1" s="1"/>
  <c r="I16" i="1"/>
  <c r="J16" i="1" s="1"/>
  <c r="G16" i="1"/>
  <c r="H16" i="1" s="1"/>
  <c r="I15" i="1"/>
  <c r="J15" i="1" s="1"/>
  <c r="G15" i="1"/>
  <c r="H15" i="1" s="1"/>
  <c r="I14" i="1"/>
  <c r="J14" i="1" s="1"/>
  <c r="G14" i="1"/>
  <c r="H14" i="1" s="1"/>
  <c r="I13" i="1"/>
  <c r="J13" i="1" s="1"/>
  <c r="G13" i="1"/>
  <c r="H13" i="1" s="1"/>
  <c r="I12" i="1"/>
  <c r="J12" i="1" s="1"/>
  <c r="G12" i="1"/>
  <c r="H12" i="1" s="1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11" i="4" l="1"/>
  <c r="W27" i="4"/>
  <c r="W51" i="4"/>
  <c r="T18" i="4"/>
  <c r="W6" i="4"/>
  <c r="U9" i="4"/>
  <c r="W30" i="4"/>
  <c r="U35" i="4"/>
  <c r="W44" i="4"/>
  <c r="W48" i="4"/>
  <c r="U49" i="4"/>
  <c r="T27" i="4"/>
  <c r="U20" i="4"/>
  <c r="U51" i="4"/>
  <c r="U18" i="4"/>
  <c r="U42" i="4"/>
  <c r="AB4" i="4"/>
  <c r="T10" i="4"/>
  <c r="AB32" i="4"/>
  <c r="AB36" i="4"/>
  <c r="T38" i="4"/>
  <c r="T40" i="4"/>
  <c r="AB40" i="4"/>
  <c r="AB46" i="4"/>
  <c r="T50" i="4"/>
  <c r="AB50" i="4"/>
  <c r="W20" i="4"/>
  <c r="W22" i="4"/>
  <c r="W18" i="4"/>
  <c r="U4" i="4"/>
  <c r="U10" i="4"/>
  <c r="W31" i="4"/>
  <c r="U32" i="4"/>
  <c r="W35" i="4"/>
  <c r="U36" i="4"/>
  <c r="U38" i="4"/>
  <c r="U40" i="4"/>
  <c r="W45" i="4"/>
  <c r="U46" i="4"/>
  <c r="W49" i="4"/>
  <c r="U50" i="4"/>
  <c r="AB9" i="4"/>
  <c r="AB22" i="4"/>
  <c r="AB27" i="4"/>
  <c r="AB51" i="4"/>
  <c r="AB18" i="4"/>
  <c r="AB42" i="4"/>
  <c r="T19" i="4"/>
  <c r="AB21" i="4"/>
  <c r="T29" i="4"/>
  <c r="AB29" i="4"/>
  <c r="T33" i="4"/>
  <c r="AB33" i="4"/>
  <c r="T41" i="4"/>
  <c r="AB41" i="4"/>
  <c r="T43" i="4"/>
  <c r="AB43" i="4"/>
  <c r="T47" i="4"/>
  <c r="AB47" i="4"/>
  <c r="AB35" i="4"/>
  <c r="T23" i="4"/>
  <c r="W4" i="4"/>
  <c r="W10" i="4"/>
  <c r="U19" i="4"/>
  <c r="U21" i="4"/>
  <c r="U29" i="4"/>
  <c r="W32" i="4"/>
  <c r="W36" i="4"/>
  <c r="W38" i="4"/>
  <c r="W40" i="4"/>
  <c r="U41" i="4"/>
  <c r="U43" i="4"/>
  <c r="W46" i="4"/>
  <c r="U47" i="4"/>
  <c r="U23" i="4"/>
  <c r="T6" i="4"/>
  <c r="AB6" i="4"/>
  <c r="T8" i="4"/>
  <c r="AB8" i="4"/>
  <c r="T30" i="4"/>
  <c r="AB30" i="4"/>
  <c r="T34" i="4"/>
  <c r="AB34" i="4"/>
  <c r="T44" i="4"/>
  <c r="AB44" i="4"/>
  <c r="T48" i="4"/>
  <c r="AB23" i="4"/>
  <c r="W23" i="4"/>
  <c r="U6" i="4"/>
  <c r="U8" i="4"/>
  <c r="W19" i="4"/>
  <c r="W21" i="4"/>
  <c r="W29" i="4"/>
  <c r="W33" i="4"/>
  <c r="U34" i="4"/>
  <c r="W41" i="4"/>
  <c r="W43" i="4"/>
  <c r="U44" i="4"/>
  <c r="W47" i="4"/>
  <c r="U48" i="4"/>
  <c r="AA35" i="4"/>
  <c r="W37" i="4"/>
  <c r="Y40" i="4"/>
  <c r="AA51" i="4"/>
  <c r="X5" i="4"/>
  <c r="V6" i="4"/>
  <c r="Z8" i="4"/>
  <c r="AA11" i="4"/>
  <c r="U14" i="4"/>
  <c r="AA19" i="4"/>
  <c r="AA23" i="4"/>
  <c r="W25" i="4"/>
  <c r="AB38" i="4"/>
  <c r="Y6" i="4"/>
  <c r="W11" i="4"/>
  <c r="AA13" i="4"/>
  <c r="W15" i="4"/>
  <c r="U16" i="4"/>
  <c r="AA17" i="4"/>
  <c r="Y18" i="4"/>
  <c r="Y22" i="4"/>
  <c r="U24" i="4"/>
  <c r="Y26" i="4"/>
  <c r="Y30" i="4"/>
  <c r="Y46" i="4"/>
  <c r="AA10" i="4"/>
  <c r="Y11" i="4"/>
  <c r="AA14" i="4"/>
  <c r="W16" i="4"/>
  <c r="W24" i="4"/>
  <c r="U25" i="4"/>
  <c r="Y27" i="4"/>
  <c r="W28" i="4"/>
  <c r="U37" i="4"/>
  <c r="AA38" i="4"/>
  <c r="Y39" i="4"/>
  <c r="AA50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AA6" i="4"/>
  <c r="W8" i="4"/>
  <c r="AB19" i="4"/>
  <c r="X29" i="4"/>
  <c r="T35" i="4"/>
  <c r="X45" i="4"/>
  <c r="T51" i="4"/>
  <c r="Z5" i="4"/>
  <c r="V4" i="4"/>
  <c r="X7" i="4"/>
  <c r="T9" i="4"/>
  <c r="V12" i="4"/>
  <c r="T13" i="4"/>
  <c r="AB13" i="4"/>
  <c r="Z14" i="4"/>
  <c r="T17" i="4"/>
  <c r="AB17" i="4"/>
  <c r="V20" i="4"/>
  <c r="T21" i="4"/>
  <c r="Z22" i="4"/>
  <c r="X23" i="4"/>
  <c r="T25" i="4"/>
  <c r="AB25" i="4"/>
  <c r="Z26" i="4"/>
  <c r="Z34" i="4"/>
  <c r="T37" i="4"/>
  <c r="AB37" i="4"/>
  <c r="Z38" i="4"/>
  <c r="V44" i="4"/>
  <c r="T45" i="4"/>
  <c r="AB45" i="4"/>
  <c r="T49" i="4"/>
  <c r="AB49" i="4"/>
  <c r="Z50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AA27" i="4"/>
  <c r="V30" i="4"/>
  <c r="Z36" i="4"/>
  <c r="T39" i="4"/>
  <c r="AB39" i="4"/>
  <c r="V46" i="4"/>
  <c r="X34" i="4"/>
  <c r="T36" i="4"/>
  <c r="X6" i="4"/>
  <c r="Z9" i="4"/>
  <c r="AA12" i="4"/>
  <c r="Y13" i="4"/>
  <c r="W14" i="4"/>
  <c r="U15" i="4"/>
  <c r="AA20" i="4"/>
  <c r="Y21" i="4"/>
  <c r="AA24" i="4"/>
  <c r="W26" i="4"/>
  <c r="Y29" i="4"/>
  <c r="U31" i="4"/>
  <c r="AA32" i="4"/>
  <c r="Y33" i="4"/>
  <c r="W34" i="4"/>
  <c r="AA36" i="4"/>
  <c r="W42" i="4"/>
  <c r="Y45" i="4"/>
  <c r="AA48" i="4"/>
  <c r="Y49" i="4"/>
  <c r="W50" i="4"/>
  <c r="Z13" i="4"/>
  <c r="X50" i="4"/>
  <c r="X27" i="4"/>
  <c r="X43" i="4"/>
  <c r="X22" i="4"/>
  <c r="AA21" i="4"/>
  <c r="AA7" i="4"/>
  <c r="W9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T28" i="4"/>
  <c r="AB28" i="4"/>
  <c r="AB31" i="4"/>
  <c r="X39" i="4"/>
  <c r="AA44" i="4"/>
  <c r="T4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AA45" i="4"/>
  <c r="AA5" i="4"/>
  <c r="AB26" i="4"/>
  <c r="T42" i="4"/>
  <c r="Z6" i="4"/>
  <c r="W12" i="4"/>
  <c r="U13" i="4"/>
  <c r="AA16" i="4"/>
  <c r="Z17" i="4"/>
  <c r="V18" i="4"/>
  <c r="X20" i="4"/>
  <c r="V21" i="4"/>
  <c r="T24" i="4"/>
  <c r="AB24" i="4"/>
  <c r="Y25" i="4"/>
  <c r="V26" i="4"/>
  <c r="V29" i="4"/>
  <c r="AA30" i="4"/>
  <c r="Y31" i="4"/>
  <c r="X37" i="4"/>
  <c r="U39" i="4"/>
  <c r="V42" i="4"/>
  <c r="AA43" i="4"/>
  <c r="X44" i="4"/>
  <c r="V45" i="4"/>
  <c r="AA46" i="4"/>
  <c r="Y47" i="4"/>
  <c r="Y7" i="4"/>
  <c r="V8" i="4"/>
  <c r="AA9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V36" i="4"/>
  <c r="Y38" i="4"/>
  <c r="W39" i="4"/>
  <c r="AA41" i="4"/>
  <c r="Z44" i="4"/>
  <c r="X11" i="4"/>
  <c r="Y12" i="4"/>
  <c r="T14" i="4"/>
  <c r="AB14" i="4"/>
  <c r="V15" i="4"/>
  <c r="Y17" i="4"/>
  <c r="Z18" i="4"/>
  <c r="X24" i="4"/>
  <c r="T31" i="4"/>
  <c r="X9" i="4"/>
  <c r="Y10" i="4"/>
  <c r="T12" i="4"/>
  <c r="AB12" i="4"/>
  <c r="V13" i="4"/>
  <c r="Y15" i="4"/>
  <c r="Z16" i="4"/>
  <c r="X46" i="4"/>
  <c r="Y4" i="4"/>
  <c r="V7" i="4"/>
  <c r="Y9" i="4"/>
  <c r="Z10" i="4"/>
  <c r="U12" i="4"/>
  <c r="U17" i="4"/>
  <c r="X19" i="4"/>
  <c r="Y20" i="4"/>
  <c r="T22" i="4"/>
  <c r="Z4" i="4"/>
  <c r="U11" i="4"/>
  <c r="X13" i="4"/>
  <c r="Y14" i="4"/>
  <c r="T16" i="4"/>
  <c r="AB16" i="4"/>
  <c r="V17" i="4"/>
  <c r="Y19" i="4"/>
  <c r="Z20" i="4"/>
  <c r="Z25" i="4"/>
  <c r="T26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U26" i="4"/>
  <c r="Z28" i="4"/>
  <c r="AA33" i="4"/>
  <c r="V34" i="4"/>
  <c r="Z35" i="4"/>
  <c r="Y37" i="4"/>
  <c r="Z42" i="4"/>
  <c r="V43" i="4"/>
  <c r="Y44" i="4"/>
  <c r="U45" i="4"/>
  <c r="AA49" i="4"/>
  <c r="V50" i="4"/>
  <c r="Z51" i="4"/>
  <c r="Z27" i="4"/>
  <c r="Z30" i="4"/>
  <c r="V31" i="4"/>
  <c r="Y32" i="4"/>
  <c r="U33" i="4"/>
  <c r="AA37" i="4"/>
  <c r="V38" i="4"/>
  <c r="Z39" i="4"/>
  <c r="Y41" i="4"/>
  <c r="X41" i="4"/>
  <c r="Z46" i="4"/>
  <c r="V47" i="4"/>
  <c r="Y48" i="4"/>
  <c r="Y23" i="4"/>
  <c r="V25" i="4"/>
  <c r="U28" i="4"/>
  <c r="Z32" i="4"/>
  <c r="V33" i="4"/>
  <c r="Y34" i="4"/>
  <c r="AA39" i="4"/>
  <c r="V40" i="4"/>
  <c r="Z41" i="4"/>
  <c r="Y43" i="4"/>
  <c r="Z48" i="4"/>
  <c r="V49" i="4"/>
  <c r="Y50" i="4"/>
  <c r="X31" i="4"/>
  <c r="T46" i="4"/>
  <c r="X47" i="4"/>
  <c r="T32" i="4"/>
  <c r="X33" i="4"/>
  <c r="AB48" i="4"/>
  <c r="X49" i="4"/>
  <c r="B2" i="6"/>
  <c r="AC17" i="4" l="1"/>
  <c r="AC41" i="4"/>
  <c r="AC9" i="4"/>
  <c r="AC38" i="4"/>
  <c r="AC31" i="4"/>
  <c r="AC35" i="4"/>
  <c r="AC11" i="4"/>
  <c r="AC45" i="4"/>
  <c r="AC13" i="4"/>
  <c r="AC19" i="4"/>
  <c r="AC20" i="4"/>
  <c r="AC43" i="4"/>
  <c r="AC47" i="4"/>
  <c r="AC51" i="4"/>
  <c r="AC27" i="4"/>
  <c r="AC23" i="4"/>
  <c r="AC28" i="4"/>
  <c r="AC21" i="4"/>
  <c r="AC29" i="4"/>
  <c r="AC36" i="4"/>
  <c r="AC32" i="4"/>
  <c r="AC26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18" i="4"/>
  <c r="AC48" i="4"/>
  <c r="AC6" i="4"/>
  <c r="AC14" i="4"/>
  <c r="AC8" i="4"/>
  <c r="AC44" i="4"/>
  <c r="AC4" i="4"/>
  <c r="AC16" i="4"/>
  <c r="AC12" i="4"/>
  <c r="AC46" i="4"/>
  <c r="AC40" i="4"/>
  <c r="AC34" i="4"/>
  <c r="F3" i="2"/>
  <c r="U7" i="4" l="1"/>
  <c r="U5" i="4"/>
  <c r="M3" i="2"/>
  <c r="H3" i="2"/>
  <c r="E3" i="2"/>
  <c r="Q11" i="5"/>
  <c r="T7" i="4" l="1"/>
  <c r="T5" i="4"/>
  <c r="W7" i="4"/>
  <c r="W5" i="4"/>
  <c r="AB7" i="4"/>
  <c r="AB5" i="4"/>
  <c r="B1" i="6"/>
  <c r="AC5" i="4" l="1"/>
  <c r="AC7" i="4"/>
  <c r="M52" i="4"/>
  <c r="E52" i="4"/>
  <c r="I52" i="4"/>
  <c r="H52" i="4"/>
  <c r="P52" i="4"/>
  <c r="J52" i="4"/>
  <c r="R52" i="4"/>
  <c r="Q52" i="4"/>
  <c r="D52" i="4"/>
  <c r="L52" i="4"/>
  <c r="F52" i="4"/>
  <c r="N52" i="4"/>
  <c r="G52" i="4"/>
  <c r="C52" i="4"/>
  <c r="S52" i="4"/>
  <c r="O52" i="4"/>
  <c r="B52" i="4"/>
  <c r="M51" i="2" l="1"/>
  <c r="L51" i="2"/>
  <c r="K51" i="2"/>
  <c r="J51" i="2"/>
  <c r="I51" i="2"/>
  <c r="H51" i="2"/>
  <c r="G51" i="2"/>
  <c r="F51" i="2"/>
  <c r="E51" i="2"/>
  <c r="K52" i="4" l="1"/>
  <c r="X52" i="4" l="1"/>
  <c r="W52" i="4"/>
  <c r="T52" i="4"/>
  <c r="AA52" i="4" l="1"/>
  <c r="V52" i="4"/>
  <c r="Z52" i="4"/>
  <c r="AB52" i="4"/>
  <c r="U52" i="4"/>
  <c r="Y52" i="4"/>
</calcChain>
</file>

<file path=xl/sharedStrings.xml><?xml version="1.0" encoding="utf-8"?>
<sst xmlns="http://schemas.openxmlformats.org/spreadsheetml/2006/main" count="530" uniqueCount="156">
  <si>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</si>
  <si>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</si>
  <si>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</si>
  <si>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</si>
  <si>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</si>
  <si>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</si>
  <si>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</si>
  <si>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</si>
  <si>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</si>
  <si>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</si>
  <si>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</si>
  <si>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</si>
  <si>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</si>
  <si>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</si>
  <si>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</si>
  <si>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</si>
  <si>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</si>
  <si>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</si>
  <si>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</si>
  <si>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</si>
  <si>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</si>
  <si>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</si>
  <si>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</si>
  <si>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</si>
  <si>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</si>
  <si>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</si>
  <si>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</si>
  <si>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</si>
  <si>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</si>
  <si>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</si>
  <si>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</si>
  <si>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</si>
  <si>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</si>
  <si>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</si>
  <si>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</si>
  <si>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</si>
  <si>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</si>
  <si>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</si>
  <si>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</si>
  <si>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</si>
  <si>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</si>
  <si>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</si>
  <si>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</si>
  <si>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</si>
  <si>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NARAYAN BEEJ BHANDAR</t>
  </si>
  <si>
    <t>RUKANPUR KALAN</t>
  </si>
  <si>
    <t>SHAHJAHANPUR (U,P) CODE 09</t>
  </si>
  <si>
    <t>BAYER  STOCK</t>
  </si>
  <si>
    <t>1-Apr-2020 to 31-Jan-2021</t>
  </si>
  <si>
    <t/>
  </si>
  <si>
    <t>SAPL PURCHASE</t>
  </si>
  <si>
    <t>SAPL SALES</t>
  </si>
  <si>
    <t>Adora (T) Sc 100 20*200ml</t>
  </si>
  <si>
    <t>Alanto (T) Sc240 50*100ml</t>
  </si>
  <si>
    <t>Ambition 10*1 Ltr Bot</t>
  </si>
  <si>
    <t>Ambition 20*500 Ml</t>
  </si>
  <si>
    <t>Ambition 40*250 Ml</t>
  </si>
  <si>
    <t>Antracol 100gm</t>
  </si>
  <si>
    <t>Antracol 10*1kg</t>
  </si>
  <si>
    <t>Antracol 250g</t>
  </si>
  <si>
    <t>Antracol 500g</t>
  </si>
  <si>
    <t>Arize 6129 Gold Loc 10*3kg Bag</t>
  </si>
  <si>
    <t>Arize 6444 Gold Loc 10*3kg Bag</t>
  </si>
  <si>
    <t>Arize Az 8433 DT Loc 10*3kg Bag</t>
  </si>
  <si>
    <t>ATLANTIS KL3.6 15*160GR BOT IN</t>
  </si>
  <si>
    <t>C DK DK C9144 4KG IN</t>
  </si>
  <si>
    <t>Confidor 50*100ml</t>
  </si>
  <si>
    <t>Decis 100ml</t>
  </si>
  <si>
    <t>DKC  9108 4.5 KG</t>
  </si>
  <si>
    <t>DKC 9108 PLUS 4.5 KG</t>
  </si>
  <si>
    <t>Fame (T) Sc480 10*(20*10ml) Bot</t>
  </si>
  <si>
    <t>Fame (T) SC 480 20*100ml Bot</t>
  </si>
  <si>
    <t>Fame (T) Sc480 40*50ml Bot</t>
  </si>
  <si>
    <t>Folicur 40*250ml</t>
  </si>
  <si>
    <t>Foost 20*250gm</t>
  </si>
  <si>
    <t>Foost 24*500gm</t>
  </si>
  <si>
    <t>Fulicur  50*100ml</t>
  </si>
  <si>
    <t>Gaucho</t>
  </si>
  <si>
    <t>HYBRID MAIZE SEED -DKC 7074 5KG</t>
  </si>
  <si>
    <t>Laudis  10*57.5ml</t>
  </si>
  <si>
    <t>Laudis 8*115ml</t>
  </si>
  <si>
    <t>Lucifer (T)Wp15 25*160grm</t>
  </si>
  <si>
    <t>Monceren 10*1L</t>
  </si>
  <si>
    <t>Monceren 20*500ml</t>
  </si>
  <si>
    <t>Monceren 40*250ml</t>
  </si>
  <si>
    <t>Mustard 5222  30*1 Kg Bag</t>
  </si>
  <si>
    <t>Mustard Kesari 5111</t>
  </si>
  <si>
    <t>Nativo 40*250gm</t>
  </si>
  <si>
    <t>Oberon (T) 50*100ml</t>
  </si>
  <si>
    <t>Planofix Sl45 (10*1 L)Bot</t>
  </si>
  <si>
    <t>Planofix Sl4,5 (40*250ml) Bot</t>
  </si>
  <si>
    <t>Planofix Sl 4,5 (50*100ml) Bot</t>
  </si>
  <si>
    <t>Raxil Easy (20*13.4ml)</t>
  </si>
  <si>
    <t>Regent 20*250ml</t>
  </si>
  <si>
    <t>Regent 50*100ml</t>
  </si>
  <si>
    <t>Regent 5kg</t>
  </si>
  <si>
    <t>Regent Ultra Gro ,6 5*4 Kg Bag</t>
  </si>
  <si>
    <t>Roundup 500ml Bottle</t>
  </si>
  <si>
    <t>Sencor Wp 70</t>
  </si>
  <si>
    <t>Solomon 40*250ml</t>
  </si>
  <si>
    <t>Solomon 50*100ml</t>
  </si>
  <si>
    <t>Planofix Sl4 5 (40*250ml) Bot</t>
  </si>
  <si>
    <t>Planofix Sl 4 5 (50*100ml) Bot</t>
  </si>
  <si>
    <t>Regent Ultra Gro  6 5*4 Kg Bag</t>
  </si>
  <si>
    <t>ADORA (T) SC100 20X200ML BOT IN</t>
  </si>
  <si>
    <t>AMBITION 20X500ML BOT IN</t>
  </si>
  <si>
    <t>AMBITION 40X250ML BOT IN</t>
  </si>
  <si>
    <t>ANTRACOL (T) WP70 50X100GR BAG IN</t>
  </si>
  <si>
    <t>ANTRACOL (T) WP70 10X1KG BAG IN</t>
  </si>
  <si>
    <t>ANTRACOL (T) WP70 40X250GR BAG IN</t>
  </si>
  <si>
    <t>ANTRACOL (T) WP70 20X500GR BAG IN</t>
  </si>
  <si>
    <t>ARIZE 6129 GOLD LOC 10X3KG BAG IN</t>
  </si>
  <si>
    <t>ARIZE 6444 GOLD LOC 10X3KG BAG IN</t>
  </si>
  <si>
    <t>ARIZE AZ 8433 DT LOC 10X3KG BAG IN</t>
  </si>
  <si>
    <t>ATLANTIS KL3 6 15X160GR BOT IN</t>
  </si>
  <si>
    <t>C DK DKC9144 4KG IN</t>
  </si>
  <si>
    <t>CONFIDOR (T) SL200 50X100ML BOT IN</t>
  </si>
  <si>
    <t>DECIS EC 28 50X100ML BOT IN</t>
  </si>
  <si>
    <t>C DK DKC9108 4.5KG IN</t>
  </si>
  <si>
    <t>FAME (T) SC480 10X(20X10ML) BOT IN</t>
  </si>
  <si>
    <t>FAME (T) SC480 20X100ML BOT IN</t>
  </si>
  <si>
    <t>FAME (T) SC480 40X50ML BOT IN</t>
  </si>
  <si>
    <t>FOLICUR (T) EC250 40X250ML BOT IN</t>
  </si>
  <si>
    <t>FOOST WP50 20X250G BAG IN</t>
  </si>
  <si>
    <t>FOOST WP50 24X500G BAG IN</t>
  </si>
  <si>
    <t>FOLICUR (T) EC250 50X100ML BOT IN</t>
  </si>
  <si>
    <t>GAUCHO FS600 2X(5X1L) BOT IN</t>
  </si>
  <si>
    <t>C DK DKC7074 4KG IN</t>
  </si>
  <si>
    <t>LAUDIS SC630 10X57.5ML BOT IN</t>
  </si>
  <si>
    <t>LAUDIS SC630 8X115ML BOT IN</t>
  </si>
  <si>
    <t>LUCIFER (T) WP15 25X160GR BAG IN</t>
  </si>
  <si>
    <t>MONCEREN SC250 10X1L BOT IN</t>
  </si>
  <si>
    <t>MONCEREN SC250 20X500ML BOT IN</t>
  </si>
  <si>
    <t>MONCEREN SC250 40X250ML BOT IN</t>
  </si>
  <si>
    <t>MUSTARD 5222 30X1KG BAG IN</t>
  </si>
  <si>
    <t>MUSTARD KESARI 5111 60X500G BAG IN</t>
  </si>
  <si>
    <t>NATIVO WG75 40X250GR BAG IN</t>
  </si>
  <si>
    <t>OBERON (T) SC240 50X100ML BOT IN</t>
  </si>
  <si>
    <t>PLANOFIX SL45 10X1L BOT IN</t>
  </si>
  <si>
    <t>PLANOFIX SL4 5 40X250ML BOT IN</t>
  </si>
  <si>
    <t>PLANOFIX SL4 5 50X100ML BOT IN</t>
  </si>
  <si>
    <t>RAXIL EASY FS60 10X(20X13.4ML) BOT IN</t>
  </si>
  <si>
    <t>REGENT (T) SC50 20X250ML BOT IN</t>
  </si>
  <si>
    <t>REGENT (T) SC50 50X100ML BOT IN</t>
  </si>
  <si>
    <t>REGENT GR0 3 4X5KG BAG IN</t>
  </si>
  <si>
    <t>REGENT ULTRA GR0 6 5X4KG BAG IN</t>
  </si>
  <si>
    <t>ROUNDUP 41% SL (IN) 20X500 ML</t>
  </si>
  <si>
    <t>SENCOR WP70 60X100GR BAG IN</t>
  </si>
  <si>
    <t>SOLOMON OD300 40X250ML BOT IN</t>
  </si>
  <si>
    <t>SOLOMON OD300 50X100ML BOT IN</t>
  </si>
  <si>
    <t>Stock and Sales FOR THE PERIOD 01-Apr-2020 TO 31-Jan-2021</t>
  </si>
  <si>
    <t>SAPCODE</t>
  </si>
  <si>
    <t>GRANDTOTAL</t>
  </si>
  <si>
    <t>DISTRIBUTOR:Narain Beej Bhandar,</t>
  </si>
  <si>
    <t>Narain Beej Bhandar</t>
  </si>
  <si>
    <t>Generated on 2/26/2021 6:00:53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</si>
</sst>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LTR&quot;"/>
    <numFmt numFmtId="169" formatCode="&quot;&quot;0.00&quot; KG&quot;"/>
    <numFmt numFmtId="170" formatCode="&quot;&quot;0&quot; UNIT&quot;"/>
    <numFmt numFmtId="171" formatCode="&quot;&quot;0&quot; carton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8" fillId="0" borderId="27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  <sheetName val="Sheet1"/>
    </sheetNames>
    <sheetDataSet>
      <sheetData sheetId="0" refreshError="1">
        <row r="2">
          <cell r="B2" t="str">
            <v>ATLANTIS KL3.6 15*160GR BOT IN</v>
          </cell>
          <cell r="C2">
            <v>1</v>
          </cell>
          <cell r="D2">
            <v>0</v>
          </cell>
          <cell r="E2">
            <v>150</v>
          </cell>
          <cell r="F2">
            <v>0</v>
          </cell>
          <cell r="G2">
            <v>140</v>
          </cell>
        </row>
        <row r="3">
          <cell r="B3" t="str">
            <v>Adora (T) Sc 100 20*200ml</v>
          </cell>
          <cell r="C3">
            <v>1</v>
          </cell>
          <cell r="D3">
            <v>0</v>
          </cell>
          <cell r="E3">
            <v>20</v>
          </cell>
          <cell r="F3">
            <v>0</v>
          </cell>
          <cell r="G3">
            <v>16</v>
          </cell>
        </row>
        <row r="4">
          <cell r="B4" t="str">
            <v>Alanto (T) Sc240 50*100ml</v>
          </cell>
          <cell r="C4">
            <v>1</v>
          </cell>
          <cell r="D4">
            <v>0</v>
          </cell>
          <cell r="E4">
            <v>5</v>
          </cell>
          <cell r="F4">
            <v>0</v>
          </cell>
          <cell r="G4">
            <v>2</v>
          </cell>
        </row>
        <row r="5">
          <cell r="B5" t="str">
            <v>Ambition 10*1 Ltr Bot</v>
          </cell>
          <cell r="C5">
            <v>1</v>
          </cell>
          <cell r="D5">
            <v>0</v>
          </cell>
          <cell r="E5">
            <v>10</v>
          </cell>
          <cell r="F5">
            <v>0</v>
          </cell>
          <cell r="G5">
            <v>9</v>
          </cell>
        </row>
        <row r="6">
          <cell r="B6" t="str">
            <v>Ambition 20*500 Ml</v>
          </cell>
          <cell r="C6">
            <v>1</v>
          </cell>
          <cell r="D6">
            <v>0</v>
          </cell>
          <cell r="E6">
            <v>10</v>
          </cell>
          <cell r="F6">
            <v>0</v>
          </cell>
          <cell r="G6">
            <v>8</v>
          </cell>
        </row>
        <row r="7">
          <cell r="B7" t="str">
            <v>Ambition 40*250 Ml</v>
          </cell>
          <cell r="C7">
            <v>1</v>
          </cell>
          <cell r="D7">
            <v>0</v>
          </cell>
          <cell r="E7">
            <v>80</v>
          </cell>
          <cell r="F7">
            <v>0</v>
          </cell>
          <cell r="G7">
            <v>60</v>
          </cell>
        </row>
        <row r="8">
          <cell r="B8" t="str">
            <v>Antracol 10*1kg</v>
          </cell>
          <cell r="C8">
            <v>1</v>
          </cell>
          <cell r="D8">
            <v>0</v>
          </cell>
          <cell r="E8">
            <v>200</v>
          </cell>
          <cell r="F8">
            <v>0</v>
          </cell>
          <cell r="G8">
            <v>160</v>
          </cell>
        </row>
        <row r="9">
          <cell r="B9" t="str">
            <v>Antracol 100gm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8</v>
          </cell>
        </row>
        <row r="10">
          <cell r="B10" t="str">
            <v>Antracol 250g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10</v>
          </cell>
        </row>
        <row r="11">
          <cell r="B11" t="str">
            <v>Antracol 500g</v>
          </cell>
          <cell r="C11">
            <v>1</v>
          </cell>
          <cell r="D11">
            <v>0</v>
          </cell>
          <cell r="E11">
            <v>50</v>
          </cell>
          <cell r="F11">
            <v>0</v>
          </cell>
          <cell r="G11">
            <v>80</v>
          </cell>
        </row>
        <row r="12">
          <cell r="B12" t="str">
            <v>Arize 6129 Gold Loc 10*3kg Bag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 t="str">
            <v>Arize 6444 Gold Loc 10*3kg Bag</v>
          </cell>
          <cell r="C13">
            <v>1</v>
          </cell>
          <cell r="D13">
            <v>0</v>
          </cell>
          <cell r="E13">
            <v>8070</v>
          </cell>
          <cell r="F13">
            <v>0</v>
          </cell>
          <cell r="G13">
            <v>8070</v>
          </cell>
        </row>
        <row r="14">
          <cell r="B14" t="str">
            <v>Arize Az 8433 DT Loc 10*3kg Bag</v>
          </cell>
          <cell r="C14">
            <v>1</v>
          </cell>
          <cell r="D14">
            <v>0</v>
          </cell>
          <cell r="E14">
            <v>60</v>
          </cell>
          <cell r="F14">
            <v>0</v>
          </cell>
          <cell r="G14">
            <v>60</v>
          </cell>
        </row>
        <row r="15">
          <cell r="B15" t="str">
            <v>C DK DK C9144 4KG IN</v>
          </cell>
          <cell r="C15">
            <v>1</v>
          </cell>
          <cell r="D15">
            <v>0</v>
          </cell>
          <cell r="E15">
            <v>3024</v>
          </cell>
          <cell r="F15">
            <v>0</v>
          </cell>
          <cell r="G15">
            <v>3024</v>
          </cell>
        </row>
        <row r="16">
          <cell r="B16" t="str">
            <v>Confidor 50*100ml</v>
          </cell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1</v>
          </cell>
        </row>
        <row r="17">
          <cell r="B17" t="str">
            <v>DKC  9108 4.5 KG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B18" t="str">
            <v>DKC 9108 PLUS 4.5 KG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Decis 100ml</v>
          </cell>
          <cell r="C19">
            <v>1</v>
          </cell>
          <cell r="D19">
            <v>0</v>
          </cell>
          <cell r="E19">
            <v>5</v>
          </cell>
          <cell r="F19">
            <v>0</v>
          </cell>
          <cell r="G19">
            <v>8</v>
          </cell>
        </row>
        <row r="20">
          <cell r="B20" t="str">
            <v>Fame (T) SC 480 20*100ml Bot</v>
          </cell>
          <cell r="C20">
            <v>1</v>
          </cell>
          <cell r="D20">
            <v>0</v>
          </cell>
          <cell r="E20">
            <v>2</v>
          </cell>
          <cell r="F20">
            <v>0</v>
          </cell>
          <cell r="G20">
            <v>0</v>
          </cell>
        </row>
        <row r="21">
          <cell r="B21" t="str">
            <v>Fame (T) Sc480 10*(20*10ml) Bot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1.5</v>
          </cell>
        </row>
        <row r="22">
          <cell r="B22" t="str">
            <v>Fame (T) Sc480 40*50ml Bot</v>
          </cell>
          <cell r="C22">
            <v>1</v>
          </cell>
          <cell r="D22">
            <v>0</v>
          </cell>
          <cell r="E22">
            <v>2</v>
          </cell>
          <cell r="F22">
            <v>0</v>
          </cell>
          <cell r="G22">
            <v>0</v>
          </cell>
        </row>
        <row r="23">
          <cell r="B23" t="str">
            <v>Folicur 40*250ml</v>
          </cell>
          <cell r="C23">
            <v>1</v>
          </cell>
          <cell r="D23">
            <v>0</v>
          </cell>
          <cell r="E23">
            <v>20</v>
          </cell>
          <cell r="F23">
            <v>0</v>
          </cell>
          <cell r="G23">
            <v>10</v>
          </cell>
        </row>
        <row r="24">
          <cell r="B24" t="str">
            <v>Foost 20*250gm</v>
          </cell>
          <cell r="C24">
            <v>1</v>
          </cell>
          <cell r="D24">
            <v>0</v>
          </cell>
          <cell r="E24">
            <v>200</v>
          </cell>
          <cell r="F24">
            <v>0</v>
          </cell>
          <cell r="G24">
            <v>100</v>
          </cell>
        </row>
        <row r="25">
          <cell r="B25" t="str">
            <v>Foost 24*500gm</v>
          </cell>
          <cell r="C25">
            <v>1</v>
          </cell>
          <cell r="D25">
            <v>0</v>
          </cell>
          <cell r="E25">
            <v>420</v>
          </cell>
          <cell r="F25">
            <v>0</v>
          </cell>
          <cell r="G25">
            <v>420</v>
          </cell>
        </row>
        <row r="26">
          <cell r="B26" t="str">
            <v>Fulicur  50*100ml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 t="str">
            <v>Gaucho</v>
          </cell>
          <cell r="C27">
            <v>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 t="str">
            <v>HYBRID MAIZE SEED -DKC 7074 5KG</v>
          </cell>
          <cell r="C28">
            <v>1</v>
          </cell>
          <cell r="D28">
            <v>0</v>
          </cell>
          <cell r="E28">
            <v>3000</v>
          </cell>
          <cell r="F28">
            <v>0</v>
          </cell>
          <cell r="G28">
            <v>3000</v>
          </cell>
        </row>
        <row r="29">
          <cell r="B29" t="str">
            <v>Laudis  10*57.5ml</v>
          </cell>
          <cell r="C29">
            <v>1</v>
          </cell>
          <cell r="D29">
            <v>0</v>
          </cell>
          <cell r="E29">
            <v>380</v>
          </cell>
          <cell r="F29">
            <v>0</v>
          </cell>
          <cell r="G29">
            <v>400</v>
          </cell>
        </row>
        <row r="30">
          <cell r="B30" t="str">
            <v>Laudis 8*115ml</v>
          </cell>
          <cell r="C30">
            <v>1</v>
          </cell>
          <cell r="D30">
            <v>0</v>
          </cell>
          <cell r="E30">
            <v>392</v>
          </cell>
          <cell r="F30">
            <v>0</v>
          </cell>
          <cell r="G30">
            <v>392</v>
          </cell>
        </row>
        <row r="31">
          <cell r="B31" t="str">
            <v>Lucifer (T)Wp15 25*160grm</v>
          </cell>
          <cell r="C31">
            <v>1</v>
          </cell>
          <cell r="D31">
            <v>0</v>
          </cell>
          <cell r="E31">
            <v>250</v>
          </cell>
          <cell r="F31">
            <v>0</v>
          </cell>
          <cell r="G31">
            <v>250</v>
          </cell>
        </row>
        <row r="32">
          <cell r="B32" t="str">
            <v>Monceren 10*1L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10</v>
          </cell>
        </row>
        <row r="33">
          <cell r="B33" t="str">
            <v>Monceren 20*500ml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 t="str">
            <v>Monceren 40*250ml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10</v>
          </cell>
        </row>
        <row r="35">
          <cell r="B35" t="str">
            <v>Mustard 5222  30*1 Kg Bag</v>
          </cell>
          <cell r="C35">
            <v>1</v>
          </cell>
          <cell r="D35">
            <v>0</v>
          </cell>
          <cell r="E35">
            <v>360</v>
          </cell>
          <cell r="F35">
            <v>0</v>
          </cell>
          <cell r="G35">
            <v>0</v>
          </cell>
        </row>
        <row r="36">
          <cell r="B36" t="str">
            <v>Mustard Kesari 5111</v>
          </cell>
          <cell r="C36">
            <v>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 t="str">
            <v>Nativo 40*250gm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7</v>
          </cell>
        </row>
        <row r="38">
          <cell r="B38" t="str">
            <v>Oberon (T) 50*100ml</v>
          </cell>
          <cell r="C38">
            <v>1</v>
          </cell>
          <cell r="D38">
            <v>0</v>
          </cell>
          <cell r="E38">
            <v>5</v>
          </cell>
          <cell r="F38">
            <v>0</v>
          </cell>
          <cell r="G38">
            <v>5</v>
          </cell>
        </row>
        <row r="39">
          <cell r="B39" t="str">
            <v>Planofix Sl 4 5 (50*100ml) Bot</v>
          </cell>
          <cell r="C39">
            <v>1</v>
          </cell>
          <cell r="D39">
            <v>0</v>
          </cell>
          <cell r="E39">
            <v>0</v>
          </cell>
          <cell r="F39">
            <v>0</v>
          </cell>
          <cell r="G39">
            <v>5</v>
          </cell>
        </row>
        <row r="40">
          <cell r="B40" t="str">
            <v>Planofix Sl4 5 (40*250ml) Bot</v>
          </cell>
          <cell r="C40">
            <v>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 t="str">
            <v>Planofix Sl45 (10*1 L)Bot</v>
          </cell>
          <cell r="C41">
            <v>1</v>
          </cell>
          <cell r="D41">
            <v>0</v>
          </cell>
          <cell r="E41">
            <v>0</v>
          </cell>
          <cell r="F41">
            <v>0</v>
          </cell>
          <cell r="G41">
            <v>20</v>
          </cell>
        </row>
        <row r="42">
          <cell r="B42" t="str">
            <v>Raxil Easy (20*13.4ml)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200</v>
          </cell>
        </row>
        <row r="43">
          <cell r="B43" t="str">
            <v>Regent 20*250ml</v>
          </cell>
          <cell r="C43">
            <v>1</v>
          </cell>
          <cell r="D43">
            <v>0</v>
          </cell>
          <cell r="E43">
            <v>30</v>
          </cell>
          <cell r="F43">
            <v>0</v>
          </cell>
          <cell r="G43">
            <v>20</v>
          </cell>
        </row>
        <row r="44">
          <cell r="B44" t="str">
            <v>Regent 50*100ml</v>
          </cell>
          <cell r="C44">
            <v>1</v>
          </cell>
          <cell r="D44">
            <v>0</v>
          </cell>
          <cell r="E44">
            <v>45</v>
          </cell>
          <cell r="F44">
            <v>0</v>
          </cell>
          <cell r="G44">
            <v>25</v>
          </cell>
        </row>
        <row r="45">
          <cell r="B45" t="str">
            <v>Regent 5kg</v>
          </cell>
          <cell r="C45">
            <v>1</v>
          </cell>
          <cell r="D45">
            <v>0</v>
          </cell>
          <cell r="E45">
            <v>51000</v>
          </cell>
          <cell r="F45">
            <v>0</v>
          </cell>
          <cell r="G45">
            <v>49260</v>
          </cell>
        </row>
        <row r="46">
          <cell r="B46" t="str">
            <v>Regent Ultra Gro  6 5*4 Kg Bag</v>
          </cell>
          <cell r="C46">
            <v>1</v>
          </cell>
          <cell r="D46">
            <v>0</v>
          </cell>
          <cell r="E46">
            <v>6300</v>
          </cell>
          <cell r="F46">
            <v>0</v>
          </cell>
          <cell r="G46">
            <v>4200</v>
          </cell>
        </row>
        <row r="47">
          <cell r="B47" t="str">
            <v>Roundup 500ml Bottle</v>
          </cell>
          <cell r="C47">
            <v>1</v>
          </cell>
          <cell r="D47">
            <v>0</v>
          </cell>
          <cell r="E47">
            <v>100</v>
          </cell>
          <cell r="F47">
            <v>0</v>
          </cell>
          <cell r="G47">
            <v>96</v>
          </cell>
        </row>
        <row r="48">
          <cell r="B48" t="str">
            <v>Sencor Wp 70</v>
          </cell>
          <cell r="C48">
            <v>1</v>
          </cell>
          <cell r="D48">
            <v>0</v>
          </cell>
          <cell r="E48">
            <v>60</v>
          </cell>
          <cell r="F48">
            <v>0</v>
          </cell>
          <cell r="G48">
            <v>70</v>
          </cell>
        </row>
        <row r="49">
          <cell r="B49" t="str">
            <v>Solomon 40*250ml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5</v>
          </cell>
        </row>
        <row r="50">
          <cell r="B50" t="str">
            <v>Solomon 50*100ml</v>
          </cell>
          <cell r="C50">
            <v>1</v>
          </cell>
          <cell r="D50">
            <v>0</v>
          </cell>
          <cell r="E50">
            <v>0</v>
          </cell>
          <cell r="F50">
            <v>0</v>
          </cell>
          <cell r="G50">
            <v>4.5</v>
          </cell>
        </row>
      </sheetData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3.474961342596" createdVersion="6" refreshedVersion="6" minRefreshableVersion="3" recordCount="4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1.7" maxValue="4260"/>
    </cacheField>
    <cacheField name="Inwards" numFmtId="0">
      <sharedItems containsString="0" containsBlank="1" containsNumber="1" containsInteger="1" minValue="2" maxValue="51000"/>
    </cacheField>
    <cacheField name="Outwards" numFmtId="0">
      <sharedItems containsString="0" containsBlank="1" containsNumber="1" minValue="1" maxValue="49260"/>
    </cacheField>
    <cacheField name="Closing Balance" numFmtId="0">
      <sharedItems containsString="0" containsBlank="1" containsNumber="1" minValue="0.2" maxValue="6000"/>
    </cacheField>
    <cacheField name="Combi Name" numFmtId="165">
      <sharedItems/>
    </cacheField>
    <cacheField name="Master Name" numFmtId="164">
      <sharedItems count="126">
        <s v="ADORA (T) SC100 20X200ML BOT IN"/>
        <s v="ALANTO (T) SC240 50X100ML BOT IN"/>
        <s v="AMBITION 10X1L BOT IN"/>
        <s v="AMBITION 20X500ML BOT IN"/>
        <s v="AMBITION 40X250ML BOT IN"/>
        <s v="ANTRACOL (T) WP70 50X100GR BAG IN"/>
        <s v="ANTRACOL (T) WP70 10X1KG BAG IN"/>
        <s v="ANTRACOL (T) WP70 40X250GR BAG IN"/>
        <s v="ANTRACOL (T) WP70 20X500GR BAG IN"/>
        <s v="ARIZE 6129 GOLD LOC 10X3KG BAG IN"/>
        <s v="ARIZE 6444 GOLD LOC 10X3KG BAG IN"/>
        <s v="ARIZE AZ 8433 DT LOC 10X3KG BAG IN"/>
        <s v="ATLANTIS KL3 6 15X160GR BOT IN"/>
        <s v="C DK DKC9144 4KG IN"/>
        <s v="CONFIDOR (T) SL200 50X100ML BOT IN"/>
        <s v="DECIS EC 28 50X100ML BOT IN"/>
        <s v="C DK DKC9108 4.5KG IN"/>
        <s v="FAME (T) SC480 10X(20X10ML) BOT IN"/>
        <s v="FAME (T) SC480 20X100ML BOT IN"/>
        <s v="FAME (T) SC480 40X50ML BOT IN"/>
        <s v="FOLICUR (T) EC250 40X250ML BOT IN"/>
        <s v="FOOST WP50 20X250G BAG IN"/>
        <s v="FOOST WP50 24X500G BAG IN"/>
        <s v="FOLICUR (T) EC250 50X100ML BOT IN"/>
        <s v="GAUCHO FS600 2X(5X1L) BOT IN"/>
        <s v="C DK DKC7074 4KG IN"/>
        <s v="LAUDIS SC630 10X57.5ML BOT IN"/>
        <s v="LAUDIS SC630 8X115ML BOT IN"/>
        <s v="LUCIFER (T) WP15 25X160GR BAG IN"/>
        <s v="MONCEREN SC250 10X1L BOT IN"/>
        <s v="MONCEREN SC250 20X500ML BOT IN"/>
        <s v="MONCEREN SC250 40X250ML BOT IN"/>
        <s v="MUSTARD 5222 30X1KG BAG IN"/>
        <s v="MUSTARD KESARI 5111 60X500G BAG IN"/>
        <s v="NATIVO WG75 40X250GR BAG IN"/>
        <s v="OBERON (T) SC240 50X100ML BOT IN"/>
        <s v="PLANOFIX SL45 10X1L BOT IN"/>
        <s v="PLANOFIX SL4 5 40X250ML BOT IN"/>
        <s v="PLANOFIX SL4 5 50X100ML BOT IN"/>
        <s v="RAXIL EASY FS60 10X(20X13.4ML) BOT IN"/>
        <s v="REGENT (T) SC50 20X250ML BOT IN"/>
        <s v="REGENT (T) SC50 50X100ML BOT IN"/>
        <s v="REGENT GR0 3 4X5KG BAG IN"/>
        <s v="REGENT ULTRA GR0 6 5X4KG BAG IN"/>
        <s v="ROUNDUP 41% SL (IN) 20X500 ML"/>
        <s v="SENCOR WP70 60X100GR BAG IN"/>
        <s v="SOLOMON OD300 40X250ML BOT IN"/>
        <s v="SOLOMON OD300 50X100ML BOT IN"/>
        <s v="SECTIN WG60 20X600GR BAG IN" u="1"/>
        <s v="SECTIN WG60 50X100GR BAG IN" u="1"/>
        <s v="PROFILER WG71 11 20X250GR BAG IN" u="1"/>
        <s v="REGENT (T) SC50 20X5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RICESTAR EC69 20X500ML BOT IN" u="1"/>
        <s v="RICESTAR EC69 40X250ML BOT IN" u="1"/>
        <s v="NATIVO WG75 100X50GR BAG IN" u="1"/>
        <s v="NATIVO WG75 20X50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LESENTA WG80 100X40GR BAG IN" u="1"/>
        <s v="LESENTA WG80 50X100GR BAG IN" u="1"/>
        <s v="PLANOFIX SL4 5 20X500ML BOT IN" u="1"/>
        <s v="MELODY DUO WP66 8 10X800G BAG IN" u="1"/>
        <s v="REGENT GR0 3 1X25KG BOX WW" u="1"/>
        <s v="OBERON (T) SC240 20X500ML BOT IN" u="1"/>
        <s v="OBERON (T) SC240 40X200ML BOT IN" u="1"/>
        <s v="JUMP WG80 80X40GR BAG IN" u="1"/>
        <s v="REGENT GOLD SC200 40X250ML BOT IN" u="1"/>
        <s v="REGENT GOLD SC200 50X100ML BOT IN" u="1"/>
        <s v="JUMP WG80 160X(10X2GR) BAG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GLAMORE WG80 40X50GR BOT IN" u="1"/>
        <s v="CONFIDOR SUPER (T) SC350 50X50ML BOT IN" u="1"/>
        <s v="SPINTOR SC495 20X75ML BOT IN" u="1"/>
        <s v="FOLICUR (T) EC250 20X500ML BOT IN" u="1"/>
        <s v="COUNCIL ACTIV WG30 12X(5X90GR) BOX IN" u="1"/>
        <s v="MOVENTO ENERGY SC240 40X250ML BOT IN" u="1"/>
        <s v="MOVENTO ENERGY SC240 50X100ML BOT IN" u="1"/>
        <s v="SOLOMON OD300 20X5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DECIS EC 28 20X500ML BOT IN" u="1"/>
        <s v="DECIS EC 28 40X250ML BOT IN" u="1"/>
        <s v="CONFIDOR (T) SL200 10X1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s v="Adora (T) Sc 100 20*200ml"/>
    <m/>
    <n v="20"/>
    <n v="16"/>
    <n v="4"/>
    <s v="Adora (T) Sc 100 20*200ml-ltr"/>
    <x v="0"/>
  </r>
  <r>
    <s v="Alanto (T) Sc240 50*100ml"/>
    <m/>
    <n v="5"/>
    <n v="2"/>
    <n v="3"/>
    <s v="Alanto (T) Sc240 50*100ml-ltr"/>
    <x v="1"/>
  </r>
  <r>
    <s v="Ambition 10*1 Ltr Bot"/>
    <n v="10"/>
    <n v="10"/>
    <n v="9"/>
    <n v="11"/>
    <s v="Ambition 10*1 Ltr Bot-ltr"/>
    <x v="2"/>
  </r>
  <r>
    <s v="Ambition 20*500 Ml"/>
    <n v="10"/>
    <n v="10"/>
    <n v="8"/>
    <n v="12"/>
    <s v="Ambition 20*500 Ml-ltr"/>
    <x v="3"/>
  </r>
  <r>
    <s v="Ambition 40*250 Ml"/>
    <n v="20"/>
    <n v="80"/>
    <n v="60"/>
    <n v="40"/>
    <s v="Ambition 40*250 Ml-ltr"/>
    <x v="4"/>
  </r>
  <r>
    <s v="Antracol 100gm"/>
    <n v="20"/>
    <m/>
    <n v="8"/>
    <n v="12"/>
    <s v="Antracol 100gm-kg"/>
    <x v="5"/>
  </r>
  <r>
    <s v="Antracol 10*1kg"/>
    <n v="10"/>
    <n v="200"/>
    <n v="160"/>
    <n v="50"/>
    <s v="Antracol 10*1kg-kg"/>
    <x v="6"/>
  </r>
  <r>
    <s v="Antracol 250g"/>
    <n v="70"/>
    <m/>
    <n v="10"/>
    <n v="60"/>
    <s v="Antracol 250g-kg"/>
    <x v="7"/>
  </r>
  <r>
    <s v="Antracol 500g"/>
    <n v="40"/>
    <n v="50"/>
    <n v="80"/>
    <n v="10"/>
    <s v="Antracol 500g-kg"/>
    <x v="8"/>
  </r>
  <r>
    <s v="Arize 6129 Gold Loc 10*3kg Bag"/>
    <m/>
    <m/>
    <m/>
    <m/>
    <s v="Arize 6129 Gold Loc 10*3kg Bag-kg"/>
    <x v="9"/>
  </r>
  <r>
    <s v="Arize 6444 Gold Loc 10*3kg Bag"/>
    <m/>
    <n v="8070"/>
    <n v="8070"/>
    <m/>
    <s v="Arize 6444 Gold Loc 10*3kg Bag-kg"/>
    <x v="10"/>
  </r>
  <r>
    <s v="Arize Az 8433 DT Loc 10*3kg Bag"/>
    <m/>
    <n v="60"/>
    <n v="60"/>
    <m/>
    <s v="Arize Az 8433 DT Loc 10*3kg Bag-kg"/>
    <x v="11"/>
  </r>
  <r>
    <s v="ATLANTIS KL3.6 15*160GR BOT IN"/>
    <n v="5"/>
    <n v="150"/>
    <n v="140"/>
    <n v="15"/>
    <s v="ATLANTIS KL3.6 15*160GR BOT IN-unit"/>
    <x v="12"/>
  </r>
  <r>
    <s v="C DK DK C9144 4KG IN"/>
    <m/>
    <n v="3024"/>
    <n v="3024"/>
    <m/>
    <s v="C DK DK C9144 4KG IN-kg"/>
    <x v="13"/>
  </r>
  <r>
    <s v="Confidor 50*100ml"/>
    <n v="5"/>
    <m/>
    <n v="1"/>
    <n v="4"/>
    <s v="Confidor 50*100ml-ltr"/>
    <x v="14"/>
  </r>
  <r>
    <s v="Decis 100ml"/>
    <n v="5"/>
    <n v="5"/>
    <n v="8"/>
    <n v="2"/>
    <s v="Decis 100ml-ltr"/>
    <x v="15"/>
  </r>
  <r>
    <s v="DKC  9108 4.5 KG"/>
    <m/>
    <m/>
    <m/>
    <m/>
    <s v="DKC 9108 4.5 KG-kg"/>
    <x v="16"/>
  </r>
  <r>
    <s v="DKC 9108 PLUS 4.5 KG"/>
    <m/>
    <m/>
    <m/>
    <m/>
    <s v="DKC 9108 PLUS 4.5 KG-kg"/>
    <x v="16"/>
  </r>
  <r>
    <s v="Fame (T) Sc480 10*(20*10ml) Bot"/>
    <n v="1.7"/>
    <m/>
    <n v="1.5"/>
    <n v="0.2"/>
    <s v="Fame (T) Sc480 10*(20*10ml) Bot-ltr"/>
    <x v="17"/>
  </r>
  <r>
    <s v="Fame (T) SC 480 20*100ml Bot"/>
    <m/>
    <n v="2"/>
    <m/>
    <n v="2"/>
    <s v="Fame (T) SC 480 20*100ml Bot-ltr"/>
    <x v="18"/>
  </r>
  <r>
    <s v="Fame (T) Sc480 40*50ml Bot"/>
    <m/>
    <n v="2"/>
    <m/>
    <n v="2"/>
    <s v="Fame (T) Sc480 40*50ml Bot-ltr"/>
    <x v="19"/>
  </r>
  <r>
    <s v="Folicur 40*250ml"/>
    <n v="20"/>
    <n v="20"/>
    <n v="10"/>
    <n v="30"/>
    <s v="Folicur 40*250ml-ltr"/>
    <x v="20"/>
  </r>
  <r>
    <s v="Foost 20*250gm"/>
    <m/>
    <n v="200"/>
    <n v="100"/>
    <n v="100"/>
    <s v="Foost 20*250gm-kg"/>
    <x v="21"/>
  </r>
  <r>
    <s v="Foost 24*500gm"/>
    <m/>
    <n v="420"/>
    <n v="420"/>
    <m/>
    <s v="Foost 24*500gm-kg"/>
    <x v="22"/>
  </r>
  <r>
    <s v="Fulicur  50*100ml"/>
    <n v="5"/>
    <m/>
    <m/>
    <n v="5"/>
    <s v="Fulicur 50*100ml-ltr"/>
    <x v="23"/>
  </r>
  <r>
    <s v="Gaucho"/>
    <n v="100"/>
    <m/>
    <m/>
    <n v="100"/>
    <s v="Gaucho-unit"/>
    <x v="24"/>
  </r>
  <r>
    <s v="HYBRID MAIZE SEED -DKC 7074 5KG"/>
    <m/>
    <n v="3000"/>
    <n v="3000"/>
    <m/>
    <s v="HYBRID MAIZE SEED -DKC 7074 5KG-kg"/>
    <x v="25"/>
  </r>
  <r>
    <s v="Laudis  10*57.5ml"/>
    <n v="20"/>
    <n v="380"/>
    <n v="400"/>
    <m/>
    <s v="Laudis 10*57.5ml-unit"/>
    <x v="26"/>
  </r>
  <r>
    <s v="Laudis 8*115ml"/>
    <m/>
    <n v="392"/>
    <n v="392"/>
    <m/>
    <s v="Laudis 8*115ml-unit"/>
    <x v="27"/>
  </r>
  <r>
    <s v="Lucifer (T)Wp15 25*160grm"/>
    <m/>
    <n v="250"/>
    <n v="250"/>
    <m/>
    <s v="Lucifer (T)Wp15 25*160grm-unit"/>
    <x v="28"/>
  </r>
  <r>
    <s v="Monceren 10*1L"/>
    <n v="10"/>
    <m/>
    <n v="10"/>
    <m/>
    <s v="Monceren 10*1L-ltr"/>
    <x v="29"/>
  </r>
  <r>
    <s v="Monceren 20*500ml"/>
    <m/>
    <m/>
    <m/>
    <m/>
    <s v="Monceren 20*500ml-ltr"/>
    <x v="30"/>
  </r>
  <r>
    <s v="Monceren 40*250ml"/>
    <n v="10"/>
    <m/>
    <n v="10"/>
    <m/>
    <s v="Monceren 40*250ml-ltr"/>
    <x v="31"/>
  </r>
  <r>
    <s v="Mustard 5222  30*1 Kg Bag"/>
    <m/>
    <n v="360"/>
    <m/>
    <n v="360"/>
    <s v="Mustard 5222 30*1 Kg Bag-kg"/>
    <x v="32"/>
  </r>
  <r>
    <s v="Mustard Kesari 5111"/>
    <m/>
    <m/>
    <m/>
    <m/>
    <s v="Mustard Kesari 5111-kg"/>
    <x v="33"/>
  </r>
  <r>
    <s v="Nativo 40*250gm"/>
    <n v="9"/>
    <m/>
    <n v="7"/>
    <n v="2"/>
    <s v="Nativo 40*250gm-kg"/>
    <x v="34"/>
  </r>
  <r>
    <s v="Oberon (T) 50*100ml"/>
    <m/>
    <n v="5"/>
    <n v="5"/>
    <m/>
    <s v="Oberon (T) 50*100ml-ltr"/>
    <x v="35"/>
  </r>
  <r>
    <s v="Planofix Sl45 (10*1 L)Bot"/>
    <n v="20"/>
    <m/>
    <n v="20"/>
    <m/>
    <s v="Planofix Sl45 (10*1 L)Bot-ltr"/>
    <x v="36"/>
  </r>
  <r>
    <s v="Planofix Sl4 5 (40*250ml) Bot"/>
    <n v="10"/>
    <m/>
    <m/>
    <n v="10"/>
    <s v="Planofix Sl4 5 (40*250ml) Bot-ltr"/>
    <x v="37"/>
  </r>
  <r>
    <s v="Planofix Sl 4 5 (50*100ml) Bot"/>
    <n v="10"/>
    <m/>
    <n v="5"/>
    <n v="5"/>
    <s v="Planofix Sl 4 5 (50*100ml) Bot-ltr"/>
    <x v="38"/>
  </r>
  <r>
    <s v="Raxil Easy (20*13.4ml)"/>
    <n v="200"/>
    <m/>
    <n v="200"/>
    <m/>
    <s v="Raxil Easy (20*13.4ml)-unit"/>
    <x v="39"/>
  </r>
  <r>
    <s v="Regent 20*250ml"/>
    <m/>
    <n v="30"/>
    <n v="20"/>
    <n v="10"/>
    <s v="Regent 20*250ml-ltr"/>
    <x v="40"/>
  </r>
  <r>
    <s v="Regent 50*100ml"/>
    <m/>
    <n v="45"/>
    <n v="25"/>
    <n v="20"/>
    <s v="Regent 50*100ml-ltr"/>
    <x v="41"/>
  </r>
  <r>
    <s v="Regent 5kg"/>
    <n v="4260"/>
    <n v="51000"/>
    <n v="49260"/>
    <n v="6000"/>
    <s v="Regent 5kg-kg"/>
    <x v="42"/>
  </r>
  <r>
    <s v="Regent Ultra Gro  6 5*4 Kg Bag"/>
    <m/>
    <n v="6300"/>
    <n v="4200"/>
    <n v="2100"/>
    <s v="Regent Ultra Gro 6 5*4 Kg Bag-kg"/>
    <x v="43"/>
  </r>
  <r>
    <s v="Roundup 500ml Bottle"/>
    <m/>
    <n v="100"/>
    <n v="96"/>
    <n v="4"/>
    <s v="Roundup 500ml Bottle-ltr"/>
    <x v="44"/>
  </r>
  <r>
    <s v="Sencor Wp 70"/>
    <n v="24"/>
    <n v="60"/>
    <n v="70"/>
    <n v="14"/>
    <s v="Sencor Wp 70-kg"/>
    <x v="45"/>
  </r>
  <r>
    <s v="Solomon 40*250ml"/>
    <n v="10"/>
    <m/>
    <n v="5"/>
    <n v="5"/>
    <s v="Solomon 40*250ml-ltr"/>
    <x v="46"/>
  </r>
  <r>
    <s v="Solomon 50*100ml"/>
    <n v="5"/>
    <m/>
    <n v="4.5"/>
    <n v="0.5"/>
    <s v="Solomon 50*100ml-ltr"/>
    <x v="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5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7">
        <item m="1" x="121"/>
        <item m="1" x="65"/>
        <item x="1"/>
        <item m="1" x="124"/>
        <item m="1" x="109"/>
        <item m="1" x="122"/>
        <item m="1" x="123"/>
        <item m="1" x="64"/>
        <item x="2"/>
        <item x="4"/>
        <item x="3"/>
        <item x="5"/>
        <item x="6"/>
        <item x="7"/>
        <item x="8"/>
        <item m="1" x="52"/>
        <item x="14"/>
        <item m="1" x="115"/>
        <item m="1" x="57"/>
        <item m="1" x="58"/>
        <item m="1" x="56"/>
        <item m="1" x="72"/>
        <item m="1" x="70"/>
        <item m="1" x="71"/>
        <item m="1" x="101"/>
        <item m="1" x="104"/>
        <item x="15"/>
        <item m="1" x="117"/>
        <item m="1" x="114"/>
        <item m="1" x="113"/>
        <item m="1" x="125"/>
        <item m="1" x="119"/>
        <item m="1" x="120"/>
        <item m="1" x="118"/>
        <item m="1" x="54"/>
        <item m="1" x="53"/>
        <item x="17"/>
        <item x="19"/>
        <item m="1" x="75"/>
        <item x="23"/>
        <item m="1" x="89"/>
        <item x="20"/>
        <item m="1" x="103"/>
        <item x="21"/>
        <item x="22"/>
        <item m="1" x="69"/>
        <item m="1" x="68"/>
        <item m="1" x="67"/>
        <item m="1" x="108"/>
        <item m="1" x="100"/>
        <item m="1" x="98"/>
        <item m="1" x="96"/>
        <item m="1" x="97"/>
        <item m="1" x="86"/>
        <item m="1" x="83"/>
        <item m="1" x="95"/>
        <item m="1" x="74"/>
        <item m="1" x="93"/>
        <item m="1" x="94"/>
        <item x="27"/>
        <item m="1" x="99"/>
        <item x="26"/>
        <item m="1" x="77"/>
        <item m="1" x="76"/>
        <item m="1" x="116"/>
        <item m="1" x="87"/>
        <item m="1" x="88"/>
        <item m="1" x="79"/>
        <item m="1" x="106"/>
        <item m="1" x="105"/>
        <item m="1" x="63"/>
        <item m="1" x="90"/>
        <item x="34"/>
        <item m="1" x="62"/>
        <item m="1" x="61"/>
        <item x="35"/>
        <item m="1" x="82"/>
        <item m="1" x="81"/>
        <item x="38"/>
        <item x="36"/>
        <item x="37"/>
        <item m="1" x="78"/>
        <item m="1" x="50"/>
        <item m="1" x="85"/>
        <item m="1" x="84"/>
        <item m="1" x="91"/>
        <item m="1" x="80"/>
        <item x="42"/>
        <item x="41"/>
        <item m="1" x="66"/>
        <item x="40"/>
        <item m="1" x="51"/>
        <item x="43"/>
        <item m="1" x="92"/>
        <item m="1" x="60"/>
        <item m="1" x="59"/>
        <item m="1" x="49"/>
        <item m="1" x="48"/>
        <item x="45"/>
        <item x="47"/>
        <item m="1" x="55"/>
        <item x="46"/>
        <item m="1" x="107"/>
        <item m="1" x="102"/>
        <item m="1" x="73"/>
        <item m="1" x="112"/>
        <item m="1" x="111"/>
        <item m="1" x="110"/>
        <item x="0"/>
        <item x="9"/>
        <item x="10"/>
        <item x="11"/>
        <item x="12"/>
        <item x="13"/>
        <item x="16"/>
        <item x="18"/>
        <item x="24"/>
        <item x="25"/>
        <item x="28"/>
        <item x="29"/>
        <item x="30"/>
        <item x="31"/>
        <item x="32"/>
        <item x="33"/>
        <item x="39"/>
        <item x="44"/>
        <item t="default"/>
      </items>
    </pivotField>
  </pivotFields>
  <rowFields count="1">
    <field x="6"/>
  </rowFields>
  <rowItems count="49">
    <i>
      <x v="2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26"/>
    </i>
    <i>
      <x v="36"/>
    </i>
    <i>
      <x v="37"/>
    </i>
    <i>
      <x v="39"/>
    </i>
    <i>
      <x v="41"/>
    </i>
    <i>
      <x v="43"/>
    </i>
    <i>
      <x v="44"/>
    </i>
    <i>
      <x v="59"/>
    </i>
    <i>
      <x v="61"/>
    </i>
    <i>
      <x v="72"/>
    </i>
    <i>
      <x v="75"/>
    </i>
    <i>
      <x v="78"/>
    </i>
    <i>
      <x v="79"/>
    </i>
    <i>
      <x v="80"/>
    </i>
    <i>
      <x v="87"/>
    </i>
    <i>
      <x v="88"/>
    </i>
    <i>
      <x v="90"/>
    </i>
    <i>
      <x v="92"/>
    </i>
    <i>
      <x v="98"/>
    </i>
    <i>
      <x v="99"/>
    </i>
    <i>
      <x v="101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1"/>
  <sheetViews>
    <sheetView workbookViewId="0">
      <selection activeCell="F29" sqref="F29"/>
    </sheetView>
  </sheetViews>
  <sheetFormatPr defaultRowHeight="14.4" x14ac:dyDescent="0.3"/>
  <cols>
    <col min="1" max="1" width="31.5546875" bestFit="1" customWidth="1"/>
    <col min="2" max="2" width="10.21875" bestFit="1" customWidth="1"/>
    <col min="3" max="4" width="11.21875" bestFit="1" customWidth="1"/>
    <col min="5" max="5" width="10.21875" bestFit="1" customWidth="1"/>
  </cols>
  <sheetData>
    <row r="1" spans="1:10" ht="15.6" x14ac:dyDescent="0.3">
      <c r="A1" s="68" t="s">
        <v>44</v>
      </c>
      <c r="B1" s="68"/>
      <c r="C1" s="68"/>
      <c r="D1" s="44"/>
      <c r="E1" s="44"/>
    </row>
    <row r="2" spans="1:10" x14ac:dyDescent="0.3">
      <c r="A2" s="69" t="s">
        <v>45</v>
      </c>
      <c r="B2" s="69"/>
      <c r="C2" s="69"/>
      <c r="D2" s="44"/>
      <c r="E2" s="44"/>
    </row>
    <row r="3" spans="1:10" x14ac:dyDescent="0.3">
      <c r="A3" s="70" t="s">
        <v>46</v>
      </c>
      <c r="B3" s="70"/>
      <c r="C3" s="70"/>
      <c r="D3" s="44"/>
      <c r="E3" s="44"/>
    </row>
    <row r="4" spans="1:10" ht="15.6" x14ac:dyDescent="0.3">
      <c r="A4" s="71" t="s">
        <v>47</v>
      </c>
      <c r="B4" s="71"/>
      <c r="C4" s="71"/>
      <c r="D4" s="44"/>
      <c r="E4" s="44"/>
    </row>
    <row r="5" spans="1:10" x14ac:dyDescent="0.3">
      <c r="A5" s="69" t="s">
        <v>20</v>
      </c>
      <c r="B5" s="69"/>
      <c r="C5" s="69"/>
      <c r="D5" s="44"/>
      <c r="E5" s="44"/>
    </row>
    <row r="6" spans="1:10" x14ac:dyDescent="0.3">
      <c r="A6" s="69" t="s">
        <v>48</v>
      </c>
      <c r="B6" s="69"/>
      <c r="C6" s="69"/>
      <c r="D6" s="44"/>
      <c r="E6" s="44"/>
    </row>
    <row r="7" spans="1:10" x14ac:dyDescent="0.3">
      <c r="A7" s="45" t="s">
        <v>49</v>
      </c>
      <c r="B7" s="72" t="s">
        <v>47</v>
      </c>
      <c r="C7" s="72"/>
      <c r="D7" s="72"/>
      <c r="E7" s="72"/>
    </row>
    <row r="8" spans="1:10" x14ac:dyDescent="0.3">
      <c r="A8" s="46" t="s">
        <v>49</v>
      </c>
      <c r="B8" s="73" t="s">
        <v>44</v>
      </c>
      <c r="C8" s="74"/>
      <c r="D8" s="74"/>
      <c r="E8" s="74"/>
    </row>
    <row r="9" spans="1:10" x14ac:dyDescent="0.3">
      <c r="A9" s="47" t="s">
        <v>21</v>
      </c>
      <c r="B9" s="75" t="s">
        <v>48</v>
      </c>
      <c r="C9" s="76"/>
      <c r="D9" s="76"/>
      <c r="E9" s="76"/>
    </row>
    <row r="10" spans="1:10" ht="24" x14ac:dyDescent="0.3">
      <c r="A10" s="47" t="s">
        <v>49</v>
      </c>
      <c r="B10" s="48" t="s">
        <v>22</v>
      </c>
      <c r="C10" s="48" t="s">
        <v>23</v>
      </c>
      <c r="D10" s="48" t="s">
        <v>24</v>
      </c>
      <c r="E10" s="48" t="s">
        <v>25</v>
      </c>
    </row>
    <row r="11" spans="1:10" x14ac:dyDescent="0.3">
      <c r="A11" s="49" t="s">
        <v>49</v>
      </c>
      <c r="B11" s="50" t="s">
        <v>26</v>
      </c>
      <c r="C11" s="50" t="s">
        <v>26</v>
      </c>
      <c r="D11" s="50" t="s">
        <v>26</v>
      </c>
      <c r="E11" s="50" t="s">
        <v>26</v>
      </c>
      <c r="G11" s="77" t="s">
        <v>50</v>
      </c>
      <c r="I11" s="77" t="s">
        <v>51</v>
      </c>
    </row>
    <row r="12" spans="1:10" x14ac:dyDescent="0.3">
      <c r="A12" s="51" t="s">
        <v>52</v>
      </c>
      <c r="B12" s="78"/>
      <c r="C12" s="79">
        <v>20</v>
      </c>
      <c r="D12" s="79">
        <v>16</v>
      </c>
      <c r="E12" s="79">
        <v>4</v>
      </c>
      <c r="G12">
        <f>IFERROR(VLOOKUP(A12,[3]BAYERProductwiseStocknSalesFrom!B$2:E$50,4,0),0)</f>
        <v>20</v>
      </c>
      <c r="H12" t="b">
        <f>G12=C12</f>
        <v>1</v>
      </c>
      <c r="I12">
        <f>IFERROR(VLOOKUP(A12,[3]BAYERProductwiseStocknSalesFrom!B$2:G$50,6,0),0)</f>
        <v>16</v>
      </c>
      <c r="J12" t="b">
        <f>I12=D12</f>
        <v>1</v>
      </c>
    </row>
    <row r="13" spans="1:10" x14ac:dyDescent="0.3">
      <c r="A13" s="51" t="s">
        <v>53</v>
      </c>
      <c r="B13" s="52"/>
      <c r="C13" s="80">
        <v>5</v>
      </c>
      <c r="D13" s="80">
        <v>2</v>
      </c>
      <c r="E13" s="80">
        <v>3</v>
      </c>
      <c r="G13">
        <f>IFERROR(VLOOKUP(A13,[3]BAYERProductwiseStocknSalesFrom!B$2:E$50,4,0),0)</f>
        <v>5</v>
      </c>
      <c r="H13" t="b">
        <f t="shared" ref="H13:H60" si="0">G13=C13</f>
        <v>1</v>
      </c>
      <c r="I13">
        <f>IFERROR(VLOOKUP(A13,[3]BAYERProductwiseStocknSalesFrom!B$2:G$50,6,0),0)</f>
        <v>2</v>
      </c>
      <c r="J13" t="b">
        <f t="shared" ref="J13:J60" si="1">I13=D13</f>
        <v>1</v>
      </c>
    </row>
    <row r="14" spans="1:10" x14ac:dyDescent="0.3">
      <c r="A14" s="51" t="s">
        <v>54</v>
      </c>
      <c r="B14" s="80">
        <v>10</v>
      </c>
      <c r="C14" s="80">
        <v>10</v>
      </c>
      <c r="D14" s="80">
        <v>9</v>
      </c>
      <c r="E14" s="80">
        <v>11</v>
      </c>
      <c r="G14">
        <f>IFERROR(VLOOKUP(A14,[3]BAYERProductwiseStocknSalesFrom!B$2:E$50,4,0),0)</f>
        <v>10</v>
      </c>
      <c r="H14" t="b">
        <f t="shared" si="0"/>
        <v>1</v>
      </c>
      <c r="I14">
        <f>IFERROR(VLOOKUP(A14,[3]BAYERProductwiseStocknSalesFrom!B$2:G$50,6,0),0)</f>
        <v>9</v>
      </c>
      <c r="J14" t="b">
        <f t="shared" si="1"/>
        <v>1</v>
      </c>
    </row>
    <row r="15" spans="1:10" x14ac:dyDescent="0.3">
      <c r="A15" s="51" t="s">
        <v>55</v>
      </c>
      <c r="B15" s="80">
        <v>10</v>
      </c>
      <c r="C15" s="80">
        <v>10</v>
      </c>
      <c r="D15" s="80">
        <v>8</v>
      </c>
      <c r="E15" s="80">
        <v>12</v>
      </c>
      <c r="G15">
        <f>IFERROR(VLOOKUP(A15,[3]BAYERProductwiseStocknSalesFrom!B$2:E$50,4,0),0)</f>
        <v>10</v>
      </c>
      <c r="H15" t="b">
        <f t="shared" si="0"/>
        <v>1</v>
      </c>
      <c r="I15">
        <f>IFERROR(VLOOKUP(A15,[3]BAYERProductwiseStocknSalesFrom!B$2:G$50,6,0),0)</f>
        <v>8</v>
      </c>
      <c r="J15" t="b">
        <f t="shared" si="1"/>
        <v>1</v>
      </c>
    </row>
    <row r="16" spans="1:10" x14ac:dyDescent="0.3">
      <c r="A16" s="51" t="s">
        <v>56</v>
      </c>
      <c r="B16" s="80">
        <v>20</v>
      </c>
      <c r="C16" s="80">
        <v>80</v>
      </c>
      <c r="D16" s="80">
        <v>60</v>
      </c>
      <c r="E16" s="80">
        <v>40</v>
      </c>
      <c r="G16">
        <f>IFERROR(VLOOKUP(A16,[3]BAYERProductwiseStocknSalesFrom!B$2:E$50,4,0),0)</f>
        <v>80</v>
      </c>
      <c r="H16" t="b">
        <f t="shared" si="0"/>
        <v>1</v>
      </c>
      <c r="I16">
        <f>IFERROR(VLOOKUP(A16,[3]BAYERProductwiseStocknSalesFrom!B$2:G$50,6,0),0)</f>
        <v>60</v>
      </c>
      <c r="J16" t="b">
        <f t="shared" si="1"/>
        <v>1</v>
      </c>
    </row>
    <row r="17" spans="1:10" x14ac:dyDescent="0.3">
      <c r="A17" s="51" t="s">
        <v>57</v>
      </c>
      <c r="B17" s="81">
        <v>20</v>
      </c>
      <c r="C17" s="52"/>
      <c r="D17" s="81">
        <v>8</v>
      </c>
      <c r="E17" s="81">
        <v>12</v>
      </c>
      <c r="G17">
        <f>IFERROR(VLOOKUP(A17,[3]BAYERProductwiseStocknSalesFrom!B$2:E$50,4,0),0)</f>
        <v>0</v>
      </c>
      <c r="H17" t="b">
        <f t="shared" si="0"/>
        <v>1</v>
      </c>
      <c r="I17">
        <f>IFERROR(VLOOKUP(A17,[3]BAYERProductwiseStocknSalesFrom!B$2:G$50,6,0),0)</f>
        <v>8</v>
      </c>
      <c r="J17" t="b">
        <f t="shared" si="1"/>
        <v>1</v>
      </c>
    </row>
    <row r="18" spans="1:10" x14ac:dyDescent="0.3">
      <c r="A18" s="51" t="s">
        <v>58</v>
      </c>
      <c r="B18" s="81">
        <v>10</v>
      </c>
      <c r="C18" s="81">
        <v>200</v>
      </c>
      <c r="D18" s="81">
        <v>160</v>
      </c>
      <c r="E18" s="81">
        <v>50</v>
      </c>
      <c r="G18">
        <f>IFERROR(VLOOKUP(A18,[3]BAYERProductwiseStocknSalesFrom!B$2:E$50,4,0),0)</f>
        <v>200</v>
      </c>
      <c r="H18" t="b">
        <f t="shared" si="0"/>
        <v>1</v>
      </c>
      <c r="I18">
        <f>IFERROR(VLOOKUP(A18,[3]BAYERProductwiseStocknSalesFrom!B$2:G$50,6,0),0)</f>
        <v>160</v>
      </c>
      <c r="J18" t="b">
        <f t="shared" si="1"/>
        <v>1</v>
      </c>
    </row>
    <row r="19" spans="1:10" x14ac:dyDescent="0.3">
      <c r="A19" s="51" t="s">
        <v>59</v>
      </c>
      <c r="B19" s="81">
        <v>70</v>
      </c>
      <c r="C19" s="52"/>
      <c r="D19" s="81">
        <v>10</v>
      </c>
      <c r="E19" s="81">
        <v>60</v>
      </c>
      <c r="G19">
        <f>IFERROR(VLOOKUP(A19,[3]BAYERProductwiseStocknSalesFrom!B$2:E$50,4,0),0)</f>
        <v>0</v>
      </c>
      <c r="H19" t="b">
        <f t="shared" si="0"/>
        <v>1</v>
      </c>
      <c r="I19">
        <f>IFERROR(VLOOKUP(A19,[3]BAYERProductwiseStocknSalesFrom!B$2:G$50,6,0),0)</f>
        <v>10</v>
      </c>
      <c r="J19" t="b">
        <f t="shared" si="1"/>
        <v>1</v>
      </c>
    </row>
    <row r="20" spans="1:10" x14ac:dyDescent="0.3">
      <c r="A20" s="51" t="s">
        <v>60</v>
      </c>
      <c r="B20" s="81">
        <v>40</v>
      </c>
      <c r="C20" s="81">
        <v>50</v>
      </c>
      <c r="D20" s="81">
        <v>80</v>
      </c>
      <c r="E20" s="81">
        <v>10</v>
      </c>
      <c r="G20">
        <f>IFERROR(VLOOKUP(A20,[3]BAYERProductwiseStocknSalesFrom!B$2:E$50,4,0),0)</f>
        <v>50</v>
      </c>
      <c r="H20" t="b">
        <f t="shared" si="0"/>
        <v>1</v>
      </c>
      <c r="I20">
        <f>IFERROR(VLOOKUP(A20,[3]BAYERProductwiseStocknSalesFrom!B$2:G$50,6,0),0)</f>
        <v>80</v>
      </c>
      <c r="J20" t="b">
        <f t="shared" si="1"/>
        <v>1</v>
      </c>
    </row>
    <row r="21" spans="1:10" x14ac:dyDescent="0.3">
      <c r="A21" s="51" t="s">
        <v>61</v>
      </c>
      <c r="B21" s="52"/>
      <c r="C21" s="52"/>
      <c r="D21" s="52"/>
      <c r="E21" s="52"/>
      <c r="G21">
        <f>IFERROR(VLOOKUP(A21,[3]BAYERProductwiseStocknSalesFrom!B$2:E$50,4,0),0)</f>
        <v>0</v>
      </c>
      <c r="H21" t="b">
        <f t="shared" si="0"/>
        <v>1</v>
      </c>
      <c r="I21">
        <f>IFERROR(VLOOKUP(A21,[3]BAYERProductwiseStocknSalesFrom!B$2:G$50,6,0),0)</f>
        <v>0</v>
      </c>
      <c r="J21" t="b">
        <f t="shared" si="1"/>
        <v>1</v>
      </c>
    </row>
    <row r="22" spans="1:10" x14ac:dyDescent="0.3">
      <c r="A22" s="51" t="s">
        <v>62</v>
      </c>
      <c r="B22" s="52"/>
      <c r="C22" s="81">
        <v>8070</v>
      </c>
      <c r="D22" s="81">
        <v>8070</v>
      </c>
      <c r="E22" s="52"/>
      <c r="G22">
        <f>IFERROR(VLOOKUP(A22,[3]BAYERProductwiseStocknSalesFrom!B$2:E$50,4,0),0)</f>
        <v>8070</v>
      </c>
      <c r="H22" t="b">
        <f t="shared" si="0"/>
        <v>1</v>
      </c>
      <c r="I22">
        <f>IFERROR(VLOOKUP(A22,[3]BAYERProductwiseStocknSalesFrom!B$2:G$50,6,0),0)</f>
        <v>8070</v>
      </c>
      <c r="J22" t="b">
        <f t="shared" si="1"/>
        <v>1</v>
      </c>
    </row>
    <row r="23" spans="1:10" x14ac:dyDescent="0.3">
      <c r="A23" s="51" t="s">
        <v>63</v>
      </c>
      <c r="B23" s="52"/>
      <c r="C23" s="81">
        <v>60</v>
      </c>
      <c r="D23" s="81">
        <v>60</v>
      </c>
      <c r="E23" s="52"/>
      <c r="G23">
        <f>IFERROR(VLOOKUP(A23,[3]BAYERProductwiseStocknSalesFrom!B$2:E$50,4,0),0)</f>
        <v>60</v>
      </c>
      <c r="H23" t="b">
        <f t="shared" si="0"/>
        <v>1</v>
      </c>
      <c r="I23">
        <f>IFERROR(VLOOKUP(A23,[3]BAYERProductwiseStocknSalesFrom!B$2:G$50,6,0),0)</f>
        <v>60</v>
      </c>
      <c r="J23" t="b">
        <f t="shared" si="1"/>
        <v>1</v>
      </c>
    </row>
    <row r="24" spans="1:10" x14ac:dyDescent="0.3">
      <c r="A24" s="51" t="s">
        <v>64</v>
      </c>
      <c r="B24" s="82">
        <v>5</v>
      </c>
      <c r="C24" s="82">
        <v>150</v>
      </c>
      <c r="D24" s="82">
        <v>140</v>
      </c>
      <c r="E24" s="82">
        <v>15</v>
      </c>
      <c r="G24">
        <f>IFERROR(VLOOKUP(A24,[3]BAYERProductwiseStocknSalesFrom!B$2:E$50,4,0),0)</f>
        <v>150</v>
      </c>
      <c r="H24" t="b">
        <f t="shared" si="0"/>
        <v>1</v>
      </c>
      <c r="I24">
        <f>IFERROR(VLOOKUP(A24,[3]BAYERProductwiseStocknSalesFrom!B$2:G$50,6,0),0)</f>
        <v>140</v>
      </c>
      <c r="J24" t="b">
        <f t="shared" si="1"/>
        <v>1</v>
      </c>
    </row>
    <row r="25" spans="1:10" x14ac:dyDescent="0.3">
      <c r="A25" s="51" t="s">
        <v>65</v>
      </c>
      <c r="B25" s="52"/>
      <c r="C25" s="81">
        <v>3024</v>
      </c>
      <c r="D25" s="81">
        <v>3024</v>
      </c>
      <c r="E25" s="52"/>
      <c r="G25">
        <f>IFERROR(VLOOKUP(A25,[3]BAYERProductwiseStocknSalesFrom!B$2:E$50,4,0),0)</f>
        <v>3024</v>
      </c>
      <c r="H25" t="b">
        <f t="shared" si="0"/>
        <v>1</v>
      </c>
      <c r="I25">
        <f>IFERROR(VLOOKUP(A25,[3]BAYERProductwiseStocknSalesFrom!B$2:G$50,6,0),0)</f>
        <v>3024</v>
      </c>
      <c r="J25" t="b">
        <f t="shared" si="1"/>
        <v>1</v>
      </c>
    </row>
    <row r="26" spans="1:10" x14ac:dyDescent="0.3">
      <c r="A26" s="51" t="s">
        <v>66</v>
      </c>
      <c r="B26" s="80">
        <v>5</v>
      </c>
      <c r="C26" s="52"/>
      <c r="D26" s="80">
        <v>1</v>
      </c>
      <c r="E26" s="80">
        <v>4</v>
      </c>
      <c r="G26">
        <f>IFERROR(VLOOKUP(A26,[3]BAYERProductwiseStocknSalesFrom!B$2:E$50,4,0),0)</f>
        <v>0</v>
      </c>
      <c r="H26" t="b">
        <f t="shared" si="0"/>
        <v>1</v>
      </c>
      <c r="I26">
        <f>IFERROR(VLOOKUP(A26,[3]BAYERProductwiseStocknSalesFrom!B$2:G$50,6,0),0)</f>
        <v>1</v>
      </c>
      <c r="J26" t="b">
        <f t="shared" si="1"/>
        <v>1</v>
      </c>
    </row>
    <row r="27" spans="1:10" x14ac:dyDescent="0.3">
      <c r="A27" s="51" t="s">
        <v>67</v>
      </c>
      <c r="B27" s="80">
        <v>5</v>
      </c>
      <c r="C27" s="80">
        <v>5</v>
      </c>
      <c r="D27" s="80">
        <v>8</v>
      </c>
      <c r="E27" s="80">
        <v>2</v>
      </c>
      <c r="G27">
        <f>IFERROR(VLOOKUP(A27,[3]BAYERProductwiseStocknSalesFrom!B$2:E$50,4,0),0)</f>
        <v>5</v>
      </c>
      <c r="H27" t="b">
        <f t="shared" si="0"/>
        <v>1</v>
      </c>
      <c r="I27">
        <f>IFERROR(VLOOKUP(A27,[3]BAYERProductwiseStocknSalesFrom!B$2:G$50,6,0),0)</f>
        <v>8</v>
      </c>
      <c r="J27" t="b">
        <f t="shared" si="1"/>
        <v>1</v>
      </c>
    </row>
    <row r="28" spans="1:10" x14ac:dyDescent="0.3">
      <c r="A28" s="51" t="s">
        <v>68</v>
      </c>
      <c r="B28" s="52"/>
      <c r="C28" s="52"/>
      <c r="D28" s="52"/>
      <c r="E28" s="52"/>
      <c r="G28">
        <f>IFERROR(VLOOKUP(A28,[3]BAYERProductwiseStocknSalesFrom!B$2:E$50,4,0),0)</f>
        <v>0</v>
      </c>
      <c r="H28" t="b">
        <f t="shared" si="0"/>
        <v>1</v>
      </c>
      <c r="I28">
        <f>IFERROR(VLOOKUP(A28,[3]BAYERProductwiseStocknSalesFrom!B$2:G$50,6,0),0)</f>
        <v>0</v>
      </c>
      <c r="J28" t="b">
        <f t="shared" si="1"/>
        <v>1</v>
      </c>
    </row>
    <row r="29" spans="1:10" x14ac:dyDescent="0.3">
      <c r="A29" s="51" t="s">
        <v>69</v>
      </c>
      <c r="B29" s="52"/>
      <c r="C29" s="52"/>
      <c r="D29" s="52"/>
      <c r="E29" s="52"/>
      <c r="G29">
        <f>IFERROR(VLOOKUP(A29,[3]BAYERProductwiseStocknSalesFrom!B$2:E$50,4,0),0)</f>
        <v>0</v>
      </c>
      <c r="H29" t="b">
        <f t="shared" si="0"/>
        <v>1</v>
      </c>
      <c r="I29">
        <f>IFERROR(VLOOKUP(A29,[3]BAYERProductwiseStocknSalesFrom!B$2:G$50,6,0),0)</f>
        <v>0</v>
      </c>
      <c r="J29" t="b">
        <f t="shared" si="1"/>
        <v>1</v>
      </c>
    </row>
    <row r="30" spans="1:10" x14ac:dyDescent="0.3">
      <c r="A30" s="51" t="s">
        <v>70</v>
      </c>
      <c r="B30" s="80">
        <v>1.7</v>
      </c>
      <c r="C30" s="52"/>
      <c r="D30" s="80">
        <v>1.5</v>
      </c>
      <c r="E30" s="80">
        <v>0.2</v>
      </c>
      <c r="G30">
        <f>IFERROR(VLOOKUP(A30,[3]BAYERProductwiseStocknSalesFrom!B$2:E$50,4,0),0)</f>
        <v>0</v>
      </c>
      <c r="H30" t="b">
        <f t="shared" si="0"/>
        <v>1</v>
      </c>
      <c r="I30">
        <f>IFERROR(VLOOKUP(A30,[3]BAYERProductwiseStocknSalesFrom!B$2:G$50,6,0),0)</f>
        <v>1.5</v>
      </c>
      <c r="J30" t="b">
        <f t="shared" si="1"/>
        <v>1</v>
      </c>
    </row>
    <row r="31" spans="1:10" x14ac:dyDescent="0.3">
      <c r="A31" s="51" t="s">
        <v>71</v>
      </c>
      <c r="B31" s="52"/>
      <c r="C31" s="80">
        <v>2</v>
      </c>
      <c r="D31" s="52"/>
      <c r="E31" s="80">
        <v>2</v>
      </c>
      <c r="G31">
        <f>IFERROR(VLOOKUP(A31,[3]BAYERProductwiseStocknSalesFrom!B$2:E$50,4,0),0)</f>
        <v>2</v>
      </c>
      <c r="H31" t="b">
        <f t="shared" si="0"/>
        <v>1</v>
      </c>
      <c r="I31">
        <f>IFERROR(VLOOKUP(A31,[3]BAYERProductwiseStocknSalesFrom!B$2:G$50,6,0),0)</f>
        <v>0</v>
      </c>
      <c r="J31" t="b">
        <f t="shared" si="1"/>
        <v>1</v>
      </c>
    </row>
    <row r="32" spans="1:10" x14ac:dyDescent="0.3">
      <c r="A32" s="51" t="s">
        <v>72</v>
      </c>
      <c r="B32" s="52"/>
      <c r="C32" s="80">
        <v>2</v>
      </c>
      <c r="D32" s="52"/>
      <c r="E32" s="80">
        <v>2</v>
      </c>
      <c r="G32">
        <f>IFERROR(VLOOKUP(A32,[3]BAYERProductwiseStocknSalesFrom!B$2:E$50,4,0),0)</f>
        <v>2</v>
      </c>
      <c r="H32" t="b">
        <f t="shared" si="0"/>
        <v>1</v>
      </c>
      <c r="I32">
        <f>IFERROR(VLOOKUP(A32,[3]BAYERProductwiseStocknSalesFrom!B$2:G$50,6,0),0)</f>
        <v>0</v>
      </c>
      <c r="J32" t="b">
        <f t="shared" si="1"/>
        <v>1</v>
      </c>
    </row>
    <row r="33" spans="1:10" x14ac:dyDescent="0.3">
      <c r="A33" s="51" t="s">
        <v>73</v>
      </c>
      <c r="B33" s="80">
        <v>20</v>
      </c>
      <c r="C33" s="80">
        <v>20</v>
      </c>
      <c r="D33" s="80">
        <v>10</v>
      </c>
      <c r="E33" s="80">
        <v>30</v>
      </c>
      <c r="G33">
        <f>IFERROR(VLOOKUP(A33,[3]BAYERProductwiseStocknSalesFrom!B$2:E$50,4,0),0)</f>
        <v>20</v>
      </c>
      <c r="H33" t="b">
        <f t="shared" si="0"/>
        <v>1</v>
      </c>
      <c r="I33">
        <f>IFERROR(VLOOKUP(A33,[3]BAYERProductwiseStocknSalesFrom!B$2:G$50,6,0),0)</f>
        <v>10</v>
      </c>
      <c r="J33" t="b">
        <f t="shared" si="1"/>
        <v>1</v>
      </c>
    </row>
    <row r="34" spans="1:10" x14ac:dyDescent="0.3">
      <c r="A34" s="51" t="s">
        <v>74</v>
      </c>
      <c r="B34" s="52"/>
      <c r="C34" s="81">
        <v>200</v>
      </c>
      <c r="D34" s="81">
        <v>100</v>
      </c>
      <c r="E34" s="81">
        <v>100</v>
      </c>
      <c r="G34">
        <f>IFERROR(VLOOKUP(A34,[3]BAYERProductwiseStocknSalesFrom!B$2:E$50,4,0),0)</f>
        <v>200</v>
      </c>
      <c r="H34" t="b">
        <f t="shared" si="0"/>
        <v>1</v>
      </c>
      <c r="I34">
        <f>IFERROR(VLOOKUP(A34,[3]BAYERProductwiseStocknSalesFrom!B$2:G$50,6,0),0)</f>
        <v>100</v>
      </c>
      <c r="J34" t="b">
        <f t="shared" si="1"/>
        <v>1</v>
      </c>
    </row>
    <row r="35" spans="1:10" x14ac:dyDescent="0.3">
      <c r="A35" s="51" t="s">
        <v>75</v>
      </c>
      <c r="B35" s="52"/>
      <c r="C35" s="81">
        <v>420</v>
      </c>
      <c r="D35" s="81">
        <v>420</v>
      </c>
      <c r="E35" s="52"/>
      <c r="G35">
        <f>IFERROR(VLOOKUP(A35,[3]BAYERProductwiseStocknSalesFrom!B$2:E$50,4,0),0)</f>
        <v>420</v>
      </c>
      <c r="H35" t="b">
        <f t="shared" si="0"/>
        <v>1</v>
      </c>
      <c r="I35">
        <f>IFERROR(VLOOKUP(A35,[3]BAYERProductwiseStocknSalesFrom!B$2:G$50,6,0),0)</f>
        <v>420</v>
      </c>
      <c r="J35" t="b">
        <f t="shared" si="1"/>
        <v>1</v>
      </c>
    </row>
    <row r="36" spans="1:10" x14ac:dyDescent="0.3">
      <c r="A36" s="51" t="s">
        <v>76</v>
      </c>
      <c r="B36" s="80">
        <v>5</v>
      </c>
      <c r="C36" s="52"/>
      <c r="D36" s="52"/>
      <c r="E36" s="80">
        <v>5</v>
      </c>
      <c r="G36">
        <f>IFERROR(VLOOKUP(A36,[3]BAYERProductwiseStocknSalesFrom!B$2:E$50,4,0),0)</f>
        <v>0</v>
      </c>
      <c r="H36" t="b">
        <f t="shared" si="0"/>
        <v>1</v>
      </c>
      <c r="I36">
        <f>IFERROR(VLOOKUP(A36,[3]BAYERProductwiseStocknSalesFrom!B$2:G$50,6,0),0)</f>
        <v>0</v>
      </c>
      <c r="J36" t="b">
        <f t="shared" si="1"/>
        <v>1</v>
      </c>
    </row>
    <row r="37" spans="1:10" x14ac:dyDescent="0.3">
      <c r="A37" s="51" t="s">
        <v>77</v>
      </c>
      <c r="B37" s="82">
        <v>100</v>
      </c>
      <c r="C37" s="52"/>
      <c r="D37" s="52"/>
      <c r="E37" s="82">
        <v>100</v>
      </c>
      <c r="G37">
        <f>IFERROR(VLOOKUP(A37,[3]BAYERProductwiseStocknSalesFrom!B$2:E$50,4,0),0)</f>
        <v>0</v>
      </c>
      <c r="H37" t="b">
        <f t="shared" si="0"/>
        <v>1</v>
      </c>
      <c r="I37">
        <f>IFERROR(VLOOKUP(A37,[3]BAYERProductwiseStocknSalesFrom!B$2:G$50,6,0),0)</f>
        <v>0</v>
      </c>
      <c r="J37" t="b">
        <f t="shared" si="1"/>
        <v>1</v>
      </c>
    </row>
    <row r="38" spans="1:10" x14ac:dyDescent="0.3">
      <c r="A38" s="51" t="s">
        <v>78</v>
      </c>
      <c r="B38" s="52"/>
      <c r="C38" s="81">
        <v>3000</v>
      </c>
      <c r="D38" s="81">
        <v>3000</v>
      </c>
      <c r="E38" s="52"/>
      <c r="G38">
        <f>IFERROR(VLOOKUP(A38,[3]BAYERProductwiseStocknSalesFrom!B$2:E$50,4,0),0)</f>
        <v>3000</v>
      </c>
      <c r="H38" t="b">
        <f t="shared" si="0"/>
        <v>1</v>
      </c>
      <c r="I38">
        <f>IFERROR(VLOOKUP(A38,[3]BAYERProductwiseStocknSalesFrom!B$2:G$50,6,0),0)</f>
        <v>3000</v>
      </c>
      <c r="J38" t="b">
        <f t="shared" si="1"/>
        <v>1</v>
      </c>
    </row>
    <row r="39" spans="1:10" x14ac:dyDescent="0.3">
      <c r="A39" s="51" t="s">
        <v>79</v>
      </c>
      <c r="B39" s="82">
        <v>20</v>
      </c>
      <c r="C39" s="82">
        <v>380</v>
      </c>
      <c r="D39" s="82">
        <v>400</v>
      </c>
      <c r="E39" s="52"/>
      <c r="G39">
        <f>IFERROR(VLOOKUP(A39,[3]BAYERProductwiseStocknSalesFrom!B$2:E$50,4,0),0)</f>
        <v>380</v>
      </c>
      <c r="H39" t="b">
        <f t="shared" si="0"/>
        <v>1</v>
      </c>
      <c r="I39">
        <f>IFERROR(VLOOKUP(A39,[3]BAYERProductwiseStocknSalesFrom!B$2:G$50,6,0),0)</f>
        <v>400</v>
      </c>
      <c r="J39" t="b">
        <f t="shared" si="1"/>
        <v>1</v>
      </c>
    </row>
    <row r="40" spans="1:10" x14ac:dyDescent="0.3">
      <c r="A40" s="51" t="s">
        <v>80</v>
      </c>
      <c r="B40" s="52"/>
      <c r="C40" s="82">
        <v>392</v>
      </c>
      <c r="D40" s="82">
        <v>392</v>
      </c>
      <c r="E40" s="52"/>
      <c r="G40">
        <f>IFERROR(VLOOKUP(A40,[3]BAYERProductwiseStocknSalesFrom!B$2:E$50,4,0),0)</f>
        <v>392</v>
      </c>
      <c r="H40" t="b">
        <f t="shared" si="0"/>
        <v>1</v>
      </c>
      <c r="I40">
        <f>IFERROR(VLOOKUP(A40,[3]BAYERProductwiseStocknSalesFrom!B$2:G$50,6,0),0)</f>
        <v>392</v>
      </c>
      <c r="J40" t="b">
        <f t="shared" si="1"/>
        <v>1</v>
      </c>
    </row>
    <row r="41" spans="1:10" x14ac:dyDescent="0.3">
      <c r="A41" s="51" t="s">
        <v>81</v>
      </c>
      <c r="B41" s="52"/>
      <c r="C41" s="82">
        <v>250</v>
      </c>
      <c r="D41" s="82">
        <v>250</v>
      </c>
      <c r="E41" s="52"/>
      <c r="G41">
        <f>IFERROR(VLOOKUP(A41,[3]BAYERProductwiseStocknSalesFrom!B$2:E$50,4,0),0)</f>
        <v>250</v>
      </c>
      <c r="H41" t="b">
        <f t="shared" si="0"/>
        <v>1</v>
      </c>
      <c r="I41">
        <f>IFERROR(VLOOKUP(A41,[3]BAYERProductwiseStocknSalesFrom!B$2:G$50,6,0),0)</f>
        <v>250</v>
      </c>
      <c r="J41" t="b">
        <f t="shared" si="1"/>
        <v>1</v>
      </c>
    </row>
    <row r="42" spans="1:10" x14ac:dyDescent="0.3">
      <c r="A42" s="51" t="s">
        <v>82</v>
      </c>
      <c r="B42" s="80">
        <v>10</v>
      </c>
      <c r="C42" s="52"/>
      <c r="D42" s="80">
        <v>10</v>
      </c>
      <c r="E42" s="52"/>
      <c r="G42">
        <f>IFERROR(VLOOKUP(A42,[3]BAYERProductwiseStocknSalesFrom!B$2:E$50,4,0),0)</f>
        <v>0</v>
      </c>
      <c r="H42" t="b">
        <f t="shared" si="0"/>
        <v>1</v>
      </c>
      <c r="I42">
        <f>IFERROR(VLOOKUP(A42,[3]BAYERProductwiseStocknSalesFrom!B$2:G$50,6,0),0)</f>
        <v>10</v>
      </c>
      <c r="J42" t="b">
        <f t="shared" si="1"/>
        <v>1</v>
      </c>
    </row>
    <row r="43" spans="1:10" x14ac:dyDescent="0.3">
      <c r="A43" s="51" t="s">
        <v>83</v>
      </c>
      <c r="B43" s="52"/>
      <c r="C43" s="52"/>
      <c r="D43" s="52"/>
      <c r="E43" s="52"/>
      <c r="G43">
        <f>IFERROR(VLOOKUP(A43,[3]BAYERProductwiseStocknSalesFrom!B$2:E$50,4,0),0)</f>
        <v>0</v>
      </c>
      <c r="H43" t="b">
        <f t="shared" si="0"/>
        <v>1</v>
      </c>
      <c r="I43">
        <f>IFERROR(VLOOKUP(A43,[3]BAYERProductwiseStocknSalesFrom!B$2:G$50,6,0),0)</f>
        <v>0</v>
      </c>
      <c r="J43" t="b">
        <f t="shared" si="1"/>
        <v>1</v>
      </c>
    </row>
    <row r="44" spans="1:10" x14ac:dyDescent="0.3">
      <c r="A44" s="51" t="s">
        <v>84</v>
      </c>
      <c r="B44" s="80">
        <v>10</v>
      </c>
      <c r="C44" s="52"/>
      <c r="D44" s="80">
        <v>10</v>
      </c>
      <c r="E44" s="52"/>
      <c r="G44">
        <f>IFERROR(VLOOKUP(A44,[3]BAYERProductwiseStocknSalesFrom!B$2:E$50,4,0),0)</f>
        <v>0</v>
      </c>
      <c r="H44" t="b">
        <f t="shared" si="0"/>
        <v>1</v>
      </c>
      <c r="I44">
        <f>IFERROR(VLOOKUP(A44,[3]BAYERProductwiseStocknSalesFrom!B$2:G$50,6,0),0)</f>
        <v>10</v>
      </c>
      <c r="J44" t="b">
        <f t="shared" si="1"/>
        <v>1</v>
      </c>
    </row>
    <row r="45" spans="1:10" x14ac:dyDescent="0.3">
      <c r="A45" s="51" t="s">
        <v>85</v>
      </c>
      <c r="B45" s="52"/>
      <c r="C45" s="81">
        <v>360</v>
      </c>
      <c r="D45" s="52"/>
      <c r="E45" s="81">
        <v>360</v>
      </c>
      <c r="G45">
        <f>IFERROR(VLOOKUP(A45,[3]BAYERProductwiseStocknSalesFrom!B$2:E$50,4,0),0)</f>
        <v>360</v>
      </c>
      <c r="H45" t="b">
        <f t="shared" si="0"/>
        <v>1</v>
      </c>
      <c r="I45">
        <f>IFERROR(VLOOKUP(A45,[3]BAYERProductwiseStocknSalesFrom!B$2:G$50,6,0),0)</f>
        <v>0</v>
      </c>
      <c r="J45" t="b">
        <f t="shared" si="1"/>
        <v>1</v>
      </c>
    </row>
    <row r="46" spans="1:10" x14ac:dyDescent="0.3">
      <c r="A46" s="51" t="s">
        <v>86</v>
      </c>
      <c r="B46" s="52"/>
      <c r="C46" s="52"/>
      <c r="D46" s="52"/>
      <c r="E46" s="52"/>
      <c r="G46">
        <f>IFERROR(VLOOKUP(A46,[3]BAYERProductwiseStocknSalesFrom!B$2:E$50,4,0),0)</f>
        <v>0</v>
      </c>
      <c r="H46" t="b">
        <f t="shared" si="0"/>
        <v>1</v>
      </c>
      <c r="I46">
        <f>IFERROR(VLOOKUP(A46,[3]BAYERProductwiseStocknSalesFrom!B$2:G$50,6,0),0)</f>
        <v>0</v>
      </c>
      <c r="J46" t="b">
        <f t="shared" si="1"/>
        <v>1</v>
      </c>
    </row>
    <row r="47" spans="1:10" x14ac:dyDescent="0.3">
      <c r="A47" s="51" t="s">
        <v>87</v>
      </c>
      <c r="B47" s="81">
        <v>9</v>
      </c>
      <c r="C47" s="52"/>
      <c r="D47" s="81">
        <v>7</v>
      </c>
      <c r="E47" s="81">
        <v>2</v>
      </c>
      <c r="G47">
        <f>IFERROR(VLOOKUP(A47,[3]BAYERProductwiseStocknSalesFrom!B$2:E$50,4,0),0)</f>
        <v>0</v>
      </c>
      <c r="H47" t="b">
        <f t="shared" si="0"/>
        <v>1</v>
      </c>
      <c r="I47">
        <f>IFERROR(VLOOKUP(A47,[3]BAYERProductwiseStocknSalesFrom!B$2:G$50,6,0),0)</f>
        <v>7</v>
      </c>
      <c r="J47" t="b">
        <f t="shared" si="1"/>
        <v>1</v>
      </c>
    </row>
    <row r="48" spans="1:10" x14ac:dyDescent="0.3">
      <c r="A48" s="51" t="s">
        <v>88</v>
      </c>
      <c r="B48" s="52"/>
      <c r="C48" s="80">
        <v>5</v>
      </c>
      <c r="D48" s="80">
        <v>5</v>
      </c>
      <c r="E48" s="52"/>
      <c r="G48">
        <f>IFERROR(VLOOKUP(A48,[3]BAYERProductwiseStocknSalesFrom!B$2:E$50,4,0),0)</f>
        <v>5</v>
      </c>
      <c r="H48" t="b">
        <f t="shared" si="0"/>
        <v>1</v>
      </c>
      <c r="I48">
        <f>IFERROR(VLOOKUP(A48,[3]BAYERProductwiseStocknSalesFrom!B$2:G$50,6,0),0)</f>
        <v>5</v>
      </c>
      <c r="J48" t="b">
        <f t="shared" si="1"/>
        <v>1</v>
      </c>
    </row>
    <row r="49" spans="1:10" x14ac:dyDescent="0.3">
      <c r="A49" s="51" t="s">
        <v>89</v>
      </c>
      <c r="B49" s="80">
        <v>20</v>
      </c>
      <c r="C49" s="52"/>
      <c r="D49" s="80">
        <v>20</v>
      </c>
      <c r="E49" s="52"/>
      <c r="G49">
        <f>IFERROR(VLOOKUP(A49,[3]BAYERProductwiseStocknSalesFrom!B$2:E$50,4,0),0)</f>
        <v>0</v>
      </c>
      <c r="H49" t="b">
        <f t="shared" si="0"/>
        <v>1</v>
      </c>
      <c r="I49">
        <f>IFERROR(VLOOKUP(A49,[3]BAYERProductwiseStocknSalesFrom!B$2:G$50,6,0),0)</f>
        <v>20</v>
      </c>
      <c r="J49" t="b">
        <f t="shared" si="1"/>
        <v>1</v>
      </c>
    </row>
    <row r="50" spans="1:10" x14ac:dyDescent="0.3">
      <c r="A50" s="51" t="s">
        <v>90</v>
      </c>
      <c r="B50" s="80">
        <v>10</v>
      </c>
      <c r="C50" s="52"/>
      <c r="D50" s="52"/>
      <c r="E50" s="80">
        <v>10</v>
      </c>
      <c r="G50">
        <f>IFERROR(VLOOKUP(A50,[3]BAYERProductwiseStocknSalesFrom!B$2:E$50,4,0),0)</f>
        <v>0</v>
      </c>
      <c r="H50" t="b">
        <f t="shared" si="0"/>
        <v>1</v>
      </c>
      <c r="I50">
        <f>IFERROR(VLOOKUP(A50,[3]BAYERProductwiseStocknSalesFrom!B$2:G$50,6,0),0)</f>
        <v>0</v>
      </c>
      <c r="J50" t="b">
        <f t="shared" si="1"/>
        <v>1</v>
      </c>
    </row>
    <row r="51" spans="1:10" x14ac:dyDescent="0.3">
      <c r="A51" s="51" t="s">
        <v>91</v>
      </c>
      <c r="B51" s="80">
        <v>10</v>
      </c>
      <c r="C51" s="52"/>
      <c r="D51" s="80">
        <v>5</v>
      </c>
      <c r="E51" s="80">
        <v>5</v>
      </c>
      <c r="G51">
        <f>IFERROR(VLOOKUP(A51,[3]BAYERProductwiseStocknSalesFrom!B$2:E$50,4,0),0)</f>
        <v>0</v>
      </c>
      <c r="H51" t="b">
        <f t="shared" si="0"/>
        <v>1</v>
      </c>
      <c r="I51">
        <f>IFERROR(VLOOKUP(A51,[3]BAYERProductwiseStocknSalesFrom!B$2:G$50,6,0),0)</f>
        <v>0</v>
      </c>
      <c r="J51" t="b">
        <f t="shared" si="1"/>
        <v>0</v>
      </c>
    </row>
    <row r="52" spans="1:10" x14ac:dyDescent="0.3">
      <c r="A52" s="51" t="s">
        <v>92</v>
      </c>
      <c r="B52" s="82">
        <v>200</v>
      </c>
      <c r="C52" s="52"/>
      <c r="D52" s="82">
        <v>200</v>
      </c>
      <c r="E52" s="52"/>
      <c r="G52">
        <f>IFERROR(VLOOKUP(A52,[3]BAYERProductwiseStocknSalesFrom!B$2:E$50,4,0),0)</f>
        <v>0</v>
      </c>
      <c r="H52" t="b">
        <f t="shared" si="0"/>
        <v>1</v>
      </c>
      <c r="I52">
        <f>IFERROR(VLOOKUP(A52,[3]BAYERProductwiseStocknSalesFrom!B$2:G$50,6,0),0)</f>
        <v>200</v>
      </c>
      <c r="J52" t="b">
        <f t="shared" si="1"/>
        <v>1</v>
      </c>
    </row>
    <row r="53" spans="1:10" x14ac:dyDescent="0.3">
      <c r="A53" s="51" t="s">
        <v>93</v>
      </c>
      <c r="B53" s="52"/>
      <c r="C53" s="80">
        <v>30</v>
      </c>
      <c r="D53" s="80">
        <v>20</v>
      </c>
      <c r="E53" s="80">
        <v>10</v>
      </c>
      <c r="G53">
        <f>IFERROR(VLOOKUP(A53,[3]BAYERProductwiseStocknSalesFrom!B$2:E$50,4,0),0)</f>
        <v>30</v>
      </c>
      <c r="H53" t="b">
        <f t="shared" si="0"/>
        <v>1</v>
      </c>
      <c r="I53">
        <f>IFERROR(VLOOKUP(A53,[3]BAYERProductwiseStocknSalesFrom!B$2:G$50,6,0),0)</f>
        <v>20</v>
      </c>
      <c r="J53" t="b">
        <f t="shared" si="1"/>
        <v>1</v>
      </c>
    </row>
    <row r="54" spans="1:10" x14ac:dyDescent="0.3">
      <c r="A54" s="51" t="s">
        <v>94</v>
      </c>
      <c r="B54" s="52"/>
      <c r="C54" s="80">
        <v>45</v>
      </c>
      <c r="D54" s="80">
        <v>25</v>
      </c>
      <c r="E54" s="80">
        <v>20</v>
      </c>
      <c r="G54">
        <f>IFERROR(VLOOKUP(A54,[3]BAYERProductwiseStocknSalesFrom!B$2:E$50,4,0),0)</f>
        <v>45</v>
      </c>
      <c r="H54" t="b">
        <f t="shared" si="0"/>
        <v>1</v>
      </c>
      <c r="I54">
        <f>IFERROR(VLOOKUP(A54,[3]BAYERProductwiseStocknSalesFrom!B$2:G$50,6,0),0)</f>
        <v>25</v>
      </c>
      <c r="J54" t="b">
        <f t="shared" si="1"/>
        <v>1</v>
      </c>
    </row>
    <row r="55" spans="1:10" x14ac:dyDescent="0.3">
      <c r="A55" s="51" t="s">
        <v>95</v>
      </c>
      <c r="B55" s="81">
        <v>4260</v>
      </c>
      <c r="C55" s="81">
        <v>51000</v>
      </c>
      <c r="D55" s="81">
        <v>49260</v>
      </c>
      <c r="E55" s="81">
        <v>6000</v>
      </c>
      <c r="G55">
        <f>IFERROR(VLOOKUP(A55,[3]BAYERProductwiseStocknSalesFrom!B$2:E$50,4,0),0)</f>
        <v>51000</v>
      </c>
      <c r="H55" t="b">
        <f t="shared" si="0"/>
        <v>1</v>
      </c>
      <c r="I55">
        <f>IFERROR(VLOOKUP(A55,[3]BAYERProductwiseStocknSalesFrom!B$2:G$50,6,0),0)</f>
        <v>49260</v>
      </c>
      <c r="J55" t="b">
        <f t="shared" si="1"/>
        <v>1</v>
      </c>
    </row>
    <row r="56" spans="1:10" x14ac:dyDescent="0.3">
      <c r="A56" s="51" t="s">
        <v>96</v>
      </c>
      <c r="B56" s="52"/>
      <c r="C56" s="81">
        <v>6300</v>
      </c>
      <c r="D56" s="81">
        <v>4200</v>
      </c>
      <c r="E56" s="81">
        <v>2100</v>
      </c>
      <c r="G56">
        <f>IFERROR(VLOOKUP(A56,[3]BAYERProductwiseStocknSalesFrom!B$2:E$50,4,0),0)</f>
        <v>0</v>
      </c>
      <c r="H56" t="b">
        <f t="shared" si="0"/>
        <v>0</v>
      </c>
      <c r="I56">
        <f>IFERROR(VLOOKUP(A56,[3]BAYERProductwiseStocknSalesFrom!B$2:G$50,6,0),0)</f>
        <v>0</v>
      </c>
      <c r="J56" t="b">
        <f t="shared" si="1"/>
        <v>0</v>
      </c>
    </row>
    <row r="57" spans="1:10" x14ac:dyDescent="0.3">
      <c r="A57" s="51" t="s">
        <v>97</v>
      </c>
      <c r="B57" s="52"/>
      <c r="C57" s="80">
        <v>100</v>
      </c>
      <c r="D57" s="80">
        <v>96</v>
      </c>
      <c r="E57" s="80">
        <v>4</v>
      </c>
      <c r="G57">
        <f>IFERROR(VLOOKUP(A57,[3]BAYERProductwiseStocknSalesFrom!B$2:E$50,4,0),0)</f>
        <v>100</v>
      </c>
      <c r="H57" t="b">
        <f t="shared" si="0"/>
        <v>1</v>
      </c>
      <c r="I57">
        <f>IFERROR(VLOOKUP(A57,[3]BAYERProductwiseStocknSalesFrom!B$2:G$50,6,0),0)</f>
        <v>96</v>
      </c>
      <c r="J57" t="b">
        <f t="shared" si="1"/>
        <v>1</v>
      </c>
    </row>
    <row r="58" spans="1:10" x14ac:dyDescent="0.3">
      <c r="A58" s="51" t="s">
        <v>98</v>
      </c>
      <c r="B58" s="81">
        <v>24</v>
      </c>
      <c r="C58" s="81">
        <v>60</v>
      </c>
      <c r="D58" s="81">
        <v>70</v>
      </c>
      <c r="E58" s="81">
        <v>14</v>
      </c>
      <c r="G58">
        <f>IFERROR(VLOOKUP(A58,[3]BAYERProductwiseStocknSalesFrom!B$2:E$50,4,0),0)</f>
        <v>60</v>
      </c>
      <c r="H58" t="b">
        <f t="shared" si="0"/>
        <v>1</v>
      </c>
      <c r="I58">
        <f>IFERROR(VLOOKUP(A58,[3]BAYERProductwiseStocknSalesFrom!B$2:G$50,6,0),0)</f>
        <v>70</v>
      </c>
      <c r="J58" t="b">
        <f t="shared" si="1"/>
        <v>1</v>
      </c>
    </row>
    <row r="59" spans="1:10" x14ac:dyDescent="0.3">
      <c r="A59" s="51" t="s">
        <v>99</v>
      </c>
      <c r="B59" s="80">
        <v>10</v>
      </c>
      <c r="C59" s="52"/>
      <c r="D59" s="80">
        <v>5</v>
      </c>
      <c r="E59" s="80">
        <v>5</v>
      </c>
      <c r="G59">
        <f>IFERROR(VLOOKUP(A59,[3]BAYERProductwiseStocknSalesFrom!B$2:E$50,4,0),0)</f>
        <v>0</v>
      </c>
      <c r="H59" t="b">
        <f t="shared" si="0"/>
        <v>1</v>
      </c>
      <c r="I59">
        <f>IFERROR(VLOOKUP(A59,[3]BAYERProductwiseStocknSalesFrom!B$2:G$50,6,0),0)</f>
        <v>5</v>
      </c>
      <c r="J59" t="b">
        <f t="shared" si="1"/>
        <v>1</v>
      </c>
    </row>
    <row r="60" spans="1:10" x14ac:dyDescent="0.3">
      <c r="A60" s="51" t="s">
        <v>100</v>
      </c>
      <c r="B60" s="80">
        <v>5</v>
      </c>
      <c r="C60" s="52"/>
      <c r="D60" s="80">
        <v>4.5</v>
      </c>
      <c r="E60" s="80">
        <v>0.5</v>
      </c>
      <c r="G60">
        <f>IFERROR(VLOOKUP(A60,[3]BAYERProductwiseStocknSalesFrom!B$2:E$50,4,0),0)</f>
        <v>0</v>
      </c>
      <c r="H60" t="b">
        <f t="shared" si="0"/>
        <v>1</v>
      </c>
      <c r="I60">
        <f>IFERROR(VLOOKUP(A60,[3]BAYERProductwiseStocknSalesFrom!B$2:G$50,6,0),0)</f>
        <v>4.5</v>
      </c>
      <c r="J60" t="b">
        <f t="shared" si="1"/>
        <v>1</v>
      </c>
    </row>
    <row r="61" spans="1:10" x14ac:dyDescent="0.3">
      <c r="A61" s="53" t="s">
        <v>27</v>
      </c>
      <c r="B61" s="83">
        <v>241</v>
      </c>
      <c r="C61" s="84"/>
      <c r="D61" s="84"/>
      <c r="E61" s="84"/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9.5546875" style="29" bestFit="1" customWidth="1"/>
    <col min="2" max="2" width="9.33203125" style="29" bestFit="1" customWidth="1"/>
    <col min="3" max="4" width="10.21875" style="29" bestFit="1" customWidth="1"/>
    <col min="5" max="5" width="9.33203125" style="30" customWidth="1"/>
    <col min="6" max="6" width="31.77734375" style="30" bestFit="1" customWidth="1"/>
    <col min="7" max="7" width="32.88671875" style="30" bestFit="1" customWidth="1"/>
    <col min="8" max="8" width="8.88671875" style="30"/>
    <col min="9" max="9" width="34.8867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  <col min="17" max="17" width="8.10937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52</v>
      </c>
      <c r="B2" s="78"/>
      <c r="C2" s="79">
        <v>20</v>
      </c>
      <c r="D2" s="79">
        <v>16</v>
      </c>
      <c r="E2" s="79">
        <v>4</v>
      </c>
      <c r="F2" s="55" t="str">
        <f>TRIM(A2&amp;"-ltr")</f>
        <v>Adora (T) Sc 100 20*200ml-ltr</v>
      </c>
      <c r="G2" s="55" t="s">
        <v>104</v>
      </c>
      <c r="I2" s="57" t="s">
        <v>37</v>
      </c>
      <c r="J2" s="58"/>
      <c r="K2" s="58">
        <v>5</v>
      </c>
      <c r="L2" s="58">
        <v>2</v>
      </c>
      <c r="M2" s="58">
        <v>3</v>
      </c>
    </row>
    <row r="3" spans="1:17" x14ac:dyDescent="0.3">
      <c r="A3" s="51" t="s">
        <v>53</v>
      </c>
      <c r="B3" s="52"/>
      <c r="C3" s="80">
        <v>5</v>
      </c>
      <c r="D3" s="80">
        <v>2</v>
      </c>
      <c r="E3" s="80">
        <v>3</v>
      </c>
      <c r="F3" s="55" t="str">
        <f t="shared" ref="F3:F50" si="0">TRIM(A3&amp;"-ltr")</f>
        <v>Alanto (T) Sc240 50*100ml-ltr</v>
      </c>
      <c r="G3" s="55" t="s">
        <v>37</v>
      </c>
      <c r="I3" s="57" t="s">
        <v>41</v>
      </c>
      <c r="J3" s="58">
        <v>10</v>
      </c>
      <c r="K3" s="58">
        <v>10</v>
      </c>
      <c r="L3" s="58">
        <v>9</v>
      </c>
      <c r="M3" s="58">
        <v>11</v>
      </c>
    </row>
    <row r="4" spans="1:17" x14ac:dyDescent="0.3">
      <c r="A4" s="51" t="s">
        <v>54</v>
      </c>
      <c r="B4" s="80">
        <v>10</v>
      </c>
      <c r="C4" s="80">
        <v>10</v>
      </c>
      <c r="D4" s="80">
        <v>9</v>
      </c>
      <c r="E4" s="80">
        <v>11</v>
      </c>
      <c r="F4" s="55" t="str">
        <f t="shared" si="0"/>
        <v>Ambition 10*1 Ltr Bot-ltr</v>
      </c>
      <c r="G4" s="55" t="s">
        <v>41</v>
      </c>
      <c r="I4" s="57" t="s">
        <v>106</v>
      </c>
      <c r="J4" s="58">
        <v>20</v>
      </c>
      <c r="K4" s="58">
        <v>80</v>
      </c>
      <c r="L4" s="58">
        <v>60</v>
      </c>
      <c r="M4" s="58">
        <v>40</v>
      </c>
    </row>
    <row r="5" spans="1:17" x14ac:dyDescent="0.3">
      <c r="A5" s="51" t="s">
        <v>55</v>
      </c>
      <c r="B5" s="80">
        <v>10</v>
      </c>
      <c r="C5" s="80">
        <v>10</v>
      </c>
      <c r="D5" s="80">
        <v>8</v>
      </c>
      <c r="E5" s="80">
        <v>12</v>
      </c>
      <c r="F5" s="55" t="str">
        <f t="shared" si="0"/>
        <v>Ambition 20*500 Ml-ltr</v>
      </c>
      <c r="G5" s="55" t="s">
        <v>105</v>
      </c>
      <c r="I5" s="57" t="s">
        <v>105</v>
      </c>
      <c r="J5" s="58">
        <v>10</v>
      </c>
      <c r="K5" s="58">
        <v>10</v>
      </c>
      <c r="L5" s="58">
        <v>8</v>
      </c>
      <c r="M5" s="58">
        <v>12</v>
      </c>
    </row>
    <row r="6" spans="1:17" x14ac:dyDescent="0.3">
      <c r="A6" s="51" t="s">
        <v>56</v>
      </c>
      <c r="B6" s="80">
        <v>20</v>
      </c>
      <c r="C6" s="80">
        <v>80</v>
      </c>
      <c r="D6" s="80">
        <v>60</v>
      </c>
      <c r="E6" s="80">
        <v>40</v>
      </c>
      <c r="F6" s="55" t="str">
        <f t="shared" si="0"/>
        <v>Ambition 40*250 Ml-ltr</v>
      </c>
      <c r="G6" s="55" t="s">
        <v>106</v>
      </c>
      <c r="I6" s="57" t="s">
        <v>107</v>
      </c>
      <c r="J6" s="58">
        <v>20</v>
      </c>
      <c r="K6" s="58"/>
      <c r="L6" s="58">
        <v>8</v>
      </c>
      <c r="M6" s="58">
        <v>12</v>
      </c>
    </row>
    <row r="7" spans="1:17" x14ac:dyDescent="0.3">
      <c r="A7" s="51" t="s">
        <v>57</v>
      </c>
      <c r="B7" s="81">
        <v>20</v>
      </c>
      <c r="C7" s="52"/>
      <c r="D7" s="81">
        <v>8</v>
      </c>
      <c r="E7" s="81">
        <v>12</v>
      </c>
      <c r="F7" s="55" t="str">
        <f>TRIM(A7&amp;"-kg")</f>
        <v>Antracol 100gm-kg</v>
      </c>
      <c r="G7" s="55" t="s">
        <v>107</v>
      </c>
      <c r="I7" s="57" t="s">
        <v>108</v>
      </c>
      <c r="J7" s="58">
        <v>10</v>
      </c>
      <c r="K7" s="58">
        <v>200</v>
      </c>
      <c r="L7" s="58">
        <v>160</v>
      </c>
      <c r="M7" s="58">
        <v>50</v>
      </c>
    </row>
    <row r="8" spans="1:17" x14ac:dyDescent="0.3">
      <c r="A8" s="51" t="s">
        <v>58</v>
      </c>
      <c r="B8" s="81">
        <v>10</v>
      </c>
      <c r="C8" s="81">
        <v>200</v>
      </c>
      <c r="D8" s="81">
        <v>160</v>
      </c>
      <c r="E8" s="81">
        <v>50</v>
      </c>
      <c r="F8" s="55" t="str">
        <f t="shared" ref="F8:F15" si="1">TRIM(A8&amp;"-kg")</f>
        <v>Antracol 10*1kg-kg</v>
      </c>
      <c r="G8" s="55" t="s">
        <v>108</v>
      </c>
      <c r="I8" s="57" t="s">
        <v>109</v>
      </c>
      <c r="J8" s="58">
        <v>70</v>
      </c>
      <c r="K8" s="58"/>
      <c r="L8" s="58">
        <v>10</v>
      </c>
      <c r="M8" s="58">
        <v>60</v>
      </c>
    </row>
    <row r="9" spans="1:17" x14ac:dyDescent="0.3">
      <c r="A9" s="51" t="s">
        <v>59</v>
      </c>
      <c r="B9" s="81">
        <v>70</v>
      </c>
      <c r="C9" s="52"/>
      <c r="D9" s="81">
        <v>10</v>
      </c>
      <c r="E9" s="81">
        <v>60</v>
      </c>
      <c r="F9" s="55" t="str">
        <f t="shared" si="1"/>
        <v>Antracol 250g-kg</v>
      </c>
      <c r="G9" s="55" t="s">
        <v>109</v>
      </c>
      <c r="I9" s="57" t="s">
        <v>110</v>
      </c>
      <c r="J9" s="58">
        <v>40</v>
      </c>
      <c r="K9" s="58">
        <v>50</v>
      </c>
      <c r="L9" s="58">
        <v>80</v>
      </c>
      <c r="M9" s="58">
        <v>10</v>
      </c>
    </row>
    <row r="10" spans="1:17" x14ac:dyDescent="0.3">
      <c r="A10" s="51" t="s">
        <v>60</v>
      </c>
      <c r="B10" s="81">
        <v>40</v>
      </c>
      <c r="C10" s="81">
        <v>50</v>
      </c>
      <c r="D10" s="81">
        <v>80</v>
      </c>
      <c r="E10" s="81">
        <v>10</v>
      </c>
      <c r="F10" s="55" t="str">
        <f t="shared" si="1"/>
        <v>Antracol 500g-kg</v>
      </c>
      <c r="G10" s="55" t="s">
        <v>110</v>
      </c>
      <c r="I10" s="57" t="s">
        <v>116</v>
      </c>
      <c r="J10" s="58">
        <v>5</v>
      </c>
      <c r="K10" s="58"/>
      <c r="L10" s="58">
        <v>1</v>
      </c>
      <c r="M10" s="58">
        <v>4</v>
      </c>
    </row>
    <row r="11" spans="1:17" x14ac:dyDescent="0.3">
      <c r="A11" s="51" t="s">
        <v>61</v>
      </c>
      <c r="B11" s="52"/>
      <c r="C11" s="52"/>
      <c r="D11" s="52"/>
      <c r="E11" s="52"/>
      <c r="F11" s="55" t="str">
        <f t="shared" si="1"/>
        <v>Arize 6129 Gold Loc 10*3kg Bag-kg</v>
      </c>
      <c r="G11" s="55" t="s">
        <v>111</v>
      </c>
      <c r="I11" s="57" t="s">
        <v>117</v>
      </c>
      <c r="J11" s="58">
        <v>5</v>
      </c>
      <c r="K11" s="58">
        <v>5</v>
      </c>
      <c r="L11" s="58">
        <v>8</v>
      </c>
      <c r="M11" s="58">
        <v>2</v>
      </c>
      <c r="Q11" t="e">
        <f ca="1">OFFSET($I$1,0,0,COUNTA($I:$I),COUNTA($I$1:$M$1))</f>
        <v>#VALUE!</v>
      </c>
    </row>
    <row r="12" spans="1:17" x14ac:dyDescent="0.3">
      <c r="A12" s="51" t="s">
        <v>62</v>
      </c>
      <c r="B12" s="52"/>
      <c r="C12" s="81">
        <v>8070</v>
      </c>
      <c r="D12" s="81">
        <v>8070</v>
      </c>
      <c r="E12" s="52"/>
      <c r="F12" s="55" t="str">
        <f t="shared" si="1"/>
        <v>Arize 6444 Gold Loc 10*3kg Bag-kg</v>
      </c>
      <c r="G12" s="55" t="s">
        <v>112</v>
      </c>
      <c r="I12" s="57" t="s">
        <v>119</v>
      </c>
      <c r="J12" s="58">
        <v>1.7</v>
      </c>
      <c r="K12" s="58"/>
      <c r="L12" s="58">
        <v>1.5</v>
      </c>
      <c r="M12" s="58">
        <v>0.2</v>
      </c>
    </row>
    <row r="13" spans="1:17" x14ac:dyDescent="0.3">
      <c r="A13" s="51" t="s">
        <v>63</v>
      </c>
      <c r="B13" s="52"/>
      <c r="C13" s="81">
        <v>60</v>
      </c>
      <c r="D13" s="81">
        <v>60</v>
      </c>
      <c r="E13" s="52"/>
      <c r="F13" s="55" t="str">
        <f t="shared" si="1"/>
        <v>Arize Az 8433 DT Loc 10*3kg Bag-kg</v>
      </c>
      <c r="G13" s="55" t="s">
        <v>113</v>
      </c>
      <c r="I13" s="57" t="s">
        <v>121</v>
      </c>
      <c r="J13" s="58"/>
      <c r="K13" s="58">
        <v>2</v>
      </c>
      <c r="L13" s="58"/>
      <c r="M13" s="58">
        <v>2</v>
      </c>
    </row>
    <row r="14" spans="1:17" x14ac:dyDescent="0.3">
      <c r="A14" s="51" t="s">
        <v>64</v>
      </c>
      <c r="B14" s="82">
        <v>5</v>
      </c>
      <c r="C14" s="82">
        <v>150</v>
      </c>
      <c r="D14" s="82">
        <v>140</v>
      </c>
      <c r="E14" s="82">
        <v>15</v>
      </c>
      <c r="F14" s="55" t="str">
        <f>TRIM(A14&amp;"-unit")</f>
        <v>ATLANTIS KL3.6 15*160GR BOT IN-unit</v>
      </c>
      <c r="G14" s="55" t="s">
        <v>114</v>
      </c>
      <c r="I14" s="57" t="s">
        <v>125</v>
      </c>
      <c r="J14" s="58">
        <v>5</v>
      </c>
      <c r="K14" s="58"/>
      <c r="L14" s="58"/>
      <c r="M14" s="58">
        <v>5</v>
      </c>
    </row>
    <row r="15" spans="1:17" x14ac:dyDescent="0.3">
      <c r="A15" s="51" t="s">
        <v>65</v>
      </c>
      <c r="B15" s="52"/>
      <c r="C15" s="81">
        <v>3024</v>
      </c>
      <c r="D15" s="81">
        <v>3024</v>
      </c>
      <c r="E15" s="52"/>
      <c r="F15" s="55" t="str">
        <f t="shared" si="1"/>
        <v>C DK DK C9144 4KG IN-kg</v>
      </c>
      <c r="G15" s="55" t="s">
        <v>115</v>
      </c>
      <c r="I15" s="57" t="s">
        <v>122</v>
      </c>
      <c r="J15" s="58">
        <v>20</v>
      </c>
      <c r="K15" s="58">
        <v>20</v>
      </c>
      <c r="L15" s="58">
        <v>10</v>
      </c>
      <c r="M15" s="58">
        <v>30</v>
      </c>
    </row>
    <row r="16" spans="1:17" x14ac:dyDescent="0.3">
      <c r="A16" s="51" t="s">
        <v>66</v>
      </c>
      <c r="B16" s="80">
        <v>5</v>
      </c>
      <c r="C16" s="52"/>
      <c r="D16" s="80">
        <v>1</v>
      </c>
      <c r="E16" s="80">
        <v>4</v>
      </c>
      <c r="F16" s="55" t="str">
        <f t="shared" si="0"/>
        <v>Confidor 50*100ml-ltr</v>
      </c>
      <c r="G16" s="55" t="s">
        <v>116</v>
      </c>
      <c r="I16" s="57" t="s">
        <v>123</v>
      </c>
      <c r="J16" s="58"/>
      <c r="K16" s="58">
        <v>200</v>
      </c>
      <c r="L16" s="58">
        <v>100</v>
      </c>
      <c r="M16" s="58">
        <v>100</v>
      </c>
    </row>
    <row r="17" spans="1:13" x14ac:dyDescent="0.3">
      <c r="A17" s="51" t="s">
        <v>67</v>
      </c>
      <c r="B17" s="80">
        <v>5</v>
      </c>
      <c r="C17" s="80">
        <v>5</v>
      </c>
      <c r="D17" s="80">
        <v>8</v>
      </c>
      <c r="E17" s="80">
        <v>2</v>
      </c>
      <c r="F17" s="55" t="str">
        <f t="shared" si="0"/>
        <v>Decis 100ml-ltr</v>
      </c>
      <c r="G17" s="55" t="s">
        <v>117</v>
      </c>
      <c r="I17" s="57" t="s">
        <v>124</v>
      </c>
      <c r="J17" s="58"/>
      <c r="K17" s="58">
        <v>420</v>
      </c>
      <c r="L17" s="58">
        <v>420</v>
      </c>
      <c r="M17" s="58"/>
    </row>
    <row r="18" spans="1:13" x14ac:dyDescent="0.3">
      <c r="A18" s="51" t="s">
        <v>68</v>
      </c>
      <c r="B18" s="52"/>
      <c r="C18" s="52"/>
      <c r="D18" s="52"/>
      <c r="E18" s="52"/>
      <c r="F18" s="55" t="str">
        <f t="shared" ref="F18:F19" si="2">TRIM(A18&amp;"-kg")</f>
        <v>DKC 9108 4.5 KG-kg</v>
      </c>
      <c r="G18" s="55" t="s">
        <v>118</v>
      </c>
      <c r="I18" s="57" t="s">
        <v>129</v>
      </c>
      <c r="J18" s="58"/>
      <c r="K18" s="58">
        <v>392</v>
      </c>
      <c r="L18" s="58">
        <v>392</v>
      </c>
      <c r="M18" s="58"/>
    </row>
    <row r="19" spans="1:13" x14ac:dyDescent="0.3">
      <c r="A19" s="51" t="s">
        <v>69</v>
      </c>
      <c r="B19" s="52"/>
      <c r="C19" s="52"/>
      <c r="D19" s="52"/>
      <c r="E19" s="52"/>
      <c r="F19" s="55" t="str">
        <f t="shared" si="2"/>
        <v>DKC 9108 PLUS 4.5 KG-kg</v>
      </c>
      <c r="G19" s="55" t="s">
        <v>118</v>
      </c>
      <c r="I19" s="57" t="s">
        <v>128</v>
      </c>
      <c r="J19" s="58">
        <v>20</v>
      </c>
      <c r="K19" s="58">
        <v>380</v>
      </c>
      <c r="L19" s="58">
        <v>400</v>
      </c>
      <c r="M19" s="58"/>
    </row>
    <row r="20" spans="1:13" x14ac:dyDescent="0.3">
      <c r="A20" s="51" t="s">
        <v>70</v>
      </c>
      <c r="B20" s="80">
        <v>1.7</v>
      </c>
      <c r="C20" s="52"/>
      <c r="D20" s="80">
        <v>1.5</v>
      </c>
      <c r="E20" s="80">
        <v>0.2</v>
      </c>
      <c r="F20" s="55" t="str">
        <f t="shared" si="0"/>
        <v>Fame (T) Sc480 10*(20*10ml) Bot-ltr</v>
      </c>
      <c r="G20" s="55" t="s">
        <v>119</v>
      </c>
      <c r="I20" s="57" t="s">
        <v>136</v>
      </c>
      <c r="J20" s="58">
        <v>9</v>
      </c>
      <c r="K20" s="58"/>
      <c r="L20" s="58">
        <v>7</v>
      </c>
      <c r="M20" s="58">
        <v>2</v>
      </c>
    </row>
    <row r="21" spans="1:13" x14ac:dyDescent="0.3">
      <c r="A21" s="51" t="s">
        <v>71</v>
      </c>
      <c r="B21" s="52"/>
      <c r="C21" s="80">
        <v>2</v>
      </c>
      <c r="D21" s="52"/>
      <c r="E21" s="80">
        <v>2</v>
      </c>
      <c r="F21" s="55" t="str">
        <f t="shared" si="0"/>
        <v>Fame (T) SC 480 20*100ml Bot-ltr</v>
      </c>
      <c r="G21" s="55" t="s">
        <v>120</v>
      </c>
      <c r="I21" s="57" t="s">
        <v>137</v>
      </c>
      <c r="J21" s="58"/>
      <c r="K21" s="58">
        <v>5</v>
      </c>
      <c r="L21" s="58">
        <v>5</v>
      </c>
      <c r="M21" s="58"/>
    </row>
    <row r="22" spans="1:13" x14ac:dyDescent="0.3">
      <c r="A22" s="51" t="s">
        <v>72</v>
      </c>
      <c r="B22" s="52"/>
      <c r="C22" s="80">
        <v>2</v>
      </c>
      <c r="D22" s="52"/>
      <c r="E22" s="80">
        <v>2</v>
      </c>
      <c r="F22" s="55" t="str">
        <f t="shared" si="0"/>
        <v>Fame (T) Sc480 40*50ml Bot-ltr</v>
      </c>
      <c r="G22" s="55" t="s">
        <v>121</v>
      </c>
      <c r="I22" s="57" t="s">
        <v>140</v>
      </c>
      <c r="J22" s="58">
        <v>10</v>
      </c>
      <c r="K22" s="58"/>
      <c r="L22" s="58">
        <v>5</v>
      </c>
      <c r="M22" s="58">
        <v>5</v>
      </c>
    </row>
    <row r="23" spans="1:13" x14ac:dyDescent="0.3">
      <c r="A23" s="51" t="s">
        <v>73</v>
      </c>
      <c r="B23" s="80">
        <v>20</v>
      </c>
      <c r="C23" s="80">
        <v>20</v>
      </c>
      <c r="D23" s="80">
        <v>10</v>
      </c>
      <c r="E23" s="80">
        <v>30</v>
      </c>
      <c r="F23" s="55" t="str">
        <f t="shared" si="0"/>
        <v>Folicur 40*250ml-ltr</v>
      </c>
      <c r="G23" s="55" t="s">
        <v>122</v>
      </c>
      <c r="I23" s="57" t="s">
        <v>138</v>
      </c>
      <c r="J23" s="58">
        <v>20</v>
      </c>
      <c r="K23" s="58"/>
      <c r="L23" s="58">
        <v>20</v>
      </c>
      <c r="M23" s="58"/>
    </row>
    <row r="24" spans="1:13" x14ac:dyDescent="0.3">
      <c r="A24" s="51" t="s">
        <v>74</v>
      </c>
      <c r="B24" s="52"/>
      <c r="C24" s="81">
        <v>200</v>
      </c>
      <c r="D24" s="81">
        <v>100</v>
      </c>
      <c r="E24" s="81">
        <v>100</v>
      </c>
      <c r="F24" s="55" t="str">
        <f t="shared" ref="F24:F25" si="3">TRIM(A24&amp;"-kg")</f>
        <v>Foost 20*250gm-kg</v>
      </c>
      <c r="G24" s="55" t="s">
        <v>123</v>
      </c>
      <c r="I24" s="57" t="s">
        <v>139</v>
      </c>
      <c r="J24" s="58">
        <v>10</v>
      </c>
      <c r="K24" s="58"/>
      <c r="L24" s="58"/>
      <c r="M24" s="58">
        <v>10</v>
      </c>
    </row>
    <row r="25" spans="1:13" x14ac:dyDescent="0.3">
      <c r="A25" s="51" t="s">
        <v>75</v>
      </c>
      <c r="B25" s="52"/>
      <c r="C25" s="81">
        <v>420</v>
      </c>
      <c r="D25" s="81">
        <v>420</v>
      </c>
      <c r="E25" s="52"/>
      <c r="F25" s="55" t="str">
        <f t="shared" si="3"/>
        <v>Foost 24*500gm-kg</v>
      </c>
      <c r="G25" s="55" t="s">
        <v>124</v>
      </c>
      <c r="I25" s="57" t="s">
        <v>144</v>
      </c>
      <c r="J25" s="58">
        <v>4260</v>
      </c>
      <c r="K25" s="58">
        <v>51000</v>
      </c>
      <c r="L25" s="58">
        <v>49260</v>
      </c>
      <c r="M25" s="58">
        <v>6000</v>
      </c>
    </row>
    <row r="26" spans="1:13" x14ac:dyDescent="0.3">
      <c r="A26" s="51" t="s">
        <v>76</v>
      </c>
      <c r="B26" s="80">
        <v>5</v>
      </c>
      <c r="C26" s="52"/>
      <c r="D26" s="52"/>
      <c r="E26" s="80">
        <v>5</v>
      </c>
      <c r="F26" s="55" t="str">
        <f t="shared" si="0"/>
        <v>Fulicur 50*100ml-ltr</v>
      </c>
      <c r="G26" s="55" t="s">
        <v>125</v>
      </c>
      <c r="I26" s="57" t="s">
        <v>143</v>
      </c>
      <c r="J26" s="58"/>
      <c r="K26" s="58">
        <v>45</v>
      </c>
      <c r="L26" s="58">
        <v>25</v>
      </c>
      <c r="M26" s="58">
        <v>20</v>
      </c>
    </row>
    <row r="27" spans="1:13" x14ac:dyDescent="0.3">
      <c r="A27" s="51" t="s">
        <v>77</v>
      </c>
      <c r="B27" s="82">
        <v>100</v>
      </c>
      <c r="C27" s="52"/>
      <c r="D27" s="52"/>
      <c r="E27" s="82">
        <v>100</v>
      </c>
      <c r="F27" s="55" t="str">
        <f>TRIM(A27&amp;"-unit")</f>
        <v>Gaucho-unit</v>
      </c>
      <c r="G27" s="55" t="s">
        <v>126</v>
      </c>
      <c r="I27" s="57" t="s">
        <v>142</v>
      </c>
      <c r="J27" s="58"/>
      <c r="K27" s="58">
        <v>30</v>
      </c>
      <c r="L27" s="58">
        <v>20</v>
      </c>
      <c r="M27" s="58">
        <v>10</v>
      </c>
    </row>
    <row r="28" spans="1:13" x14ac:dyDescent="0.3">
      <c r="A28" s="51" t="s">
        <v>78</v>
      </c>
      <c r="B28" s="52"/>
      <c r="C28" s="81">
        <v>3000</v>
      </c>
      <c r="D28" s="81">
        <v>3000</v>
      </c>
      <c r="E28" s="52"/>
      <c r="F28" s="55" t="str">
        <f t="shared" ref="F27:F31" si="4">TRIM(A28&amp;"-kg")</f>
        <v>HYBRID MAIZE SEED -DKC 7074 5KG-kg</v>
      </c>
      <c r="G28" s="55" t="s">
        <v>127</v>
      </c>
      <c r="I28" s="57" t="s">
        <v>145</v>
      </c>
      <c r="J28" s="58"/>
      <c r="K28" s="58">
        <v>6300</v>
      </c>
      <c r="L28" s="58">
        <v>4200</v>
      </c>
      <c r="M28" s="58">
        <v>2100</v>
      </c>
    </row>
    <row r="29" spans="1:13" x14ac:dyDescent="0.3">
      <c r="A29" s="51" t="s">
        <v>79</v>
      </c>
      <c r="B29" s="82">
        <v>20</v>
      </c>
      <c r="C29" s="82">
        <v>380</v>
      </c>
      <c r="D29" s="82">
        <v>400</v>
      </c>
      <c r="E29" s="52"/>
      <c r="F29" s="55" t="str">
        <f t="shared" ref="F29:F31" si="5">TRIM(A29&amp;"-unit")</f>
        <v>Laudis 10*57.5ml-unit</v>
      </c>
      <c r="G29" s="55" t="s">
        <v>128</v>
      </c>
      <c r="I29" s="57" t="s">
        <v>147</v>
      </c>
      <c r="J29" s="58">
        <v>24</v>
      </c>
      <c r="K29" s="58">
        <v>60</v>
      </c>
      <c r="L29" s="58">
        <v>70</v>
      </c>
      <c r="M29" s="58">
        <v>14</v>
      </c>
    </row>
    <row r="30" spans="1:13" x14ac:dyDescent="0.3">
      <c r="A30" s="51" t="s">
        <v>80</v>
      </c>
      <c r="B30" s="52"/>
      <c r="C30" s="82">
        <v>392</v>
      </c>
      <c r="D30" s="82">
        <v>392</v>
      </c>
      <c r="E30" s="52"/>
      <c r="F30" s="55" t="str">
        <f t="shared" si="5"/>
        <v>Laudis 8*115ml-unit</v>
      </c>
      <c r="G30" s="55" t="s">
        <v>129</v>
      </c>
      <c r="I30" s="57" t="s">
        <v>149</v>
      </c>
      <c r="J30" s="58">
        <v>5</v>
      </c>
      <c r="K30" s="58"/>
      <c r="L30" s="58">
        <v>4.5</v>
      </c>
      <c r="M30" s="58">
        <v>0.5</v>
      </c>
    </row>
    <row r="31" spans="1:13" x14ac:dyDescent="0.3">
      <c r="A31" s="51" t="s">
        <v>81</v>
      </c>
      <c r="B31" s="52"/>
      <c r="C31" s="82">
        <v>250</v>
      </c>
      <c r="D31" s="82">
        <v>250</v>
      </c>
      <c r="E31" s="52"/>
      <c r="F31" s="55" t="str">
        <f t="shared" si="5"/>
        <v>Lucifer (T)Wp15 25*160grm-unit</v>
      </c>
      <c r="G31" s="55" t="s">
        <v>130</v>
      </c>
      <c r="I31" s="57" t="s">
        <v>148</v>
      </c>
      <c r="J31" s="58">
        <v>10</v>
      </c>
      <c r="K31" s="58"/>
      <c r="L31" s="58">
        <v>5</v>
      </c>
      <c r="M31" s="58">
        <v>5</v>
      </c>
    </row>
    <row r="32" spans="1:13" x14ac:dyDescent="0.3">
      <c r="A32" s="51" t="s">
        <v>82</v>
      </c>
      <c r="B32" s="80">
        <v>10</v>
      </c>
      <c r="C32" s="52"/>
      <c r="D32" s="80">
        <v>10</v>
      </c>
      <c r="E32" s="52"/>
      <c r="F32" s="55" t="str">
        <f t="shared" si="0"/>
        <v>Monceren 10*1L-ltr</v>
      </c>
      <c r="G32" s="55" t="s">
        <v>131</v>
      </c>
      <c r="I32" s="57" t="s">
        <v>104</v>
      </c>
      <c r="J32" s="58"/>
      <c r="K32" s="58">
        <v>20</v>
      </c>
      <c r="L32" s="58">
        <v>16</v>
      </c>
      <c r="M32" s="58">
        <v>4</v>
      </c>
    </row>
    <row r="33" spans="1:13" x14ac:dyDescent="0.3">
      <c r="A33" s="51" t="s">
        <v>83</v>
      </c>
      <c r="B33" s="52"/>
      <c r="C33" s="52"/>
      <c r="D33" s="52"/>
      <c r="E33" s="52"/>
      <c r="F33" s="55" t="str">
        <f t="shared" si="0"/>
        <v>Monceren 20*500ml-ltr</v>
      </c>
      <c r="G33" s="55" t="s">
        <v>132</v>
      </c>
      <c r="I33" s="57" t="s">
        <v>111</v>
      </c>
      <c r="J33" s="58"/>
      <c r="K33" s="58"/>
      <c r="L33" s="58"/>
      <c r="M33" s="58"/>
    </row>
    <row r="34" spans="1:13" x14ac:dyDescent="0.3">
      <c r="A34" s="51" t="s">
        <v>84</v>
      </c>
      <c r="B34" s="80">
        <v>10</v>
      </c>
      <c r="C34" s="52"/>
      <c r="D34" s="80">
        <v>10</v>
      </c>
      <c r="E34" s="52"/>
      <c r="F34" s="55" t="str">
        <f t="shared" si="0"/>
        <v>Monceren 40*250ml-ltr</v>
      </c>
      <c r="G34" s="55" t="s">
        <v>133</v>
      </c>
      <c r="I34" s="57" t="s">
        <v>112</v>
      </c>
      <c r="J34" s="58"/>
      <c r="K34" s="58">
        <v>8070</v>
      </c>
      <c r="L34" s="58">
        <v>8070</v>
      </c>
      <c r="M34" s="58"/>
    </row>
    <row r="35" spans="1:13" x14ac:dyDescent="0.3">
      <c r="A35" s="51" t="s">
        <v>85</v>
      </c>
      <c r="B35" s="52"/>
      <c r="C35" s="81">
        <v>360</v>
      </c>
      <c r="D35" s="52"/>
      <c r="E35" s="81">
        <v>360</v>
      </c>
      <c r="F35" s="55" t="str">
        <f t="shared" ref="F35:F37" si="6">TRIM(A35&amp;"-kg")</f>
        <v>Mustard 5222 30*1 Kg Bag-kg</v>
      </c>
      <c r="G35" s="55" t="s">
        <v>134</v>
      </c>
      <c r="I35" s="57" t="s">
        <v>113</v>
      </c>
      <c r="J35" s="58"/>
      <c r="K35" s="58">
        <v>60</v>
      </c>
      <c r="L35" s="58">
        <v>60</v>
      </c>
      <c r="M35" s="58"/>
    </row>
    <row r="36" spans="1:13" x14ac:dyDescent="0.3">
      <c r="A36" s="51" t="s">
        <v>86</v>
      </c>
      <c r="B36" s="52"/>
      <c r="C36" s="52"/>
      <c r="D36" s="52"/>
      <c r="E36" s="52"/>
      <c r="F36" s="55" t="str">
        <f t="shared" si="6"/>
        <v>Mustard Kesari 5111-kg</v>
      </c>
      <c r="G36" s="55" t="s">
        <v>135</v>
      </c>
      <c r="I36" s="57" t="s">
        <v>114</v>
      </c>
      <c r="J36" s="58">
        <v>5</v>
      </c>
      <c r="K36" s="58">
        <v>150</v>
      </c>
      <c r="L36" s="58">
        <v>140</v>
      </c>
      <c r="M36" s="58">
        <v>15</v>
      </c>
    </row>
    <row r="37" spans="1:13" x14ac:dyDescent="0.3">
      <c r="A37" s="51" t="s">
        <v>87</v>
      </c>
      <c r="B37" s="81">
        <v>9</v>
      </c>
      <c r="C37" s="52"/>
      <c r="D37" s="81">
        <v>7</v>
      </c>
      <c r="E37" s="81">
        <v>2</v>
      </c>
      <c r="F37" s="55" t="str">
        <f t="shared" si="6"/>
        <v>Nativo 40*250gm-kg</v>
      </c>
      <c r="G37" s="55" t="s">
        <v>136</v>
      </c>
      <c r="I37" s="57" t="s">
        <v>115</v>
      </c>
      <c r="J37" s="58"/>
      <c r="K37" s="58">
        <v>3024</v>
      </c>
      <c r="L37" s="58">
        <v>3024</v>
      </c>
      <c r="M37" s="58"/>
    </row>
    <row r="38" spans="1:13" x14ac:dyDescent="0.3">
      <c r="A38" s="51" t="s">
        <v>88</v>
      </c>
      <c r="B38" s="52"/>
      <c r="C38" s="80">
        <v>5</v>
      </c>
      <c r="D38" s="80">
        <v>5</v>
      </c>
      <c r="E38" s="52"/>
      <c r="F38" s="55" t="str">
        <f t="shared" si="0"/>
        <v>Oberon (T) 50*100ml-ltr</v>
      </c>
      <c r="G38" s="55" t="s">
        <v>137</v>
      </c>
      <c r="I38" s="57" t="s">
        <v>118</v>
      </c>
      <c r="J38" s="58"/>
      <c r="K38" s="58"/>
      <c r="L38" s="58"/>
      <c r="M38" s="58"/>
    </row>
    <row r="39" spans="1:13" x14ac:dyDescent="0.3">
      <c r="A39" s="51" t="s">
        <v>89</v>
      </c>
      <c r="B39" s="80">
        <v>20</v>
      </c>
      <c r="C39" s="52"/>
      <c r="D39" s="80">
        <v>20</v>
      </c>
      <c r="E39" s="52"/>
      <c r="F39" s="55" t="str">
        <f t="shared" si="0"/>
        <v>Planofix Sl45 (10*1 L)Bot-ltr</v>
      </c>
      <c r="G39" s="55" t="s">
        <v>138</v>
      </c>
      <c r="I39" s="57" t="s">
        <v>120</v>
      </c>
      <c r="J39" s="58"/>
      <c r="K39" s="58">
        <v>2</v>
      </c>
      <c r="L39" s="58"/>
      <c r="M39" s="58">
        <v>2</v>
      </c>
    </row>
    <row r="40" spans="1:13" x14ac:dyDescent="0.3">
      <c r="A40" s="51" t="s">
        <v>101</v>
      </c>
      <c r="B40" s="80">
        <v>10</v>
      </c>
      <c r="C40" s="52"/>
      <c r="D40" s="52"/>
      <c r="E40" s="80">
        <v>10</v>
      </c>
      <c r="F40" s="55" t="str">
        <f>TRIM(A40&amp;"-ltr")</f>
        <v>Planofix Sl4 5 (40*250ml) Bot-ltr</v>
      </c>
      <c r="G40" s="55" t="s">
        <v>139</v>
      </c>
      <c r="I40" s="57" t="s">
        <v>126</v>
      </c>
      <c r="J40" s="58">
        <v>100</v>
      </c>
      <c r="K40" s="58"/>
      <c r="L40" s="58"/>
      <c r="M40" s="58">
        <v>100</v>
      </c>
    </row>
    <row r="41" spans="1:13" x14ac:dyDescent="0.3">
      <c r="A41" s="51" t="s">
        <v>102</v>
      </c>
      <c r="B41" s="80">
        <v>10</v>
      </c>
      <c r="C41" s="52"/>
      <c r="D41" s="80">
        <v>5</v>
      </c>
      <c r="E41" s="80">
        <v>5</v>
      </c>
      <c r="F41" s="55" t="str">
        <f>TRIM(A41&amp;"-ltr")</f>
        <v>Planofix Sl 4 5 (50*100ml) Bot-ltr</v>
      </c>
      <c r="G41" s="55" t="s">
        <v>140</v>
      </c>
      <c r="I41" s="57" t="s">
        <v>127</v>
      </c>
      <c r="J41" s="58"/>
      <c r="K41" s="58">
        <v>3000</v>
      </c>
      <c r="L41" s="58">
        <v>3000</v>
      </c>
      <c r="M41" s="58"/>
    </row>
    <row r="42" spans="1:13" x14ac:dyDescent="0.3">
      <c r="A42" s="51" t="s">
        <v>92</v>
      </c>
      <c r="B42" s="82">
        <v>200</v>
      </c>
      <c r="C42" s="52"/>
      <c r="D42" s="82">
        <v>200</v>
      </c>
      <c r="E42" s="52"/>
      <c r="F42" s="55" t="str">
        <f t="shared" ref="F40:F42" si="7">TRIM(A42&amp;"-unit")</f>
        <v>Raxil Easy (20*13.4ml)-unit</v>
      </c>
      <c r="G42" s="55" t="s">
        <v>141</v>
      </c>
      <c r="I42" s="57" t="s">
        <v>130</v>
      </c>
      <c r="J42" s="58"/>
      <c r="K42" s="58">
        <v>250</v>
      </c>
      <c r="L42" s="58">
        <v>250</v>
      </c>
      <c r="M42" s="58"/>
    </row>
    <row r="43" spans="1:13" x14ac:dyDescent="0.3">
      <c r="A43" s="51" t="s">
        <v>93</v>
      </c>
      <c r="B43" s="52"/>
      <c r="C43" s="80">
        <v>30</v>
      </c>
      <c r="D43" s="80">
        <v>20</v>
      </c>
      <c r="E43" s="80">
        <v>10</v>
      </c>
      <c r="F43" s="55" t="str">
        <f t="shared" si="0"/>
        <v>Regent 20*250ml-ltr</v>
      </c>
      <c r="G43" s="55" t="s">
        <v>142</v>
      </c>
      <c r="I43" s="57" t="s">
        <v>131</v>
      </c>
      <c r="J43" s="58">
        <v>10</v>
      </c>
      <c r="K43" s="58"/>
      <c r="L43" s="58">
        <v>10</v>
      </c>
      <c r="M43" s="58"/>
    </row>
    <row r="44" spans="1:13" x14ac:dyDescent="0.3">
      <c r="A44" s="51" t="s">
        <v>94</v>
      </c>
      <c r="B44" s="52"/>
      <c r="C44" s="80">
        <v>45</v>
      </c>
      <c r="D44" s="80">
        <v>25</v>
      </c>
      <c r="E44" s="80">
        <v>20</v>
      </c>
      <c r="F44" s="55" t="str">
        <f t="shared" si="0"/>
        <v>Regent 50*100ml-ltr</v>
      </c>
      <c r="G44" s="55" t="s">
        <v>143</v>
      </c>
      <c r="I44" s="57" t="s">
        <v>132</v>
      </c>
      <c r="J44" s="58"/>
      <c r="K44" s="58"/>
      <c r="L44" s="58"/>
      <c r="M44" s="58"/>
    </row>
    <row r="45" spans="1:13" x14ac:dyDescent="0.3">
      <c r="A45" s="51" t="s">
        <v>95</v>
      </c>
      <c r="B45" s="81">
        <v>4260</v>
      </c>
      <c r="C45" s="81">
        <v>51000</v>
      </c>
      <c r="D45" s="81">
        <v>49260</v>
      </c>
      <c r="E45" s="81">
        <v>6000</v>
      </c>
      <c r="F45" s="55" t="str">
        <f t="shared" ref="F45:F46" si="8">TRIM(A45&amp;"-kg")</f>
        <v>Regent 5kg-kg</v>
      </c>
      <c r="G45" s="55" t="s">
        <v>144</v>
      </c>
      <c r="I45" s="57" t="s">
        <v>133</v>
      </c>
      <c r="J45" s="58">
        <v>10</v>
      </c>
      <c r="K45" s="58"/>
      <c r="L45" s="58">
        <v>10</v>
      </c>
      <c r="M45" s="58"/>
    </row>
    <row r="46" spans="1:13" x14ac:dyDescent="0.3">
      <c r="A46" s="51" t="s">
        <v>103</v>
      </c>
      <c r="B46" s="52"/>
      <c r="C46" s="81">
        <v>6300</v>
      </c>
      <c r="D46" s="81">
        <v>4200</v>
      </c>
      <c r="E46" s="81">
        <v>2100</v>
      </c>
      <c r="F46" s="55" t="str">
        <f>TRIM(A46&amp;"-kg")</f>
        <v>Regent Ultra Gro 6 5*4 Kg Bag-kg</v>
      </c>
      <c r="G46" s="55" t="s">
        <v>145</v>
      </c>
      <c r="I46" s="57" t="s">
        <v>134</v>
      </c>
      <c r="J46" s="58"/>
      <c r="K46" s="58">
        <v>360</v>
      </c>
      <c r="L46" s="58"/>
      <c r="M46" s="58">
        <v>360</v>
      </c>
    </row>
    <row r="47" spans="1:13" x14ac:dyDescent="0.3">
      <c r="A47" s="51" t="s">
        <v>97</v>
      </c>
      <c r="B47" s="52"/>
      <c r="C47" s="80">
        <v>100</v>
      </c>
      <c r="D47" s="80">
        <v>96</v>
      </c>
      <c r="E47" s="80">
        <v>4</v>
      </c>
      <c r="F47" s="55" t="str">
        <f t="shared" si="0"/>
        <v>Roundup 500ml Bottle-ltr</v>
      </c>
      <c r="G47" s="55" t="s">
        <v>146</v>
      </c>
      <c r="I47" s="57" t="s">
        <v>135</v>
      </c>
      <c r="J47" s="58"/>
      <c r="K47" s="58"/>
      <c r="L47" s="58"/>
      <c r="M47" s="58"/>
    </row>
    <row r="48" spans="1:13" x14ac:dyDescent="0.3">
      <c r="A48" s="51" t="s">
        <v>98</v>
      </c>
      <c r="B48" s="81">
        <v>24</v>
      </c>
      <c r="C48" s="81">
        <v>60</v>
      </c>
      <c r="D48" s="81">
        <v>70</v>
      </c>
      <c r="E48" s="81">
        <v>14</v>
      </c>
      <c r="F48" s="55" t="str">
        <f>TRIM(A48&amp;"-kg")</f>
        <v>Sencor Wp 70-kg</v>
      </c>
      <c r="G48" s="55" t="s">
        <v>147</v>
      </c>
      <c r="I48" s="57" t="s">
        <v>141</v>
      </c>
      <c r="J48" s="58">
        <v>200</v>
      </c>
      <c r="K48" s="58"/>
      <c r="L48" s="58">
        <v>200</v>
      </c>
      <c r="M48" s="58"/>
    </row>
    <row r="49" spans="1:13" x14ac:dyDescent="0.3">
      <c r="A49" s="51" t="s">
        <v>99</v>
      </c>
      <c r="B49" s="80">
        <v>10</v>
      </c>
      <c r="C49" s="52"/>
      <c r="D49" s="80">
        <v>5</v>
      </c>
      <c r="E49" s="80">
        <v>5</v>
      </c>
      <c r="F49" s="55" t="str">
        <f t="shared" si="0"/>
        <v>Solomon 40*250ml-ltr</v>
      </c>
      <c r="G49" s="55" t="s">
        <v>148</v>
      </c>
      <c r="I49" s="57" t="s">
        <v>146</v>
      </c>
      <c r="J49" s="58"/>
      <c r="K49" s="58">
        <v>100</v>
      </c>
      <c r="L49" s="58">
        <v>96</v>
      </c>
      <c r="M49" s="58">
        <v>4</v>
      </c>
    </row>
    <row r="50" spans="1:13" x14ac:dyDescent="0.3">
      <c r="A50" s="51" t="s">
        <v>100</v>
      </c>
      <c r="B50" s="80">
        <v>5</v>
      </c>
      <c r="C50" s="52"/>
      <c r="D50" s="80">
        <v>4.5</v>
      </c>
      <c r="E50" s="80">
        <v>0.5</v>
      </c>
      <c r="F50" s="55" t="str">
        <f t="shared" si="0"/>
        <v>Solomon 50*100ml-ltr</v>
      </c>
      <c r="G50" s="55" t="s">
        <v>149</v>
      </c>
      <c r="I50" s="57" t="s">
        <v>27</v>
      </c>
      <c r="J50" s="58">
        <v>4909.7</v>
      </c>
      <c r="K50" s="58">
        <v>74250</v>
      </c>
      <c r="L50" s="58">
        <v>70167</v>
      </c>
      <c r="M50" s="58">
        <v>8992.7000000000007</v>
      </c>
    </row>
    <row r="51" spans="1:13" x14ac:dyDescent="0.3">
      <c r="A51" s="51"/>
      <c r="B51" s="52"/>
      <c r="C51" s="52"/>
      <c r="D51" s="52"/>
      <c r="E51" s="52"/>
      <c r="F51" s="55"/>
      <c r="G51" s="55"/>
    </row>
    <row r="52" spans="1:13" x14ac:dyDescent="0.3">
      <c r="A52" s="51"/>
      <c r="B52" s="62"/>
      <c r="C52" s="62"/>
      <c r="D52" s="62"/>
      <c r="E52" s="52"/>
      <c r="F52" s="55"/>
      <c r="G52" s="55"/>
    </row>
    <row r="53" spans="1:13" x14ac:dyDescent="0.3">
      <c r="A53" s="51"/>
      <c r="B53" s="62"/>
      <c r="C53" s="62"/>
      <c r="D53" s="62"/>
      <c r="E53" s="62"/>
      <c r="F53" s="55"/>
      <c r="G53" s="55"/>
    </row>
    <row r="54" spans="1:13" x14ac:dyDescent="0.3">
      <c r="A54" s="51"/>
      <c r="B54" s="52"/>
      <c r="C54" s="52"/>
      <c r="D54" s="52"/>
      <c r="E54" s="62"/>
      <c r="F54" s="55"/>
      <c r="G54" s="55"/>
    </row>
    <row r="55" spans="1:13" x14ac:dyDescent="0.3">
      <c r="A55" s="51"/>
      <c r="B55" s="62"/>
      <c r="C55" s="62"/>
      <c r="D55" s="62"/>
      <c r="E55" s="62"/>
      <c r="F55" s="55"/>
      <c r="G55" s="55"/>
    </row>
    <row r="56" spans="1:13" x14ac:dyDescent="0.3">
      <c r="A56" s="51"/>
      <c r="B56" s="62"/>
      <c r="C56" s="62"/>
      <c r="D56" s="62"/>
      <c r="E56" s="62"/>
      <c r="F56" s="55"/>
      <c r="G56" s="55"/>
    </row>
    <row r="57" spans="1:13" x14ac:dyDescent="0.3">
      <c r="A57" s="51"/>
      <c r="B57" s="62"/>
      <c r="C57" s="62"/>
      <c r="D57" s="62"/>
      <c r="E57" s="62"/>
      <c r="F57" s="55"/>
      <c r="G57" s="55"/>
    </row>
    <row r="58" spans="1:13" x14ac:dyDescent="0.3">
      <c r="A58" s="51"/>
      <c r="B58" s="62"/>
      <c r="C58" s="62"/>
      <c r="D58" s="62"/>
      <c r="E58" s="62"/>
      <c r="F58" s="55"/>
      <c r="G58" s="55"/>
    </row>
    <row r="59" spans="1:13" x14ac:dyDescent="0.3">
      <c r="A59" s="51"/>
      <c r="B59" s="62"/>
      <c r="C59" s="62"/>
      <c r="D59" s="62"/>
      <c r="E59" s="62"/>
      <c r="F59" s="55"/>
      <c r="G59" s="55"/>
    </row>
    <row r="60" spans="1:13" x14ac:dyDescent="0.3">
      <c r="A60" s="51"/>
      <c r="B60" s="62"/>
      <c r="C60" s="62"/>
      <c r="D60" s="62"/>
      <c r="E60" s="62"/>
      <c r="F60" s="55"/>
      <c r="G60" s="55"/>
    </row>
    <row r="61" spans="1:13" x14ac:dyDescent="0.3">
      <c r="A61" s="51"/>
      <c r="B61" s="62"/>
      <c r="C61" s="62"/>
      <c r="D61" s="62"/>
      <c r="E61" s="62"/>
      <c r="F61" s="55"/>
      <c r="G61" s="55"/>
    </row>
    <row r="62" spans="1:13" x14ac:dyDescent="0.3">
      <c r="A62" s="51"/>
      <c r="B62" s="62"/>
      <c r="C62" s="62"/>
      <c r="D62" s="62"/>
      <c r="E62" s="62"/>
      <c r="F62" s="55"/>
      <c r="G62" s="55"/>
    </row>
    <row r="63" spans="1:13" x14ac:dyDescent="0.3">
      <c r="A63" s="51"/>
      <c r="B63" s="62"/>
      <c r="C63" s="62"/>
      <c r="D63" s="62"/>
      <c r="E63" s="62"/>
      <c r="F63" s="55"/>
      <c r="G63" s="55"/>
    </row>
    <row r="64" spans="1:13" x14ac:dyDescent="0.3">
      <c r="A64" s="51"/>
      <c r="B64" s="62"/>
      <c r="C64" s="62"/>
      <c r="D64" s="62"/>
      <c r="E64" s="62"/>
      <c r="F64" s="55"/>
      <c r="G64" s="55"/>
    </row>
    <row r="65" spans="1:7" x14ac:dyDescent="0.3">
      <c r="A65" s="51"/>
      <c r="B65" s="62"/>
      <c r="C65" s="62"/>
      <c r="D65" s="62"/>
      <c r="E65" s="62"/>
      <c r="F65" s="55"/>
      <c r="G65" s="55"/>
    </row>
    <row r="66" spans="1:7" x14ac:dyDescent="0.3">
      <c r="A66" s="51"/>
      <c r="B66" s="62"/>
      <c r="C66" s="62"/>
      <c r="D66" s="62"/>
      <c r="E66" s="52"/>
      <c r="F66" s="55"/>
      <c r="G66" s="55"/>
    </row>
    <row r="67" spans="1:7" x14ac:dyDescent="0.3">
      <c r="A67" s="51"/>
      <c r="B67" s="62"/>
      <c r="C67" s="62"/>
      <c r="D67" s="62"/>
      <c r="E67" s="52"/>
      <c r="F67" s="55"/>
      <c r="G67" s="55"/>
    </row>
    <row r="68" spans="1:7" x14ac:dyDescent="0.3">
      <c r="A68" s="51"/>
      <c r="B68" s="62"/>
      <c r="C68" s="62"/>
      <c r="D68" s="62"/>
      <c r="E68" s="62"/>
      <c r="F68" s="55"/>
      <c r="G68" s="55"/>
    </row>
    <row r="69" spans="1:7" x14ac:dyDescent="0.3">
      <c r="A69" s="51"/>
      <c r="B69" s="62"/>
      <c r="C69" s="62"/>
      <c r="D69" s="62"/>
      <c r="E69" s="62"/>
      <c r="F69" s="55"/>
      <c r="G69" s="55"/>
    </row>
    <row r="70" spans="1:7" x14ac:dyDescent="0.3">
      <c r="A70" s="51"/>
      <c r="B70" s="52"/>
      <c r="C70" s="52"/>
      <c r="D70" s="52"/>
      <c r="E70" s="62"/>
      <c r="F70" s="55"/>
      <c r="G70" s="55"/>
    </row>
    <row r="71" spans="1:7" x14ac:dyDescent="0.3">
      <c r="A71" s="51"/>
      <c r="B71" s="52"/>
      <c r="C71" s="52"/>
      <c r="D71" s="52"/>
      <c r="E71" s="52"/>
      <c r="F71" s="55"/>
      <c r="G71" s="55"/>
    </row>
    <row r="72" spans="1:7" x14ac:dyDescent="0.3">
      <c r="A72" s="51"/>
      <c r="B72" s="62"/>
      <c r="C72" s="62"/>
      <c r="D72" s="62"/>
      <c r="E72" s="62"/>
      <c r="F72" s="55"/>
      <c r="G72" s="55"/>
    </row>
    <row r="73" spans="1:7" x14ac:dyDescent="0.3">
      <c r="A73" s="51"/>
      <c r="B73" s="62"/>
      <c r="C73" s="62"/>
      <c r="D73" s="62"/>
      <c r="E73" s="62"/>
      <c r="F73" s="55"/>
      <c r="G73" s="55"/>
    </row>
    <row r="74" spans="1:7" x14ac:dyDescent="0.3">
      <c r="A74" s="51"/>
      <c r="B74" s="52"/>
      <c r="C74" s="52"/>
      <c r="D74" s="52"/>
      <c r="E74" s="62"/>
      <c r="F74" s="55"/>
      <c r="G74" s="55"/>
    </row>
    <row r="75" spans="1:7" x14ac:dyDescent="0.3">
      <c r="A75" s="51"/>
      <c r="B75" s="62"/>
      <c r="C75" s="62"/>
      <c r="D75" s="62"/>
      <c r="E75" s="62"/>
      <c r="F75" s="55"/>
      <c r="G75" s="55"/>
    </row>
    <row r="76" spans="1:7" x14ac:dyDescent="0.3">
      <c r="A76" s="51"/>
      <c r="B76" s="52"/>
      <c r="C76" s="52"/>
      <c r="D76" s="52"/>
      <c r="E76" s="62"/>
      <c r="F76" s="55"/>
      <c r="G76" s="55"/>
    </row>
    <row r="77" spans="1:7" x14ac:dyDescent="0.3">
      <c r="A77" s="51"/>
      <c r="B77" s="52"/>
      <c r="C77" s="52"/>
      <c r="D77" s="52"/>
      <c r="E77" s="62"/>
      <c r="F77" s="55"/>
      <c r="G77" s="55"/>
    </row>
    <row r="78" spans="1:7" x14ac:dyDescent="0.3">
      <c r="A78" s="51"/>
      <c r="B78" s="52"/>
      <c r="C78" s="52"/>
      <c r="D78" s="52"/>
      <c r="E78" s="62"/>
      <c r="F78" s="55"/>
      <c r="G78" s="55"/>
    </row>
    <row r="79" spans="1:7" x14ac:dyDescent="0.3">
      <c r="A79" s="51"/>
      <c r="B79" s="62"/>
      <c r="C79" s="62"/>
      <c r="D79" s="62"/>
      <c r="E79" s="62"/>
      <c r="F79" s="55"/>
      <c r="G79" s="55"/>
    </row>
    <row r="80" spans="1:7" x14ac:dyDescent="0.3">
      <c r="A80" s="51"/>
      <c r="B80" s="62"/>
      <c r="C80" s="62"/>
      <c r="D80" s="62"/>
      <c r="E80" s="52"/>
      <c r="F80" s="55"/>
      <c r="G80" s="55"/>
    </row>
    <row r="81" spans="1:7" x14ac:dyDescent="0.3">
      <c r="A81" s="51"/>
      <c r="B81" s="62"/>
      <c r="C81" s="62"/>
      <c r="D81" s="62"/>
      <c r="E81" s="62"/>
      <c r="F81" s="55"/>
      <c r="G81" s="55"/>
    </row>
    <row r="82" spans="1:7" x14ac:dyDescent="0.3">
      <c r="A82" s="51"/>
      <c r="B82" s="62"/>
      <c r="C82" s="62"/>
      <c r="D82" s="62"/>
      <c r="E82" s="62"/>
      <c r="F82" s="55"/>
      <c r="G82" s="55"/>
    </row>
    <row r="83" spans="1:7" x14ac:dyDescent="0.3">
      <c r="A83" s="51"/>
      <c r="B83" s="62"/>
      <c r="C83" s="62"/>
      <c r="D83" s="62"/>
      <c r="E83" s="62"/>
      <c r="F83" s="55"/>
      <c r="G83" s="55"/>
    </row>
    <row r="84" spans="1:7" x14ac:dyDescent="0.3">
      <c r="A84" s="51"/>
      <c r="B84" s="62"/>
      <c r="C84" s="62"/>
      <c r="D84" s="62"/>
      <c r="E84" s="62"/>
      <c r="F84" s="55"/>
      <c r="G84" s="55"/>
    </row>
    <row r="85" spans="1:7" x14ac:dyDescent="0.3">
      <c r="A85" s="51"/>
      <c r="B85" s="52"/>
      <c r="C85" s="52"/>
      <c r="D85" s="52"/>
      <c r="E85" s="62"/>
      <c r="F85" s="55"/>
      <c r="G85" s="55"/>
    </row>
    <row r="86" spans="1:7" x14ac:dyDescent="0.3">
      <c r="A86" s="51"/>
      <c r="B86" s="62"/>
      <c r="C86" s="62"/>
      <c r="D86" s="62"/>
      <c r="E86" s="52"/>
      <c r="F86" s="55"/>
      <c r="G86" s="55"/>
    </row>
    <row r="87" spans="1:7" x14ac:dyDescent="0.3">
      <c r="A87" s="51"/>
      <c r="B87" s="62"/>
      <c r="C87" s="62"/>
      <c r="D87" s="62"/>
      <c r="E87" s="62"/>
      <c r="F87" s="55"/>
      <c r="G87" s="55"/>
    </row>
    <row r="88" spans="1:7" x14ac:dyDescent="0.3">
      <c r="A88" s="51"/>
      <c r="B88" s="62"/>
      <c r="C88" s="62"/>
      <c r="D88" s="62"/>
      <c r="E88" s="62"/>
      <c r="F88" s="55"/>
      <c r="G88" s="55"/>
    </row>
    <row r="89" spans="1:7" x14ac:dyDescent="0.3">
      <c r="A89" s="51"/>
      <c r="B89" s="62"/>
      <c r="C89" s="62"/>
      <c r="D89" s="62"/>
      <c r="E89" s="62"/>
      <c r="F89" s="55"/>
      <c r="G89" s="55"/>
    </row>
    <row r="90" spans="1:7" x14ac:dyDescent="0.3">
      <c r="A90" s="51"/>
      <c r="B90" s="62"/>
      <c r="C90" s="62"/>
      <c r="D90" s="62"/>
      <c r="E90" s="62"/>
      <c r="F90" s="55"/>
      <c r="G90" s="55"/>
    </row>
    <row r="91" spans="1:7" x14ac:dyDescent="0.3">
      <c r="A91" s="51"/>
      <c r="B91" s="62"/>
      <c r="C91" s="62"/>
      <c r="D91" s="62"/>
      <c r="E91" s="62"/>
      <c r="F91" s="55"/>
      <c r="G91" s="55"/>
    </row>
    <row r="92" spans="1:7" x14ac:dyDescent="0.3">
      <c r="A92" s="51"/>
      <c r="B92" s="52"/>
      <c r="C92" s="52"/>
      <c r="D92" s="52"/>
      <c r="E92" s="62"/>
      <c r="F92" s="55"/>
      <c r="G92" s="55"/>
    </row>
    <row r="93" spans="1:7" x14ac:dyDescent="0.3">
      <c r="A93" s="51"/>
      <c r="B93" s="62"/>
      <c r="C93" s="62"/>
      <c r="D93" s="62"/>
      <c r="E93" s="62"/>
      <c r="F93" s="55"/>
      <c r="G93" s="55"/>
    </row>
    <row r="94" spans="1:7" x14ac:dyDescent="0.3">
      <c r="A94" s="51"/>
      <c r="B94" s="62"/>
      <c r="C94" s="62"/>
      <c r="D94" s="62"/>
      <c r="E94" s="62"/>
      <c r="F94" s="55"/>
      <c r="G94" s="55"/>
    </row>
    <row r="95" spans="1:7" x14ac:dyDescent="0.3">
      <c r="A95" s="51"/>
      <c r="B95" s="62"/>
      <c r="C95" s="62"/>
      <c r="D95" s="62"/>
      <c r="E95" s="62"/>
      <c r="F95" s="55"/>
      <c r="G95" s="55"/>
    </row>
    <row r="96" spans="1:7" x14ac:dyDescent="0.3">
      <c r="A96" s="51"/>
      <c r="B96" s="52"/>
      <c r="C96" s="52"/>
      <c r="D96" s="52"/>
      <c r="E96" s="62"/>
      <c r="F96" s="55"/>
      <c r="G96" s="55"/>
    </row>
    <row r="97" spans="1:7" x14ac:dyDescent="0.3">
      <c r="A97" s="51"/>
      <c r="B97" s="52"/>
      <c r="C97" s="52"/>
      <c r="D97" s="52"/>
      <c r="E97" s="52"/>
      <c r="F97" s="55"/>
      <c r="G97" s="55"/>
    </row>
    <row r="98" spans="1:7" x14ac:dyDescent="0.3">
      <c r="A98" s="51"/>
      <c r="B98" s="62"/>
      <c r="C98" s="62"/>
      <c r="D98" s="62"/>
      <c r="E98" s="62"/>
      <c r="F98" s="55"/>
      <c r="G98" s="55"/>
    </row>
    <row r="99" spans="1:7" x14ac:dyDescent="0.3">
      <c r="A99" s="51"/>
      <c r="B99" s="62"/>
      <c r="C99" s="62"/>
      <c r="D99" s="62"/>
      <c r="E99" s="62"/>
      <c r="F99" s="55"/>
      <c r="G99" s="55"/>
    </row>
    <row r="100" spans="1:7" x14ac:dyDescent="0.3">
      <c r="A100" s="51"/>
      <c r="B100" s="62"/>
      <c r="C100" s="62"/>
      <c r="D100" s="62"/>
      <c r="E100" s="52"/>
      <c r="F100" s="55"/>
      <c r="G100" s="55"/>
    </row>
    <row r="101" spans="1:7" x14ac:dyDescent="0.3">
      <c r="A101" s="51"/>
      <c r="B101" s="52"/>
      <c r="C101" s="52"/>
      <c r="D101" s="52"/>
      <c r="E101" s="52"/>
      <c r="F101" s="55"/>
      <c r="G101" s="55"/>
    </row>
    <row r="102" spans="1:7" x14ac:dyDescent="0.3">
      <c r="A102" s="51"/>
      <c r="B102" s="62"/>
      <c r="C102" s="62"/>
      <c r="D102" s="62"/>
      <c r="E102" s="62"/>
      <c r="F102" s="55"/>
      <c r="G102" s="55"/>
    </row>
    <row r="103" spans="1:7" x14ac:dyDescent="0.3">
      <c r="A103" s="51"/>
      <c r="B103" s="62"/>
      <c r="C103" s="62"/>
      <c r="D103" s="62"/>
      <c r="E103" s="62"/>
      <c r="F103" s="55"/>
      <c r="G103" s="55"/>
    </row>
    <row r="104" spans="1:7" x14ac:dyDescent="0.3">
      <c r="A104" s="51"/>
      <c r="B104" s="62"/>
      <c r="C104" s="62"/>
      <c r="D104" s="62"/>
      <c r="E104" s="62"/>
      <c r="F104" s="55"/>
      <c r="G104" s="55"/>
    </row>
    <row r="105" spans="1:7" x14ac:dyDescent="0.3">
      <c r="A105" s="51"/>
      <c r="B105" s="62"/>
      <c r="C105" s="62"/>
      <c r="D105" s="62"/>
      <c r="E105" s="62"/>
      <c r="F105" s="55"/>
      <c r="G105" s="55"/>
    </row>
    <row r="106" spans="1:7" x14ac:dyDescent="0.3">
      <c r="A106" s="51"/>
      <c r="B106" s="62"/>
      <c r="C106" s="62"/>
      <c r="D106" s="62"/>
      <c r="E106" s="62"/>
      <c r="F106" s="55"/>
      <c r="G106" s="55"/>
    </row>
    <row r="107" spans="1:7" x14ac:dyDescent="0.3">
      <c r="A107" s="51"/>
      <c r="B107" s="52"/>
      <c r="C107" s="52"/>
      <c r="D107" s="52"/>
      <c r="E107" s="52"/>
      <c r="F107" s="55"/>
      <c r="G107" s="55"/>
    </row>
    <row r="108" spans="1:7" x14ac:dyDescent="0.3">
      <c r="A108" s="51"/>
      <c r="B108" s="62"/>
      <c r="C108" s="62"/>
      <c r="D108" s="62"/>
      <c r="E108" s="62"/>
      <c r="F108" s="55"/>
      <c r="G108" s="55"/>
    </row>
    <row r="109" spans="1:7" x14ac:dyDescent="0.3">
      <c r="A109" s="51"/>
      <c r="B109" s="52"/>
      <c r="C109" s="52"/>
      <c r="D109" s="52"/>
      <c r="E109" s="62"/>
      <c r="F109" s="55"/>
      <c r="G109" s="55"/>
    </row>
    <row r="110" spans="1:7" x14ac:dyDescent="0.3">
      <c r="A110" s="51"/>
      <c r="B110" s="62"/>
      <c r="C110" s="62"/>
      <c r="D110" s="62"/>
      <c r="E110" s="62"/>
      <c r="F110" s="55"/>
      <c r="G110" s="55"/>
    </row>
    <row r="111" spans="1:7" x14ac:dyDescent="0.3">
      <c r="A111" s="51"/>
      <c r="B111" s="52"/>
      <c r="C111" s="52"/>
      <c r="D111" s="52"/>
      <c r="E111" s="62"/>
      <c r="F111" s="55"/>
      <c r="G111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5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5</v>
      </c>
      <c r="G3" s="40">
        <v>0</v>
      </c>
      <c r="H3" s="40">
        <f t="shared" ref="H3:H4" ca="1" si="1">VLOOKUP($B3,FinalDeal_Vlookup,4,0)</f>
        <v>2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3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10</v>
      </c>
      <c r="F4" s="39">
        <f t="shared" ref="F4:F50" ca="1" si="3">VLOOKUP($B4,FinalDeal_Vlookup,3,0)</f>
        <v>10</v>
      </c>
      <c r="G4" s="39">
        <v>0</v>
      </c>
      <c r="H4" s="39">
        <f t="shared" ca="1" si="1"/>
        <v>9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11</v>
      </c>
    </row>
    <row r="5" spans="1:13" x14ac:dyDescent="0.3">
      <c r="A5" s="16"/>
      <c r="B5" s="4" t="s">
        <v>106</v>
      </c>
      <c r="C5" s="3"/>
      <c r="D5" s="4"/>
      <c r="E5" s="42">
        <f t="shared" ref="E5:E50" ca="1" si="4">VLOOKUP($B5,FinalDeal_Vlookup,2,0)</f>
        <v>20</v>
      </c>
      <c r="F5" s="39">
        <f t="shared" ca="1" si="3"/>
        <v>80</v>
      </c>
      <c r="G5" s="39">
        <v>0</v>
      </c>
      <c r="H5" s="39">
        <f t="shared" ref="H5:H50" ca="1" si="5">VLOOKUP($B5,FinalDeal_Vlookup,4,0)</f>
        <v>60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50" ca="1" si="6">VLOOKUP($B5,FinalDeal_Vlookup,5,0)</f>
        <v>40</v>
      </c>
    </row>
    <row r="6" spans="1:13" x14ac:dyDescent="0.3">
      <c r="A6" s="16"/>
      <c r="B6" s="4" t="s">
        <v>105</v>
      </c>
      <c r="C6" s="3"/>
      <c r="D6" s="4"/>
      <c r="E6" s="42">
        <f t="shared" ca="1" si="4"/>
        <v>10</v>
      </c>
      <c r="F6" s="39">
        <f t="shared" ca="1" si="3"/>
        <v>10</v>
      </c>
      <c r="G6" s="39">
        <v>0</v>
      </c>
      <c r="H6" s="39">
        <f t="shared" ca="1" si="5"/>
        <v>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12</v>
      </c>
    </row>
    <row r="7" spans="1:13" x14ac:dyDescent="0.3">
      <c r="A7" s="16"/>
      <c r="B7" s="4" t="s">
        <v>107</v>
      </c>
      <c r="C7" s="3"/>
      <c r="D7" s="4"/>
      <c r="E7" s="42">
        <f t="shared" ca="1" si="4"/>
        <v>20</v>
      </c>
      <c r="F7" s="39">
        <f t="shared" ca="1" si="3"/>
        <v>0</v>
      </c>
      <c r="G7" s="39">
        <v>0</v>
      </c>
      <c r="H7" s="39">
        <f t="shared" ca="1" si="5"/>
        <v>8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12</v>
      </c>
    </row>
    <row r="8" spans="1:13" x14ac:dyDescent="0.3">
      <c r="A8" s="16"/>
      <c r="B8" s="4" t="s">
        <v>108</v>
      </c>
      <c r="C8" s="3"/>
      <c r="D8" s="4"/>
      <c r="E8" s="42">
        <f t="shared" ca="1" si="4"/>
        <v>10</v>
      </c>
      <c r="F8" s="39">
        <f t="shared" ca="1" si="3"/>
        <v>200</v>
      </c>
      <c r="G8" s="39">
        <v>0</v>
      </c>
      <c r="H8" s="39">
        <f t="shared" ca="1" si="5"/>
        <v>160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50</v>
      </c>
    </row>
    <row r="9" spans="1:13" x14ac:dyDescent="0.3">
      <c r="A9" s="16"/>
      <c r="B9" s="4" t="s">
        <v>109</v>
      </c>
      <c r="C9" s="3"/>
      <c r="D9" s="4"/>
      <c r="E9" s="42">
        <f t="shared" ca="1" si="4"/>
        <v>70</v>
      </c>
      <c r="F9" s="39">
        <f t="shared" ca="1" si="3"/>
        <v>0</v>
      </c>
      <c r="G9" s="39">
        <v>0</v>
      </c>
      <c r="H9" s="39">
        <f t="shared" ca="1" si="5"/>
        <v>10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60</v>
      </c>
    </row>
    <row r="10" spans="1:13" x14ac:dyDescent="0.3">
      <c r="A10" s="16"/>
      <c r="B10" s="4" t="s">
        <v>110</v>
      </c>
      <c r="C10" s="3"/>
      <c r="D10" s="4"/>
      <c r="E10" s="42">
        <f t="shared" ca="1" si="4"/>
        <v>40</v>
      </c>
      <c r="F10" s="39">
        <f t="shared" ca="1" si="3"/>
        <v>50</v>
      </c>
      <c r="G10" s="39">
        <v>0</v>
      </c>
      <c r="H10" s="39">
        <f t="shared" ca="1" si="5"/>
        <v>80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10</v>
      </c>
    </row>
    <row r="11" spans="1:13" x14ac:dyDescent="0.3">
      <c r="A11" s="16"/>
      <c r="B11" s="4" t="s">
        <v>116</v>
      </c>
      <c r="C11" s="3"/>
      <c r="D11" s="4"/>
      <c r="E11" s="42">
        <f t="shared" ca="1" si="4"/>
        <v>5</v>
      </c>
      <c r="F11" s="39">
        <f t="shared" ca="1" si="3"/>
        <v>0</v>
      </c>
      <c r="G11" s="39">
        <v>0</v>
      </c>
      <c r="H11" s="39">
        <f t="shared" ca="1" si="5"/>
        <v>1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</v>
      </c>
    </row>
    <row r="12" spans="1:13" x14ac:dyDescent="0.3">
      <c r="A12" s="16"/>
      <c r="B12" s="4" t="s">
        <v>117</v>
      </c>
      <c r="C12" s="3"/>
      <c r="D12" s="4"/>
      <c r="E12" s="42">
        <f t="shared" ca="1" si="4"/>
        <v>5</v>
      </c>
      <c r="F12" s="39">
        <f t="shared" ca="1" si="3"/>
        <v>5</v>
      </c>
      <c r="G12" s="39">
        <v>0</v>
      </c>
      <c r="H12" s="39">
        <f t="shared" ca="1" si="5"/>
        <v>8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</v>
      </c>
    </row>
    <row r="13" spans="1:13" x14ac:dyDescent="0.3">
      <c r="A13" s="16"/>
      <c r="B13" s="4" t="s">
        <v>119</v>
      </c>
      <c r="C13" s="3"/>
      <c r="D13" s="4"/>
      <c r="E13" s="42">
        <f t="shared" ca="1" si="4"/>
        <v>1.7</v>
      </c>
      <c r="F13" s="39">
        <f t="shared" ca="1" si="3"/>
        <v>0</v>
      </c>
      <c r="G13" s="39">
        <v>0</v>
      </c>
      <c r="H13" s="39">
        <f t="shared" ca="1" si="5"/>
        <v>1.5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0.2</v>
      </c>
    </row>
    <row r="14" spans="1:13" x14ac:dyDescent="0.3">
      <c r="A14" s="16"/>
      <c r="B14" s="4" t="s">
        <v>121</v>
      </c>
      <c r="C14" s="3"/>
      <c r="D14" s="4"/>
      <c r="E14" s="42">
        <f t="shared" ca="1" si="4"/>
        <v>0</v>
      </c>
      <c r="F14" s="39">
        <f t="shared" ca="1" si="3"/>
        <v>2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</v>
      </c>
    </row>
    <row r="15" spans="1:13" x14ac:dyDescent="0.3">
      <c r="A15" s="16"/>
      <c r="B15" s="4" t="s">
        <v>125</v>
      </c>
      <c r="C15" s="3"/>
      <c r="D15" s="4"/>
      <c r="E15" s="42">
        <f t="shared" ca="1" si="4"/>
        <v>5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5</v>
      </c>
    </row>
    <row r="16" spans="1:13" x14ac:dyDescent="0.3">
      <c r="A16" s="16"/>
      <c r="B16" s="4" t="s">
        <v>122</v>
      </c>
      <c r="C16" s="3"/>
      <c r="D16" s="4"/>
      <c r="E16" s="42">
        <f t="shared" ca="1" si="4"/>
        <v>20</v>
      </c>
      <c r="F16" s="39">
        <f t="shared" ca="1" si="3"/>
        <v>20</v>
      </c>
      <c r="G16" s="39">
        <v>0</v>
      </c>
      <c r="H16" s="39">
        <f t="shared" ca="1" si="5"/>
        <v>10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30</v>
      </c>
    </row>
    <row r="17" spans="1:13" x14ac:dyDescent="0.3">
      <c r="A17" s="16"/>
      <c r="B17" s="4" t="s">
        <v>123</v>
      </c>
      <c r="C17" s="3"/>
      <c r="D17" s="4"/>
      <c r="E17" s="42">
        <f t="shared" ca="1" si="4"/>
        <v>0</v>
      </c>
      <c r="F17" s="39">
        <f t="shared" ca="1" si="3"/>
        <v>200</v>
      </c>
      <c r="G17" s="39">
        <v>0</v>
      </c>
      <c r="H17" s="39">
        <f t="shared" ca="1" si="5"/>
        <v>100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100</v>
      </c>
    </row>
    <row r="18" spans="1:13" x14ac:dyDescent="0.3">
      <c r="A18" s="16"/>
      <c r="B18" s="4" t="s">
        <v>124</v>
      </c>
      <c r="C18" s="3"/>
      <c r="D18" s="4"/>
      <c r="E18" s="42">
        <f t="shared" ca="1" si="4"/>
        <v>0</v>
      </c>
      <c r="F18" s="39">
        <f t="shared" ca="1" si="3"/>
        <v>420</v>
      </c>
      <c r="G18" s="39">
        <v>0</v>
      </c>
      <c r="H18" s="39">
        <f t="shared" ca="1" si="5"/>
        <v>420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129</v>
      </c>
      <c r="C19" s="3"/>
      <c r="D19" s="4"/>
      <c r="E19" s="42">
        <f t="shared" ca="1" si="4"/>
        <v>0</v>
      </c>
      <c r="F19" s="39">
        <f t="shared" ca="1" si="3"/>
        <v>392</v>
      </c>
      <c r="G19" s="39">
        <v>0</v>
      </c>
      <c r="H19" s="39">
        <f t="shared" ca="1" si="5"/>
        <v>392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128</v>
      </c>
      <c r="C20" s="3"/>
      <c r="D20" s="4"/>
      <c r="E20" s="42">
        <f t="shared" ca="1" si="4"/>
        <v>20</v>
      </c>
      <c r="F20" s="39">
        <f t="shared" ca="1" si="3"/>
        <v>380</v>
      </c>
      <c r="G20" s="39">
        <v>0</v>
      </c>
      <c r="H20" s="39">
        <f t="shared" ca="1" si="5"/>
        <v>400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136</v>
      </c>
      <c r="C21" s="3"/>
      <c r="D21" s="4"/>
      <c r="E21" s="42">
        <f t="shared" ca="1" si="4"/>
        <v>9</v>
      </c>
      <c r="F21" s="39">
        <f t="shared" ca="1" si="3"/>
        <v>0</v>
      </c>
      <c r="G21" s="39">
        <v>0</v>
      </c>
      <c r="H21" s="39">
        <f t="shared" ca="1" si="5"/>
        <v>7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</v>
      </c>
    </row>
    <row r="22" spans="1:13" x14ac:dyDescent="0.3">
      <c r="A22" s="16"/>
      <c r="B22" s="4" t="s">
        <v>137</v>
      </c>
      <c r="C22" s="3"/>
      <c r="D22" s="4"/>
      <c r="E22" s="42">
        <f t="shared" ca="1" si="4"/>
        <v>0</v>
      </c>
      <c r="F22" s="39">
        <f t="shared" ca="1" si="3"/>
        <v>5</v>
      </c>
      <c r="G22" s="39">
        <v>0</v>
      </c>
      <c r="H22" s="39">
        <f t="shared" ca="1" si="5"/>
        <v>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140</v>
      </c>
      <c r="C23" s="3"/>
      <c r="D23" s="4"/>
      <c r="E23" s="42">
        <f t="shared" ca="1" si="4"/>
        <v>10</v>
      </c>
      <c r="F23" s="39">
        <f t="shared" ca="1" si="3"/>
        <v>0</v>
      </c>
      <c r="G23" s="39">
        <v>0</v>
      </c>
      <c r="H23" s="39">
        <f t="shared" ca="1" si="5"/>
        <v>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5</v>
      </c>
    </row>
    <row r="24" spans="1:13" x14ac:dyDescent="0.3">
      <c r="A24" s="16"/>
      <c r="B24" s="4" t="s">
        <v>138</v>
      </c>
      <c r="C24" s="3"/>
      <c r="D24" s="4"/>
      <c r="E24" s="42">
        <f t="shared" ca="1" si="4"/>
        <v>20</v>
      </c>
      <c r="F24" s="39">
        <f t="shared" ca="1" si="3"/>
        <v>0</v>
      </c>
      <c r="G24" s="39">
        <v>0</v>
      </c>
      <c r="H24" s="39">
        <f t="shared" ca="1" si="5"/>
        <v>20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139</v>
      </c>
      <c r="C25" s="3"/>
      <c r="D25" s="4"/>
      <c r="E25" s="42">
        <f t="shared" ca="1" si="4"/>
        <v>10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10</v>
      </c>
    </row>
    <row r="26" spans="1:13" x14ac:dyDescent="0.3">
      <c r="A26" s="16"/>
      <c r="B26" s="4" t="s">
        <v>144</v>
      </c>
      <c r="C26" s="3"/>
      <c r="D26" s="4"/>
      <c r="E26" s="42">
        <f t="shared" ca="1" si="4"/>
        <v>4260</v>
      </c>
      <c r="F26" s="39">
        <f t="shared" ca="1" si="3"/>
        <v>51000</v>
      </c>
      <c r="G26" s="39">
        <v>0</v>
      </c>
      <c r="H26" s="39">
        <f t="shared" ca="1" si="5"/>
        <v>49260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6000</v>
      </c>
    </row>
    <row r="27" spans="1:13" x14ac:dyDescent="0.3">
      <c r="A27" s="16"/>
      <c r="B27" s="4" t="s">
        <v>143</v>
      </c>
      <c r="C27" s="3"/>
      <c r="D27" s="4"/>
      <c r="E27" s="42">
        <f t="shared" ca="1" si="4"/>
        <v>0</v>
      </c>
      <c r="F27" s="39">
        <f t="shared" ca="1" si="3"/>
        <v>45</v>
      </c>
      <c r="G27" s="39">
        <v>0</v>
      </c>
      <c r="H27" s="39">
        <f t="shared" ca="1" si="5"/>
        <v>25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20</v>
      </c>
    </row>
    <row r="28" spans="1:13" x14ac:dyDescent="0.3">
      <c r="A28" s="16"/>
      <c r="B28" s="4" t="s">
        <v>142</v>
      </c>
      <c r="C28" s="3"/>
      <c r="D28" s="4"/>
      <c r="E28" s="42">
        <f t="shared" ca="1" si="4"/>
        <v>0</v>
      </c>
      <c r="F28" s="39">
        <f t="shared" ca="1" si="3"/>
        <v>30</v>
      </c>
      <c r="G28" s="39">
        <v>0</v>
      </c>
      <c r="H28" s="39">
        <f t="shared" ca="1" si="5"/>
        <v>20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10</v>
      </c>
    </row>
    <row r="29" spans="1:13" x14ac:dyDescent="0.3">
      <c r="A29" s="16"/>
      <c r="B29" s="4" t="s">
        <v>145</v>
      </c>
      <c r="C29" s="3"/>
      <c r="D29" s="4"/>
      <c r="E29" s="42">
        <f t="shared" ca="1" si="4"/>
        <v>0</v>
      </c>
      <c r="F29" s="39">
        <f t="shared" ca="1" si="3"/>
        <v>6300</v>
      </c>
      <c r="G29" s="39">
        <v>0</v>
      </c>
      <c r="H29" s="39">
        <f t="shared" ca="1" si="5"/>
        <v>4200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2100</v>
      </c>
    </row>
    <row r="30" spans="1:13" x14ac:dyDescent="0.3">
      <c r="A30" s="16"/>
      <c r="B30" s="4" t="s">
        <v>147</v>
      </c>
      <c r="C30" s="3"/>
      <c r="D30" s="4"/>
      <c r="E30" s="42">
        <f t="shared" ca="1" si="4"/>
        <v>24</v>
      </c>
      <c r="F30" s="39">
        <f t="shared" ca="1" si="3"/>
        <v>60</v>
      </c>
      <c r="G30" s="39">
        <v>0</v>
      </c>
      <c r="H30" s="39">
        <f t="shared" ca="1" si="5"/>
        <v>70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14</v>
      </c>
    </row>
    <row r="31" spans="1:13" x14ac:dyDescent="0.3">
      <c r="A31" s="16"/>
      <c r="B31" s="4" t="s">
        <v>149</v>
      </c>
      <c r="C31" s="3"/>
      <c r="D31" s="4"/>
      <c r="E31" s="42">
        <f t="shared" ca="1" si="4"/>
        <v>5</v>
      </c>
      <c r="F31" s="39">
        <f t="shared" ca="1" si="3"/>
        <v>0</v>
      </c>
      <c r="G31" s="39">
        <v>0</v>
      </c>
      <c r="H31" s="39">
        <f t="shared" ca="1" si="5"/>
        <v>4.5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0.5</v>
      </c>
    </row>
    <row r="32" spans="1:13" x14ac:dyDescent="0.3">
      <c r="A32" s="16"/>
      <c r="B32" s="4" t="s">
        <v>148</v>
      </c>
      <c r="C32" s="3"/>
      <c r="D32" s="4"/>
      <c r="E32" s="42">
        <f t="shared" ca="1" si="4"/>
        <v>10</v>
      </c>
      <c r="F32" s="39">
        <f t="shared" ca="1" si="3"/>
        <v>0</v>
      </c>
      <c r="G32" s="39">
        <v>0</v>
      </c>
      <c r="H32" s="39">
        <f t="shared" ca="1" si="5"/>
        <v>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5</v>
      </c>
    </row>
    <row r="33" spans="1:13" x14ac:dyDescent="0.3">
      <c r="A33" s="16"/>
      <c r="B33" s="4" t="s">
        <v>104</v>
      </c>
      <c r="C33" s="3"/>
      <c r="D33" s="4"/>
      <c r="E33" s="42">
        <f t="shared" ca="1" si="4"/>
        <v>0</v>
      </c>
      <c r="F33" s="39">
        <f t="shared" ca="1" si="3"/>
        <v>20</v>
      </c>
      <c r="G33" s="39">
        <v>0</v>
      </c>
      <c r="H33" s="39">
        <f t="shared" ca="1" si="5"/>
        <v>16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4</v>
      </c>
    </row>
    <row r="34" spans="1:13" x14ac:dyDescent="0.3">
      <c r="A34" s="16"/>
      <c r="B34" s="4" t="s">
        <v>111</v>
      </c>
      <c r="C34" s="3"/>
      <c r="D34" s="4"/>
      <c r="E34" s="42">
        <f t="shared" ca="1" si="4"/>
        <v>0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112</v>
      </c>
      <c r="C35" s="3"/>
      <c r="D35" s="4"/>
      <c r="E35" s="42">
        <f t="shared" ca="1" si="4"/>
        <v>0</v>
      </c>
      <c r="F35" s="39">
        <f t="shared" ca="1" si="3"/>
        <v>8070</v>
      </c>
      <c r="G35" s="39">
        <v>0</v>
      </c>
      <c r="H35" s="39">
        <f t="shared" ca="1" si="5"/>
        <v>8070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113</v>
      </c>
      <c r="C36" s="3"/>
      <c r="D36" s="4"/>
      <c r="E36" s="42">
        <f t="shared" ca="1" si="4"/>
        <v>0</v>
      </c>
      <c r="F36" s="39">
        <f t="shared" ca="1" si="3"/>
        <v>60</v>
      </c>
      <c r="G36" s="39">
        <v>0</v>
      </c>
      <c r="H36" s="39">
        <f t="shared" ca="1" si="5"/>
        <v>60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114</v>
      </c>
      <c r="C37" s="3"/>
      <c r="D37" s="4"/>
      <c r="E37" s="42">
        <f t="shared" ca="1" si="4"/>
        <v>5</v>
      </c>
      <c r="F37" s="39">
        <f t="shared" ca="1" si="3"/>
        <v>150</v>
      </c>
      <c r="G37" s="39">
        <v>0</v>
      </c>
      <c r="H37" s="39">
        <f t="shared" ca="1" si="5"/>
        <v>140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15</v>
      </c>
    </row>
    <row r="38" spans="1:13" x14ac:dyDescent="0.3">
      <c r="A38" s="16"/>
      <c r="B38" s="4" t="s">
        <v>115</v>
      </c>
      <c r="C38" s="3"/>
      <c r="D38" s="4"/>
      <c r="E38" s="42">
        <f t="shared" ca="1" si="4"/>
        <v>0</v>
      </c>
      <c r="F38" s="39">
        <f t="shared" ca="1" si="3"/>
        <v>3024</v>
      </c>
      <c r="G38" s="39">
        <v>0</v>
      </c>
      <c r="H38" s="39">
        <f t="shared" ca="1" si="5"/>
        <v>3024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118</v>
      </c>
      <c r="C39" s="3"/>
      <c r="D39" s="4"/>
      <c r="E39" s="42">
        <f t="shared" ca="1" si="4"/>
        <v>0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120</v>
      </c>
      <c r="C40" s="3"/>
      <c r="D40" s="4"/>
      <c r="E40" s="42">
        <f t="shared" ca="1" si="4"/>
        <v>0</v>
      </c>
      <c r="F40" s="39">
        <f t="shared" ca="1" si="3"/>
        <v>2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</v>
      </c>
    </row>
    <row r="41" spans="1:13" x14ac:dyDescent="0.3">
      <c r="A41" s="16"/>
      <c r="B41" s="4" t="s">
        <v>126</v>
      </c>
      <c r="C41" s="3"/>
      <c r="D41" s="4"/>
      <c r="E41" s="42">
        <f t="shared" ca="1" si="4"/>
        <v>100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100</v>
      </c>
    </row>
    <row r="42" spans="1:13" x14ac:dyDescent="0.3">
      <c r="A42" s="16"/>
      <c r="B42" s="4" t="s">
        <v>127</v>
      </c>
      <c r="C42" s="3"/>
      <c r="D42" s="4"/>
      <c r="E42" s="42">
        <f t="shared" ca="1" si="4"/>
        <v>0</v>
      </c>
      <c r="F42" s="39">
        <f t="shared" ca="1" si="3"/>
        <v>3000</v>
      </c>
      <c r="G42" s="39">
        <v>0</v>
      </c>
      <c r="H42" s="39">
        <f t="shared" ca="1" si="5"/>
        <v>3000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130</v>
      </c>
      <c r="C43" s="3"/>
      <c r="D43" s="4"/>
      <c r="E43" s="42">
        <f t="shared" ca="1" si="4"/>
        <v>0</v>
      </c>
      <c r="F43" s="39">
        <f t="shared" ca="1" si="3"/>
        <v>250</v>
      </c>
      <c r="G43" s="39">
        <v>0</v>
      </c>
      <c r="H43" s="39">
        <f t="shared" ca="1" si="5"/>
        <v>250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131</v>
      </c>
      <c r="C44" s="3"/>
      <c r="D44" s="4"/>
      <c r="E44" s="42">
        <f t="shared" ca="1" si="4"/>
        <v>10</v>
      </c>
      <c r="F44" s="39">
        <f t="shared" ca="1" si="3"/>
        <v>0</v>
      </c>
      <c r="G44" s="39">
        <v>0</v>
      </c>
      <c r="H44" s="39">
        <f t="shared" ca="1" si="5"/>
        <v>10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132</v>
      </c>
      <c r="C45" s="3"/>
      <c r="D45" s="4"/>
      <c r="E45" s="42">
        <f t="shared" ca="1" si="4"/>
        <v>0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133</v>
      </c>
      <c r="C46" s="3"/>
      <c r="D46" s="4"/>
      <c r="E46" s="42">
        <f t="shared" ca="1" si="4"/>
        <v>10</v>
      </c>
      <c r="F46" s="39">
        <f t="shared" ca="1" si="3"/>
        <v>0</v>
      </c>
      <c r="G46" s="39">
        <v>0</v>
      </c>
      <c r="H46" s="39">
        <f t="shared" ca="1" si="5"/>
        <v>10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134</v>
      </c>
      <c r="C47" s="3"/>
      <c r="D47" s="4"/>
      <c r="E47" s="42">
        <f t="shared" ca="1" si="4"/>
        <v>0</v>
      </c>
      <c r="F47" s="39">
        <f t="shared" ca="1" si="3"/>
        <v>360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360</v>
      </c>
    </row>
    <row r="48" spans="1:13" x14ac:dyDescent="0.3">
      <c r="A48" s="16"/>
      <c r="B48" s="4" t="s">
        <v>135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141</v>
      </c>
      <c r="C49" s="3"/>
      <c r="D49" s="4"/>
      <c r="E49" s="42">
        <f t="shared" ca="1" si="4"/>
        <v>200</v>
      </c>
      <c r="F49" s="39">
        <f t="shared" ca="1" si="3"/>
        <v>0</v>
      </c>
      <c r="G49" s="39">
        <v>0</v>
      </c>
      <c r="H49" s="39">
        <f t="shared" ca="1" si="5"/>
        <v>200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ht="15" thickBot="1" x14ac:dyDescent="0.35">
      <c r="A50" s="16"/>
      <c r="B50" s="4" t="s">
        <v>146</v>
      </c>
      <c r="C50" s="3"/>
      <c r="D50" s="4"/>
      <c r="E50" s="42">
        <f t="shared" ca="1" si="4"/>
        <v>0</v>
      </c>
      <c r="F50" s="39">
        <f t="shared" ca="1" si="3"/>
        <v>100</v>
      </c>
      <c r="G50" s="39">
        <v>0</v>
      </c>
      <c r="H50" s="39">
        <f t="shared" ca="1" si="5"/>
        <v>96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4</v>
      </c>
    </row>
    <row r="51" spans="1:13" ht="15" thickBot="1" x14ac:dyDescent="0.35">
      <c r="A51" s="16"/>
      <c r="B51" s="19"/>
      <c r="C51" s="18"/>
      <c r="D51" s="19" t="s">
        <v>18</v>
      </c>
      <c r="E51" s="24">
        <f ca="1">SUM(E3:E50)</f>
        <v>4909.7</v>
      </c>
      <c r="F51" s="24">
        <f ca="1">SUM(F3:F50)</f>
        <v>74250</v>
      </c>
      <c r="G51" s="24">
        <f>SUM(G3:G50)</f>
        <v>0</v>
      </c>
      <c r="H51" s="24">
        <f ca="1">SUM(H3:H50)</f>
        <v>70167</v>
      </c>
      <c r="I51" s="24">
        <f>SUM(I3:I50)</f>
        <v>0</v>
      </c>
      <c r="J51" s="24">
        <f>SUM(J3:J50)</f>
        <v>0</v>
      </c>
      <c r="K51" s="24">
        <f>SUM(K3:K50)</f>
        <v>0</v>
      </c>
      <c r="L51" s="24">
        <f>SUM(L3:L50)</f>
        <v>0</v>
      </c>
      <c r="M51" s="25">
        <f ca="1">SUM(M3:M50)</f>
        <v>8992.7000000000007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5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150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155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40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153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9" t="s">
        <v>12</v>
      </c>
      <c r="B8" s="59" t="s">
        <v>151</v>
      </c>
      <c r="C8" s="59" t="s">
        <v>39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x14ac:dyDescent="0.3">
      <c r="A9" s="60" t="s">
        <v>154</v>
      </c>
      <c r="B9" s="61">
        <v>4168107</v>
      </c>
      <c r="C9" s="60" t="s">
        <v>104</v>
      </c>
      <c r="D9" s="61">
        <v>0</v>
      </c>
      <c r="E9" s="61">
        <v>20</v>
      </c>
      <c r="F9" s="61">
        <v>0</v>
      </c>
      <c r="G9" s="61">
        <v>16</v>
      </c>
      <c r="H9" s="61">
        <v>0</v>
      </c>
      <c r="I9" s="61">
        <v>0</v>
      </c>
      <c r="J9" s="61">
        <v>0</v>
      </c>
      <c r="K9" s="61">
        <v>0</v>
      </c>
      <c r="L9" s="61">
        <v>4</v>
      </c>
    </row>
    <row r="10" spans="1:12" x14ac:dyDescent="0.3">
      <c r="A10" s="60" t="s">
        <v>154</v>
      </c>
      <c r="B10" s="61">
        <v>4168107</v>
      </c>
      <c r="C10" s="60" t="s">
        <v>37</v>
      </c>
      <c r="D10" s="61">
        <v>0</v>
      </c>
      <c r="E10" s="61">
        <v>5</v>
      </c>
      <c r="F10" s="61">
        <v>0</v>
      </c>
      <c r="G10" s="61">
        <v>2</v>
      </c>
      <c r="H10" s="61">
        <v>0</v>
      </c>
      <c r="I10" s="61">
        <v>0</v>
      </c>
      <c r="J10" s="61">
        <v>0</v>
      </c>
      <c r="K10" s="61">
        <v>0</v>
      </c>
      <c r="L10" s="61">
        <v>3</v>
      </c>
    </row>
    <row r="11" spans="1:12" x14ac:dyDescent="0.3">
      <c r="A11" s="60" t="s">
        <v>154</v>
      </c>
      <c r="B11" s="61">
        <v>4168107</v>
      </c>
      <c r="C11" s="60" t="s">
        <v>41</v>
      </c>
      <c r="D11" s="61">
        <v>10</v>
      </c>
      <c r="E11" s="61">
        <v>10</v>
      </c>
      <c r="F11" s="61">
        <v>0</v>
      </c>
      <c r="G11" s="61">
        <v>9</v>
      </c>
      <c r="H11" s="61">
        <v>0</v>
      </c>
      <c r="I11" s="61">
        <v>0</v>
      </c>
      <c r="J11" s="61">
        <v>0</v>
      </c>
      <c r="K11" s="61">
        <v>0</v>
      </c>
      <c r="L11" s="61">
        <v>11</v>
      </c>
    </row>
    <row r="12" spans="1:12" x14ac:dyDescent="0.3">
      <c r="A12" s="60" t="s">
        <v>154</v>
      </c>
      <c r="B12" s="61">
        <v>4168107</v>
      </c>
      <c r="C12" s="60" t="s">
        <v>105</v>
      </c>
      <c r="D12" s="61">
        <v>10</v>
      </c>
      <c r="E12" s="61">
        <v>10</v>
      </c>
      <c r="F12" s="61">
        <v>0</v>
      </c>
      <c r="G12" s="61">
        <v>8</v>
      </c>
      <c r="H12" s="61">
        <v>0</v>
      </c>
      <c r="I12" s="61">
        <v>0</v>
      </c>
      <c r="J12" s="61">
        <v>0</v>
      </c>
      <c r="K12" s="61">
        <v>0</v>
      </c>
      <c r="L12" s="61">
        <v>12</v>
      </c>
    </row>
    <row r="13" spans="1:12" x14ac:dyDescent="0.3">
      <c r="A13" s="60" t="s">
        <v>154</v>
      </c>
      <c r="B13" s="61">
        <v>4168107</v>
      </c>
      <c r="C13" s="60" t="s">
        <v>106</v>
      </c>
      <c r="D13" s="61">
        <v>20</v>
      </c>
      <c r="E13" s="61">
        <v>80</v>
      </c>
      <c r="F13" s="61">
        <v>0</v>
      </c>
      <c r="G13" s="61">
        <v>60</v>
      </c>
      <c r="H13" s="61">
        <v>0</v>
      </c>
      <c r="I13" s="61">
        <v>0</v>
      </c>
      <c r="J13" s="61">
        <v>0</v>
      </c>
      <c r="K13" s="61">
        <v>0</v>
      </c>
      <c r="L13" s="61">
        <v>40</v>
      </c>
    </row>
    <row r="14" spans="1:12" x14ac:dyDescent="0.3">
      <c r="A14" s="60" t="s">
        <v>154</v>
      </c>
      <c r="B14" s="61">
        <v>4168107</v>
      </c>
      <c r="C14" s="60" t="s">
        <v>108</v>
      </c>
      <c r="D14" s="61">
        <v>10</v>
      </c>
      <c r="E14" s="61">
        <v>200</v>
      </c>
      <c r="F14" s="61">
        <v>0</v>
      </c>
      <c r="G14" s="61">
        <v>160</v>
      </c>
      <c r="H14" s="61">
        <v>0</v>
      </c>
      <c r="I14" s="61">
        <v>0</v>
      </c>
      <c r="J14" s="61">
        <v>0</v>
      </c>
      <c r="K14" s="61">
        <v>0</v>
      </c>
      <c r="L14" s="61">
        <v>50</v>
      </c>
    </row>
    <row r="15" spans="1:12" x14ac:dyDescent="0.3">
      <c r="A15" s="60" t="s">
        <v>154</v>
      </c>
      <c r="B15" s="61">
        <v>4168107</v>
      </c>
      <c r="C15" s="60" t="s">
        <v>110</v>
      </c>
      <c r="D15" s="61">
        <v>40</v>
      </c>
      <c r="E15" s="61">
        <v>50</v>
      </c>
      <c r="F15" s="61">
        <v>0</v>
      </c>
      <c r="G15" s="61">
        <v>80</v>
      </c>
      <c r="H15" s="61">
        <v>0</v>
      </c>
      <c r="I15" s="61">
        <v>0</v>
      </c>
      <c r="J15" s="61">
        <v>0</v>
      </c>
      <c r="K15" s="61">
        <v>0</v>
      </c>
      <c r="L15" s="61">
        <v>10</v>
      </c>
    </row>
    <row r="16" spans="1:12" x14ac:dyDescent="0.3">
      <c r="A16" s="60" t="s">
        <v>154</v>
      </c>
      <c r="B16" s="61">
        <v>4168107</v>
      </c>
      <c r="C16" s="60" t="s">
        <v>109</v>
      </c>
      <c r="D16" s="61">
        <v>70</v>
      </c>
      <c r="E16" s="61">
        <v>0</v>
      </c>
      <c r="F16" s="61">
        <v>0</v>
      </c>
      <c r="G16" s="61">
        <v>10</v>
      </c>
      <c r="H16" s="61">
        <v>0</v>
      </c>
      <c r="I16" s="61">
        <v>0</v>
      </c>
      <c r="J16" s="61">
        <v>0</v>
      </c>
      <c r="K16" s="61">
        <v>0</v>
      </c>
      <c r="L16" s="61">
        <v>60</v>
      </c>
    </row>
    <row r="17" spans="1:12" x14ac:dyDescent="0.3">
      <c r="A17" s="60" t="s">
        <v>154</v>
      </c>
      <c r="B17" s="61">
        <v>4168107</v>
      </c>
      <c r="C17" s="60" t="s">
        <v>107</v>
      </c>
      <c r="D17" s="61">
        <v>20</v>
      </c>
      <c r="E17" s="61">
        <v>0</v>
      </c>
      <c r="F17" s="61">
        <v>0</v>
      </c>
      <c r="G17" s="61">
        <v>8</v>
      </c>
      <c r="H17" s="61">
        <v>0</v>
      </c>
      <c r="I17" s="61">
        <v>0</v>
      </c>
      <c r="J17" s="61">
        <v>0</v>
      </c>
      <c r="K17" s="61">
        <v>0</v>
      </c>
      <c r="L17" s="61">
        <v>12</v>
      </c>
    </row>
    <row r="18" spans="1:12" x14ac:dyDescent="0.3">
      <c r="A18" s="60" t="s">
        <v>154</v>
      </c>
      <c r="B18" s="61">
        <v>4168107</v>
      </c>
      <c r="C18" s="60" t="s">
        <v>112</v>
      </c>
      <c r="D18" s="61">
        <v>0</v>
      </c>
      <c r="E18" s="61">
        <v>8970</v>
      </c>
      <c r="F18" s="61">
        <v>900</v>
      </c>
      <c r="G18" s="61">
        <v>8070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</row>
    <row r="19" spans="1:12" x14ac:dyDescent="0.3">
      <c r="A19" s="60" t="s">
        <v>154</v>
      </c>
      <c r="B19" s="61">
        <v>4168107</v>
      </c>
      <c r="C19" s="60" t="s">
        <v>113</v>
      </c>
      <c r="D19" s="61">
        <v>0</v>
      </c>
      <c r="E19" s="61">
        <v>300</v>
      </c>
      <c r="F19" s="61">
        <v>240</v>
      </c>
      <c r="G19" s="61">
        <v>60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</row>
    <row r="20" spans="1:12" x14ac:dyDescent="0.3">
      <c r="A20" s="60" t="s">
        <v>154</v>
      </c>
      <c r="B20" s="61">
        <v>4168107</v>
      </c>
      <c r="C20" s="60" t="s">
        <v>114</v>
      </c>
      <c r="D20" s="61">
        <v>5</v>
      </c>
      <c r="E20" s="61">
        <v>150</v>
      </c>
      <c r="F20" s="61">
        <v>0</v>
      </c>
      <c r="G20" s="61">
        <v>140</v>
      </c>
      <c r="H20" s="61">
        <v>0</v>
      </c>
      <c r="I20" s="61">
        <v>0</v>
      </c>
      <c r="J20" s="61">
        <v>0</v>
      </c>
      <c r="K20" s="61">
        <v>0</v>
      </c>
      <c r="L20" s="61">
        <v>15</v>
      </c>
    </row>
    <row r="21" spans="1:12" x14ac:dyDescent="0.3">
      <c r="A21" s="60" t="s">
        <v>154</v>
      </c>
      <c r="B21" s="61">
        <v>4168107</v>
      </c>
      <c r="C21" s="60" t="s">
        <v>116</v>
      </c>
      <c r="D21" s="61">
        <v>5</v>
      </c>
      <c r="E21" s="61">
        <v>0</v>
      </c>
      <c r="F21" s="61">
        <v>0</v>
      </c>
      <c r="G21" s="61">
        <v>1</v>
      </c>
      <c r="H21" s="61">
        <v>0</v>
      </c>
      <c r="I21" s="61">
        <v>0</v>
      </c>
      <c r="J21" s="61">
        <v>0</v>
      </c>
      <c r="K21" s="61">
        <v>0</v>
      </c>
      <c r="L21" s="61">
        <v>4</v>
      </c>
    </row>
    <row r="22" spans="1:12" x14ac:dyDescent="0.3">
      <c r="A22" s="60" t="s">
        <v>154</v>
      </c>
      <c r="B22" s="61">
        <v>4168107</v>
      </c>
      <c r="C22" s="60" t="s">
        <v>119</v>
      </c>
      <c r="D22" s="61">
        <v>1.7</v>
      </c>
      <c r="E22" s="61">
        <v>0</v>
      </c>
      <c r="F22" s="61">
        <v>0</v>
      </c>
      <c r="G22" s="61">
        <v>1.5</v>
      </c>
      <c r="H22" s="61">
        <v>0</v>
      </c>
      <c r="I22" s="61">
        <v>0</v>
      </c>
      <c r="J22" s="61">
        <v>0</v>
      </c>
      <c r="K22" s="61">
        <v>0</v>
      </c>
      <c r="L22" s="61">
        <v>0.2</v>
      </c>
    </row>
    <row r="23" spans="1:12" x14ac:dyDescent="0.3">
      <c r="A23" s="60" t="s">
        <v>154</v>
      </c>
      <c r="B23" s="61">
        <v>4168107</v>
      </c>
      <c r="C23" s="60" t="s">
        <v>120</v>
      </c>
      <c r="D23" s="61">
        <v>0</v>
      </c>
      <c r="E23" s="61">
        <v>2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2</v>
      </c>
    </row>
    <row r="24" spans="1:12" x14ac:dyDescent="0.3">
      <c r="A24" s="60" t="s">
        <v>154</v>
      </c>
      <c r="B24" s="61">
        <v>4168107</v>
      </c>
      <c r="C24" s="60" t="s">
        <v>121</v>
      </c>
      <c r="D24" s="61">
        <v>0</v>
      </c>
      <c r="E24" s="61">
        <v>2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2</v>
      </c>
    </row>
    <row r="25" spans="1:12" x14ac:dyDescent="0.3">
      <c r="A25" s="60" t="s">
        <v>154</v>
      </c>
      <c r="B25" s="61">
        <v>4168107</v>
      </c>
      <c r="C25" s="60" t="s">
        <v>122</v>
      </c>
      <c r="D25" s="61">
        <v>20</v>
      </c>
      <c r="E25" s="61">
        <v>20</v>
      </c>
      <c r="F25" s="61">
        <v>0</v>
      </c>
      <c r="G25" s="61">
        <v>10</v>
      </c>
      <c r="H25" s="61">
        <v>0</v>
      </c>
      <c r="I25" s="61">
        <v>0</v>
      </c>
      <c r="J25" s="61">
        <v>0</v>
      </c>
      <c r="K25" s="61">
        <v>0</v>
      </c>
      <c r="L25" s="61">
        <v>30</v>
      </c>
    </row>
    <row r="26" spans="1:12" x14ac:dyDescent="0.3">
      <c r="A26" s="60" t="s">
        <v>154</v>
      </c>
      <c r="B26" s="61">
        <v>4168107</v>
      </c>
      <c r="C26" s="60" t="s">
        <v>125</v>
      </c>
      <c r="D26" s="61">
        <v>5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5</v>
      </c>
    </row>
    <row r="27" spans="1:12" x14ac:dyDescent="0.3">
      <c r="A27" s="60" t="s">
        <v>154</v>
      </c>
      <c r="B27" s="61">
        <v>4168107</v>
      </c>
      <c r="C27" s="60" t="s">
        <v>123</v>
      </c>
      <c r="D27" s="61">
        <v>0</v>
      </c>
      <c r="E27" s="61">
        <v>200</v>
      </c>
      <c r="F27" s="61">
        <v>0</v>
      </c>
      <c r="G27" s="61">
        <v>100</v>
      </c>
      <c r="H27" s="61">
        <v>0</v>
      </c>
      <c r="I27" s="61">
        <v>0</v>
      </c>
      <c r="J27" s="61">
        <v>0</v>
      </c>
      <c r="K27" s="61">
        <v>0</v>
      </c>
      <c r="L27" s="61">
        <v>100</v>
      </c>
    </row>
    <row r="28" spans="1:12" x14ac:dyDescent="0.3">
      <c r="A28" s="60" t="s">
        <v>154</v>
      </c>
      <c r="B28" s="61">
        <v>4168107</v>
      </c>
      <c r="C28" s="60" t="s">
        <v>124</v>
      </c>
      <c r="D28" s="61">
        <v>0</v>
      </c>
      <c r="E28" s="61">
        <v>420</v>
      </c>
      <c r="F28" s="61">
        <v>0</v>
      </c>
      <c r="G28" s="61">
        <v>420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</row>
    <row r="29" spans="1:12" x14ac:dyDescent="0.3">
      <c r="A29" s="60" t="s">
        <v>154</v>
      </c>
      <c r="B29" s="61">
        <v>4168107</v>
      </c>
      <c r="C29" s="60" t="s">
        <v>126</v>
      </c>
      <c r="D29" s="61">
        <v>100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100</v>
      </c>
    </row>
    <row r="30" spans="1:12" x14ac:dyDescent="0.3">
      <c r="A30" s="60" t="s">
        <v>154</v>
      </c>
      <c r="B30" s="61">
        <v>4168107</v>
      </c>
      <c r="C30" s="60" t="s">
        <v>128</v>
      </c>
      <c r="D30" s="61">
        <v>20</v>
      </c>
      <c r="E30" s="61">
        <v>980</v>
      </c>
      <c r="F30" s="61">
        <v>600</v>
      </c>
      <c r="G30" s="61">
        <v>400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</row>
    <row r="31" spans="1:12" x14ac:dyDescent="0.3">
      <c r="A31" s="60" t="s">
        <v>154</v>
      </c>
      <c r="B31" s="61">
        <v>4168107</v>
      </c>
      <c r="C31" s="60" t="s">
        <v>129</v>
      </c>
      <c r="D31" s="61">
        <v>0</v>
      </c>
      <c r="E31" s="61">
        <v>488</v>
      </c>
      <c r="F31" s="61">
        <v>96</v>
      </c>
      <c r="G31" s="61">
        <v>392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</row>
    <row r="32" spans="1:12" x14ac:dyDescent="0.3">
      <c r="A32" s="60" t="s">
        <v>154</v>
      </c>
      <c r="B32" s="61">
        <v>4168107</v>
      </c>
      <c r="C32" s="60" t="s">
        <v>130</v>
      </c>
      <c r="D32" s="61">
        <v>0</v>
      </c>
      <c r="E32" s="61">
        <v>250</v>
      </c>
      <c r="F32" s="61">
        <v>0</v>
      </c>
      <c r="G32" s="61">
        <v>250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</row>
    <row r="33" spans="1:12" x14ac:dyDescent="0.3">
      <c r="A33" s="60" t="s">
        <v>154</v>
      </c>
      <c r="B33" s="61">
        <v>4168107</v>
      </c>
      <c r="C33" s="60" t="s">
        <v>131</v>
      </c>
      <c r="D33" s="61">
        <v>10</v>
      </c>
      <c r="E33" s="61">
        <v>0</v>
      </c>
      <c r="F33" s="61">
        <v>0</v>
      </c>
      <c r="G33" s="61">
        <v>10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</row>
    <row r="34" spans="1:12" x14ac:dyDescent="0.3">
      <c r="A34" s="60" t="s">
        <v>154</v>
      </c>
      <c r="B34" s="61">
        <v>4168107</v>
      </c>
      <c r="C34" s="60" t="s">
        <v>133</v>
      </c>
      <c r="D34" s="61">
        <v>10</v>
      </c>
      <c r="E34" s="61">
        <v>0</v>
      </c>
      <c r="F34" s="61">
        <v>0</v>
      </c>
      <c r="G34" s="61">
        <v>10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</row>
    <row r="35" spans="1:12" x14ac:dyDescent="0.3">
      <c r="A35" s="60" t="s">
        <v>154</v>
      </c>
      <c r="B35" s="61">
        <v>4168107</v>
      </c>
      <c r="C35" s="60" t="s">
        <v>134</v>
      </c>
      <c r="D35" s="61">
        <v>0</v>
      </c>
      <c r="E35" s="61">
        <v>360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360</v>
      </c>
    </row>
    <row r="36" spans="1:12" x14ac:dyDescent="0.3">
      <c r="A36" s="60" t="s">
        <v>154</v>
      </c>
      <c r="B36" s="61">
        <v>4168107</v>
      </c>
      <c r="C36" s="60" t="s">
        <v>136</v>
      </c>
      <c r="D36" s="61">
        <v>9</v>
      </c>
      <c r="E36" s="61">
        <v>0</v>
      </c>
      <c r="F36" s="61">
        <v>0</v>
      </c>
      <c r="G36" s="61">
        <v>7</v>
      </c>
      <c r="H36" s="61">
        <v>0</v>
      </c>
      <c r="I36" s="61">
        <v>0</v>
      </c>
      <c r="J36" s="61">
        <v>0</v>
      </c>
      <c r="K36" s="61">
        <v>0</v>
      </c>
      <c r="L36" s="61">
        <v>2</v>
      </c>
    </row>
    <row r="37" spans="1:12" x14ac:dyDescent="0.3">
      <c r="A37" s="60" t="s">
        <v>154</v>
      </c>
      <c r="B37" s="61">
        <v>4168107</v>
      </c>
      <c r="C37" s="60" t="s">
        <v>137</v>
      </c>
      <c r="D37" s="61">
        <v>0</v>
      </c>
      <c r="E37" s="61">
        <v>5</v>
      </c>
      <c r="F37" s="61">
        <v>0</v>
      </c>
      <c r="G37" s="61">
        <v>5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</row>
    <row r="38" spans="1:12" x14ac:dyDescent="0.3">
      <c r="A38" s="60" t="s">
        <v>154</v>
      </c>
      <c r="B38" s="61">
        <v>4168107</v>
      </c>
      <c r="C38" s="60" t="s">
        <v>139</v>
      </c>
      <c r="D38" s="61">
        <v>10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10</v>
      </c>
    </row>
    <row r="39" spans="1:12" x14ac:dyDescent="0.3">
      <c r="A39" s="60" t="s">
        <v>154</v>
      </c>
      <c r="B39" s="61">
        <v>4168107</v>
      </c>
      <c r="C39" s="60" t="s">
        <v>140</v>
      </c>
      <c r="D39" s="61">
        <v>10</v>
      </c>
      <c r="E39" s="61">
        <v>0</v>
      </c>
      <c r="F39" s="61">
        <v>0</v>
      </c>
      <c r="G39" s="61">
        <v>5</v>
      </c>
      <c r="H39" s="61">
        <v>0</v>
      </c>
      <c r="I39" s="61">
        <v>0</v>
      </c>
      <c r="J39" s="61">
        <v>0</v>
      </c>
      <c r="K39" s="61">
        <v>0</v>
      </c>
      <c r="L39" s="61">
        <v>5</v>
      </c>
    </row>
    <row r="40" spans="1:12" x14ac:dyDescent="0.3">
      <c r="A40" s="60" t="s">
        <v>154</v>
      </c>
      <c r="B40" s="61">
        <v>4168107</v>
      </c>
      <c r="C40" s="60" t="s">
        <v>138</v>
      </c>
      <c r="D40" s="61">
        <v>20</v>
      </c>
      <c r="E40" s="61">
        <v>0</v>
      </c>
      <c r="F40" s="61">
        <v>0</v>
      </c>
      <c r="G40" s="61">
        <v>20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</row>
    <row r="41" spans="1:12" x14ac:dyDescent="0.3">
      <c r="A41" s="60" t="s">
        <v>154</v>
      </c>
      <c r="B41" s="61">
        <v>4168107</v>
      </c>
      <c r="C41" s="60" t="s">
        <v>142</v>
      </c>
      <c r="D41" s="61">
        <v>0</v>
      </c>
      <c r="E41" s="61">
        <v>30</v>
      </c>
      <c r="F41" s="61">
        <v>0</v>
      </c>
      <c r="G41" s="61">
        <v>20</v>
      </c>
      <c r="H41" s="61">
        <v>0</v>
      </c>
      <c r="I41" s="61">
        <v>0</v>
      </c>
      <c r="J41" s="61">
        <v>0</v>
      </c>
      <c r="K41" s="61">
        <v>0</v>
      </c>
      <c r="L41" s="61">
        <v>10</v>
      </c>
    </row>
    <row r="42" spans="1:12" x14ac:dyDescent="0.3">
      <c r="A42" s="60" t="s">
        <v>154</v>
      </c>
      <c r="B42" s="61">
        <v>4168107</v>
      </c>
      <c r="C42" s="60" t="s">
        <v>143</v>
      </c>
      <c r="D42" s="61">
        <v>0</v>
      </c>
      <c r="E42" s="61">
        <v>45</v>
      </c>
      <c r="F42" s="61">
        <v>0</v>
      </c>
      <c r="G42" s="61">
        <v>25</v>
      </c>
      <c r="H42" s="61">
        <v>0</v>
      </c>
      <c r="I42" s="61">
        <v>0</v>
      </c>
      <c r="J42" s="61">
        <v>0</v>
      </c>
      <c r="K42" s="61">
        <v>0</v>
      </c>
      <c r="L42" s="61">
        <v>20</v>
      </c>
    </row>
    <row r="43" spans="1:12" x14ac:dyDescent="0.3">
      <c r="A43" s="60" t="s">
        <v>154</v>
      </c>
      <c r="B43" s="61">
        <v>4168107</v>
      </c>
      <c r="C43" s="60" t="s">
        <v>144</v>
      </c>
      <c r="D43" s="61">
        <v>4260</v>
      </c>
      <c r="E43" s="61">
        <v>51000</v>
      </c>
      <c r="F43" s="61">
        <v>0</v>
      </c>
      <c r="G43" s="61">
        <v>49260</v>
      </c>
      <c r="H43" s="61">
        <v>0</v>
      </c>
      <c r="I43" s="61">
        <v>0</v>
      </c>
      <c r="J43" s="61">
        <v>0</v>
      </c>
      <c r="K43" s="61">
        <v>0</v>
      </c>
      <c r="L43" s="61">
        <v>6000</v>
      </c>
    </row>
    <row r="44" spans="1:12" x14ac:dyDescent="0.3">
      <c r="A44" s="60" t="s">
        <v>154</v>
      </c>
      <c r="B44" s="61">
        <v>4168107</v>
      </c>
      <c r="C44" s="60" t="s">
        <v>145</v>
      </c>
      <c r="D44" s="61">
        <v>0</v>
      </c>
      <c r="E44" s="61">
        <v>6300</v>
      </c>
      <c r="F44" s="61">
        <v>0</v>
      </c>
      <c r="G44" s="61">
        <v>4200</v>
      </c>
      <c r="H44" s="61">
        <v>0</v>
      </c>
      <c r="I44" s="61">
        <v>0</v>
      </c>
      <c r="J44" s="61">
        <v>0</v>
      </c>
      <c r="K44" s="61">
        <v>0</v>
      </c>
      <c r="L44" s="61">
        <v>2100</v>
      </c>
    </row>
    <row r="45" spans="1:12" x14ac:dyDescent="0.3">
      <c r="A45" s="60" t="s">
        <v>154</v>
      </c>
      <c r="B45" s="61">
        <v>4168107</v>
      </c>
      <c r="C45" s="60" t="s">
        <v>147</v>
      </c>
      <c r="D45" s="61">
        <v>24</v>
      </c>
      <c r="E45" s="61">
        <v>60</v>
      </c>
      <c r="F45" s="61">
        <v>0</v>
      </c>
      <c r="G45" s="61">
        <v>70</v>
      </c>
      <c r="H45" s="61">
        <v>0</v>
      </c>
      <c r="I45" s="61">
        <v>0</v>
      </c>
      <c r="J45" s="61">
        <v>0</v>
      </c>
      <c r="K45" s="61">
        <v>0</v>
      </c>
      <c r="L45" s="61">
        <v>14</v>
      </c>
    </row>
    <row r="46" spans="1:12" x14ac:dyDescent="0.3">
      <c r="A46" s="60" t="s">
        <v>154</v>
      </c>
      <c r="B46" s="61">
        <v>4168107</v>
      </c>
      <c r="C46" s="60" t="s">
        <v>148</v>
      </c>
      <c r="D46" s="61">
        <v>10</v>
      </c>
      <c r="E46" s="61">
        <v>0</v>
      </c>
      <c r="F46" s="61">
        <v>0</v>
      </c>
      <c r="G46" s="61">
        <v>5</v>
      </c>
      <c r="H46" s="61">
        <v>0</v>
      </c>
      <c r="I46" s="61">
        <v>0</v>
      </c>
      <c r="J46" s="61">
        <v>0</v>
      </c>
      <c r="K46" s="61">
        <v>0</v>
      </c>
      <c r="L46" s="61">
        <v>5</v>
      </c>
    </row>
    <row r="47" spans="1:12" x14ac:dyDescent="0.3">
      <c r="A47" s="60" t="s">
        <v>154</v>
      </c>
      <c r="B47" s="61">
        <v>4168107</v>
      </c>
      <c r="C47" s="60" t="s">
        <v>149</v>
      </c>
      <c r="D47" s="61">
        <v>5</v>
      </c>
      <c r="E47" s="61">
        <v>0</v>
      </c>
      <c r="F47" s="61">
        <v>0</v>
      </c>
      <c r="G47" s="61">
        <v>4.5</v>
      </c>
      <c r="H47" s="61">
        <v>0</v>
      </c>
      <c r="I47" s="61">
        <v>0</v>
      </c>
      <c r="J47" s="61">
        <v>0</v>
      </c>
      <c r="K47" s="61">
        <v>0</v>
      </c>
      <c r="L47" s="61">
        <v>0.5</v>
      </c>
    </row>
    <row r="48" spans="1:12" x14ac:dyDescent="0.3">
      <c r="A48" s="60" t="s">
        <v>154</v>
      </c>
      <c r="B48" s="61">
        <v>4168107</v>
      </c>
      <c r="C48" s="60" t="s">
        <v>127</v>
      </c>
      <c r="D48" s="61">
        <v>0</v>
      </c>
      <c r="E48" s="61">
        <v>3000</v>
      </c>
      <c r="F48" s="61">
        <v>0</v>
      </c>
      <c r="G48" s="61">
        <v>3000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</row>
    <row r="49" spans="1:12" x14ac:dyDescent="0.3">
      <c r="A49" s="60" t="s">
        <v>154</v>
      </c>
      <c r="B49" s="61">
        <v>4168107</v>
      </c>
      <c r="C49" s="60" t="s">
        <v>115</v>
      </c>
      <c r="D49" s="61">
        <v>0</v>
      </c>
      <c r="E49" s="61">
        <v>3024</v>
      </c>
      <c r="F49" s="61">
        <v>0</v>
      </c>
      <c r="G49" s="61">
        <v>3024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</row>
    <row r="50" spans="1:12" x14ac:dyDescent="0.3">
      <c r="A50" s="60" t="s">
        <v>154</v>
      </c>
      <c r="B50" s="61">
        <v>4168107</v>
      </c>
      <c r="C50" s="60" t="s">
        <v>117</v>
      </c>
      <c r="D50" s="61">
        <v>5</v>
      </c>
      <c r="E50" s="61">
        <v>5</v>
      </c>
      <c r="F50" s="61">
        <v>0</v>
      </c>
      <c r="G50" s="61">
        <v>8</v>
      </c>
      <c r="H50" s="61">
        <v>0</v>
      </c>
      <c r="I50" s="61">
        <v>0</v>
      </c>
      <c r="J50" s="61">
        <v>0</v>
      </c>
      <c r="K50" s="61">
        <v>0</v>
      </c>
      <c r="L50" s="61">
        <v>2</v>
      </c>
    </row>
    <row r="51" spans="1:12" x14ac:dyDescent="0.3">
      <c r="A51" s="60" t="s">
        <v>154</v>
      </c>
      <c r="B51" s="61">
        <v>4168107</v>
      </c>
      <c r="C51" s="60" t="s">
        <v>146</v>
      </c>
      <c r="D51" s="61">
        <v>0</v>
      </c>
      <c r="E51" s="61">
        <v>100</v>
      </c>
      <c r="F51" s="61">
        <v>0</v>
      </c>
      <c r="G51" s="61">
        <v>96</v>
      </c>
      <c r="H51" s="61">
        <v>0</v>
      </c>
      <c r="I51" s="61">
        <v>0</v>
      </c>
      <c r="J51" s="61">
        <v>0</v>
      </c>
      <c r="K51" s="61">
        <v>0</v>
      </c>
      <c r="L51" s="61">
        <v>4</v>
      </c>
    </row>
    <row r="52" spans="1:12" x14ac:dyDescent="0.3">
      <c r="A52" s="60" t="s">
        <v>154</v>
      </c>
      <c r="B52" s="61">
        <v>4168107</v>
      </c>
      <c r="C52" s="60" t="s">
        <v>141</v>
      </c>
      <c r="D52" s="61">
        <v>200</v>
      </c>
      <c r="E52" s="61">
        <v>0</v>
      </c>
      <c r="F52" s="61">
        <v>0</v>
      </c>
      <c r="G52" s="61">
        <v>200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</row>
    <row r="53" spans="1:12" x14ac:dyDescent="0.3">
      <c r="A53" s="85" t="s">
        <v>152</v>
      </c>
      <c r="B53" s="60"/>
      <c r="C53" s="60"/>
      <c r="D53" s="61">
        <v>4909.7</v>
      </c>
      <c r="E53" s="61">
        <v>76086</v>
      </c>
      <c r="F53" s="61">
        <v>1836</v>
      </c>
      <c r="G53" s="61">
        <v>70167</v>
      </c>
      <c r="H53" s="61">
        <v>0</v>
      </c>
      <c r="I53" s="61">
        <v>0</v>
      </c>
      <c r="J53" s="61">
        <v>0</v>
      </c>
      <c r="K53" s="61">
        <v>0</v>
      </c>
      <c r="L53" s="61">
        <v>8992.7000000000007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8"/>
  <sheetViews>
    <sheetView topLeftCell="A20" workbookViewId="0">
      <selection activeCell="B1" sqref="B1:B48"/>
    </sheetView>
  </sheetViews>
  <sheetFormatPr defaultRowHeight="14.4" x14ac:dyDescent="0.3"/>
  <sheetData>
    <row r="1" spans="1:3" x14ac:dyDescent="0.3">
      <c r="A1" t="s">
        <v>104</v>
      </c>
      <c r="B1">
        <f>VLOOKUP(A1,'[2]Product Master Sheet'!$B$2:$F$506,5,0)</f>
        <v>19</v>
      </c>
      <c r="C1">
        <v>0</v>
      </c>
    </row>
    <row r="2" spans="1:3" x14ac:dyDescent="0.3">
      <c r="A2" t="s">
        <v>37</v>
      </c>
      <c r="B2">
        <f>VLOOKUP(A2,'[2]Product Master Sheet'!$B$2:$F$506,5,0)</f>
        <v>30</v>
      </c>
      <c r="C2">
        <v>0</v>
      </c>
    </row>
    <row r="3" spans="1:3" x14ac:dyDescent="0.3">
      <c r="A3" t="s">
        <v>41</v>
      </c>
      <c r="B3">
        <f>VLOOKUP(A3,'[2]Product Master Sheet'!$B$2:$F$506,5,0)</f>
        <v>39</v>
      </c>
      <c r="C3">
        <v>10</v>
      </c>
    </row>
    <row r="4" spans="1:3" x14ac:dyDescent="0.3">
      <c r="A4" t="s">
        <v>105</v>
      </c>
      <c r="B4">
        <f>VLOOKUP(A4,'[2]Product Master Sheet'!$B$2:$F$506,5,0)</f>
        <v>40</v>
      </c>
      <c r="C4">
        <v>10</v>
      </c>
    </row>
    <row r="5" spans="1:3" x14ac:dyDescent="0.3">
      <c r="A5" t="s">
        <v>106</v>
      </c>
      <c r="B5">
        <f>VLOOKUP(A5,'[2]Product Master Sheet'!$B$2:$F$506,5,0)</f>
        <v>41</v>
      </c>
      <c r="C5">
        <v>20</v>
      </c>
    </row>
    <row r="6" spans="1:3" x14ac:dyDescent="0.3">
      <c r="A6" t="s">
        <v>108</v>
      </c>
      <c r="B6">
        <f>VLOOKUP(A6,'[2]Product Master Sheet'!$B$2:$F$506,5,0)</f>
        <v>42</v>
      </c>
      <c r="C6">
        <v>10</v>
      </c>
    </row>
    <row r="7" spans="1:3" x14ac:dyDescent="0.3">
      <c r="A7" t="s">
        <v>110</v>
      </c>
      <c r="B7">
        <f>VLOOKUP(A7,'[2]Product Master Sheet'!$B$2:$F$506,5,0)</f>
        <v>43</v>
      </c>
      <c r="C7">
        <v>40</v>
      </c>
    </row>
    <row r="8" spans="1:3" x14ac:dyDescent="0.3">
      <c r="A8" t="s">
        <v>109</v>
      </c>
      <c r="B8">
        <f>VLOOKUP(A8,'[2]Product Master Sheet'!$B$2:$F$506,5,0)</f>
        <v>44</v>
      </c>
      <c r="C8">
        <v>70</v>
      </c>
    </row>
    <row r="9" spans="1:3" x14ac:dyDescent="0.3">
      <c r="A9" t="s">
        <v>107</v>
      </c>
      <c r="B9">
        <f>VLOOKUP(A9,'[2]Product Master Sheet'!$B$2:$F$506,5,0)</f>
        <v>45</v>
      </c>
      <c r="C9">
        <v>20</v>
      </c>
    </row>
    <row r="10" spans="1:3" x14ac:dyDescent="0.3">
      <c r="A10" t="s">
        <v>112</v>
      </c>
      <c r="B10">
        <f>VLOOKUP(A10,'[2]Product Master Sheet'!$B$2:$F$506,5,0)</f>
        <v>59</v>
      </c>
      <c r="C10">
        <v>0</v>
      </c>
    </row>
    <row r="11" spans="1:3" x14ac:dyDescent="0.3">
      <c r="A11" t="s">
        <v>113</v>
      </c>
      <c r="B11">
        <f>VLOOKUP(A11,'[2]Product Master Sheet'!$B$2:$F$506,5,0)</f>
        <v>76</v>
      </c>
      <c r="C11">
        <v>0</v>
      </c>
    </row>
    <row r="12" spans="1:3" x14ac:dyDescent="0.3">
      <c r="A12" t="s">
        <v>114</v>
      </c>
      <c r="B12">
        <f>VLOOKUP(A12,'[2]Product Master Sheet'!$B$2:$F$506,5,0)</f>
        <v>103</v>
      </c>
      <c r="C12">
        <v>5</v>
      </c>
    </row>
    <row r="13" spans="1:3" x14ac:dyDescent="0.3">
      <c r="A13" t="s">
        <v>116</v>
      </c>
      <c r="B13">
        <f>VLOOKUP(A13,'[2]Product Master Sheet'!$B$2:$F$506,5,0)</f>
        <v>116</v>
      </c>
      <c r="C13">
        <v>5</v>
      </c>
    </row>
    <row r="14" spans="1:3" x14ac:dyDescent="0.3">
      <c r="A14" t="s">
        <v>119</v>
      </c>
      <c r="B14">
        <f>VLOOKUP(A14,'[2]Product Master Sheet'!$B$2:$F$506,5,0)</f>
        <v>144</v>
      </c>
      <c r="C14">
        <v>1.7</v>
      </c>
    </row>
    <row r="15" spans="1:3" x14ac:dyDescent="0.3">
      <c r="A15" t="s">
        <v>120</v>
      </c>
      <c r="B15">
        <f>VLOOKUP(A15,'[2]Product Master Sheet'!$B$2:$F$506,5,0)</f>
        <v>145</v>
      </c>
      <c r="C15">
        <v>0</v>
      </c>
    </row>
    <row r="16" spans="1:3" x14ac:dyDescent="0.3">
      <c r="A16" t="s">
        <v>121</v>
      </c>
      <c r="B16">
        <f>VLOOKUP(A16,'[2]Product Master Sheet'!$B$2:$F$506,5,0)</f>
        <v>146</v>
      </c>
      <c r="C16">
        <v>0</v>
      </c>
    </row>
    <row r="17" spans="1:3" x14ac:dyDescent="0.3">
      <c r="A17" t="s">
        <v>122</v>
      </c>
      <c r="B17">
        <f>VLOOKUP(A17,'[2]Product Master Sheet'!$B$2:$F$506,5,0)</f>
        <v>164</v>
      </c>
      <c r="C17">
        <v>20</v>
      </c>
    </row>
    <row r="18" spans="1:3" x14ac:dyDescent="0.3">
      <c r="A18" t="s">
        <v>123</v>
      </c>
      <c r="B18">
        <f>VLOOKUP(A18,'[2]Product Master Sheet'!$B$2:$F$506,5,0)</f>
        <v>175</v>
      </c>
      <c r="C18">
        <v>0</v>
      </c>
    </row>
    <row r="19" spans="1:3" x14ac:dyDescent="0.3">
      <c r="A19" t="s">
        <v>124</v>
      </c>
      <c r="B19">
        <f>VLOOKUP(A19,'[2]Product Master Sheet'!$B$2:$F$506,5,0)</f>
        <v>177</v>
      </c>
      <c r="C19">
        <v>0</v>
      </c>
    </row>
    <row r="20" spans="1:3" x14ac:dyDescent="0.3">
      <c r="A20" t="s">
        <v>128</v>
      </c>
      <c r="B20">
        <f>VLOOKUP(A20,'[2]Product Master Sheet'!$B$2:$F$506,5,0)</f>
        <v>210</v>
      </c>
      <c r="C20">
        <v>20</v>
      </c>
    </row>
    <row r="21" spans="1:3" x14ac:dyDescent="0.3">
      <c r="A21" t="s">
        <v>129</v>
      </c>
      <c r="B21">
        <f>VLOOKUP(A21,'[2]Product Master Sheet'!$B$2:$F$506,5,0)</f>
        <v>212</v>
      </c>
      <c r="C21">
        <v>0</v>
      </c>
    </row>
    <row r="22" spans="1:3" x14ac:dyDescent="0.3">
      <c r="A22" t="s">
        <v>130</v>
      </c>
      <c r="B22">
        <f>VLOOKUP(A22,'[2]Product Master Sheet'!$B$2:$F$506,5,0)</f>
        <v>221</v>
      </c>
      <c r="C22">
        <v>0</v>
      </c>
    </row>
    <row r="23" spans="1:3" x14ac:dyDescent="0.3">
      <c r="A23" t="s">
        <v>131</v>
      </c>
      <c r="B23">
        <f>VLOOKUP(A23,'[2]Product Master Sheet'!$B$2:$F$506,5,0)</f>
        <v>266</v>
      </c>
      <c r="C23">
        <v>10</v>
      </c>
    </row>
    <row r="24" spans="1:3" x14ac:dyDescent="0.3">
      <c r="A24" t="s">
        <v>133</v>
      </c>
      <c r="B24">
        <f>VLOOKUP(A24,'[2]Product Master Sheet'!$B$2:$F$506,5,0)</f>
        <v>268</v>
      </c>
      <c r="C24">
        <v>10</v>
      </c>
    </row>
    <row r="25" spans="1:3" x14ac:dyDescent="0.3">
      <c r="A25" t="s">
        <v>134</v>
      </c>
      <c r="B25">
        <f>VLOOKUP(A25,'[2]Product Master Sheet'!$B$2:$F$506,5,0)</f>
        <v>278</v>
      </c>
      <c r="C25">
        <v>0</v>
      </c>
    </row>
    <row r="26" spans="1:3" x14ac:dyDescent="0.3">
      <c r="A26" t="s">
        <v>136</v>
      </c>
      <c r="B26">
        <f>VLOOKUP(A26,'[2]Product Master Sheet'!$B$2:$F$506,5,0)</f>
        <v>293</v>
      </c>
      <c r="C26">
        <v>9</v>
      </c>
    </row>
    <row r="27" spans="1:3" x14ac:dyDescent="0.3">
      <c r="A27" t="s">
        <v>137</v>
      </c>
      <c r="B27">
        <f>VLOOKUP(A27,'[2]Product Master Sheet'!$B$2:$F$506,5,0)</f>
        <v>300</v>
      </c>
      <c r="C27">
        <v>0</v>
      </c>
    </row>
    <row r="28" spans="1:3" x14ac:dyDescent="0.3">
      <c r="A28" t="s">
        <v>140</v>
      </c>
      <c r="B28">
        <f>VLOOKUP(A28,'[2]Product Master Sheet'!$B$2:$F$506,5,0)</f>
        <v>307</v>
      </c>
      <c r="C28">
        <v>10</v>
      </c>
    </row>
    <row r="29" spans="1:3" x14ac:dyDescent="0.3">
      <c r="A29" t="s">
        <v>138</v>
      </c>
      <c r="B29">
        <f>VLOOKUP(A29,'[2]Product Master Sheet'!$B$2:$F$506,5,0)</f>
        <v>308</v>
      </c>
      <c r="C29">
        <v>20</v>
      </c>
    </row>
    <row r="30" spans="1:3" x14ac:dyDescent="0.3">
      <c r="A30" t="s">
        <v>142</v>
      </c>
      <c r="B30">
        <f>VLOOKUP(A30,'[2]Product Master Sheet'!$B$2:$F$506,5,0)</f>
        <v>325</v>
      </c>
      <c r="C30">
        <v>0</v>
      </c>
    </row>
    <row r="31" spans="1:3" x14ac:dyDescent="0.3">
      <c r="A31" t="s">
        <v>143</v>
      </c>
      <c r="B31">
        <f>VLOOKUP(A31,'[2]Product Master Sheet'!$B$2:$F$506,5,0)</f>
        <v>327</v>
      </c>
      <c r="C31">
        <v>0</v>
      </c>
    </row>
    <row r="32" spans="1:3" x14ac:dyDescent="0.3">
      <c r="A32" t="s">
        <v>144</v>
      </c>
      <c r="B32">
        <f>VLOOKUP(A32,'[2]Product Master Sheet'!$B$2:$F$506,5,0)</f>
        <v>336</v>
      </c>
      <c r="C32">
        <v>4260</v>
      </c>
    </row>
    <row r="33" spans="1:3" x14ac:dyDescent="0.3">
      <c r="A33" t="s">
        <v>145</v>
      </c>
      <c r="B33">
        <f>VLOOKUP(A33,'[2]Product Master Sheet'!$B$2:$F$506,5,0)</f>
        <v>339</v>
      </c>
      <c r="C33">
        <v>0</v>
      </c>
    </row>
    <row r="34" spans="1:3" x14ac:dyDescent="0.3">
      <c r="A34" t="s">
        <v>147</v>
      </c>
      <c r="B34">
        <f>VLOOKUP(A34,'[2]Product Master Sheet'!$B$2:$F$506,5,0)</f>
        <v>353</v>
      </c>
      <c r="C34">
        <v>24</v>
      </c>
    </row>
    <row r="35" spans="1:3" x14ac:dyDescent="0.3">
      <c r="A35" t="s">
        <v>148</v>
      </c>
      <c r="B35">
        <f>VLOOKUP(A35,'[2]Product Master Sheet'!$B$2:$F$506,5,0)</f>
        <v>368</v>
      </c>
      <c r="C35">
        <v>10</v>
      </c>
    </row>
    <row r="36" spans="1:3" x14ac:dyDescent="0.3">
      <c r="A36" t="s">
        <v>149</v>
      </c>
      <c r="B36">
        <f>VLOOKUP(A36,'[2]Product Master Sheet'!$B$2:$F$506,5,0)</f>
        <v>370</v>
      </c>
      <c r="C36">
        <v>5</v>
      </c>
    </row>
    <row r="37" spans="1:3" x14ac:dyDescent="0.3">
      <c r="A37" t="s">
        <v>127</v>
      </c>
      <c r="B37">
        <f>VLOOKUP(A37,'[2]Product Master Sheet'!$B$2:$F$506,5,0)</f>
        <v>933</v>
      </c>
      <c r="C37">
        <v>0</v>
      </c>
    </row>
    <row r="38" spans="1:3" x14ac:dyDescent="0.3">
      <c r="A38" t="s">
        <v>115</v>
      </c>
      <c r="B38">
        <f>VLOOKUP(A38,'[2]Product Master Sheet'!$B$2:$F$506,5,0)</f>
        <v>964</v>
      </c>
      <c r="C38">
        <v>0</v>
      </c>
    </row>
    <row r="39" spans="1:3" x14ac:dyDescent="0.3">
      <c r="A39" t="s">
        <v>117</v>
      </c>
      <c r="B39">
        <f>VLOOKUP(A39,'[2]Product Master Sheet'!$B$2:$F$506,5,0)</f>
        <v>928</v>
      </c>
      <c r="C39">
        <v>5</v>
      </c>
    </row>
    <row r="40" spans="1:3" x14ac:dyDescent="0.3">
      <c r="A40" t="s">
        <v>146</v>
      </c>
      <c r="B40">
        <f>VLOOKUP(A40,'[2]Product Master Sheet'!$B$2:$F$506,5,0)</f>
        <v>989</v>
      </c>
      <c r="C40">
        <v>0</v>
      </c>
    </row>
    <row r="41" spans="1:3" x14ac:dyDescent="0.3">
      <c r="A41" t="s">
        <v>141</v>
      </c>
      <c r="B41">
        <f>VLOOKUP(A41,'[2]Product Master Sheet'!$B$2:$F$506,5,0)</f>
        <v>320</v>
      </c>
      <c r="C41">
        <v>200</v>
      </c>
    </row>
    <row r="42" spans="1:3" x14ac:dyDescent="0.3">
      <c r="A42" t="s">
        <v>125</v>
      </c>
      <c r="B42">
        <f>VLOOKUP(A42,'[2]Product Master Sheet'!$B$2:$F$506,5,0)</f>
        <v>165</v>
      </c>
      <c r="C42">
        <v>5</v>
      </c>
    </row>
    <row r="43" spans="1:3" x14ac:dyDescent="0.3">
      <c r="A43" t="s">
        <v>139</v>
      </c>
      <c r="B43">
        <f>VLOOKUP(A43,'[2]Product Master Sheet'!$B$2:$F$506,5,0)</f>
        <v>306</v>
      </c>
      <c r="C43">
        <v>10</v>
      </c>
    </row>
    <row r="44" spans="1:3" x14ac:dyDescent="0.3">
      <c r="A44" t="s">
        <v>111</v>
      </c>
      <c r="B44">
        <f>VLOOKUP(A44,'[2]Product Master Sheet'!$B$2:$F$506,5,0)</f>
        <v>51</v>
      </c>
      <c r="C44">
        <v>0</v>
      </c>
    </row>
    <row r="45" spans="1:3" x14ac:dyDescent="0.3">
      <c r="A45" t="s">
        <v>118</v>
      </c>
      <c r="B45">
        <f>VLOOKUP(A45,'[2]Product Master Sheet'!$B$2:$F$506,5,0)</f>
        <v>947</v>
      </c>
      <c r="C45">
        <v>0</v>
      </c>
    </row>
    <row r="46" spans="1:3" x14ac:dyDescent="0.3">
      <c r="A46" t="s">
        <v>126</v>
      </c>
      <c r="B46">
        <f>VLOOKUP(A46,'[2]Product Master Sheet'!$B$2:$F$506,5,0)</f>
        <v>178</v>
      </c>
      <c r="C46">
        <v>100</v>
      </c>
    </row>
    <row r="47" spans="1:3" x14ac:dyDescent="0.3">
      <c r="A47" t="s">
        <v>132</v>
      </c>
      <c r="B47">
        <f>VLOOKUP(A47,'[2]Product Master Sheet'!$B$2:$F$506,5,0)</f>
        <v>267</v>
      </c>
      <c r="C47">
        <v>0</v>
      </c>
    </row>
    <row r="48" spans="1:3" x14ac:dyDescent="0.3">
      <c r="A48" t="s">
        <v>135</v>
      </c>
      <c r="B48">
        <f>VLOOKUP(A48,'[2]Product Master Sheet'!$B$2:$F$506,5,0)</f>
        <v>284</v>
      </c>
      <c r="C4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42</v>
      </c>
      <c r="C1" s="66"/>
      <c r="D1" s="66"/>
      <c r="E1" s="66"/>
      <c r="F1" s="66"/>
      <c r="G1" s="66"/>
      <c r="H1" s="66"/>
      <c r="I1" s="66"/>
      <c r="J1" s="67"/>
      <c r="K1" s="65" t="s">
        <v>43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104</v>
      </c>
      <c r="B4" s="20">
        <v>0</v>
      </c>
      <c r="C4" s="20">
        <v>20</v>
      </c>
      <c r="D4" s="20">
        <v>0</v>
      </c>
      <c r="E4" s="20">
        <v>16</v>
      </c>
      <c r="F4" s="20">
        <v>0</v>
      </c>
      <c r="G4" s="20">
        <v>0</v>
      </c>
      <c r="H4" s="20">
        <v>0</v>
      </c>
      <c r="I4" s="20">
        <v>0</v>
      </c>
      <c r="J4" s="20">
        <v>4</v>
      </c>
      <c r="K4" s="27">
        <v>0</v>
      </c>
      <c r="L4" s="28">
        <v>20</v>
      </c>
      <c r="M4" s="28">
        <v>0</v>
      </c>
      <c r="N4" s="28">
        <v>16</v>
      </c>
      <c r="O4" s="28">
        <v>0</v>
      </c>
      <c r="P4" s="28">
        <v>0</v>
      </c>
      <c r="Q4" s="28">
        <v>0</v>
      </c>
      <c r="R4" s="28">
        <v>0</v>
      </c>
      <c r="S4" s="26">
        <v>4</v>
      </c>
      <c r="T4" s="28">
        <f>B4-K4</f>
        <v>0</v>
      </c>
      <c r="U4" s="28">
        <f t="shared" ref="U4:U51" si="0">C4-L4</f>
        <v>0</v>
      </c>
      <c r="V4" s="28">
        <f t="shared" ref="V4:V51" si="1">D4-M4</f>
        <v>0</v>
      </c>
      <c r="W4" s="28">
        <f t="shared" ref="W4:W51" si="2">E4-N4</f>
        <v>0</v>
      </c>
      <c r="X4" s="28">
        <f t="shared" ref="X4:X51" si="3">F4-O4</f>
        <v>0</v>
      </c>
      <c r="Y4" s="28">
        <f t="shared" ref="Y4:Y51" si="4">G4-P4</f>
        <v>0</v>
      </c>
      <c r="Z4" s="28">
        <f t="shared" ref="Z4:Z51" si="5">H4-Q4</f>
        <v>0</v>
      </c>
      <c r="AA4" s="28">
        <f t="shared" ref="AA4:AA51" si="6">I4-R4</f>
        <v>0</v>
      </c>
      <c r="AB4" s="20">
        <f t="shared" ref="AB4:AB51" si="7">J4-S4</f>
        <v>0</v>
      </c>
      <c r="AC4" s="17" t="str">
        <f>IF(AND(T4=0,AB4=0),"Ok","Issue")</f>
        <v>Ok</v>
      </c>
    </row>
    <row r="5" spans="1:29" x14ac:dyDescent="0.3">
      <c r="A5" s="17" t="s">
        <v>37</v>
      </c>
      <c r="B5" s="20">
        <v>0</v>
      </c>
      <c r="C5" s="20">
        <v>5</v>
      </c>
      <c r="D5" s="20">
        <v>0</v>
      </c>
      <c r="E5" s="20">
        <v>2</v>
      </c>
      <c r="F5" s="20">
        <v>0</v>
      </c>
      <c r="G5" s="20">
        <v>0</v>
      </c>
      <c r="H5" s="20">
        <v>0</v>
      </c>
      <c r="I5" s="20">
        <v>0</v>
      </c>
      <c r="J5" s="20">
        <v>3</v>
      </c>
      <c r="K5" s="27">
        <v>0</v>
      </c>
      <c r="L5" s="20">
        <v>5</v>
      </c>
      <c r="M5" s="20">
        <v>0</v>
      </c>
      <c r="N5" s="20">
        <v>2</v>
      </c>
      <c r="O5" s="20">
        <v>0</v>
      </c>
      <c r="P5" s="20">
        <v>0</v>
      </c>
      <c r="Q5" s="20">
        <v>0</v>
      </c>
      <c r="R5" s="20">
        <v>0</v>
      </c>
      <c r="S5" s="26">
        <v>3</v>
      </c>
      <c r="T5" s="20">
        <f t="shared" ref="T5:T51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1" si="9">IF(AND(T5=0,AB5=0),"Ok","Issue")</f>
        <v>Ok</v>
      </c>
    </row>
    <row r="6" spans="1:29" x14ac:dyDescent="0.3">
      <c r="A6" s="17" t="s">
        <v>41</v>
      </c>
      <c r="B6" s="20">
        <v>10</v>
      </c>
      <c r="C6" s="20">
        <v>10</v>
      </c>
      <c r="D6" s="20">
        <v>0</v>
      </c>
      <c r="E6" s="20">
        <v>9</v>
      </c>
      <c r="F6" s="20">
        <v>0</v>
      </c>
      <c r="G6" s="20">
        <v>0</v>
      </c>
      <c r="H6" s="20">
        <v>0</v>
      </c>
      <c r="I6" s="20">
        <v>0</v>
      </c>
      <c r="J6" s="26">
        <v>11</v>
      </c>
      <c r="K6" s="27">
        <v>10</v>
      </c>
      <c r="L6" s="20">
        <v>10</v>
      </c>
      <c r="M6" s="20">
        <v>0</v>
      </c>
      <c r="N6" s="20">
        <v>9</v>
      </c>
      <c r="O6" s="20">
        <v>0</v>
      </c>
      <c r="P6" s="20">
        <v>0</v>
      </c>
      <c r="Q6" s="20">
        <v>0</v>
      </c>
      <c r="R6" s="20">
        <v>0</v>
      </c>
      <c r="S6" s="26">
        <v>11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105</v>
      </c>
      <c r="B7" s="20">
        <v>10</v>
      </c>
      <c r="C7" s="20">
        <v>10</v>
      </c>
      <c r="D7" s="20">
        <v>0</v>
      </c>
      <c r="E7" s="20">
        <v>8</v>
      </c>
      <c r="F7" s="20">
        <v>0</v>
      </c>
      <c r="G7" s="20">
        <v>0</v>
      </c>
      <c r="H7" s="20">
        <v>0</v>
      </c>
      <c r="I7" s="20">
        <v>0</v>
      </c>
      <c r="J7" s="26">
        <v>12</v>
      </c>
      <c r="K7" s="27">
        <v>10</v>
      </c>
      <c r="L7" s="20">
        <v>10</v>
      </c>
      <c r="M7" s="20">
        <v>0</v>
      </c>
      <c r="N7" s="20">
        <v>8</v>
      </c>
      <c r="O7" s="20">
        <v>0</v>
      </c>
      <c r="P7" s="20">
        <v>0</v>
      </c>
      <c r="Q7" s="20">
        <v>0</v>
      </c>
      <c r="R7" s="20">
        <v>0</v>
      </c>
      <c r="S7" s="26">
        <v>12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106</v>
      </c>
      <c r="B8" s="20">
        <v>20</v>
      </c>
      <c r="C8" s="20">
        <v>80</v>
      </c>
      <c r="D8" s="20">
        <v>0</v>
      </c>
      <c r="E8" s="20">
        <v>60</v>
      </c>
      <c r="F8" s="20">
        <v>0</v>
      </c>
      <c r="G8" s="20">
        <v>0</v>
      </c>
      <c r="H8" s="20">
        <v>0</v>
      </c>
      <c r="I8" s="20">
        <v>0</v>
      </c>
      <c r="J8" s="26">
        <v>40</v>
      </c>
      <c r="K8" s="27">
        <v>20</v>
      </c>
      <c r="L8" s="20">
        <v>80</v>
      </c>
      <c r="M8" s="20">
        <v>0</v>
      </c>
      <c r="N8" s="20">
        <v>60</v>
      </c>
      <c r="O8" s="20">
        <v>0</v>
      </c>
      <c r="P8" s="20">
        <v>0</v>
      </c>
      <c r="Q8" s="20">
        <v>0</v>
      </c>
      <c r="R8" s="20">
        <v>0</v>
      </c>
      <c r="S8" s="26">
        <v>40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108</v>
      </c>
      <c r="B9" s="20">
        <v>10</v>
      </c>
      <c r="C9" s="20">
        <v>200</v>
      </c>
      <c r="D9" s="20">
        <v>0</v>
      </c>
      <c r="E9" s="20">
        <v>160</v>
      </c>
      <c r="F9" s="20">
        <v>0</v>
      </c>
      <c r="G9" s="20">
        <v>0</v>
      </c>
      <c r="H9" s="20">
        <v>0</v>
      </c>
      <c r="I9" s="20">
        <v>0</v>
      </c>
      <c r="J9" s="26">
        <v>50</v>
      </c>
      <c r="K9" s="27">
        <v>10</v>
      </c>
      <c r="L9" s="20">
        <v>200</v>
      </c>
      <c r="M9" s="20">
        <v>0</v>
      </c>
      <c r="N9" s="20">
        <v>160</v>
      </c>
      <c r="O9" s="20">
        <v>0</v>
      </c>
      <c r="P9" s="20">
        <v>0</v>
      </c>
      <c r="Q9" s="20">
        <v>0</v>
      </c>
      <c r="R9" s="20">
        <v>0</v>
      </c>
      <c r="S9" s="26">
        <v>50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110</v>
      </c>
      <c r="B10" s="20">
        <v>40</v>
      </c>
      <c r="C10" s="20">
        <v>50</v>
      </c>
      <c r="D10" s="20">
        <v>0</v>
      </c>
      <c r="E10" s="20">
        <v>80</v>
      </c>
      <c r="F10" s="20">
        <v>0</v>
      </c>
      <c r="G10" s="20">
        <v>0</v>
      </c>
      <c r="H10" s="20">
        <v>0</v>
      </c>
      <c r="I10" s="20">
        <v>0</v>
      </c>
      <c r="J10" s="26">
        <v>10</v>
      </c>
      <c r="K10" s="27">
        <v>40</v>
      </c>
      <c r="L10" s="20">
        <v>50</v>
      </c>
      <c r="M10" s="20">
        <v>0</v>
      </c>
      <c r="N10" s="20">
        <v>80</v>
      </c>
      <c r="O10" s="20">
        <v>0</v>
      </c>
      <c r="P10" s="20">
        <v>0</v>
      </c>
      <c r="Q10" s="20">
        <v>0</v>
      </c>
      <c r="R10" s="20">
        <v>0</v>
      </c>
      <c r="S10" s="26">
        <v>10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109</v>
      </c>
      <c r="B11" s="20">
        <v>70</v>
      </c>
      <c r="C11" s="20">
        <v>0</v>
      </c>
      <c r="D11" s="20">
        <v>0</v>
      </c>
      <c r="E11" s="20">
        <v>10</v>
      </c>
      <c r="F11" s="20">
        <v>0</v>
      </c>
      <c r="G11" s="20">
        <v>0</v>
      </c>
      <c r="H11" s="20">
        <v>0</v>
      </c>
      <c r="I11" s="20">
        <v>0</v>
      </c>
      <c r="J11" s="26">
        <v>60</v>
      </c>
      <c r="K11" s="27">
        <v>70</v>
      </c>
      <c r="L11" s="20">
        <v>0</v>
      </c>
      <c r="M11" s="20">
        <v>0</v>
      </c>
      <c r="N11" s="20">
        <v>10</v>
      </c>
      <c r="O11" s="20">
        <v>0</v>
      </c>
      <c r="P11" s="20">
        <v>0</v>
      </c>
      <c r="Q11" s="20">
        <v>0</v>
      </c>
      <c r="R11" s="20">
        <v>0</v>
      </c>
      <c r="S11" s="26">
        <v>60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107</v>
      </c>
      <c r="B12" s="20">
        <v>20</v>
      </c>
      <c r="C12" s="20">
        <v>0</v>
      </c>
      <c r="D12" s="20">
        <v>0</v>
      </c>
      <c r="E12" s="20">
        <v>8</v>
      </c>
      <c r="F12" s="20">
        <v>0</v>
      </c>
      <c r="G12" s="20">
        <v>0</v>
      </c>
      <c r="H12" s="20">
        <v>0</v>
      </c>
      <c r="I12" s="20">
        <v>0</v>
      </c>
      <c r="J12" s="26">
        <v>12</v>
      </c>
      <c r="K12" s="27">
        <v>20</v>
      </c>
      <c r="L12" s="20">
        <v>0</v>
      </c>
      <c r="M12" s="20">
        <v>0</v>
      </c>
      <c r="N12" s="20">
        <v>8</v>
      </c>
      <c r="O12" s="20">
        <v>0</v>
      </c>
      <c r="P12" s="20">
        <v>0</v>
      </c>
      <c r="Q12" s="20">
        <v>0</v>
      </c>
      <c r="R12" s="20">
        <v>0</v>
      </c>
      <c r="S12" s="26">
        <v>12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112</v>
      </c>
      <c r="B13" s="20">
        <v>0</v>
      </c>
      <c r="C13" s="20">
        <v>8970</v>
      </c>
      <c r="D13" s="20">
        <v>900</v>
      </c>
      <c r="E13" s="20">
        <v>8070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8070</v>
      </c>
      <c r="M13" s="20">
        <v>0</v>
      </c>
      <c r="N13" s="20">
        <v>8070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900</v>
      </c>
      <c r="V13" s="20">
        <f t="shared" si="1"/>
        <v>900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113</v>
      </c>
      <c r="B14" s="20">
        <v>0</v>
      </c>
      <c r="C14" s="20">
        <v>300</v>
      </c>
      <c r="D14" s="20">
        <v>240</v>
      </c>
      <c r="E14" s="20">
        <v>60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60</v>
      </c>
      <c r="M14" s="20">
        <v>0</v>
      </c>
      <c r="N14" s="20">
        <v>60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240</v>
      </c>
      <c r="V14" s="20">
        <f t="shared" si="1"/>
        <v>240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114</v>
      </c>
      <c r="B15" s="20">
        <v>5</v>
      </c>
      <c r="C15" s="20">
        <v>150</v>
      </c>
      <c r="D15" s="20">
        <v>0</v>
      </c>
      <c r="E15" s="20">
        <v>140</v>
      </c>
      <c r="F15" s="20">
        <v>0</v>
      </c>
      <c r="G15" s="20">
        <v>0</v>
      </c>
      <c r="H15" s="20">
        <v>0</v>
      </c>
      <c r="I15" s="20">
        <v>0</v>
      </c>
      <c r="J15" s="26">
        <v>15</v>
      </c>
      <c r="K15" s="27">
        <v>5</v>
      </c>
      <c r="L15" s="20">
        <v>150</v>
      </c>
      <c r="M15" s="20">
        <v>0</v>
      </c>
      <c r="N15" s="20">
        <v>140</v>
      </c>
      <c r="O15" s="20">
        <v>0</v>
      </c>
      <c r="P15" s="20">
        <v>0</v>
      </c>
      <c r="Q15" s="20">
        <v>0</v>
      </c>
      <c r="R15" s="20">
        <v>0</v>
      </c>
      <c r="S15" s="26">
        <v>15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116</v>
      </c>
      <c r="B16" s="20">
        <v>5</v>
      </c>
      <c r="C16" s="20">
        <v>0</v>
      </c>
      <c r="D16" s="20">
        <v>0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7">
        <v>5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  <c r="Q16" s="20">
        <v>0</v>
      </c>
      <c r="R16" s="20">
        <v>0</v>
      </c>
      <c r="S16" s="26">
        <v>4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119</v>
      </c>
      <c r="B17" s="20">
        <v>1.7</v>
      </c>
      <c r="C17" s="20">
        <v>0</v>
      </c>
      <c r="D17" s="20">
        <v>0</v>
      </c>
      <c r="E17" s="20">
        <v>1.5</v>
      </c>
      <c r="F17" s="20">
        <v>0</v>
      </c>
      <c r="G17" s="20">
        <v>0</v>
      </c>
      <c r="H17" s="20">
        <v>0</v>
      </c>
      <c r="I17" s="20">
        <v>0</v>
      </c>
      <c r="J17" s="26">
        <v>0.2</v>
      </c>
      <c r="K17" s="27">
        <v>1.7</v>
      </c>
      <c r="L17" s="20">
        <v>0</v>
      </c>
      <c r="M17" s="20">
        <v>0</v>
      </c>
      <c r="N17" s="20">
        <v>1.5</v>
      </c>
      <c r="O17" s="20">
        <v>0</v>
      </c>
      <c r="P17" s="20">
        <v>0</v>
      </c>
      <c r="Q17" s="20">
        <v>0</v>
      </c>
      <c r="R17" s="20">
        <v>0</v>
      </c>
      <c r="S17" s="26">
        <v>0.2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120</v>
      </c>
      <c r="B18" s="20">
        <v>0</v>
      </c>
      <c r="C18" s="20">
        <v>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2</v>
      </c>
      <c r="K18" s="27">
        <v>0</v>
      </c>
      <c r="L18" s="20">
        <v>2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2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121</v>
      </c>
      <c r="B19" s="20">
        <v>0</v>
      </c>
      <c r="C19" s="20">
        <v>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2</v>
      </c>
      <c r="K19" s="27">
        <v>0</v>
      </c>
      <c r="L19" s="20">
        <v>2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2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122</v>
      </c>
      <c r="B20" s="20">
        <v>20</v>
      </c>
      <c r="C20" s="20">
        <v>20</v>
      </c>
      <c r="D20" s="20">
        <v>0</v>
      </c>
      <c r="E20" s="20">
        <v>10</v>
      </c>
      <c r="F20" s="20">
        <v>0</v>
      </c>
      <c r="G20" s="20">
        <v>0</v>
      </c>
      <c r="H20" s="20">
        <v>0</v>
      </c>
      <c r="I20" s="20">
        <v>0</v>
      </c>
      <c r="J20" s="26">
        <v>30</v>
      </c>
      <c r="K20" s="27">
        <v>20</v>
      </c>
      <c r="L20" s="20">
        <v>20</v>
      </c>
      <c r="M20" s="20">
        <v>0</v>
      </c>
      <c r="N20" s="20">
        <v>10</v>
      </c>
      <c r="O20" s="20">
        <v>0</v>
      </c>
      <c r="P20" s="20">
        <v>0</v>
      </c>
      <c r="Q20" s="20">
        <v>0</v>
      </c>
      <c r="R20" s="20">
        <v>0</v>
      </c>
      <c r="S20" s="26">
        <v>30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123</v>
      </c>
      <c r="B21" s="20">
        <v>0</v>
      </c>
      <c r="C21" s="20">
        <v>200</v>
      </c>
      <c r="D21" s="20">
        <v>0</v>
      </c>
      <c r="E21" s="20">
        <v>100</v>
      </c>
      <c r="F21" s="20">
        <v>0</v>
      </c>
      <c r="G21" s="20">
        <v>0</v>
      </c>
      <c r="H21" s="20">
        <v>0</v>
      </c>
      <c r="I21" s="20">
        <v>0</v>
      </c>
      <c r="J21" s="26">
        <v>100</v>
      </c>
      <c r="K21" s="27">
        <v>0</v>
      </c>
      <c r="L21" s="20">
        <v>200</v>
      </c>
      <c r="M21" s="20">
        <v>0</v>
      </c>
      <c r="N21" s="20">
        <v>100</v>
      </c>
      <c r="O21" s="20">
        <v>0</v>
      </c>
      <c r="P21" s="20">
        <v>0</v>
      </c>
      <c r="Q21" s="20">
        <v>0</v>
      </c>
      <c r="R21" s="20">
        <v>0</v>
      </c>
      <c r="S21" s="26">
        <v>100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124</v>
      </c>
      <c r="B22" s="20">
        <v>0</v>
      </c>
      <c r="C22" s="20">
        <v>420</v>
      </c>
      <c r="D22" s="20">
        <v>0</v>
      </c>
      <c r="E22" s="20">
        <v>420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420</v>
      </c>
      <c r="M22" s="20">
        <v>0</v>
      </c>
      <c r="N22" s="20">
        <v>420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128</v>
      </c>
      <c r="B23" s="20">
        <v>20</v>
      </c>
      <c r="C23" s="20">
        <v>980</v>
      </c>
      <c r="D23" s="20">
        <v>600</v>
      </c>
      <c r="E23" s="20">
        <v>400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20</v>
      </c>
      <c r="L23" s="20">
        <v>380</v>
      </c>
      <c r="M23" s="20">
        <v>0</v>
      </c>
      <c r="N23" s="20">
        <v>400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600</v>
      </c>
      <c r="V23" s="20">
        <f t="shared" si="1"/>
        <v>600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129</v>
      </c>
      <c r="B24" s="20">
        <v>0</v>
      </c>
      <c r="C24" s="20">
        <v>488</v>
      </c>
      <c r="D24" s="20">
        <v>96</v>
      </c>
      <c r="E24" s="20">
        <v>392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392</v>
      </c>
      <c r="M24" s="20">
        <v>0</v>
      </c>
      <c r="N24" s="20">
        <v>392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96</v>
      </c>
      <c r="V24" s="20">
        <f t="shared" si="1"/>
        <v>96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130</v>
      </c>
      <c r="B25" s="20">
        <v>0</v>
      </c>
      <c r="C25" s="20">
        <v>250</v>
      </c>
      <c r="D25" s="20">
        <v>0</v>
      </c>
      <c r="E25" s="20">
        <v>250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250</v>
      </c>
      <c r="M25" s="20">
        <v>0</v>
      </c>
      <c r="N25" s="20">
        <v>250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131</v>
      </c>
      <c r="B26" s="20">
        <v>10</v>
      </c>
      <c r="C26" s="20">
        <v>0</v>
      </c>
      <c r="D26" s="20">
        <v>0</v>
      </c>
      <c r="E26" s="20">
        <v>10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10</v>
      </c>
      <c r="L26" s="20">
        <v>0</v>
      </c>
      <c r="M26" s="20">
        <v>0</v>
      </c>
      <c r="N26" s="20">
        <v>10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133</v>
      </c>
      <c r="B27" s="20">
        <v>10</v>
      </c>
      <c r="C27" s="20">
        <v>0</v>
      </c>
      <c r="D27" s="20">
        <v>0</v>
      </c>
      <c r="E27" s="20">
        <v>10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10</v>
      </c>
      <c r="L27" s="20">
        <v>0</v>
      </c>
      <c r="M27" s="20">
        <v>0</v>
      </c>
      <c r="N27" s="20">
        <v>10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134</v>
      </c>
      <c r="B28" s="20">
        <v>0</v>
      </c>
      <c r="C28" s="20">
        <v>360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360</v>
      </c>
      <c r="K28" s="27">
        <v>0</v>
      </c>
      <c r="L28" s="20">
        <v>360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360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136</v>
      </c>
      <c r="B29" s="20">
        <v>9</v>
      </c>
      <c r="C29" s="20">
        <v>0</v>
      </c>
      <c r="D29" s="20">
        <v>0</v>
      </c>
      <c r="E29" s="20">
        <v>7</v>
      </c>
      <c r="F29" s="20">
        <v>0</v>
      </c>
      <c r="G29" s="20">
        <v>0</v>
      </c>
      <c r="H29" s="20">
        <v>0</v>
      </c>
      <c r="I29" s="20">
        <v>0</v>
      </c>
      <c r="J29" s="26">
        <v>2</v>
      </c>
      <c r="K29" s="27">
        <v>9</v>
      </c>
      <c r="L29" s="20">
        <v>0</v>
      </c>
      <c r="M29" s="20">
        <v>0</v>
      </c>
      <c r="N29" s="20">
        <v>7</v>
      </c>
      <c r="O29" s="20">
        <v>0</v>
      </c>
      <c r="P29" s="20">
        <v>0</v>
      </c>
      <c r="Q29" s="20">
        <v>0</v>
      </c>
      <c r="R29" s="20">
        <v>0</v>
      </c>
      <c r="S29" s="26">
        <v>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137</v>
      </c>
      <c r="B30" s="20">
        <v>0</v>
      </c>
      <c r="C30" s="20">
        <v>5</v>
      </c>
      <c r="D30" s="20">
        <v>0</v>
      </c>
      <c r="E30" s="20">
        <v>5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5</v>
      </c>
      <c r="M30" s="20">
        <v>0</v>
      </c>
      <c r="N30" s="20">
        <v>5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140</v>
      </c>
      <c r="B31" s="20">
        <v>10</v>
      </c>
      <c r="C31" s="20">
        <v>0</v>
      </c>
      <c r="D31" s="20">
        <v>0</v>
      </c>
      <c r="E31" s="20">
        <v>5</v>
      </c>
      <c r="F31" s="20">
        <v>0</v>
      </c>
      <c r="G31" s="20">
        <v>0</v>
      </c>
      <c r="H31" s="20">
        <v>0</v>
      </c>
      <c r="I31" s="20">
        <v>0</v>
      </c>
      <c r="J31" s="26">
        <v>5</v>
      </c>
      <c r="K31" s="27">
        <v>10</v>
      </c>
      <c r="L31" s="20">
        <v>0</v>
      </c>
      <c r="M31" s="20">
        <v>0</v>
      </c>
      <c r="N31" s="20">
        <v>5</v>
      </c>
      <c r="O31" s="20">
        <v>0</v>
      </c>
      <c r="P31" s="20">
        <v>0</v>
      </c>
      <c r="Q31" s="20">
        <v>0</v>
      </c>
      <c r="R31" s="20">
        <v>0</v>
      </c>
      <c r="S31" s="26">
        <v>5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138</v>
      </c>
      <c r="B32" s="20">
        <v>20</v>
      </c>
      <c r="C32" s="20">
        <v>0</v>
      </c>
      <c r="D32" s="20">
        <v>0</v>
      </c>
      <c r="E32" s="20">
        <v>20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20</v>
      </c>
      <c r="L32" s="20">
        <v>0</v>
      </c>
      <c r="M32" s="20">
        <v>0</v>
      </c>
      <c r="N32" s="20">
        <v>20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142</v>
      </c>
      <c r="B33" s="20">
        <v>0</v>
      </c>
      <c r="C33" s="20">
        <v>30</v>
      </c>
      <c r="D33" s="20">
        <v>0</v>
      </c>
      <c r="E33" s="20">
        <v>20</v>
      </c>
      <c r="F33" s="20">
        <v>0</v>
      </c>
      <c r="G33" s="20">
        <v>0</v>
      </c>
      <c r="H33" s="20">
        <v>0</v>
      </c>
      <c r="I33" s="20">
        <v>0</v>
      </c>
      <c r="J33" s="26">
        <v>10</v>
      </c>
      <c r="K33" s="27">
        <v>0</v>
      </c>
      <c r="L33" s="20">
        <v>30</v>
      </c>
      <c r="M33" s="20">
        <v>0</v>
      </c>
      <c r="N33" s="20">
        <v>20</v>
      </c>
      <c r="O33" s="20">
        <v>0</v>
      </c>
      <c r="P33" s="20">
        <v>0</v>
      </c>
      <c r="Q33" s="20">
        <v>0</v>
      </c>
      <c r="R33" s="20">
        <v>0</v>
      </c>
      <c r="S33" s="26">
        <v>10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143</v>
      </c>
      <c r="B34" s="20">
        <v>0</v>
      </c>
      <c r="C34" s="20">
        <v>45</v>
      </c>
      <c r="D34" s="20">
        <v>0</v>
      </c>
      <c r="E34" s="20">
        <v>25</v>
      </c>
      <c r="F34" s="20">
        <v>0</v>
      </c>
      <c r="G34" s="20">
        <v>0</v>
      </c>
      <c r="H34" s="20">
        <v>0</v>
      </c>
      <c r="I34" s="20">
        <v>0</v>
      </c>
      <c r="J34" s="26">
        <v>20</v>
      </c>
      <c r="K34" s="27">
        <v>0</v>
      </c>
      <c r="L34" s="20">
        <v>45</v>
      </c>
      <c r="M34" s="20">
        <v>0</v>
      </c>
      <c r="N34" s="20">
        <v>25</v>
      </c>
      <c r="O34" s="20">
        <v>0</v>
      </c>
      <c r="P34" s="20">
        <v>0</v>
      </c>
      <c r="Q34" s="20">
        <v>0</v>
      </c>
      <c r="R34" s="20">
        <v>0</v>
      </c>
      <c r="S34" s="26">
        <v>20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144</v>
      </c>
      <c r="B35" s="20">
        <v>4260</v>
      </c>
      <c r="C35" s="20">
        <v>51000</v>
      </c>
      <c r="D35" s="20">
        <v>0</v>
      </c>
      <c r="E35" s="20">
        <v>49260</v>
      </c>
      <c r="F35" s="20">
        <v>0</v>
      </c>
      <c r="G35" s="20">
        <v>0</v>
      </c>
      <c r="H35" s="20">
        <v>0</v>
      </c>
      <c r="I35" s="20">
        <v>0</v>
      </c>
      <c r="J35" s="26">
        <v>6000</v>
      </c>
      <c r="K35" s="27">
        <v>4260</v>
      </c>
      <c r="L35" s="20">
        <v>51000</v>
      </c>
      <c r="M35" s="20">
        <v>0</v>
      </c>
      <c r="N35" s="20">
        <v>49260</v>
      </c>
      <c r="O35" s="20">
        <v>0</v>
      </c>
      <c r="P35" s="20">
        <v>0</v>
      </c>
      <c r="Q35" s="20">
        <v>0</v>
      </c>
      <c r="R35" s="20">
        <v>0</v>
      </c>
      <c r="S35" s="26">
        <v>6000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145</v>
      </c>
      <c r="B36" s="20">
        <v>0</v>
      </c>
      <c r="C36" s="20">
        <v>6300</v>
      </c>
      <c r="D36" s="20">
        <v>0</v>
      </c>
      <c r="E36" s="20">
        <v>4200</v>
      </c>
      <c r="F36" s="20">
        <v>0</v>
      </c>
      <c r="G36" s="20">
        <v>0</v>
      </c>
      <c r="H36" s="20">
        <v>0</v>
      </c>
      <c r="I36" s="20">
        <v>0</v>
      </c>
      <c r="J36" s="26">
        <v>2100</v>
      </c>
      <c r="K36" s="27">
        <v>0</v>
      </c>
      <c r="L36" s="20">
        <v>6300</v>
      </c>
      <c r="M36" s="20">
        <v>0</v>
      </c>
      <c r="N36" s="20">
        <v>4200</v>
      </c>
      <c r="O36" s="20">
        <v>0</v>
      </c>
      <c r="P36" s="20">
        <v>0</v>
      </c>
      <c r="Q36" s="20">
        <v>0</v>
      </c>
      <c r="R36" s="20">
        <v>0</v>
      </c>
      <c r="S36" s="26">
        <v>2100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147</v>
      </c>
      <c r="B37" s="20">
        <v>24</v>
      </c>
      <c r="C37" s="20">
        <v>60</v>
      </c>
      <c r="D37" s="20">
        <v>0</v>
      </c>
      <c r="E37" s="20">
        <v>70</v>
      </c>
      <c r="F37" s="20">
        <v>0</v>
      </c>
      <c r="G37" s="20">
        <v>0</v>
      </c>
      <c r="H37" s="20">
        <v>0</v>
      </c>
      <c r="I37" s="20">
        <v>0</v>
      </c>
      <c r="J37" s="26">
        <v>14</v>
      </c>
      <c r="K37" s="27">
        <v>24</v>
      </c>
      <c r="L37" s="20">
        <v>60</v>
      </c>
      <c r="M37" s="20">
        <v>0</v>
      </c>
      <c r="N37" s="20">
        <v>70</v>
      </c>
      <c r="O37" s="20">
        <v>0</v>
      </c>
      <c r="P37" s="20">
        <v>0</v>
      </c>
      <c r="Q37" s="20">
        <v>0</v>
      </c>
      <c r="R37" s="20">
        <v>0</v>
      </c>
      <c r="S37" s="26">
        <v>14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148</v>
      </c>
      <c r="B38" s="20">
        <v>10</v>
      </c>
      <c r="C38" s="20">
        <v>0</v>
      </c>
      <c r="D38" s="20">
        <v>0</v>
      </c>
      <c r="E38" s="20">
        <v>5</v>
      </c>
      <c r="F38" s="20">
        <v>0</v>
      </c>
      <c r="G38" s="20">
        <v>0</v>
      </c>
      <c r="H38" s="20">
        <v>0</v>
      </c>
      <c r="I38" s="20">
        <v>0</v>
      </c>
      <c r="J38" s="26">
        <v>5</v>
      </c>
      <c r="K38" s="27">
        <v>10</v>
      </c>
      <c r="L38" s="20">
        <v>0</v>
      </c>
      <c r="M38" s="20">
        <v>0</v>
      </c>
      <c r="N38" s="20">
        <v>5</v>
      </c>
      <c r="O38" s="20">
        <v>0</v>
      </c>
      <c r="P38" s="20">
        <v>0</v>
      </c>
      <c r="Q38" s="20">
        <v>0</v>
      </c>
      <c r="R38" s="20">
        <v>0</v>
      </c>
      <c r="S38" s="26">
        <v>5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149</v>
      </c>
      <c r="B39" s="20">
        <v>5</v>
      </c>
      <c r="C39" s="20">
        <v>0</v>
      </c>
      <c r="D39" s="20">
        <v>0</v>
      </c>
      <c r="E39" s="20">
        <v>4.5</v>
      </c>
      <c r="F39" s="20">
        <v>0</v>
      </c>
      <c r="G39" s="20">
        <v>0</v>
      </c>
      <c r="H39" s="20">
        <v>0</v>
      </c>
      <c r="I39" s="20">
        <v>0</v>
      </c>
      <c r="J39" s="26">
        <v>0.5</v>
      </c>
      <c r="K39" s="27">
        <v>5</v>
      </c>
      <c r="L39" s="20">
        <v>0</v>
      </c>
      <c r="M39" s="20">
        <v>0</v>
      </c>
      <c r="N39" s="20">
        <v>4.5</v>
      </c>
      <c r="O39" s="20">
        <v>0</v>
      </c>
      <c r="P39" s="20">
        <v>0</v>
      </c>
      <c r="Q39" s="20">
        <v>0</v>
      </c>
      <c r="R39" s="20">
        <v>0</v>
      </c>
      <c r="S39" s="26">
        <v>0.5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127</v>
      </c>
      <c r="B40" s="20">
        <v>0</v>
      </c>
      <c r="C40" s="20">
        <v>3000</v>
      </c>
      <c r="D40" s="20">
        <v>0</v>
      </c>
      <c r="E40" s="20">
        <v>3000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3000</v>
      </c>
      <c r="M40" s="20">
        <v>0</v>
      </c>
      <c r="N40" s="20">
        <v>3000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115</v>
      </c>
      <c r="B41" s="20">
        <v>0</v>
      </c>
      <c r="C41" s="20">
        <v>3024</v>
      </c>
      <c r="D41" s="20">
        <v>0</v>
      </c>
      <c r="E41" s="20">
        <v>3024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3024</v>
      </c>
      <c r="M41" s="20">
        <v>0</v>
      </c>
      <c r="N41" s="20">
        <v>3024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117</v>
      </c>
      <c r="B42" s="20">
        <v>5</v>
      </c>
      <c r="C42" s="20">
        <v>5</v>
      </c>
      <c r="D42" s="20">
        <v>0</v>
      </c>
      <c r="E42" s="20">
        <v>8</v>
      </c>
      <c r="F42" s="20">
        <v>0</v>
      </c>
      <c r="G42" s="20">
        <v>0</v>
      </c>
      <c r="H42" s="20">
        <v>0</v>
      </c>
      <c r="I42" s="20">
        <v>0</v>
      </c>
      <c r="J42" s="26">
        <v>2</v>
      </c>
      <c r="K42" s="27">
        <v>5</v>
      </c>
      <c r="L42" s="20">
        <v>5</v>
      </c>
      <c r="M42" s="20">
        <v>0</v>
      </c>
      <c r="N42" s="20">
        <v>8</v>
      </c>
      <c r="O42" s="20">
        <v>0</v>
      </c>
      <c r="P42" s="20">
        <v>0</v>
      </c>
      <c r="Q42" s="20">
        <v>0</v>
      </c>
      <c r="R42" s="20">
        <v>0</v>
      </c>
      <c r="S42" s="26">
        <v>2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146</v>
      </c>
      <c r="B43" s="20">
        <v>0</v>
      </c>
      <c r="C43" s="20">
        <v>100</v>
      </c>
      <c r="D43" s="20">
        <v>0</v>
      </c>
      <c r="E43" s="20">
        <v>96</v>
      </c>
      <c r="F43" s="20">
        <v>0</v>
      </c>
      <c r="G43" s="20">
        <v>0</v>
      </c>
      <c r="H43" s="20">
        <v>0</v>
      </c>
      <c r="I43" s="20">
        <v>0</v>
      </c>
      <c r="J43" s="26">
        <v>4</v>
      </c>
      <c r="K43" s="27">
        <v>0</v>
      </c>
      <c r="L43" s="20">
        <v>100</v>
      </c>
      <c r="M43" s="20">
        <v>0</v>
      </c>
      <c r="N43" s="20">
        <v>96</v>
      </c>
      <c r="O43" s="20">
        <v>0</v>
      </c>
      <c r="P43" s="20">
        <v>0</v>
      </c>
      <c r="Q43" s="20">
        <v>0</v>
      </c>
      <c r="R43" s="20">
        <v>0</v>
      </c>
      <c r="S43" s="26">
        <v>4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141</v>
      </c>
      <c r="B44" s="20">
        <v>200</v>
      </c>
      <c r="C44" s="20">
        <v>0</v>
      </c>
      <c r="D44" s="20">
        <v>0</v>
      </c>
      <c r="E44" s="20">
        <v>200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200</v>
      </c>
      <c r="L44" s="20">
        <v>0</v>
      </c>
      <c r="M44" s="20">
        <v>0</v>
      </c>
      <c r="N44" s="20">
        <v>200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125</v>
      </c>
      <c r="B45" s="20">
        <v>5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5</v>
      </c>
      <c r="K45" s="27">
        <v>5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5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139</v>
      </c>
      <c r="B46" s="20">
        <v>10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10</v>
      </c>
      <c r="K46" s="27">
        <v>10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10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111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118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126</v>
      </c>
      <c r="B49" s="20">
        <v>100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100</v>
      </c>
      <c r="K49" s="27">
        <v>100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100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132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ht="15" thickBot="1" x14ac:dyDescent="0.35">
      <c r="A51" s="17" t="s">
        <v>135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s="37" customFormat="1" ht="16.2" thickBot="1" x14ac:dyDescent="0.35">
      <c r="A52" s="32" t="s">
        <v>19</v>
      </c>
      <c r="B52" s="33">
        <f>SUM(B4:B51)</f>
        <v>4909.7</v>
      </c>
      <c r="C52" s="33">
        <f>SUM(C4:C51)</f>
        <v>76086</v>
      </c>
      <c r="D52" s="33">
        <f>SUM(D4:D51)</f>
        <v>1836</v>
      </c>
      <c r="E52" s="33">
        <f>SUM(E4:E51)</f>
        <v>70167</v>
      </c>
      <c r="F52" s="33">
        <f>SUM(F4:F51)</f>
        <v>0</v>
      </c>
      <c r="G52" s="33">
        <f>SUM(G4:G51)</f>
        <v>0</v>
      </c>
      <c r="H52" s="33">
        <f>SUM(H4:H51)</f>
        <v>0</v>
      </c>
      <c r="I52" s="33">
        <f>SUM(I4:I51)</f>
        <v>0</v>
      </c>
      <c r="J52" s="34">
        <f>SUM(J4:J51)</f>
        <v>8992.7000000000007</v>
      </c>
      <c r="K52" s="35">
        <f>SUM(K4:K51)</f>
        <v>4909.7</v>
      </c>
      <c r="L52" s="33">
        <f>SUM(L4:L51)</f>
        <v>74250</v>
      </c>
      <c r="M52" s="33">
        <f>SUM(M4:M51)</f>
        <v>0</v>
      </c>
      <c r="N52" s="33">
        <f>SUM(N4:N51)</f>
        <v>70167</v>
      </c>
      <c r="O52" s="33">
        <f>SUM(O4:O51)</f>
        <v>0</v>
      </c>
      <c r="P52" s="33">
        <f>SUM(P4:P51)</f>
        <v>0</v>
      </c>
      <c r="Q52" s="33">
        <f>SUM(Q4:Q51)</f>
        <v>0</v>
      </c>
      <c r="R52" s="33">
        <f>SUM(R4:R51)</f>
        <v>0</v>
      </c>
      <c r="S52" s="34">
        <f>SUM(S4:S51)</f>
        <v>8992.7000000000007</v>
      </c>
      <c r="T52" s="33">
        <f>SUM(T4:T51)</f>
        <v>0</v>
      </c>
      <c r="U52" s="33">
        <f>SUM(U4:U51)</f>
        <v>1836</v>
      </c>
      <c r="V52" s="33">
        <f>SUM(V4:V51)</f>
        <v>1836</v>
      </c>
      <c r="W52" s="33">
        <f>SUM(W4:W51)</f>
        <v>0</v>
      </c>
      <c r="X52" s="33">
        <f>SUM(X4:X51)</f>
        <v>0</v>
      </c>
      <c r="Y52" s="33">
        <f>SUM(Y4:Y51)</f>
        <v>0</v>
      </c>
      <c r="Z52" s="33">
        <f>SUM(Z4:Z51)</f>
        <v>0</v>
      </c>
      <c r="AA52" s="33">
        <f>SUM(AA4:AA51)</f>
        <v>0</v>
      </c>
      <c r="AB52" s="34">
        <f>SUM(AB4:AB51)</f>
        <v>0</v>
      </c>
      <c r="AC52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2:A1048576 A1:A3">
    <cfRule type="duplicateValues" dxfId="2" priority="32"/>
  </conditionalFormatting>
  <conditionalFormatting sqref="A16">
    <cfRule type="duplicateValues" dxfId="1" priority="35"/>
  </conditionalFormatting>
  <conditionalFormatting sqref="A43:A51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2021-02-26T06:02:16Z</dcterms:modified>
</cp:coreProperties>
</file>