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01 JAN 2021\4178939-R N Enterprises\"/>
    </mc:Choice>
  </mc:AlternateContent>
  <xr:revisionPtr revIDLastSave="0" documentId="13_ncr:1_{D6D1E9A0-5BDE-466C-B1BF-5403301B3172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working'!$A$1:$O$76</definedName>
    <definedName name="_xlnm._FilterDatabase" localSheetId="5" hidden="1">Reco!$A$3:$AC$79</definedName>
    <definedName name="_xlnm._FilterDatabase" localSheetId="3" hidden="1">'Zylem SNS Report'!$A$2:$L$13</definedName>
    <definedName name="Dealer_pivot">OFFSET('Dealer Report working'!$A$1,0,0,COUNTA('Dealer Report working'!$A:$A),COUNTA('Dealer Report working'!$A$1:$O$1))</definedName>
    <definedName name="FInal_Dealer">OFFSET('Final Dealer Work'!$B$2,0,0,COUNTA('Final Dealer Work'!$B:$B),COUNTA('Final Dealer Work'!$2:$2))</definedName>
    <definedName name="FinalDealer_vlookup">OFFSET('Dealer Report working'!$Q$1,0,0,COUNTA('Dealer Report working'!$Q:$Q),COUNTA('Dealer Report working'!$Q$1:$U$1))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6" r:id="rId9"/>
  </pivotCaches>
</workbook>
</file>

<file path=xl/calcChain.xml><?xml version="1.0" encoding="utf-8"?>
<calcChain xmlns="http://schemas.openxmlformats.org/spreadsheetml/2006/main">
  <c r="B4" i="6" l="1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N66" i="5"/>
  <c r="N65" i="5"/>
  <c r="N64" i="5"/>
  <c r="N62" i="5"/>
  <c r="N57" i="5"/>
  <c r="N56" i="5"/>
  <c r="N54" i="5"/>
  <c r="N52" i="5"/>
  <c r="N51" i="5"/>
  <c r="N50" i="5"/>
  <c r="N49" i="5"/>
  <c r="N48" i="5"/>
  <c r="N47" i="5"/>
  <c r="N45" i="5"/>
  <c r="N44" i="5"/>
  <c r="N43" i="5"/>
  <c r="N34" i="5"/>
  <c r="N31" i="5"/>
  <c r="N30" i="5"/>
  <c r="N29" i="5"/>
  <c r="N28" i="5"/>
  <c r="N25" i="5"/>
  <c r="N24" i="5"/>
  <c r="N23" i="5"/>
  <c r="N22" i="5"/>
  <c r="N21" i="5"/>
  <c r="N20" i="5"/>
  <c r="N19" i="5"/>
  <c r="N18" i="5"/>
  <c r="N17" i="5"/>
  <c r="N16" i="5"/>
  <c r="N12" i="5"/>
  <c r="N8" i="5"/>
  <c r="N7" i="5"/>
  <c r="N6" i="5"/>
  <c r="N5" i="5"/>
  <c r="N4" i="5"/>
  <c r="N76" i="5"/>
  <c r="N75" i="5"/>
  <c r="N74" i="5"/>
  <c r="N73" i="5"/>
  <c r="N72" i="5"/>
  <c r="N71" i="5"/>
  <c r="N70" i="5"/>
  <c r="N69" i="5"/>
  <c r="N68" i="5"/>
  <c r="N67" i="5"/>
  <c r="N63" i="5"/>
  <c r="N61" i="5"/>
  <c r="N60" i="5"/>
  <c r="N59" i="5"/>
  <c r="N58" i="5"/>
  <c r="N55" i="5"/>
  <c r="N46" i="5"/>
  <c r="N42" i="5"/>
  <c r="N41" i="5"/>
  <c r="N40" i="5"/>
  <c r="N39" i="5"/>
  <c r="N35" i="5"/>
  <c r="N33" i="5"/>
  <c r="N32" i="5"/>
  <c r="N27" i="5"/>
  <c r="N26" i="5"/>
  <c r="N15" i="5"/>
  <c r="N14" i="5"/>
  <c r="N13" i="5"/>
  <c r="N11" i="5"/>
  <c r="N10" i="5"/>
  <c r="N9" i="5"/>
  <c r="N3" i="5"/>
  <c r="N36" i="5"/>
  <c r="N37" i="5"/>
  <c r="N38" i="5"/>
  <c r="N53" i="5"/>
  <c r="N2" i="5"/>
  <c r="X10" i="4" l="1"/>
  <c r="X18" i="4"/>
  <c r="V23" i="4"/>
  <c r="Z25" i="4"/>
  <c r="V27" i="4"/>
  <c r="Z29" i="4"/>
  <c r="V31" i="4"/>
  <c r="V35" i="4"/>
  <c r="Z37" i="4"/>
  <c r="V43" i="4"/>
  <c r="V47" i="4"/>
  <c r="Z49" i="4"/>
  <c r="X50" i="4"/>
  <c r="V51" i="4"/>
  <c r="V55" i="4"/>
  <c r="X13" i="4"/>
  <c r="V14" i="4"/>
  <c r="Z16" i="4"/>
  <c r="V18" i="4"/>
  <c r="Z20" i="4"/>
  <c r="X21" i="4"/>
  <c r="Z24" i="4"/>
  <c r="X25" i="4"/>
  <c r="V26" i="4"/>
  <c r="Z28" i="4"/>
  <c r="V30" i="4"/>
  <c r="Z32" i="4"/>
  <c r="AA5" i="4"/>
  <c r="AA9" i="4"/>
  <c r="AA53" i="4"/>
  <c r="Y54" i="4"/>
  <c r="AA57" i="4"/>
  <c r="Y58" i="4"/>
  <c r="Y66" i="4"/>
  <c r="V21" i="4"/>
  <c r="V25" i="4"/>
  <c r="Z27" i="4"/>
  <c r="X28" i="4"/>
  <c r="X9" i="4"/>
  <c r="Z12" i="4"/>
  <c r="Y55" i="4"/>
  <c r="X55" i="4"/>
  <c r="AA70" i="4"/>
  <c r="AA39" i="4"/>
  <c r="AA67" i="4"/>
  <c r="Y68" i="4"/>
  <c r="Y45" i="4"/>
  <c r="Y49" i="4"/>
  <c r="Y53" i="4"/>
  <c r="Y69" i="4"/>
  <c r="AA72" i="4"/>
  <c r="Y73" i="4"/>
  <c r="AA76" i="4"/>
  <c r="Y16" i="4"/>
  <c r="Z47" i="4"/>
  <c r="V49" i="4"/>
  <c r="Z51" i="4"/>
  <c r="X56" i="4"/>
  <c r="V57" i="4"/>
  <c r="Z59" i="4"/>
  <c r="X60" i="4"/>
  <c r="Z63" i="4"/>
  <c r="X64" i="4"/>
  <c r="Z67" i="4"/>
  <c r="V69" i="4"/>
  <c r="V73" i="4"/>
  <c r="V77" i="4"/>
  <c r="AA12" i="4"/>
  <c r="X33" i="4"/>
  <c r="Z36" i="4"/>
  <c r="X37" i="4"/>
  <c r="Z44" i="4"/>
  <c r="X45" i="4"/>
  <c r="V50" i="4"/>
  <c r="Z52" i="4"/>
  <c r="X53" i="4"/>
  <c r="V54" i="4"/>
  <c r="Y56" i="4"/>
  <c r="X65" i="4"/>
  <c r="V67" i="4"/>
  <c r="V71" i="4"/>
  <c r="V75" i="4"/>
  <c r="X78" i="4"/>
  <c r="V12" i="4"/>
  <c r="V20" i="4"/>
  <c r="X23" i="4"/>
  <c r="V24" i="4"/>
  <c r="Z26" i="4"/>
  <c r="V28" i="4"/>
  <c r="AA29" i="4"/>
  <c r="Z30" i="4"/>
  <c r="X31" i="4"/>
  <c r="Z33" i="4"/>
  <c r="Y34" i="4"/>
  <c r="Y38" i="4"/>
  <c r="AA41" i="4"/>
  <c r="Y42" i="4"/>
  <c r="Y19" i="4"/>
  <c r="X35" i="4"/>
  <c r="V36" i="4"/>
  <c r="Z46" i="4"/>
  <c r="X47" i="4"/>
  <c r="Z58" i="4"/>
  <c r="Z62" i="4"/>
  <c r="Z66" i="4"/>
  <c r="X71" i="4"/>
  <c r="V72" i="4"/>
  <c r="Z74" i="4"/>
  <c r="V76" i="4"/>
  <c r="Z78" i="4"/>
  <c r="Z48" i="4"/>
  <c r="V61" i="4"/>
  <c r="AA37" i="4"/>
  <c r="Y64" i="4"/>
  <c r="AA78" i="4"/>
  <c r="X7" i="4"/>
  <c r="V8" i="4"/>
  <c r="Z13" i="4"/>
  <c r="X14" i="4"/>
  <c r="V15" i="4"/>
  <c r="X17" i="4"/>
  <c r="AA19" i="4"/>
  <c r="AA23" i="4"/>
  <c r="Y24" i="4"/>
  <c r="Y28" i="4"/>
  <c r="V33" i="4"/>
  <c r="Z34" i="4"/>
  <c r="Z38" i="4"/>
  <c r="X39" i="4"/>
  <c r="Z42" i="4"/>
  <c r="AA64" i="4"/>
  <c r="AA71" i="4"/>
  <c r="AA75" i="4"/>
  <c r="Z75" i="4"/>
  <c r="X19" i="4"/>
  <c r="X36" i="4"/>
  <c r="V37" i="4"/>
  <c r="Z50" i="4"/>
  <c r="X51" i="4"/>
  <c r="V52" i="4"/>
  <c r="Z54" i="4"/>
  <c r="Z61" i="4"/>
  <c r="X62" i="4"/>
  <c r="X69" i="4"/>
  <c r="V70" i="4"/>
  <c r="Z7" i="4"/>
  <c r="X8" i="4"/>
  <c r="AA10" i="4"/>
  <c r="X11" i="4"/>
  <c r="Z14" i="4"/>
  <c r="X15" i="4"/>
  <c r="AA17" i="4"/>
  <c r="Y18" i="4"/>
  <c r="X40" i="4"/>
  <c r="Z43" i="4"/>
  <c r="X44" i="4"/>
  <c r="AA11" i="4"/>
  <c r="V13" i="4"/>
  <c r="X16" i="4"/>
  <c r="Y22" i="4"/>
  <c r="V38" i="4"/>
  <c r="Z40" i="4"/>
  <c r="X41" i="4"/>
  <c r="V42" i="4"/>
  <c r="AA47" i="4"/>
  <c r="Y48" i="4"/>
  <c r="AA55" i="4"/>
  <c r="X67" i="4"/>
  <c r="V68" i="4"/>
  <c r="AA69" i="4"/>
  <c r="Y70" i="4"/>
  <c r="AA77" i="4"/>
  <c r="Y78" i="4"/>
  <c r="X5" i="4"/>
  <c r="V6" i="4"/>
  <c r="Y8" i="4"/>
  <c r="Z11" i="4"/>
  <c r="Y14" i="4"/>
  <c r="Z17" i="4"/>
  <c r="Z19" i="4"/>
  <c r="Y26" i="4"/>
  <c r="Y30" i="4"/>
  <c r="Z60" i="4"/>
  <c r="X61" i="4"/>
  <c r="V62" i="4"/>
  <c r="Z64" i="4"/>
  <c r="Z5" i="4"/>
  <c r="Z8" i="4"/>
  <c r="Y9" i="4"/>
  <c r="Y12" i="4"/>
  <c r="AA14" i="4"/>
  <c r="Y15" i="4"/>
  <c r="Y20" i="4"/>
  <c r="Y23" i="4"/>
  <c r="AA26" i="4"/>
  <c r="V39" i="4"/>
  <c r="V56" i="4"/>
  <c r="Z57" i="4"/>
  <c r="X58" i="4"/>
  <c r="V59" i="4"/>
  <c r="V78" i="4"/>
  <c r="V7" i="4"/>
  <c r="AA15" i="4"/>
  <c r="AA18" i="4"/>
  <c r="V19" i="4"/>
  <c r="Y21" i="4"/>
  <c r="AA27" i="4"/>
  <c r="X49" i="4"/>
  <c r="X74" i="4"/>
  <c r="Y7" i="4"/>
  <c r="Y10" i="4"/>
  <c r="Y13" i="4"/>
  <c r="AA21" i="4"/>
  <c r="X22" i="4"/>
  <c r="X43" i="4"/>
  <c r="V44" i="4"/>
  <c r="AA45" i="4"/>
  <c r="Y46" i="4"/>
  <c r="AA52" i="4"/>
  <c r="V65" i="4"/>
  <c r="Y67" i="4"/>
  <c r="Z70" i="4"/>
  <c r="Y33" i="4"/>
  <c r="V34" i="4"/>
  <c r="Y36" i="4"/>
  <c r="Y39" i="4"/>
  <c r="Z41" i="4"/>
  <c r="Y44" i="4"/>
  <c r="V45" i="4"/>
  <c r="AA46" i="4"/>
  <c r="V48" i="4"/>
  <c r="AA49" i="4"/>
  <c r="X59" i="4"/>
  <c r="V60" i="4"/>
  <c r="AA61" i="4"/>
  <c r="V63" i="4"/>
  <c r="X63" i="4"/>
  <c r="Z65" i="4"/>
  <c r="X66" i="4"/>
  <c r="Z68" i="4"/>
  <c r="Y75" i="4"/>
  <c r="X76" i="4"/>
  <c r="X57" i="4"/>
  <c r="V58" i="4"/>
  <c r="AA59" i="4"/>
  <c r="Y60" i="4"/>
  <c r="V29" i="4"/>
  <c r="Z31" i="4"/>
  <c r="X32" i="4"/>
  <c r="X38" i="4"/>
  <c r="V41" i="4"/>
  <c r="X46" i="4"/>
  <c r="AA51" i="4"/>
  <c r="Y52" i="4"/>
  <c r="V53" i="4"/>
  <c r="Z76" i="4"/>
  <c r="Y5" i="4"/>
  <c r="X20" i="4"/>
  <c r="V9" i="4"/>
  <c r="Z10" i="4"/>
  <c r="Y6" i="4"/>
  <c r="AA8" i="4"/>
  <c r="V32" i="4"/>
  <c r="Z56" i="4"/>
  <c r="Y62" i="4"/>
  <c r="V5" i="4"/>
  <c r="AA6" i="4"/>
  <c r="AA33" i="4"/>
  <c r="AA35" i="4"/>
  <c r="AA48" i="4"/>
  <c r="AA56" i="4"/>
  <c r="V74" i="4"/>
  <c r="Z6" i="4"/>
  <c r="X12" i="4"/>
  <c r="AA13" i="4"/>
  <c r="Z15" i="4"/>
  <c r="V16" i="4"/>
  <c r="Y17" i="4"/>
  <c r="AA20" i="4"/>
  <c r="V22" i="4"/>
  <c r="Z23" i="4"/>
  <c r="AA25" i="4"/>
  <c r="X30" i="4"/>
  <c r="AA31" i="4"/>
  <c r="Y32" i="4"/>
  <c r="X34" i="4"/>
  <c r="Y40" i="4"/>
  <c r="X42" i="4"/>
  <c r="AA43" i="4"/>
  <c r="Z45" i="4"/>
  <c r="V46" i="4"/>
  <c r="AA50" i="4"/>
  <c r="X54" i="4"/>
  <c r="Z55" i="4"/>
  <c r="AA62" i="4"/>
  <c r="AA65" i="4"/>
  <c r="V66" i="4"/>
  <c r="AA68" i="4"/>
  <c r="X70" i="4"/>
  <c r="Z71" i="4"/>
  <c r="Y71" i="4"/>
  <c r="AA73" i="4"/>
  <c r="Z73" i="4"/>
  <c r="AA36" i="4"/>
  <c r="AA38" i="4"/>
  <c r="AA58" i="4"/>
  <c r="V11" i="4"/>
  <c r="AA32" i="4"/>
  <c r="AA40" i="4"/>
  <c r="X48" i="4"/>
  <c r="X72" i="4"/>
  <c r="AA30" i="4"/>
  <c r="AA34" i="4"/>
  <c r="AA42" i="4"/>
  <c r="AA54" i="4"/>
  <c r="AA74" i="4"/>
  <c r="X6" i="4"/>
  <c r="AA7" i="4"/>
  <c r="Z9" i="4"/>
  <c r="V10" i="4"/>
  <c r="Y11" i="4"/>
  <c r="AA16" i="4"/>
  <c r="V17" i="4"/>
  <c r="Z18" i="4"/>
  <c r="Z21" i="4"/>
  <c r="AA22" i="4"/>
  <c r="Z22" i="4"/>
  <c r="AA24" i="4"/>
  <c r="Y25" i="4"/>
  <c r="X27" i="4"/>
  <c r="AA28" i="4"/>
  <c r="X29" i="4"/>
  <c r="Y31" i="4"/>
  <c r="Z35" i="4"/>
  <c r="Z39" i="4"/>
  <c r="V40" i="4"/>
  <c r="Y41" i="4"/>
  <c r="AA44" i="4"/>
  <c r="Y50" i="4"/>
  <c r="X52" i="4"/>
  <c r="Z53" i="4"/>
  <c r="Y59" i="4"/>
  <c r="AA60" i="4"/>
  <c r="AA63" i="4"/>
  <c r="V64" i="4"/>
  <c r="AA66" i="4"/>
  <c r="X68" i="4"/>
  <c r="Z69" i="4"/>
  <c r="Z72" i="4"/>
  <c r="Z77" i="4"/>
  <c r="Y77" i="4"/>
  <c r="Y29" i="4"/>
  <c r="Y47" i="4"/>
  <c r="Y61" i="4"/>
  <c r="X26" i="4"/>
  <c r="Y35" i="4"/>
  <c r="Y51" i="4"/>
  <c r="Y57" i="4"/>
  <c r="X24" i="4"/>
  <c r="Y27" i="4"/>
  <c r="Y37" i="4"/>
  <c r="Y63" i="4"/>
  <c r="Y43" i="4"/>
  <c r="Y65" i="4"/>
  <c r="Y72" i="4"/>
  <c r="X73" i="4"/>
  <c r="Y74" i="4"/>
  <c r="X75" i="4"/>
  <c r="X77" i="4"/>
  <c r="Y76" i="4"/>
  <c r="M23" i="2" l="1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63" i="2"/>
  <c r="AB52" i="4" s="1"/>
  <c r="H63" i="2"/>
  <c r="W52" i="4" s="1"/>
  <c r="F63" i="2"/>
  <c r="U52" i="4" s="1"/>
  <c r="E63" i="2"/>
  <c r="T52" i="4" s="1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77" i="2"/>
  <c r="AB45" i="4" s="1"/>
  <c r="H77" i="2"/>
  <c r="W45" i="4" s="1"/>
  <c r="F77" i="2"/>
  <c r="U45" i="4" s="1"/>
  <c r="E77" i="2"/>
  <c r="T45" i="4" s="1"/>
  <c r="M76" i="2"/>
  <c r="AB44" i="4" s="1"/>
  <c r="H76" i="2"/>
  <c r="W44" i="4" s="1"/>
  <c r="F76" i="2"/>
  <c r="U44" i="4" s="1"/>
  <c r="E76" i="2"/>
  <c r="T44" i="4" s="1"/>
  <c r="M75" i="2"/>
  <c r="AB46" i="4" s="1"/>
  <c r="H75" i="2"/>
  <c r="W46" i="4" s="1"/>
  <c r="F75" i="2"/>
  <c r="U46" i="4" s="1"/>
  <c r="E75" i="2"/>
  <c r="T46" i="4" s="1"/>
  <c r="M74" i="2"/>
  <c r="AB63" i="4" s="1"/>
  <c r="H74" i="2"/>
  <c r="W63" i="4" s="1"/>
  <c r="F74" i="2"/>
  <c r="U63" i="4" s="1"/>
  <c r="E74" i="2"/>
  <c r="T63" i="4" s="1"/>
  <c r="M73" i="2"/>
  <c r="AB40" i="4" s="1"/>
  <c r="H73" i="2"/>
  <c r="W40" i="4" s="1"/>
  <c r="F73" i="2"/>
  <c r="U40" i="4" s="1"/>
  <c r="E73" i="2"/>
  <c r="T40" i="4" s="1"/>
  <c r="M72" i="2"/>
  <c r="AB39" i="4" s="1"/>
  <c r="H72" i="2"/>
  <c r="W39" i="4" s="1"/>
  <c r="F72" i="2"/>
  <c r="U39" i="4" s="1"/>
  <c r="E72" i="2"/>
  <c r="T39" i="4" s="1"/>
  <c r="M71" i="2"/>
  <c r="AB15" i="4" s="1"/>
  <c r="H71" i="2"/>
  <c r="W15" i="4" s="1"/>
  <c r="F71" i="2"/>
  <c r="U15" i="4" s="1"/>
  <c r="E71" i="2"/>
  <c r="T15" i="4" s="1"/>
  <c r="M70" i="2"/>
  <c r="AB14" i="4" s="1"/>
  <c r="H70" i="2"/>
  <c r="W14" i="4" s="1"/>
  <c r="F70" i="2"/>
  <c r="U14" i="4" s="1"/>
  <c r="E70" i="2"/>
  <c r="T14" i="4" s="1"/>
  <c r="M69" i="2"/>
  <c r="AB13" i="4" s="1"/>
  <c r="H69" i="2"/>
  <c r="W13" i="4" s="1"/>
  <c r="F69" i="2"/>
  <c r="U13" i="4" s="1"/>
  <c r="E69" i="2"/>
  <c r="T13" i="4" s="1"/>
  <c r="M68" i="2"/>
  <c r="AB12" i="4" s="1"/>
  <c r="H68" i="2"/>
  <c r="W12" i="4" s="1"/>
  <c r="F68" i="2"/>
  <c r="U12" i="4" s="1"/>
  <c r="E68" i="2"/>
  <c r="T12" i="4" s="1"/>
  <c r="M67" i="2"/>
  <c r="AB21" i="4" s="1"/>
  <c r="H67" i="2"/>
  <c r="W21" i="4" s="1"/>
  <c r="F67" i="2"/>
  <c r="U21" i="4" s="1"/>
  <c r="E67" i="2"/>
  <c r="T21" i="4" s="1"/>
  <c r="M66" i="2"/>
  <c r="AB62" i="4" s="1"/>
  <c r="H66" i="2"/>
  <c r="W62" i="4" s="1"/>
  <c r="F66" i="2"/>
  <c r="U62" i="4" s="1"/>
  <c r="E66" i="2"/>
  <c r="T62" i="4" s="1"/>
  <c r="M65" i="2"/>
  <c r="AB78" i="4" s="1"/>
  <c r="H65" i="2"/>
  <c r="W78" i="4" s="1"/>
  <c r="F65" i="2"/>
  <c r="U78" i="4" s="1"/>
  <c r="E65" i="2"/>
  <c r="T78" i="4" s="1"/>
  <c r="M64" i="2"/>
  <c r="H64" i="2"/>
  <c r="W53" i="4" s="1"/>
  <c r="F64" i="2"/>
  <c r="E64" i="2"/>
  <c r="T53" i="4" s="1"/>
  <c r="AC12" i="4" l="1"/>
  <c r="AC39" i="4"/>
  <c r="AC44" i="4"/>
  <c r="AC62" i="4"/>
  <c r="AC14" i="4"/>
  <c r="AC63" i="4"/>
  <c r="AC78" i="4"/>
  <c r="AC21" i="4"/>
  <c r="AC13" i="4"/>
  <c r="AC15" i="4"/>
  <c r="AC40" i="4"/>
  <c r="AC46" i="4"/>
  <c r="AC45" i="4"/>
  <c r="AC52" i="4"/>
  <c r="U53" i="4"/>
  <c r="U74" i="4"/>
  <c r="U7" i="4"/>
  <c r="U61" i="4"/>
  <c r="U25" i="4"/>
  <c r="U76" i="4"/>
  <c r="U77" i="4"/>
  <c r="U37" i="4"/>
  <c r="U51" i="4"/>
  <c r="U49" i="4"/>
  <c r="U31" i="4"/>
  <c r="U35" i="4"/>
  <c r="U33" i="4"/>
  <c r="U41" i="4"/>
  <c r="U42" i="4"/>
  <c r="U64" i="4"/>
  <c r="U54" i="4"/>
  <c r="U58" i="4"/>
  <c r="U59" i="4"/>
  <c r="U60" i="4"/>
  <c r="U27" i="4"/>
  <c r="U57" i="4"/>
  <c r="U9" i="4"/>
  <c r="U10" i="4"/>
  <c r="U67" i="4"/>
  <c r="U18" i="4"/>
  <c r="U19" i="4"/>
  <c r="U68" i="4"/>
  <c r="U69" i="4"/>
  <c r="U71" i="4"/>
  <c r="W74" i="4"/>
  <c r="W7" i="4"/>
  <c r="W61" i="4"/>
  <c r="W25" i="4"/>
  <c r="W76" i="4"/>
  <c r="W77" i="4"/>
  <c r="W37" i="4"/>
  <c r="W51" i="4"/>
  <c r="W49" i="4"/>
  <c r="W31" i="4"/>
  <c r="W35" i="4"/>
  <c r="W33" i="4"/>
  <c r="W41" i="4"/>
  <c r="W42" i="4"/>
  <c r="W64" i="4"/>
  <c r="W54" i="4"/>
  <c r="W58" i="4"/>
  <c r="W59" i="4"/>
  <c r="W60" i="4"/>
  <c r="W27" i="4"/>
  <c r="W57" i="4"/>
  <c r="W9" i="4"/>
  <c r="W10" i="4"/>
  <c r="W67" i="4"/>
  <c r="W18" i="4"/>
  <c r="W19" i="4"/>
  <c r="W68" i="4"/>
  <c r="W69" i="4"/>
  <c r="W71" i="4"/>
  <c r="AB53" i="4"/>
  <c r="AB74" i="4"/>
  <c r="AB7" i="4"/>
  <c r="AB61" i="4"/>
  <c r="AB25" i="4"/>
  <c r="AB76" i="4"/>
  <c r="AB77" i="4"/>
  <c r="AB37" i="4"/>
  <c r="AB51" i="4"/>
  <c r="AB49" i="4"/>
  <c r="AB31" i="4"/>
  <c r="AB35" i="4"/>
  <c r="AB33" i="4"/>
  <c r="AB41" i="4"/>
  <c r="AB42" i="4"/>
  <c r="AB64" i="4"/>
  <c r="AB54" i="4"/>
  <c r="AB58" i="4"/>
  <c r="AB59" i="4"/>
  <c r="AB60" i="4"/>
  <c r="AB27" i="4"/>
  <c r="AB57" i="4"/>
  <c r="AB9" i="4"/>
  <c r="AB10" i="4"/>
  <c r="AB67" i="4"/>
  <c r="AB18" i="4"/>
  <c r="AB19" i="4"/>
  <c r="AB68" i="4"/>
  <c r="AB69" i="4"/>
  <c r="AB71" i="4"/>
  <c r="T75" i="4"/>
  <c r="T6" i="4"/>
  <c r="T8" i="4"/>
  <c r="T23" i="4"/>
  <c r="T26" i="4"/>
  <c r="T30" i="4"/>
  <c r="T36" i="4"/>
  <c r="T47" i="4"/>
  <c r="T48" i="4"/>
  <c r="T32" i="4"/>
  <c r="T34" i="4"/>
  <c r="T38" i="4"/>
  <c r="T43" i="4"/>
  <c r="T50" i="4"/>
  <c r="T55" i="4"/>
  <c r="T56" i="4"/>
  <c r="T65" i="4"/>
  <c r="T72" i="4"/>
  <c r="T73" i="4"/>
  <c r="T29" i="4"/>
  <c r="T5" i="4"/>
  <c r="T11" i="4"/>
  <c r="T66" i="4"/>
  <c r="T17" i="4"/>
  <c r="T20" i="4"/>
  <c r="T22" i="4"/>
  <c r="T24" i="4"/>
  <c r="T70" i="4"/>
  <c r="T28" i="4"/>
  <c r="U75" i="4"/>
  <c r="U6" i="4"/>
  <c r="U8" i="4"/>
  <c r="U23" i="4"/>
  <c r="U26" i="4"/>
  <c r="U30" i="4"/>
  <c r="U36" i="4"/>
  <c r="U47" i="4"/>
  <c r="U48" i="4"/>
  <c r="U32" i="4"/>
  <c r="U34" i="4"/>
  <c r="U38" i="4"/>
  <c r="U43" i="4"/>
  <c r="U50" i="4"/>
  <c r="U55" i="4"/>
  <c r="U56" i="4"/>
  <c r="U65" i="4"/>
  <c r="U72" i="4"/>
  <c r="U73" i="4"/>
  <c r="U29" i="4"/>
  <c r="U5" i="4"/>
  <c r="U11" i="4"/>
  <c r="U66" i="4"/>
  <c r="U17" i="4"/>
  <c r="U20" i="4"/>
  <c r="U22" i="4"/>
  <c r="U24" i="4"/>
  <c r="U70" i="4"/>
  <c r="U28" i="4"/>
  <c r="W75" i="4"/>
  <c r="W6" i="4"/>
  <c r="W8" i="4"/>
  <c r="W23" i="4"/>
  <c r="W26" i="4"/>
  <c r="W30" i="4"/>
  <c r="W36" i="4"/>
  <c r="W47" i="4"/>
  <c r="W48" i="4"/>
  <c r="W32" i="4"/>
  <c r="W34" i="4"/>
  <c r="W38" i="4"/>
  <c r="W43" i="4"/>
  <c r="W50" i="4"/>
  <c r="W55" i="4"/>
  <c r="W56" i="4"/>
  <c r="W65" i="4"/>
  <c r="W72" i="4"/>
  <c r="W73" i="4"/>
  <c r="W29" i="4"/>
  <c r="W5" i="4"/>
  <c r="W11" i="4"/>
  <c r="W66" i="4"/>
  <c r="W17" i="4"/>
  <c r="W20" i="4"/>
  <c r="W22" i="4"/>
  <c r="W24" i="4"/>
  <c r="W70" i="4"/>
  <c r="W28" i="4"/>
  <c r="AB75" i="4"/>
  <c r="AB6" i="4"/>
  <c r="AB8" i="4"/>
  <c r="AB23" i="4"/>
  <c r="AB26" i="4"/>
  <c r="AB30" i="4"/>
  <c r="AB36" i="4"/>
  <c r="AB47" i="4"/>
  <c r="AB48" i="4"/>
  <c r="AB32" i="4"/>
  <c r="AB34" i="4"/>
  <c r="AB38" i="4"/>
  <c r="AB43" i="4"/>
  <c r="AB50" i="4"/>
  <c r="AB55" i="4"/>
  <c r="AB56" i="4"/>
  <c r="AB65" i="4"/>
  <c r="AB72" i="4"/>
  <c r="AB73" i="4"/>
  <c r="AB29" i="4"/>
  <c r="AB5" i="4"/>
  <c r="AB11" i="4"/>
  <c r="AB66" i="4"/>
  <c r="AB17" i="4"/>
  <c r="AB20" i="4"/>
  <c r="AB22" i="4"/>
  <c r="AB24" i="4"/>
  <c r="AB70" i="4"/>
  <c r="AB28" i="4"/>
  <c r="AC53" i="4"/>
  <c r="T74" i="4"/>
  <c r="T7" i="4"/>
  <c r="T61" i="4"/>
  <c r="T25" i="4"/>
  <c r="T76" i="4"/>
  <c r="T77" i="4"/>
  <c r="T37" i="4"/>
  <c r="T51" i="4"/>
  <c r="AC51" i="4" s="1"/>
  <c r="T49" i="4"/>
  <c r="T31" i="4"/>
  <c r="T35" i="4"/>
  <c r="T33" i="4"/>
  <c r="T41" i="4"/>
  <c r="T42" i="4"/>
  <c r="T64" i="4"/>
  <c r="T54" i="4"/>
  <c r="AC54" i="4" s="1"/>
  <c r="T58" i="4"/>
  <c r="T59" i="4"/>
  <c r="T60" i="4"/>
  <c r="T27" i="4"/>
  <c r="T57" i="4"/>
  <c r="T9" i="4"/>
  <c r="T10" i="4"/>
  <c r="T67" i="4"/>
  <c r="AC67" i="4" s="1"/>
  <c r="T18" i="4"/>
  <c r="T19" i="4"/>
  <c r="T68" i="4"/>
  <c r="T69" i="4"/>
  <c r="T71" i="4"/>
  <c r="M3" i="2"/>
  <c r="H3" i="2"/>
  <c r="F3" i="2"/>
  <c r="E3" i="2"/>
  <c r="AC19" i="4" l="1"/>
  <c r="AC59" i="4"/>
  <c r="AC31" i="4"/>
  <c r="AC7" i="4"/>
  <c r="AC10" i="4"/>
  <c r="AC64" i="4"/>
  <c r="AC37" i="4"/>
  <c r="AC71" i="4"/>
  <c r="AC57" i="4"/>
  <c r="AC41" i="4"/>
  <c r="AC76" i="4"/>
  <c r="AC9" i="4"/>
  <c r="AC42" i="4"/>
  <c r="AC77" i="4"/>
  <c r="AC18" i="4"/>
  <c r="AC58" i="4"/>
  <c r="AC49" i="4"/>
  <c r="AC74" i="4"/>
  <c r="AC34" i="4"/>
  <c r="AC8" i="4"/>
  <c r="AC68" i="4"/>
  <c r="AC60" i="4"/>
  <c r="AC35" i="4"/>
  <c r="AC61" i="4"/>
  <c r="AC69" i="4"/>
  <c r="AC27" i="4"/>
  <c r="AC33" i="4"/>
  <c r="AC25" i="4"/>
  <c r="U16" i="4"/>
  <c r="W16" i="4"/>
  <c r="AC24" i="4"/>
  <c r="AC66" i="4"/>
  <c r="AC73" i="4"/>
  <c r="AC55" i="4"/>
  <c r="AC36" i="4"/>
  <c r="AC22" i="4"/>
  <c r="AC11" i="4"/>
  <c r="AC72" i="4"/>
  <c r="AC50" i="4"/>
  <c r="AC32" i="4"/>
  <c r="AC30" i="4"/>
  <c r="AC6" i="4"/>
  <c r="AC28" i="4"/>
  <c r="AC20" i="4"/>
  <c r="AC5" i="4"/>
  <c r="AC65" i="4"/>
  <c r="AC43" i="4"/>
  <c r="AC48" i="4"/>
  <c r="AC26" i="4"/>
  <c r="AC75" i="4"/>
  <c r="AB16" i="4"/>
  <c r="T16" i="4"/>
  <c r="AC70" i="4"/>
  <c r="AC17" i="4"/>
  <c r="AC29" i="4"/>
  <c r="AC56" i="4"/>
  <c r="AC38" i="4"/>
  <c r="AC47" i="4"/>
  <c r="AC23" i="4"/>
  <c r="AC16" i="4" l="1"/>
  <c r="B2" i="6"/>
  <c r="B3" i="6"/>
  <c r="B1" i="6"/>
  <c r="M78" i="2" l="1"/>
  <c r="L78" i="2"/>
  <c r="K78" i="2"/>
  <c r="J78" i="2"/>
  <c r="I78" i="2"/>
  <c r="H78" i="2"/>
  <c r="G78" i="2"/>
  <c r="F78" i="2"/>
  <c r="E78" i="2"/>
  <c r="S79" i="4" l="1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C79" i="4"/>
  <c r="B79" i="4"/>
  <c r="AB4" i="4"/>
  <c r="AA4" i="4"/>
  <c r="Z4" i="4"/>
  <c r="Y4" i="4"/>
  <c r="X4" i="4"/>
  <c r="W4" i="4"/>
  <c r="V4" i="4"/>
  <c r="U4" i="4"/>
  <c r="T4" i="4"/>
  <c r="AC4" i="4" l="1"/>
  <c r="V79" i="4"/>
  <c r="Z79" i="4"/>
  <c r="W79" i="4"/>
  <c r="AA79" i="4"/>
  <c r="T79" i="4"/>
  <c r="X79" i="4"/>
  <c r="AB79" i="4"/>
  <c r="U79" i="4"/>
  <c r="Y79" i="4"/>
</calcChain>
</file>

<file path=xl/sharedStrings.xml><?xml version="1.0" encoding="utf-8"?>
<sst xmlns="http://schemas.openxmlformats.org/spreadsheetml/2006/main" count="825" uniqueCount="221">
  <si>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</si>
  <si>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</si>
  <si>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</si>
  <si>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</si>
  <si>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</si>
  <si>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</si>
  <si>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</si>
  <si>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</si>
  <si>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</si>
  <si>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</si>
  <si>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</si>
  <si>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</si>
  <si>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</si>
  <si>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</si>
  <si>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</si>
  <si>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</si>
  <si>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</si>
  <si>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</si>
  <si>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</si>
  <si>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</si>
  <si>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</si>
  <si>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Product Name</t>
  </si>
  <si>
    <t>Master Name</t>
  </si>
  <si>
    <t>Combi Name</t>
  </si>
  <si>
    <t>Row Labels</t>
  </si>
  <si>
    <t>Company Name:-BAYER</t>
  </si>
  <si>
    <t>Opening Balance Quantity</t>
  </si>
  <si>
    <t>Opening Balance Rate</t>
  </si>
  <si>
    <t>Opening Balance Value</t>
  </si>
  <si>
    <t>Inwards Quantity</t>
  </si>
  <si>
    <t>Inwards Rate</t>
  </si>
  <si>
    <t>Inwards Value</t>
  </si>
  <si>
    <t>Outwards Quantity</t>
  </si>
  <si>
    <t>Outwards Rate</t>
  </si>
  <si>
    <t>Outwards Value</t>
  </si>
  <si>
    <t>Closing Balance Quantity</t>
  </si>
  <si>
    <t>Closing Balance Rate</t>
  </si>
  <si>
    <t>Closing Balance Value</t>
  </si>
  <si>
    <t>Sum of Opening Balance Quantity</t>
  </si>
  <si>
    <t>Sum of Inwards Quantity</t>
  </si>
  <si>
    <t>Sum of Outwards Quantity</t>
  </si>
  <si>
    <t>Sum of Closing Balance Quantity</t>
  </si>
  <si>
    <t>DISTRIBUTOR PRODUCTWISE</t>
  </si>
  <si>
    <t>PRODUCT</t>
  </si>
  <si>
    <t>Stock Summary</t>
  </si>
  <si>
    <t/>
  </si>
  <si>
    <t>Particulars</t>
  </si>
  <si>
    <t>Opening Balance</t>
  </si>
  <si>
    <t>Inwards</t>
  </si>
  <si>
    <t>Outwards</t>
  </si>
  <si>
    <t>Closing Balance</t>
  </si>
  <si>
    <t>Quantity</t>
  </si>
  <si>
    <t>Rate</t>
  </si>
  <si>
    <t>Value</t>
  </si>
  <si>
    <t>OUTPUT IN : PIC,DETAILS AS : Column,CONSIDER : Voucher Date,INCLUDE VALIDATION : False</t>
  </si>
  <si>
    <t>SAPCODE</t>
  </si>
  <si>
    <t>ADMIRE (T) WG70 150X30GR BOT IN</t>
  </si>
  <si>
    <t>M/S R.N. ENTERPRISES</t>
  </si>
  <si>
    <t>PNB ROAD RAILWAYGANJ,</t>
  </si>
  <si>
    <t>HARDOI.</t>
  </si>
  <si>
    <t>VAT TIN. 09153805048</t>
  </si>
  <si>
    <t>MOBILE NO. +919415562854</t>
  </si>
  <si>
    <t>BAYER PRODUCT</t>
  </si>
  <si>
    <t>1-Apr-2020 to 31-Dec-2020</t>
  </si>
  <si>
    <t>ADMIRE 150X30GM</t>
  </si>
  <si>
    <t>ALANTIS 15X160GM</t>
  </si>
  <si>
    <t>ALANTO 50X100ML</t>
  </si>
  <si>
    <t>AMBITION 10X1LTR</t>
  </si>
  <si>
    <t>AMBITION 20X500ML</t>
  </si>
  <si>
    <t>AMBITION 40X250ML</t>
  </si>
  <si>
    <t>AMBITION 50X100ML</t>
  </si>
  <si>
    <t>ANTRACOL 10X1KG</t>
  </si>
  <si>
    <t>ANTRACOL 20X500GM</t>
  </si>
  <si>
    <t>ANTRACOL 40X250GM</t>
  </si>
  <si>
    <t>BELT EXPERT 50X100ML</t>
  </si>
  <si>
    <t>BERDERA WG50 (4X1KGS)</t>
  </si>
  <si>
    <t>COUNCIL ACTIV 12X (5X90GM)</t>
  </si>
  <si>
    <t>COUNCIL ACTIV 8X (10X45GM)</t>
  </si>
  <si>
    <t>DECIS 10X1LTR</t>
  </si>
  <si>
    <t>DECIS 20X500ML</t>
  </si>
  <si>
    <t>DECIS 40X250ML</t>
  </si>
  <si>
    <t>EMESTO PRIME FS240 10X1LTR</t>
  </si>
  <si>
    <t>EMESTO PRIME FS240 40X250ML</t>
  </si>
  <si>
    <t>EMESTO PRIME FS240 50X100ML</t>
  </si>
  <si>
    <t>FAME 20X10ML</t>
  </si>
  <si>
    <t>FOLICUR 10X1LTR</t>
  </si>
  <si>
    <t>FOLICUR 20X500ML</t>
  </si>
  <si>
    <t>FOLICUR 40X250ML</t>
  </si>
  <si>
    <t>FOOST 20X250GM</t>
  </si>
  <si>
    <t>FOOST 24X500GM</t>
  </si>
  <si>
    <t>GAUCHO 100X50ML</t>
  </si>
  <si>
    <t>GAUCHO 2X5LTR</t>
  </si>
  <si>
    <t>GAUCHO 50X100ML</t>
  </si>
  <si>
    <t>GAUCHO FS600 2X(5X1LTR)</t>
  </si>
  <si>
    <t>GLAMORE 10X100GM</t>
  </si>
  <si>
    <t>GLAMORE 4X(10X50GM)</t>
  </si>
  <si>
    <t>INFINITO SC687 20X500ML</t>
  </si>
  <si>
    <t>LARVIN WP75 20X250GM</t>
  </si>
  <si>
    <t>LAUDIS 10X57.50ML</t>
  </si>
  <si>
    <t>LAUDIS 3X230ML</t>
  </si>
  <si>
    <t>LAUDIS 8X115ML</t>
  </si>
  <si>
    <t>LESENTA 100X40GM</t>
  </si>
  <si>
    <t>LESENTA 20X250GM</t>
  </si>
  <si>
    <t>LESENTA 50X100GM</t>
  </si>
  <si>
    <t>LUCIFER 25X160GM</t>
  </si>
  <si>
    <t>MONCEREN 10X1LTR</t>
  </si>
  <si>
    <t>MONCEREN 20X500ML</t>
  </si>
  <si>
    <t>MONCEREN 40X250ML</t>
  </si>
  <si>
    <t>NATIVO 10X1KG</t>
  </si>
  <si>
    <t>PLANOFIX 10X1LTR</t>
  </si>
  <si>
    <t>PLANOFIX 20X500ML</t>
  </si>
  <si>
    <t>PLANOFIX 40X250ML</t>
  </si>
  <si>
    <t>PLANOFIX 50X100ML</t>
  </si>
  <si>
    <t>RAXIL EASY FS60 100X50ML</t>
  </si>
  <si>
    <t>RAXIL EASY FS60 10X1LTR</t>
  </si>
  <si>
    <t>RAXIL EASY FS60 10X(20X13.4ML)</t>
  </si>
  <si>
    <t>RAXIL EASY FS60 50X100ML</t>
  </si>
  <si>
    <t>REGENT 4X5KG</t>
  </si>
  <si>
    <t>REGENT SC50 20X250ML</t>
  </si>
  <si>
    <t>REGENT SC50 50X100ML</t>
  </si>
  <si>
    <t>REGENT ULTRA 5X4KG</t>
  </si>
  <si>
    <t>SECTIN 10X1KGS</t>
  </si>
  <si>
    <t>SECTIN 20X600GM</t>
  </si>
  <si>
    <t>SENCOR 60X100GM</t>
  </si>
  <si>
    <t>SOLOMON 50X100ML</t>
  </si>
  <si>
    <t>SUNRICE 100X50GM</t>
  </si>
  <si>
    <t>WHIPSUPER 20X500ML</t>
  </si>
  <si>
    <t>WHIPSUPER 40X250ML</t>
  </si>
  <si>
    <t>WHIPSUPER 50X100ML</t>
  </si>
  <si>
    <t>BAYER SEEDS</t>
  </si>
  <si>
    <t>ARIZE 6129 GOLD 30X1KGS</t>
  </si>
  <si>
    <t>ARIZE 6444 GOLD 10X3KG BAG</t>
  </si>
  <si>
    <t>ARIZE 6633 LOCD 10X3KGS</t>
  </si>
  <si>
    <t>ARIZE 8433 LOC 10X3KG</t>
  </si>
  <si>
    <t>MILLET HYBRID 9001 20X1.5KG</t>
  </si>
  <si>
    <t>MILLET HYBRID 9450 20X1.5KG</t>
  </si>
  <si>
    <t>MUSTARD -5210 (30X1KG)</t>
  </si>
  <si>
    <t>MUSTARD KESARI GOLD 5111 60X500GM BAG</t>
  </si>
  <si>
    <t>MUSTARD SEEDS (5222)-30X1KG</t>
  </si>
  <si>
    <t>MUSTARD SEEDS (5222)-60X500GM</t>
  </si>
  <si>
    <t>BELT EXPERT SC480 50X100ML BOT IN</t>
  </si>
  <si>
    <t>FOOST WP50 24X500G BAG IN</t>
  </si>
  <si>
    <t>GAUCHO FS600 50X100ML BOT IN</t>
  </si>
  <si>
    <t>REGENT ULTRA GR0 6 5X4KG BAG IN</t>
  </si>
  <si>
    <t>ALANTO (T) SC240 50X100ML BOT IN</t>
  </si>
  <si>
    <t>ANTRACOL (T) WP70 10X1KG BAG IN</t>
  </si>
  <si>
    <t>ANTRACOL (T) WP70 40X250GR BAG IN</t>
  </si>
  <si>
    <t>ANTRACOL (T) WP70 20X500GR BAG IN</t>
  </si>
  <si>
    <t>ATLANTIS KL3 6 15X160GR BOT IN</t>
  </si>
  <si>
    <t>COUNCIL ACTIV WG30 8X(10X45GR) BOX IN</t>
  </si>
  <si>
    <t>COUNCIL ACTIV WG30 12X(5X90GR) BOX IN</t>
  </si>
  <si>
    <t>DECIS EC 28 10X1L BOT IN</t>
  </si>
  <si>
    <t>DECIS EC 28 40X250ML BOT IN</t>
  </si>
  <si>
    <t>DECIS EC 28 20X500ML BOT IN</t>
  </si>
  <si>
    <t>EMESTO PRIME FS240 40X250ML BOT IN</t>
  </si>
  <si>
    <t>FAME (T) SC480 10X(20X10ML) BOT IN</t>
  </si>
  <si>
    <t>FOLICUR (T) EC250 20X500ML BOT IN</t>
  </si>
  <si>
    <t>FOLICUR (T) EC250 10X1L BOT IN</t>
  </si>
  <si>
    <t>GAUCHO FS600 2X(5X1L) BOT IN</t>
  </si>
  <si>
    <t>GAUCHO FS600 2X5L BOT IN</t>
  </si>
  <si>
    <t>GAUCHO FS600 100X50ML BOT IN</t>
  </si>
  <si>
    <t>INFINITO SC687 5 20X500ML BOT IN</t>
  </si>
  <si>
    <t>LARVIN (T) WP75 20X250GR BAG IN</t>
  </si>
  <si>
    <t>LAUDIS SC630 8X115ML BOT IN</t>
  </si>
  <si>
    <t>LAUDIS SC630 3X230ML BOT IN</t>
  </si>
  <si>
    <t>LAUDIS SC630 10X57.5ML BOT IN</t>
  </si>
  <si>
    <t>LUCIFER (T) WP15 25X160GR BAG IN</t>
  </si>
  <si>
    <t>MONCEREN SC250 10X1L BOT IN</t>
  </si>
  <si>
    <t>MONCEREN SC250 40X250ML BOT IN</t>
  </si>
  <si>
    <t>MONCEREN SC250 20X500ML BOT IN</t>
  </si>
  <si>
    <t>PLANOFIX SL4 5 50X100ML BOT IN</t>
  </si>
  <si>
    <t>RAXIL EASY FS60 10X(20X13.4ML) BOT IN</t>
  </si>
  <si>
    <t>REGENT (T) SC50 50X100ML BOT IN</t>
  </si>
  <si>
    <t>REGENT (T) SC50 20X250ML BOT IN</t>
  </si>
  <si>
    <t>REGENT GR0 3 4X5KG BAG IN</t>
  </si>
  <si>
    <t>SECTIN WG60 10X1KG BAG IN</t>
  </si>
  <si>
    <t>SECTIN WG60 20X600GR BAG IN</t>
  </si>
  <si>
    <t>SENCOR WP70 60X100GR BAG IN</t>
  </si>
  <si>
    <t>SOLOMON OD300 50X100ML BOT IN</t>
  </si>
  <si>
    <t>SUNRICE WG15 100X50GR BOT IN</t>
  </si>
  <si>
    <t>WHIPSUPER (T) EC90 50X100ML BOT IN</t>
  </si>
  <si>
    <t>WHIPSUPER (T) EC90 40X250ML BOT IN</t>
  </si>
  <si>
    <t>RAXIL EASY FS60 10X1L BOT IN</t>
  </si>
  <si>
    <t>AMBITION 10X1L BOT IN</t>
  </si>
  <si>
    <t>AMBITION 20X500ML BOT IN</t>
  </si>
  <si>
    <t>AMBITION 40X250ML BOT IN</t>
  </si>
  <si>
    <t>AMBITION 50X100ML BOT IN</t>
  </si>
  <si>
    <t>EMESTO PRIME FS240 50X100ML BOT IN</t>
  </si>
  <si>
    <t>FOLICUR (T) EC250 40X250ML BOT IN</t>
  </si>
  <si>
    <t>FOOST WP50 20X250G BAG IN</t>
  </si>
  <si>
    <t>GLAMORE WG80 20X100GR BOT IN</t>
  </si>
  <si>
    <t>GLAMORE WG80 40X50GR BOT IN</t>
  </si>
  <si>
    <t>LESENTA WG80 100X40GR BAG IN</t>
  </si>
  <si>
    <t>LESENTA WG80 20X250GR BAG IN</t>
  </si>
  <si>
    <t>LESENTA WG80 50X100GR BAG IN</t>
  </si>
  <si>
    <t>NATIVO WG75 10X1KG BAG IN</t>
  </si>
  <si>
    <t>PLANOFIX SL45 10X1L BOT IN</t>
  </si>
  <si>
    <t>PLANOFIX SL4 5 20X500ML BOT IN</t>
  </si>
  <si>
    <t>PLANOFIX SL4 5 40X250ML BOT IN</t>
  </si>
  <si>
    <t>RAXIL EASY FS60 100X50ML BOT IN</t>
  </si>
  <si>
    <t>RAXIL EASY FS60 50X100ML BOT IN</t>
  </si>
  <si>
    <t>WHIPSUPER (T) EC90 20X500ML BOT IN</t>
  </si>
  <si>
    <t>BERDERA WG50 4X1KG BOT IN</t>
  </si>
  <si>
    <t>EMESTO PRIME FS240 10X1L BOT IN</t>
  </si>
  <si>
    <t>ARIZE 6129 GOLD LOC 30X1KG BAG IN</t>
  </si>
  <si>
    <t>ARIZE 6444 GOLD LOC 10X3KG BAG IN</t>
  </si>
  <si>
    <t>ARIZE AZ 6633 LOC 10X3KG BAG IN</t>
  </si>
  <si>
    <t>ARIZE AZ 8433 DT LOC 10X3KG BAG IN</t>
  </si>
  <si>
    <t>MILLET HYBRID 9001 20X1.5 BAG IN</t>
  </si>
  <si>
    <t>MILLET HYBRID 9450 20X1 5KG BAG IN</t>
  </si>
  <si>
    <t>MUSTARD PA 5210 (LOC) 30X1KG BAG IN</t>
  </si>
  <si>
    <t>MUSTARD KESARI 5111 60X500G BAG IN</t>
  </si>
  <si>
    <t>MUSTARD 5222 30X1KG BAG IN</t>
  </si>
  <si>
    <t>MUSTARD 5222 60X500G BAG IN</t>
  </si>
  <si>
    <t>Stock and Sales FOR THE PERIOD 01-Apr-2020 TO 31-Dec-2020</t>
  </si>
  <si>
    <t>DISTRIBUTOR:R N Enterprises,</t>
  </si>
  <si>
    <t>R N Enterprises</t>
  </si>
  <si>
    <t>GRANDTOTAL</t>
  </si>
  <si>
    <t>Generated on 1/12/2021 5:55:21 AM</t>
  </si>
  <si>
    <t>Zylem Report  01-Apr-2020 TO 31-Dec-2020</t>
  </si>
  <si>
    <t>Dealer Report -   01-Apr-2020 TO 31-Dec-2020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</si>
</sst>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##########.00"/>
    <numFmt numFmtId="165" formatCode="&quot;&quot;0&quot; pouch&quot;"/>
    <numFmt numFmtId="166" formatCode="&quot;&quot;0"/>
    <numFmt numFmtId="167" formatCode="&quot;&quot;0.00"/>
    <numFmt numFmtId="170" formatCode="&quot;&quot;0&quot; PCS.&quot;"/>
    <numFmt numFmtId="171" formatCode="&quot;&quot;0.00&quot; K.G&quot;"/>
    <numFmt numFmtId="172" formatCode="&quot;&quot;0.00&quot; LTR&quot;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i/>
      <sz val="9"/>
      <color theme="1"/>
      <name val="Arial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7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49" fontId="6" fillId="0" borderId="22" xfId="0" applyNumberFormat="1" applyFont="1" applyBorder="1" applyAlignment="1">
      <alignment horizontal="left" vertical="top"/>
    </xf>
    <xf numFmtId="49" fontId="6" fillId="0" borderId="23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167" fontId="12" fillId="0" borderId="0" xfId="0" applyNumberFormat="1" applyFont="1" applyAlignment="1">
      <alignment horizontal="right" vertical="top"/>
    </xf>
    <xf numFmtId="167" fontId="7" fillId="0" borderId="0" xfId="0" applyNumberFormat="1" applyFont="1" applyAlignment="1">
      <alignment horizontal="right" vertical="top"/>
    </xf>
    <xf numFmtId="166" fontId="12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166" fontId="12" fillId="0" borderId="24" xfId="0" applyNumberFormat="1" applyFont="1" applyBorder="1" applyAlignment="1">
      <alignment horizontal="right" vertical="top"/>
    </xf>
    <xf numFmtId="166" fontId="7" fillId="0" borderId="24" xfId="0" applyNumberFormat="1" applyFont="1" applyBorder="1" applyAlignment="1">
      <alignment horizontal="right" vertical="top"/>
    </xf>
    <xf numFmtId="0" fontId="14" fillId="0" borderId="0" xfId="0" applyFont="1" applyAlignment="1">
      <alignment vertical="top"/>
    </xf>
    <xf numFmtId="49" fontId="7" fillId="0" borderId="26" xfId="0" applyNumberFormat="1" applyFont="1" applyBorder="1" applyAlignment="1">
      <alignment horizontal="center" vertical="top"/>
    </xf>
    <xf numFmtId="49" fontId="12" fillId="0" borderId="26" xfId="0" applyNumberFormat="1" applyFont="1" applyBorder="1" applyAlignment="1">
      <alignment horizontal="center" vertical="top"/>
    </xf>
    <xf numFmtId="167" fontId="12" fillId="0" borderId="24" xfId="0" applyNumberFormat="1" applyFont="1" applyBorder="1" applyAlignment="1">
      <alignment horizontal="right" vertical="top"/>
    </xf>
    <xf numFmtId="167" fontId="7" fillId="0" borderId="24" xfId="0" applyNumberFormat="1" applyFont="1" applyBorder="1" applyAlignment="1">
      <alignment horizontal="right" vertical="top"/>
    </xf>
    <xf numFmtId="49" fontId="13" fillId="0" borderId="0" xfId="0" applyNumberFormat="1" applyFont="1" applyAlignment="1">
      <alignment vertical="top"/>
    </xf>
    <xf numFmtId="49" fontId="14" fillId="0" borderId="0" xfId="0" applyNumberFormat="1" applyFont="1" applyAlignment="1">
      <alignment vertical="top"/>
    </xf>
    <xf numFmtId="49" fontId="14" fillId="0" borderId="25" xfId="0" applyNumberFormat="1" applyFont="1" applyBorder="1" applyAlignment="1">
      <alignment vertical="top"/>
    </xf>
    <xf numFmtId="49" fontId="12" fillId="0" borderId="24" xfId="0" applyNumberFormat="1" applyFont="1" applyBorder="1" applyAlignment="1">
      <alignment horizontal="center" vertical="top" wrapText="1"/>
    </xf>
    <xf numFmtId="49" fontId="6" fillId="0" borderId="22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center" vertical="top" wrapText="1"/>
    </xf>
    <xf numFmtId="49" fontId="7" fillId="0" borderId="22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49" fontId="13" fillId="0" borderId="24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24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24" xfId="0" applyNumberFormat="1" applyFont="1" applyBorder="1" applyAlignment="1">
      <alignment horizontal="left" vertical="top" indent="3"/>
    </xf>
    <xf numFmtId="49" fontId="6" fillId="0" borderId="0" xfId="0" applyNumberFormat="1" applyFont="1" applyAlignment="1">
      <alignment horizontal="left" vertical="top" indent="3"/>
    </xf>
    <xf numFmtId="49" fontId="6" fillId="0" borderId="22" xfId="0" applyNumberFormat="1" applyFont="1" applyBorder="1" applyAlignment="1">
      <alignment horizontal="left" vertical="top" indent="3"/>
    </xf>
    <xf numFmtId="49" fontId="6" fillId="0" borderId="26" xfId="0" applyNumberFormat="1" applyFont="1" applyBorder="1" applyAlignment="1">
      <alignment horizontal="left" vertical="top" indent="3"/>
    </xf>
    <xf numFmtId="49" fontId="7" fillId="0" borderId="0" xfId="0" applyNumberFormat="1" applyFont="1" applyAlignment="1">
      <alignment vertical="top"/>
    </xf>
    <xf numFmtId="166" fontId="7" fillId="0" borderId="23" xfId="0" applyNumberFormat="1" applyFont="1" applyBorder="1" applyAlignment="1">
      <alignment horizontal="right" vertical="top"/>
    </xf>
    <xf numFmtId="170" fontId="7" fillId="0" borderId="23" xfId="0" applyNumberFormat="1" applyFont="1" applyBorder="1" applyAlignment="1">
      <alignment horizontal="right" vertical="top"/>
    </xf>
    <xf numFmtId="171" fontId="7" fillId="0" borderId="22" xfId="0" applyNumberFormat="1" applyFont="1" applyBorder="1" applyAlignment="1">
      <alignment horizontal="right" vertical="top"/>
    </xf>
    <xf numFmtId="166" fontId="7" fillId="0" borderId="22" xfId="0" applyNumberFormat="1" applyFont="1" applyBorder="1" applyAlignment="1">
      <alignment horizontal="right" vertical="top"/>
    </xf>
    <xf numFmtId="172" fontId="7" fillId="0" borderId="22" xfId="0" applyNumberFormat="1" applyFont="1" applyBorder="1" applyAlignment="1">
      <alignment horizontal="right" vertical="top"/>
    </xf>
    <xf numFmtId="170" fontId="7" fillId="0" borderId="22" xfId="0" applyNumberFormat="1" applyFont="1" applyBorder="1" applyAlignment="1">
      <alignment horizontal="right" vertical="top"/>
    </xf>
    <xf numFmtId="49" fontId="6" fillId="0" borderId="27" xfId="0" applyNumberFormat="1" applyFont="1" applyBorder="1" applyAlignment="1">
      <alignment horizontal="left" vertical="top" indent="2"/>
    </xf>
    <xf numFmtId="166" fontId="6" fillId="0" borderId="27" xfId="0" applyNumberFormat="1" applyFont="1" applyBorder="1" applyAlignment="1">
      <alignment horizontal="right" vertical="top"/>
    </xf>
    <xf numFmtId="166" fontId="15" fillId="0" borderId="27" xfId="0" applyNumberFormat="1" applyFont="1" applyBorder="1" applyAlignment="1">
      <alignment horizontal="right" vertical="top"/>
    </xf>
    <xf numFmtId="167" fontId="6" fillId="0" borderId="27" xfId="0" applyNumberFormat="1" applyFont="1" applyBorder="1" applyAlignment="1">
      <alignment horizontal="right" vertical="top"/>
    </xf>
    <xf numFmtId="49" fontId="7" fillId="0" borderId="26" xfId="0" applyNumberFormat="1" applyFont="1" applyBorder="1" applyAlignment="1">
      <alignment horizontal="center" vertical="top" wrapText="1"/>
    </xf>
    <xf numFmtId="49" fontId="7" fillId="0" borderId="25" xfId="0" applyNumberFormat="1" applyFont="1" applyBorder="1" applyAlignment="1">
      <alignment horizontal="center" vertical="top" wrapText="1"/>
    </xf>
    <xf numFmtId="49" fontId="6" fillId="0" borderId="28" xfId="0" applyNumberFormat="1" applyFont="1" applyBorder="1" applyAlignment="1">
      <alignment horizontal="center" vertical="top" wrapText="1"/>
    </xf>
    <xf numFmtId="171" fontId="7" fillId="0" borderId="23" xfId="0" applyNumberFormat="1" applyFont="1" applyBorder="1" applyAlignment="1">
      <alignment horizontal="right" vertical="top"/>
    </xf>
    <xf numFmtId="171" fontId="6" fillId="0" borderId="27" xfId="0" applyNumberFormat="1" applyFont="1" applyBorder="1" applyAlignment="1">
      <alignment horizontal="right" vertical="top"/>
    </xf>
    <xf numFmtId="2" fontId="16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08.461837152776" createdVersion="6" refreshedVersion="6" minRefreshableVersion="3" recordCount="75" xr:uid="{1C23A184-2BA9-464E-8D66-2EAFFD4B12F9}">
  <cacheSource type="worksheet">
    <worksheetSource name="=Dealer_pivot"/>
  </cacheSource>
  <cacheFields count="15">
    <cacheField name="Product Name" numFmtId="49">
      <sharedItems/>
    </cacheField>
    <cacheField name="Opening Balance Quantity" numFmtId="0">
      <sharedItems containsString="0" containsBlank="1" containsNumber="1" minValue="2" maxValue="13583"/>
    </cacheField>
    <cacheField name="Opening Balance Rate" numFmtId="0">
      <sharedItems containsString="0" containsBlank="1" containsNumber="1" minValue="60.66" maxValue="15300"/>
    </cacheField>
    <cacheField name="Opening Balance Value" numFmtId="0">
      <sharedItems containsString="0" containsBlank="1" containsNumber="1" minValue="1010" maxValue="962626.4"/>
    </cacheField>
    <cacheField name="Inwards Quantity" numFmtId="0">
      <sharedItems containsString="0" containsBlank="1" containsNumber="1" minValue="-50" maxValue="52857"/>
    </cacheField>
    <cacheField name="Inwards Rate" numFmtId="0">
      <sharedItems containsString="0" containsBlank="1" containsNumber="1" minValue="61.23" maxValue="9248.2000000000007"/>
    </cacheField>
    <cacheField name="Inwards Value" numFmtId="0">
      <sharedItems containsString="0" containsBlank="1" containsNumber="1" minValue="-462410" maxValue="17067240"/>
    </cacheField>
    <cacheField name="Outwards Quantity" numFmtId="0">
      <sharedItems containsString="0" containsBlank="1" containsNumber="1" minValue="3" maxValue="52865"/>
    </cacheField>
    <cacheField name="Outwards Rate" numFmtId="0">
      <sharedItems containsString="0" containsBlank="1" containsNumber="1" minValue="72" maxValue="9250"/>
    </cacheField>
    <cacheField name="Outwards Value" numFmtId="0">
      <sharedItems containsString="0" containsBlank="1" containsNumber="1" minValue="2611.1999999999998" maxValue="17742330"/>
    </cacheField>
    <cacheField name="Closing Balance Quantity" numFmtId="0">
      <sharedItems containsString="0" containsBlank="1" containsNumber="1" minValue="-30" maxValue="46503"/>
    </cacheField>
    <cacheField name="Closing Balance Rate" numFmtId="0">
      <sharedItems containsString="0" containsBlank="1" containsNumber="1" minValue="61.04" maxValue="15300"/>
    </cacheField>
    <cacheField name="Closing Balance Value" numFmtId="0">
      <sharedItems containsString="0" containsBlank="1" containsNumber="1" minValue="-15720" maxValue="3318268.07"/>
    </cacheField>
    <cacheField name="Combi Name" numFmtId="165">
      <sharedItems/>
    </cacheField>
    <cacheField name="Master Name" numFmtId="164">
      <sharedItems count="193">
        <s v="ADMIRE (T) WG70 150X30GR BOT IN"/>
        <s v="ATLANTIS KL3 6 15X160GR BOT IN"/>
        <s v="ALANTO (T) SC240 50X100ML BOT IN"/>
        <s v="AMBITION 10X1L BOT IN"/>
        <s v="AMBITION 20X500ML BOT IN"/>
        <s v="AMBITION 40X250ML BOT IN"/>
        <s v="AMBITION 50X100ML BOT IN"/>
        <s v="ANTRACOL (T) WP70 10X1KG BAG IN"/>
        <s v="ANTRACOL (T) WP70 20X500GR BAG IN"/>
        <s v="ANTRACOL (T) WP70 40X250GR BAG IN"/>
        <s v="BELT EXPERT SC480 50X100ML BOT IN"/>
        <s v="BERDERA WG50 4X1KG BOT IN"/>
        <s v="COUNCIL ACTIV WG30 12X(5X90GR) BOX IN"/>
        <s v="COUNCIL ACTIV WG30 8X(10X45GR) BOX IN"/>
        <s v="DECIS EC 28 10X1L BOT IN"/>
        <s v="DECIS EC 28 20X500ML BOT IN"/>
        <s v="DECIS EC 28 40X250ML BOT IN"/>
        <s v="EMESTO PRIME FS240 10X1L BOT IN"/>
        <s v="EMESTO PRIME FS240 40X250ML BOT IN"/>
        <s v="EMESTO PRIME FS240 50X100ML BOT IN"/>
        <s v="FAME (T) SC480 10X(20X10ML) BOT IN"/>
        <s v="FOLICUR (T) EC250 10X1L BOT IN"/>
        <s v="FOLICUR (T) EC250 20X500ML BOT IN"/>
        <s v="FOLICUR (T) EC250 40X250ML BOT IN"/>
        <s v="FOOST WP50 20X250G BAG IN"/>
        <s v="FOOST WP50 24X500G BAG IN"/>
        <s v="GAUCHO FS600 100X50ML BOT IN"/>
        <s v="GAUCHO FS600 2X5L BOT IN"/>
        <s v="GAUCHO FS600 50X100ML BOT IN"/>
        <s v="GAUCHO FS600 2X(5X1L) BOT IN"/>
        <s v="GLAMORE WG80 20X100GR BOT IN"/>
        <s v="GLAMORE WG80 40X50GR BOT IN"/>
        <s v="INFINITO SC687 5 20X500ML BOT IN"/>
        <s v="LARVIN (T) WP75 20X250GR BAG IN"/>
        <s v="LAUDIS SC630 10X57.5ML BOT IN"/>
        <s v="LAUDIS SC630 3X230ML BOT IN"/>
        <s v="LAUDIS SC630 8X115ML BOT IN"/>
        <s v="LESENTA WG80 100X40GR BAG IN"/>
        <s v="LESENTA WG80 20X250GR BAG IN"/>
        <s v="LESENTA WG80 50X100GR BAG IN"/>
        <s v="LUCIFER (T) WP15 25X160GR BAG IN"/>
        <s v="MONCEREN SC250 10X1L BOT IN"/>
        <s v="MONCEREN SC250 20X500ML BOT IN"/>
        <s v="MONCEREN SC250 40X250ML BOT IN"/>
        <s v="NATIVO WG75 10X1KG BAG IN"/>
        <s v="PLANOFIX SL45 10X1L BOT IN"/>
        <s v="PLANOFIX SL4 5 20X500ML BOT IN"/>
        <s v="PLANOFIX SL4 5 40X250ML BOT IN"/>
        <s v="PLANOFIX SL4 5 50X100ML BOT IN"/>
        <s v="RAXIL EASY FS60 100X50ML BOT IN"/>
        <s v="RAXIL EASY FS60 10X1L BOT IN"/>
        <s v="RAXIL EASY FS60 10X(20X13.4ML) BOT IN"/>
        <s v="RAXIL EASY FS60 50X100ML BOT IN"/>
        <s v="REGENT GR0 3 4X5KG BAG IN"/>
        <s v="REGENT (T) SC50 20X250ML BOT IN"/>
        <s v="REGENT (T) SC50 50X100ML BOT IN"/>
        <s v="REGENT ULTRA GR0 6 5X4KG BAG IN"/>
        <s v="SECTIN WG60 10X1KG BAG IN"/>
        <s v="SECTIN WG60 20X600GR BAG IN"/>
        <s v="SENCOR WP70 60X100GR BAG IN"/>
        <s v="SOLOMON OD300 50X100ML BOT IN"/>
        <s v="SUNRICE WG15 100X50GR BOT IN"/>
        <s v="WHIPSUPER (T) EC90 20X500ML BOT IN"/>
        <s v="WHIPSUPER (T) EC90 40X250ML BOT IN"/>
        <s v="WHIPSUPER (T) EC90 50X100ML BOT IN"/>
        <s v="ARIZE 6129 GOLD LOC 30X1KG BAG IN"/>
        <s v="ARIZE 6444 GOLD LOC 10X3KG BAG IN"/>
        <s v="ARIZE AZ 6633 LOC 10X3KG BAG IN"/>
        <s v="ARIZE AZ 8433 DT LOC 10X3KG BAG IN"/>
        <s v="MILLET HYBRID 9001 20X1.5 BAG IN"/>
        <s v="MILLET HYBRID 9450 20X1 5KG BAG IN"/>
        <s v="MUSTARD PA 5210 (LOC) 30X1KG BAG IN"/>
        <s v="MUSTARD KESARI 5111 60X500G BAG IN"/>
        <s v="MUSTARD 5222 30X1KG BAG IN"/>
        <s v="MUSTARD 5222 60X500G BAG IN"/>
        <s v="SECTIN WG60 50X100GR BAG IN" u="1"/>
        <s v="RAXIL (T) DS2 5X(10X100GR) BAG IN" u="1"/>
        <s v="PROFILER WG71 11 20X250GR BAG IN" u="1"/>
        <s v="REGENT (T) SC50 20X500ML BOT IN" u="1"/>
        <s v="BELT EXPERT SC480 100X50ML BOT IN" u="1"/>
        <s v="BELT EXPERT SC480 40X250ML BOT IN" u="1"/>
        <s v="EVERGOL XTEND FS308 50X100ML BOT IN" u="1"/>
        <s v="SOLOMON OD300 10X1L BOT IN" u="1"/>
        <s v="CONFIDOR (T) SL200 100X50ML BOT IN" u="1"/>
        <s v="CONFIDOR (T) SL200 20X250ML BOT IN" u="1"/>
        <s v="CONFIDOR (T) SL200 20X500ML BOT IN" u="1"/>
        <s v="CONFIDOR (T) SL200 50X100ML BOT IN" u="1"/>
        <s v="SIMBOLA (T) SG20 10X1KG BOT IN" u="1"/>
        <s v="RICESTAR EC69 20X500ML BOT IN" u="1"/>
        <s v="NATIVO WG75 100X50GR BAG IN" u="1"/>
        <s v="NATIVO WG75 20X500GR BAG IN" u="1"/>
        <s v="NATIVO WG75 40X250GR BAG IN" u="1"/>
        <s v="NATIVO WG75 50X100GR BAG IN" u="1"/>
        <s v="ALION PLUS SC560 4X5L BOT IN" u="1"/>
        <e v="#N/A" u="1"/>
        <s v="REGENT (T) SC50 10X1L BOT IN" u="1"/>
        <s v="CONFIDOR SUPER (T) SC350 20X250ML BOT IN" u="1"/>
        <s v="CONFIDOR SUPER (T) SC350 20X500ML BOT IN" u="1"/>
        <s v="CONFIDOR SUPER (T) SC350 50X100ML BOT IN" u="1"/>
        <s v="VELUM PRIME SC400 20X500ML BOT IN" u="1"/>
        <s v="VELUM PRIME SC400 40X250ML BOT IN" u="1"/>
        <s v="VELUM PRIME SC400 50X100ML BOT IN" u="1"/>
        <s v="LARVIN (T) WP75 10X1KG BAG IN" u="1"/>
        <s v="FLOTIS (T) SC262 5 20X500ML BOT IN" u="1"/>
        <s v="FLOTIS (T) SC262 5 40X250ML BOT IN" u="1"/>
        <s v="TOPSTAR (T) WP80 8X(20X22.5GR) BOX IN" u="1"/>
        <s v="ADMIRE (T) WG70 30X150GR BOT IN" u="1"/>
        <s v="FENOS QUICK SC150 40X250ML BOT IN" u="1"/>
        <s v="FENOS QUICK SC150 50X100ML BOT IN" u="1"/>
        <s v="DISCOUNTINUE PRODUCT" u="1"/>
        <s v="FITREST SG5 16X250GR BOT IN" u="1"/>
        <s v="FITREST SG5 40X100GR BOT IN" u="1"/>
        <s v="GLAMORE WG80 50X(10X5GR) BAG IN" u="1"/>
        <s v="MELODY DUO WP66 8 10X800G BAG IN" u="1"/>
        <s v="SIMBOLA (T) SG20 10X500G BOT IN" u="1"/>
        <s v="SIMBOLA (T) SG20 50X100G BOT IN" u="1"/>
        <s v="REGENT GR0 3 1X25KG BOX WW" u="1"/>
        <s v="JUMP WG80 2X(15X100GR) BOT IN" u="1"/>
        <s v="RAXIL (T) DS2 5X(25X40GR) BAG IN" u="1"/>
        <s v="OBERON (T) SC240 10X1L BOT IN" u="1"/>
        <s v="OBERON (T) SC240 100X50ML BOT IN" u="1"/>
        <s v="OBERON (T) SC240 20X500ML BOT IN" u="1"/>
        <s v="OBERON (T) SC240 40X200ML BOT IN" u="1"/>
        <s v="OBERON (T) SC240 50X100ML BOT IN" u="1"/>
        <s v="JUMP WG80 80X40GR BAG IN" u="1"/>
        <s v="TOPSTAR (T) WP80 10X(10X35GR) BOX IN" u="1"/>
        <s v="TOPSTAR (T) WP80 4X(10X100GR) BOX IN" u="1"/>
        <s v="REGENT GOLD SC200 20X500ML BOT IN" u="1"/>
        <s v="REGENT GOLD SC200 40X250ML BOT IN" u="1"/>
        <s v="REGENT GOLD SC200 50X100ML BOT IN" u="1"/>
        <s v="JUMP WG80 160X(10X2GR) BAG IN" u="1"/>
        <s v="FAME (T) SC480 40X50ML BOT IN" u="1"/>
        <s v="FAME (T) SC480 4X500ML BOT IN" u="1"/>
        <s v="FAME (T) SC480 8X250ML BOT IN" u="1"/>
        <s v="MELODY DUO WP66 8 10X400GR BAG IN" u="1"/>
        <s v="MELODY DUO WP66 8 50X100GR BAG IN" u="1"/>
        <s v="FITREST SG5 80X50GR BOT IN" u="1"/>
        <s v="REGENT GR0 3 20X1KG BAG IN" u="1"/>
        <s v="WHIPSUPER (T) EC90 10X1L BOT IN" u="1"/>
        <s v="RICESTAR EC69 10X1L BOT IN" u="1"/>
        <s v="ADMIRE (T) WG70 60X75GR BOT IN" u="1"/>
        <s v="NEWPRODUCT_9060327" u="1"/>
        <s v="MOMIJI WG85 50X60G BOT IN" u="1"/>
        <s v="LARVIN (T) WP75 20X500GR BAG IN" u="1"/>
        <s v="LARVIN (T) WP75 40X100GR BAG IN" u="1"/>
        <s v="REGENT ULTRA GR0 6 20X1KG BAG IN" u="1"/>
        <s v="INFINITO SC687 5 10X1L BOT IN" u="1"/>
        <s v="INFINITO SC687 5 50X100ML BOT IN" u="1"/>
        <s v="MOVENTO OD150 20X500ML BOT IN" u="1"/>
        <s v="MOVENTO OD150 40X250ML BOT IN" u="1"/>
        <s v="NATIVO WG75 20X(10X10GR) BAG IN" u="1"/>
        <s v="PROFILER WG71 11 10X1KG BAG IN" u="1"/>
        <s v="SPINTOR SC495 10X(20X7ML) BOT IN" u="1"/>
        <s v="CONFIDOR SUPER (T) SC350 50X50ML BOT IN" u="1"/>
        <s v="SIVANTO PRIME SL200 40X250ML BOT IN" u="1"/>
        <s v="SIVANTO PRIME SL200 50X100ML BOT IN" u="1"/>
        <s v="SPINTOR SC495 20X75ML BOT IN" u="1"/>
        <s v="MOVENTO ENERGY SC240 10X1L BOT IN" u="1"/>
        <s v="CONFIDOR SUPER (T) SC350 10X1L BOT IN" u="1"/>
        <s v="FOLICUR (T) EC250 50X100ML BOT IN" u="1"/>
        <s v="ANTRACOL (T) WP70 50X100GR BAG IN" u="1"/>
        <s v="MOVENTO ENERGY SC240 40X250ML BOT IN" u="1"/>
        <s v="MOVENTO ENERGY SC240 50X100ML BOT IN" u="1"/>
        <s v="SOLOMON OD300 20X500ML BOT IN" u="1"/>
        <s v="SOLOMON OD300 40X250ML BOT IN" u="1"/>
        <s v="ALIETTE WP80 10X1KG BAG IN" u="1"/>
        <s v="ALANTO (T) SC240 10X1L BOT IN" u="1"/>
        <s v="LUNA EXPERIENCE SC400 10X1L BOT IN" u="1"/>
        <s v="ALANTO (T) SC240 20X500ML BOT IN" u="1"/>
        <s v="ALANTO (T) SC240 40X250ML BOT IN" u="1"/>
        <s v="MONCEREN SC250 50X100ML BOT IN" u="1"/>
        <s v="DECIS EC 28 50X100ML BOT IN" u="1"/>
        <s v="FLOTIS (T) SC262 5 2X5L BOT IN" u="1"/>
        <s v="CONFIDOR (T) SL200 10X1L BOT IN" u="1"/>
        <s v="LUNA EXPERIENCE SC400 40X250ML BOT IN" u="1"/>
        <s v="LUNA EXPERIENCE SC400 50X100ML BOT IN" u="1"/>
        <s v="GLAMORE WG80 8X250GR BAG IN" u="1"/>
        <s v="PROFILER WG71 11 5X2KG BAG IN" u="1"/>
        <s v="ETHREL SL39 20X500ML BOT IN" u="1"/>
        <s v="ETHREL SL39 50X100ML BOT IN" u="1"/>
        <s v="ETHREL SL39 10X1L BOT IN" u="1"/>
        <s v="BASTA SL150 10X1L BOT IN" u="1"/>
        <s v="FLOTIS (T) SC262 5 10X1L BOT IN" u="1"/>
        <s v="ADMIRE WG70 125X(8X2GR) BAG IN" u="1"/>
        <s v="SENCOR WP70 20X500GR BOX IN" u="1"/>
        <s v="ADMIRE WG70 20X300GR BAG IN" u="1"/>
        <s v="MOVENTO OD150 10X1L BOT IN" u="1"/>
        <s v="ALIETTE WP80 20X250GR BAG IN" u="1"/>
        <s v="ALIETTE WP80 20X500GR BAG IN" u="1"/>
        <s v="ALIETTE WP80 40X100GR BAG IN" u="1"/>
        <s v="DECIS EC101-2 100X50ML BOT IN" u="1"/>
        <s v="GLAMORE WG80 2X(10X100)G BAG IN" u="1"/>
        <s v="FAME (T) SC480 2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5">
  <r>
    <s v="ADMIRE 150X30GM"/>
    <m/>
    <m/>
    <m/>
    <n v="150"/>
    <n v="218.5"/>
    <n v="32775"/>
    <m/>
    <m/>
    <m/>
    <n v="150"/>
    <n v="218.5"/>
    <n v="32775"/>
    <s v="ADMIRE 150X30GM-PCS."/>
    <x v="0"/>
  </r>
  <r>
    <s v="ALANTIS 15X160GM"/>
    <n v="12"/>
    <n v="2962.5"/>
    <n v="35550"/>
    <m/>
    <m/>
    <m/>
    <m/>
    <m/>
    <m/>
    <n v="12"/>
    <n v="2962.5"/>
    <n v="35550"/>
    <s v="ALANTIS 15X160GM-K.G"/>
    <x v="1"/>
  </r>
  <r>
    <s v="ALANTO 50X100ML"/>
    <n v="4"/>
    <n v="2290"/>
    <n v="9160"/>
    <n v="35"/>
    <n v="2313.1"/>
    <n v="80958.5"/>
    <m/>
    <m/>
    <m/>
    <n v="39"/>
    <n v="2310.73"/>
    <n v="90118.5"/>
    <s v="ALANTO 50X100ML-LTR"/>
    <x v="2"/>
  </r>
  <r>
    <s v="AMBITION 10X1LTR"/>
    <n v="90"/>
    <n v="770"/>
    <n v="69300"/>
    <n v="100"/>
    <n v="789.25"/>
    <n v="78925"/>
    <m/>
    <m/>
    <m/>
    <n v="190"/>
    <n v="780.13"/>
    <n v="148225"/>
    <s v="AMBITION 10X1LTR-LTR"/>
    <x v="3"/>
  </r>
  <r>
    <s v="AMBITION 20X500ML"/>
    <n v="140"/>
    <n v="794"/>
    <n v="111160"/>
    <n v="150"/>
    <n v="813.86"/>
    <n v="122079"/>
    <m/>
    <m/>
    <m/>
    <n v="290"/>
    <n v="804.27"/>
    <n v="233239"/>
    <s v="AMBITION 20X500ML-LTR"/>
    <x v="4"/>
  </r>
  <r>
    <s v="AMBITION 40X250ML"/>
    <n v="90"/>
    <n v="812"/>
    <n v="73080"/>
    <n v="50"/>
    <n v="832.32"/>
    <n v="41616"/>
    <m/>
    <m/>
    <m/>
    <n v="140"/>
    <n v="819.26"/>
    <n v="114696"/>
    <s v="AMBITION 40X250ML-LTR"/>
    <x v="5"/>
  </r>
  <r>
    <s v="AMBITION 50X100ML"/>
    <m/>
    <m/>
    <m/>
    <n v="10"/>
    <n v="900"/>
    <n v="9000"/>
    <m/>
    <m/>
    <m/>
    <n v="10"/>
    <n v="900"/>
    <n v="9000"/>
    <s v="AMBITION 50X100ML-LTR"/>
    <x v="6"/>
  </r>
  <r>
    <s v="ANTRACOL 10X1KG"/>
    <n v="160"/>
    <n v="478"/>
    <n v="76480"/>
    <n v="250"/>
    <n v="483.08"/>
    <n v="120770"/>
    <m/>
    <m/>
    <m/>
    <n v="410"/>
    <n v="481.1"/>
    <n v="197250"/>
    <s v="ANTRACOL 10X1KG-K.G"/>
    <x v="7"/>
  </r>
  <r>
    <s v="ANTRACOL 20X500GM"/>
    <n v="50"/>
    <n v="504"/>
    <n v="25200"/>
    <n v="340"/>
    <n v="509.34"/>
    <n v="173175.6"/>
    <m/>
    <m/>
    <m/>
    <n v="390"/>
    <n v="508.66"/>
    <n v="198375.6"/>
    <s v="ANTRACOL 20X500GM-K.G"/>
    <x v="8"/>
  </r>
  <r>
    <s v="ANTRACOL 40X250GM"/>
    <m/>
    <m/>
    <m/>
    <n v="50"/>
    <n v="535.6"/>
    <n v="26780"/>
    <m/>
    <m/>
    <m/>
    <n v="50"/>
    <n v="535.6"/>
    <n v="26780"/>
    <s v="ANTRACOL 40X250GM-K.G"/>
    <x v="9"/>
  </r>
  <r>
    <s v="BELT EXPERT 50X100ML"/>
    <n v="10"/>
    <n v="5650"/>
    <n v="56500"/>
    <n v="10"/>
    <n v="5550"/>
    <n v="55500"/>
    <n v="3"/>
    <n v="5650"/>
    <n v="16950"/>
    <n v="17"/>
    <n v="5591.18"/>
    <n v="95050"/>
    <s v="BELT EXPERT 50X100ML-LTR"/>
    <x v="10"/>
  </r>
  <r>
    <s v="BERDERA WG50 (4X1KGS)"/>
    <m/>
    <m/>
    <m/>
    <n v="4"/>
    <n v="4768"/>
    <n v="19072"/>
    <n v="4"/>
    <n v="4768"/>
    <n v="19072"/>
    <m/>
    <m/>
    <m/>
    <s v="BERDERA WG50 (4X1KGS)-K.G"/>
    <x v="11"/>
  </r>
  <r>
    <s v="COUNCIL ACTIV 12X (5X90GM)"/>
    <m/>
    <m/>
    <m/>
    <n v="16.2"/>
    <n v="8444.44"/>
    <n v="136800"/>
    <n v="13.5"/>
    <n v="8455.56"/>
    <n v="114150"/>
    <n v="2.7"/>
    <n v="8444.44"/>
    <n v="22800"/>
    <s v="COUNCIL ACTIV 12X (5X90GM)-K.G"/>
    <x v="12"/>
  </r>
  <r>
    <s v="COUNCIL ACTIV 8X (10X45GM)"/>
    <n v="3.6"/>
    <n v="8555.56"/>
    <n v="30800"/>
    <m/>
    <m/>
    <m/>
    <m/>
    <m/>
    <m/>
    <n v="3.6"/>
    <n v="8555.56"/>
    <n v="30800"/>
    <s v="COUNCIL ACTIV 8X (10X45GM)-K.G"/>
    <x v="13"/>
  </r>
  <r>
    <s v="DECIS 10X1LTR"/>
    <m/>
    <m/>
    <m/>
    <n v="90"/>
    <n v="887.03"/>
    <n v="79832.5"/>
    <m/>
    <m/>
    <m/>
    <n v="90"/>
    <n v="887.03"/>
    <n v="79832.5"/>
    <s v="DECIS 10X1LTR-LTR"/>
    <x v="14"/>
  </r>
  <r>
    <s v="DECIS 20X500ML"/>
    <m/>
    <m/>
    <m/>
    <n v="30"/>
    <n v="506.6"/>
    <n v="15198"/>
    <m/>
    <m/>
    <m/>
    <n v="30"/>
    <n v="506.6"/>
    <n v="15198"/>
    <s v="DECIS 20X500ML-LTR"/>
    <x v="15"/>
  </r>
  <r>
    <s v="DECIS 40X250ML"/>
    <n v="99"/>
    <n v="540"/>
    <n v="53460"/>
    <n v="150"/>
    <n v="551.72"/>
    <n v="82758"/>
    <m/>
    <m/>
    <m/>
    <n v="249"/>
    <n v="547.05999999999995"/>
    <n v="136218"/>
    <s v="DECIS 40X250ML-LTR"/>
    <x v="16"/>
  </r>
  <r>
    <s v="EMESTO PRIME FS240 10X1LTR"/>
    <m/>
    <m/>
    <m/>
    <n v="50"/>
    <n v="3721.33"/>
    <n v="186066.5"/>
    <n v="40"/>
    <n v="3721.33"/>
    <n v="148853.20000000001"/>
    <n v="10"/>
    <n v="3721.33"/>
    <n v="37213.300000000003"/>
    <s v="EMESTO PRIME FS240 10X1LTR-LTR"/>
    <x v="17"/>
  </r>
  <r>
    <s v="EMESTO PRIME FS240 40X250ML"/>
    <m/>
    <m/>
    <m/>
    <n v="20"/>
    <n v="4039.48"/>
    <n v="80789.600000000006"/>
    <n v="20"/>
    <n v="4039.48"/>
    <n v="80789.600000000006"/>
    <m/>
    <m/>
    <m/>
    <s v="EMESTO PRIME FS240 40X250ML-LTR"/>
    <x v="18"/>
  </r>
  <r>
    <s v="EMESTO PRIME FS240 50X100ML"/>
    <m/>
    <m/>
    <m/>
    <n v="30"/>
    <n v="4263.7"/>
    <n v="127911"/>
    <n v="5"/>
    <n v="4263.7"/>
    <n v="21318.5"/>
    <n v="25"/>
    <n v="4263.7"/>
    <n v="106592.5"/>
    <s v="EMESTO PRIME FS240 50X100ML-LTR"/>
    <x v="19"/>
  </r>
  <r>
    <s v="FAME 20X10ML"/>
    <n v="2"/>
    <n v="15300"/>
    <n v="30600"/>
    <m/>
    <m/>
    <m/>
    <m/>
    <m/>
    <m/>
    <n v="2"/>
    <n v="15300"/>
    <n v="30600"/>
    <s v="FAME 20X10ML-LTR"/>
    <x v="20"/>
  </r>
  <r>
    <s v="FOLICUR 10X1LTR"/>
    <n v="20"/>
    <n v="1700"/>
    <n v="34000"/>
    <m/>
    <m/>
    <m/>
    <m/>
    <m/>
    <m/>
    <n v="20"/>
    <n v="1700"/>
    <n v="34000"/>
    <s v="FOLICUR 10X1LTR-LTR"/>
    <x v="21"/>
  </r>
  <r>
    <s v="FOLICUR 20X500ML"/>
    <n v="20"/>
    <n v="1860"/>
    <n v="37200"/>
    <n v="70"/>
    <n v="1770"/>
    <n v="123900"/>
    <n v="45"/>
    <n v="1774.44"/>
    <n v="79850"/>
    <n v="45"/>
    <n v="1770"/>
    <n v="79650"/>
    <s v="FOLICUR 20X500ML-LTR"/>
    <x v="22"/>
  </r>
  <r>
    <s v="FOLICUR 40X250ML"/>
    <n v="50"/>
    <n v="1840"/>
    <n v="92000"/>
    <n v="60"/>
    <n v="1810"/>
    <n v="108600"/>
    <n v="50"/>
    <n v="1818"/>
    <n v="90900"/>
    <n v="60"/>
    <n v="1810"/>
    <n v="108600"/>
    <s v="FOLICUR 40X250ML-LTR"/>
    <x v="23"/>
  </r>
  <r>
    <s v="FOOST 20X250GM"/>
    <m/>
    <m/>
    <m/>
    <n v="30"/>
    <n v="261.12"/>
    <n v="7833.6"/>
    <n v="10"/>
    <n v="261.12"/>
    <n v="2611.1999999999998"/>
    <n v="20"/>
    <n v="261.12"/>
    <n v="5222.3999999999996"/>
    <s v="FOOST 20X250GM-K.G"/>
    <x v="24"/>
  </r>
  <r>
    <s v="FOOST 24X500GM"/>
    <n v="390"/>
    <n v="236"/>
    <n v="92040"/>
    <n v="2304"/>
    <n v="240.72"/>
    <n v="554618.88"/>
    <n v="1720"/>
    <n v="242.22"/>
    <n v="416610.56"/>
    <n v="974"/>
    <n v="240.72"/>
    <n v="234461.28"/>
    <s v="FOOST 24X500GM-K.G"/>
    <x v="25"/>
  </r>
  <r>
    <s v="GAUCHO 100X50ML"/>
    <n v="5"/>
    <n v="3340"/>
    <n v="16700"/>
    <n v="5"/>
    <n v="3353.8"/>
    <n v="16769"/>
    <m/>
    <m/>
    <m/>
    <n v="10"/>
    <n v="3346.9"/>
    <n v="33469"/>
    <s v="GAUCHO 100X50ML-LTR"/>
    <x v="26"/>
  </r>
  <r>
    <s v="GAUCHO 2X5LTR"/>
    <n v="10"/>
    <n v="1978.6"/>
    <n v="19786"/>
    <m/>
    <m/>
    <m/>
    <m/>
    <m/>
    <m/>
    <n v="10"/>
    <n v="1978.6"/>
    <n v="19786"/>
    <s v="GAUCHO 2X5LTR-LTR"/>
    <x v="27"/>
  </r>
  <r>
    <s v="GAUCHO 50X100ML"/>
    <n v="10"/>
    <n v="3110"/>
    <n v="31100"/>
    <n v="5"/>
    <n v="3121.5"/>
    <n v="15607.5"/>
    <m/>
    <m/>
    <m/>
    <n v="15"/>
    <n v="3113.83"/>
    <n v="46707.5"/>
    <s v="GAUCHO 50X100ML-LTR"/>
    <x v="28"/>
  </r>
  <r>
    <s v="GAUCHO FS600 2X(5X1LTR)"/>
    <n v="10"/>
    <n v="2610"/>
    <n v="26100"/>
    <m/>
    <m/>
    <m/>
    <m/>
    <m/>
    <m/>
    <n v="10"/>
    <n v="2610"/>
    <n v="26100"/>
    <s v="GAUCHO FS600 2X(5X1LTR)-LTR"/>
    <x v="29"/>
  </r>
  <r>
    <s v="GLAMORE 10X100GM"/>
    <n v="2"/>
    <n v="8720"/>
    <n v="17440"/>
    <m/>
    <m/>
    <m/>
    <m/>
    <m/>
    <m/>
    <n v="2"/>
    <n v="8720"/>
    <n v="17440"/>
    <s v="GLAMORE 10X100GM-K.G"/>
    <x v="30"/>
  </r>
  <r>
    <s v="GLAMORE 4X(10X50GM)"/>
    <m/>
    <m/>
    <m/>
    <n v="4"/>
    <n v="8830"/>
    <n v="35320"/>
    <n v="4"/>
    <n v="8830"/>
    <n v="35320"/>
    <m/>
    <m/>
    <m/>
    <s v="GLAMORE 4X(10X50GM)-K.G"/>
    <x v="31"/>
  </r>
  <r>
    <s v="INFINITO SC687 20X500ML"/>
    <m/>
    <m/>
    <m/>
    <n v="30"/>
    <n v="1600"/>
    <n v="48000"/>
    <m/>
    <m/>
    <m/>
    <n v="30"/>
    <n v="1600"/>
    <n v="48000"/>
    <s v="INFINITO SC687 20X500ML-LTR"/>
    <x v="32"/>
  </r>
  <r>
    <s v="LARVIN WP75 20X250GM"/>
    <m/>
    <m/>
    <m/>
    <n v="10"/>
    <n v="2364.3200000000002"/>
    <n v="23643.200000000001"/>
    <m/>
    <m/>
    <m/>
    <n v="10"/>
    <n v="2364.3200000000002"/>
    <n v="23643.200000000001"/>
    <s v="LARVIN WP75 20X250GM-K.G"/>
    <x v="33"/>
  </r>
  <r>
    <s v="LAUDIS 10X57.50ML"/>
    <n v="70"/>
    <n v="627.87"/>
    <n v="43951"/>
    <n v="1760"/>
    <n v="651.21"/>
    <n v="1146134.8"/>
    <n v="1820"/>
    <n v="650.05999999999995"/>
    <n v="1183104"/>
    <n v="10"/>
    <n v="642.98"/>
    <n v="6429.8"/>
    <s v="LAUDIS 10X57.50ML-PCS."/>
    <x v="34"/>
  </r>
  <r>
    <s v="LAUDIS 3X230ML"/>
    <n v="60"/>
    <n v="2180.5"/>
    <n v="130830"/>
    <n v="396"/>
    <n v="2237.61"/>
    <n v="886093.56"/>
    <n v="440"/>
    <n v="2226.06"/>
    <n v="979464.75"/>
    <n v="16"/>
    <n v="2237.61"/>
    <n v="35801.760000000002"/>
    <s v="LAUDIS 3X230ML-PCS."/>
    <x v="35"/>
  </r>
  <r>
    <s v="LAUDIS 8X115ML"/>
    <n v="14"/>
    <n v="1161.75"/>
    <n v="16264.5"/>
    <n v="5864"/>
    <n v="1207.4000000000001"/>
    <n v="7080189.2800000003"/>
    <n v="4824"/>
    <n v="1200.6500000000001"/>
    <n v="5791914.0800000001"/>
    <n v="1054"/>
    <n v="1191.02"/>
    <n v="1255335.08"/>
    <s v="LAUDIS 8X115ML-PCS."/>
    <x v="36"/>
  </r>
  <r>
    <s v="LESENTA 100X40GM"/>
    <m/>
    <m/>
    <m/>
    <m/>
    <m/>
    <m/>
    <m/>
    <m/>
    <m/>
    <m/>
    <m/>
    <m/>
    <s v="LESENTA 100X40GM-K.G"/>
    <x v="37"/>
  </r>
  <r>
    <s v="LESENTA 20X250GM"/>
    <n v="5"/>
    <n v="9164.56"/>
    <n v="45822.8"/>
    <m/>
    <m/>
    <m/>
    <m/>
    <m/>
    <m/>
    <n v="5"/>
    <n v="9164.56"/>
    <n v="45822.8"/>
    <s v="LESENTA 20X250GM-K.G"/>
    <x v="38"/>
  </r>
  <r>
    <s v="LESENTA 50X100GM"/>
    <n v="80"/>
    <n v="9224.68"/>
    <n v="737974"/>
    <n v="-50"/>
    <n v="9248.2000000000007"/>
    <n v="-462410"/>
    <n v="6"/>
    <n v="9250"/>
    <n v="55500"/>
    <n v="24"/>
    <n v="9216.83"/>
    <n v="221204"/>
    <s v="LESENTA 50X100GM-K.G"/>
    <x v="39"/>
  </r>
  <r>
    <s v="LUCIFER 25X160GM"/>
    <m/>
    <m/>
    <m/>
    <n v="600"/>
    <n v="1531.25"/>
    <n v="918750"/>
    <m/>
    <m/>
    <m/>
    <n v="600"/>
    <n v="1531.25"/>
    <n v="918750"/>
    <s v="LUCIFER 25X160GM-K.G"/>
    <x v="40"/>
  </r>
  <r>
    <s v="MONCEREN 10X1LTR"/>
    <m/>
    <m/>
    <m/>
    <n v="210"/>
    <n v="799"/>
    <n v="167790"/>
    <m/>
    <m/>
    <m/>
    <n v="210"/>
    <n v="799"/>
    <n v="167790"/>
    <s v="MONCEREN 10X1LTR-LTR"/>
    <x v="41"/>
  </r>
  <r>
    <s v="MONCEREN 20X500ML"/>
    <n v="30"/>
    <n v="815"/>
    <n v="24450"/>
    <n v="110"/>
    <n v="840.2"/>
    <n v="92422"/>
    <m/>
    <m/>
    <m/>
    <n v="140"/>
    <n v="834.8"/>
    <n v="116872"/>
    <s v="MONCEREN 20X500ML-LTR"/>
    <x v="42"/>
  </r>
  <r>
    <s v="MONCEREN 40X250ML"/>
    <n v="20"/>
    <n v="831"/>
    <n v="16620"/>
    <n v="50"/>
    <n v="856.68"/>
    <n v="42834"/>
    <m/>
    <m/>
    <m/>
    <n v="70"/>
    <n v="849.34"/>
    <n v="59454"/>
    <s v="MONCEREN 40X250ML-LTR"/>
    <x v="43"/>
  </r>
  <r>
    <s v="NATIVO 10X1KG"/>
    <n v="10"/>
    <n v="5467"/>
    <n v="54670"/>
    <n v="20"/>
    <n v="5473.17"/>
    <n v="109463.4"/>
    <n v="10"/>
    <n v="5473.17"/>
    <n v="54731.7"/>
    <n v="20"/>
    <n v="5473.17"/>
    <n v="109463.4"/>
    <s v="NATIVO 10X1KG-K.G"/>
    <x v="44"/>
  </r>
  <r>
    <s v="PLANOFIX 10X1LTR"/>
    <n v="10"/>
    <n v="590.19000000000005"/>
    <n v="5901.9"/>
    <m/>
    <m/>
    <m/>
    <m/>
    <m/>
    <m/>
    <n v="10"/>
    <n v="590.19000000000005"/>
    <n v="5901.9"/>
    <s v="PLANOFIX 10X1LTR-LTR"/>
    <x v="45"/>
  </r>
  <r>
    <s v="PLANOFIX 20X500ML"/>
    <n v="10"/>
    <n v="609.76"/>
    <n v="6097.6"/>
    <m/>
    <m/>
    <m/>
    <m/>
    <m/>
    <m/>
    <n v="10"/>
    <n v="609.76"/>
    <n v="6097.6"/>
    <s v="PLANOFIX 20X500ML-LTR"/>
    <x v="46"/>
  </r>
  <r>
    <s v="PLANOFIX 40X250ML"/>
    <n v="10"/>
    <n v="655.08000000000004"/>
    <n v="6550.8"/>
    <n v="70"/>
    <n v="655.08000000000004"/>
    <n v="45855.6"/>
    <m/>
    <m/>
    <m/>
    <n v="80"/>
    <n v="655.08000000000004"/>
    <n v="52406.400000000001"/>
    <s v="PLANOFIX 40X250ML-LTR"/>
    <x v="47"/>
  </r>
  <r>
    <s v="PLANOFIX 50X100ML"/>
    <n v="5"/>
    <n v="669.5"/>
    <n v="3347.5"/>
    <n v="5"/>
    <n v="669.5"/>
    <n v="3347.5"/>
    <m/>
    <m/>
    <m/>
    <n v="10"/>
    <n v="669.5"/>
    <n v="6695"/>
    <s v="PLANOFIX 50X100ML-LTR"/>
    <x v="48"/>
  </r>
  <r>
    <s v="RAXIL EASY FS60 100X50ML"/>
    <n v="5"/>
    <n v="4072.8"/>
    <n v="20364"/>
    <n v="5"/>
    <n v="4072.8"/>
    <n v="20364"/>
    <m/>
    <m/>
    <m/>
    <n v="10"/>
    <n v="4072.8"/>
    <n v="40728"/>
    <s v="RAXIL EASY FS60 100X50ML-LTR"/>
    <x v="49"/>
  </r>
  <r>
    <s v="RAXIL EASY FS60 10X1LTR"/>
    <n v="10"/>
    <n v="3337"/>
    <n v="33370"/>
    <m/>
    <m/>
    <m/>
    <m/>
    <m/>
    <m/>
    <n v="10"/>
    <n v="3337"/>
    <n v="33370"/>
    <s v="RAXIL EASY FS60 10X1LTR-LTR"/>
    <x v="50"/>
  </r>
  <r>
    <s v="RAXIL EASY FS60 10X(20X13.4ML)"/>
    <n v="200"/>
    <n v="60.66"/>
    <n v="12132"/>
    <n v="400"/>
    <n v="61.23"/>
    <n v="24492"/>
    <m/>
    <m/>
    <m/>
    <n v="600"/>
    <n v="61.04"/>
    <n v="36624"/>
    <s v="RAXIL EASY FS60 10X(20X13.4ML)-PCS."/>
    <x v="51"/>
  </r>
  <r>
    <s v="RAXIL EASY FS60 50X100ML"/>
    <n v="5"/>
    <n v="3848.4"/>
    <n v="19242"/>
    <m/>
    <m/>
    <m/>
    <m/>
    <m/>
    <m/>
    <n v="5"/>
    <n v="3848.4"/>
    <n v="19242"/>
    <s v="RAXIL EASY FS60 50X100ML-LTR"/>
    <x v="52"/>
  </r>
  <r>
    <s v="REGENT 4X5KG"/>
    <n v="13583"/>
    <n v="70.87"/>
    <n v="962626.4"/>
    <n v="52020"/>
    <n v="71.36"/>
    <n v="3711939.12"/>
    <n v="19100"/>
    <n v="72"/>
    <n v="1375200"/>
    <n v="46503"/>
    <n v="71.36"/>
    <n v="3318268.07"/>
    <s v="REGENT 4X5KG-K.G"/>
    <x v="53"/>
  </r>
  <r>
    <s v="REGENT SC50 20X250ML"/>
    <m/>
    <m/>
    <m/>
    <n v="10"/>
    <n v="1034"/>
    <n v="10340"/>
    <m/>
    <m/>
    <m/>
    <n v="10"/>
    <n v="1034"/>
    <n v="10340"/>
    <s v="REGENT SC50 20X250ML-LTR"/>
    <x v="54"/>
  </r>
  <r>
    <s v="REGENT SC50 50X100ML"/>
    <m/>
    <m/>
    <m/>
    <n v="10"/>
    <n v="1110"/>
    <n v="11100"/>
    <m/>
    <m/>
    <m/>
    <n v="10"/>
    <n v="1110"/>
    <n v="11100"/>
    <s v="REGENT SC50 50X100ML-LTR"/>
    <x v="55"/>
  </r>
  <r>
    <s v="REGENT ULTRA 5X4KG"/>
    <n v="4980"/>
    <n v="145.5"/>
    <n v="724590"/>
    <n v="6240"/>
    <n v="122.2"/>
    <n v="762500"/>
    <n v="750"/>
    <n v="148"/>
    <n v="111000"/>
    <n v="10470"/>
    <n v="131.61000000000001"/>
    <n v="1377965"/>
    <s v="REGENT ULTRA 5X4KG-K.G"/>
    <x v="56"/>
  </r>
  <r>
    <s v="SECTIN 10X1KGS"/>
    <n v="10"/>
    <n v="2352.9299999999998"/>
    <n v="23529.3"/>
    <m/>
    <m/>
    <m/>
    <m/>
    <m/>
    <m/>
    <n v="10"/>
    <n v="2352.9299999999998"/>
    <n v="23529.3"/>
    <s v="SECTIN 10X1KGS-K.G"/>
    <x v="57"/>
  </r>
  <r>
    <s v="SECTIN 20X600GM"/>
    <n v="24"/>
    <n v="2423.5500000000002"/>
    <n v="58165.2"/>
    <m/>
    <m/>
    <m/>
    <m/>
    <m/>
    <m/>
    <n v="24"/>
    <n v="2423.5500000000002"/>
    <n v="58165.2"/>
    <s v="SECTIN 20X600GM-K.G"/>
    <x v="58"/>
  </r>
  <r>
    <s v="SENCOR 60X100GM"/>
    <n v="15"/>
    <n v="2110"/>
    <n v="31650"/>
    <n v="732"/>
    <n v="2110"/>
    <n v="1544520"/>
    <n v="465"/>
    <n v="2110.65"/>
    <n v="981450"/>
    <n v="282"/>
    <n v="2110"/>
    <n v="595020"/>
    <s v="SENCOR 60X100GM-K.G"/>
    <x v="59"/>
  </r>
  <r>
    <s v="SOLOMON 50X100ML"/>
    <n v="15"/>
    <n v="2210"/>
    <n v="33150"/>
    <m/>
    <m/>
    <m/>
    <m/>
    <m/>
    <m/>
    <n v="15"/>
    <n v="2210"/>
    <n v="33150"/>
    <s v="SOLOMON 50X100ML-LTR"/>
    <x v="60"/>
  </r>
  <r>
    <s v="SUNRICE 100X50GM"/>
    <n v="5"/>
    <n v="5140"/>
    <n v="25700"/>
    <n v="15"/>
    <n v="5271"/>
    <n v="79065"/>
    <n v="4"/>
    <n v="5290"/>
    <n v="21160"/>
    <n v="16"/>
    <n v="5262.81"/>
    <n v="84205"/>
    <s v="SUNRICE 100X50GM-K.G"/>
    <x v="61"/>
  </r>
  <r>
    <s v="WHIPSUPER 20X500ML"/>
    <n v="30"/>
    <n v="1428"/>
    <n v="42840"/>
    <m/>
    <m/>
    <m/>
    <m/>
    <m/>
    <m/>
    <n v="30"/>
    <n v="1428"/>
    <n v="42840"/>
    <s v="WHIPSUPER 20X500ML-LTR"/>
    <x v="62"/>
  </r>
  <r>
    <s v="WHIPSUPER 40X250ML"/>
    <n v="40"/>
    <n v="1460"/>
    <n v="58400"/>
    <m/>
    <m/>
    <m/>
    <m/>
    <m/>
    <m/>
    <n v="40"/>
    <n v="1460"/>
    <n v="58400"/>
    <s v="WHIPSUPER 40X250ML-LTR"/>
    <x v="63"/>
  </r>
  <r>
    <s v="WHIPSUPER 50X100ML"/>
    <n v="15"/>
    <n v="1500"/>
    <n v="22500"/>
    <m/>
    <m/>
    <m/>
    <m/>
    <m/>
    <m/>
    <n v="15"/>
    <n v="1500"/>
    <n v="22500"/>
    <s v="WHIPSUPER 50X100ML-LTR"/>
    <x v="64"/>
  </r>
  <r>
    <s v="ARIZE 6129 GOLD 30X1KGS"/>
    <n v="6"/>
    <n v="275"/>
    <n v="1650"/>
    <n v="180"/>
    <n v="293"/>
    <n v="52740"/>
    <n v="186"/>
    <n v="293"/>
    <n v="54498"/>
    <m/>
    <m/>
    <m/>
    <s v="ARIZE 6129 GOLD 30X1KGS-K.G"/>
    <x v="65"/>
  </r>
  <r>
    <s v="ARIZE 6444 GOLD 10X3KG BAG"/>
    <n v="8"/>
    <n v="285"/>
    <n v="2280"/>
    <n v="52857"/>
    <n v="322.89"/>
    <n v="17067240"/>
    <n v="52865"/>
    <n v="335.62"/>
    <n v="17742330"/>
    <m/>
    <m/>
    <m/>
    <s v="ARIZE 6444 GOLD 10X3KG BAG-K.G"/>
    <x v="66"/>
  </r>
  <r>
    <s v="ARIZE 6633 LOCD 10X3KGS"/>
    <n v="10"/>
    <n v="300"/>
    <n v="3000"/>
    <n v="66"/>
    <n v="330"/>
    <n v="21780"/>
    <n v="76"/>
    <n v="330"/>
    <n v="25080"/>
    <m/>
    <m/>
    <m/>
    <s v="ARIZE 6633 LOCD 10X3KGS-K.G"/>
    <x v="67"/>
  </r>
  <r>
    <s v="ARIZE 8433 LOC 10X3KG"/>
    <m/>
    <m/>
    <m/>
    <n v="1305"/>
    <n v="325"/>
    <n v="424125"/>
    <n v="1305"/>
    <n v="340"/>
    <n v="443700"/>
    <m/>
    <m/>
    <m/>
    <s v="ARIZE 8433 LOC 10X3KG-K.G"/>
    <x v="68"/>
  </r>
  <r>
    <s v="MILLET HYBRID 9001 20X1.5KG"/>
    <m/>
    <m/>
    <m/>
    <n v="951"/>
    <n v="355"/>
    <n v="337605"/>
    <n v="855"/>
    <n v="359.89"/>
    <n v="307710"/>
    <n v="96"/>
    <n v="355"/>
    <n v="34080"/>
    <s v="MILLET HYBRID 9001 20X1.5KG-K.G"/>
    <x v="69"/>
  </r>
  <r>
    <s v="MILLET HYBRID 9450 20X1.5KG"/>
    <m/>
    <m/>
    <m/>
    <n v="450"/>
    <n v="342"/>
    <n v="153900"/>
    <n v="303"/>
    <n v="350"/>
    <n v="106050"/>
    <n v="147"/>
    <n v="342"/>
    <n v="50274"/>
    <s v="MILLET HYBRID 9450 20X1.5KG-K.G"/>
    <x v="70"/>
  </r>
  <r>
    <s v="MUSTARD -5210 (30X1KG)"/>
    <n v="17"/>
    <n v="575"/>
    <n v="9775"/>
    <m/>
    <m/>
    <m/>
    <n v="17"/>
    <n v="580"/>
    <n v="9860"/>
    <m/>
    <m/>
    <m/>
    <s v="MUSTARD -5210 (30X1KG)-K.G"/>
    <x v="71"/>
  </r>
  <r>
    <s v="MUSTARD KESARI GOLD 5111 60X500GM BAG"/>
    <m/>
    <m/>
    <m/>
    <n v="150"/>
    <n v="519"/>
    <n v="77850"/>
    <n v="150"/>
    <n v="525"/>
    <n v="78750"/>
    <m/>
    <m/>
    <m/>
    <s v="MUSTARD KESARI GOLD 5111 60X500GM BAG-K.G"/>
    <x v="72"/>
  </r>
  <r>
    <s v="MUSTARD SEEDS (5222)-30X1KG"/>
    <n v="2"/>
    <n v="505"/>
    <n v="1010"/>
    <n v="2700"/>
    <n v="501.12"/>
    <n v="1353030"/>
    <n v="2702"/>
    <n v="507.44"/>
    <n v="1371110"/>
    <m/>
    <m/>
    <m/>
    <s v="MUSTARD SEEDS (5222)-30X1KG-K.G"/>
    <x v="73"/>
  </r>
  <r>
    <s v="MUSTARD SEEDS (5222)-60X500GM"/>
    <m/>
    <m/>
    <m/>
    <n v="1350"/>
    <n v="524"/>
    <n v="707400"/>
    <n v="1380"/>
    <n v="520"/>
    <n v="717600"/>
    <n v="-30"/>
    <n v="524"/>
    <n v="-15720"/>
    <s v="MUSTARD SEEDS (5222)-60X500GM-K.G"/>
    <x v="7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FAF55D-58D5-4322-ACF0-EA2E63C15226}" name="PivotTable4" cacheId="1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Q1:U77" firstHeaderRow="0" firstDataRow="1" firstDataCol="1"/>
  <pivotFields count="15"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axis="axisRow" showAll="0">
      <items count="194">
        <item m="1" x="94"/>
        <item x="10"/>
        <item x="25"/>
        <item x="28"/>
        <item x="56"/>
        <item m="1" x="106"/>
        <item m="1" x="183"/>
        <item x="2"/>
        <item m="1" x="166"/>
        <item m="1" x="169"/>
        <item m="1" x="168"/>
        <item m="1" x="189"/>
        <item m="1" x="165"/>
        <item m="1" x="187"/>
        <item m="1" x="188"/>
        <item m="1" x="160"/>
        <item x="7"/>
        <item x="9"/>
        <item x="8"/>
        <item x="1"/>
        <item m="1" x="86"/>
        <item m="1" x="173"/>
        <item m="1" x="84"/>
        <item m="1" x="85"/>
        <item m="1" x="98"/>
        <item m="1" x="96"/>
        <item x="13"/>
        <item x="12"/>
        <item x="14"/>
        <item m="1" x="171"/>
        <item x="16"/>
        <item x="15"/>
        <item x="18"/>
        <item x="20"/>
        <item m="1" x="192"/>
        <item m="1" x="133"/>
        <item m="1" x="132"/>
        <item m="1" x="131"/>
        <item x="22"/>
        <item x="21"/>
        <item x="29"/>
        <item x="27"/>
        <item x="26"/>
        <item m="1" x="191"/>
        <item m="1" x="147"/>
        <item m="1" x="146"/>
        <item x="32"/>
        <item m="1" x="130"/>
        <item m="1" x="124"/>
        <item m="1" x="144"/>
        <item m="1" x="102"/>
        <item x="33"/>
        <item m="1" x="143"/>
        <item x="36"/>
        <item x="35"/>
        <item x="34"/>
        <item x="40"/>
        <item m="1" x="174"/>
        <item m="1" x="134"/>
        <item m="1" x="142"/>
        <item x="41"/>
        <item x="43"/>
        <item x="42"/>
        <item m="1" x="157"/>
        <item m="1" x="91"/>
        <item m="1" x="92"/>
        <item m="1" x="103"/>
        <item m="1" x="123"/>
        <item m="1" x="122"/>
        <item m="1" x="121"/>
        <item x="48"/>
        <item m="1" x="151"/>
        <item m="1" x="77"/>
        <item m="1" x="76"/>
        <item m="1" x="118"/>
        <item x="51"/>
        <item x="55"/>
        <item x="54"/>
        <item m="1" x="116"/>
        <item m="1" x="78"/>
        <item x="53"/>
        <item m="1" x="95"/>
        <item m="1" x="139"/>
        <item m="1" x="88"/>
        <item m="1" x="75"/>
        <item x="57"/>
        <item x="58"/>
        <item x="59"/>
        <item m="1" x="184"/>
        <item m="1" x="87"/>
        <item m="1" x="114"/>
        <item m="1" x="155"/>
        <item m="1" x="154"/>
        <item x="60"/>
        <item m="1" x="82"/>
        <item m="1" x="164"/>
        <item m="1" x="163"/>
        <item m="1" x="156"/>
        <item x="61"/>
        <item m="1" x="105"/>
        <item x="64"/>
        <item x="63"/>
        <item m="1" x="176"/>
        <item m="1" x="113"/>
        <item m="1" x="141"/>
        <item x="50"/>
        <item x="0"/>
        <item m="1" x="185"/>
        <item m="1" x="140"/>
        <item m="1" x="93"/>
        <item x="3"/>
        <item x="4"/>
        <item x="5"/>
        <item x="6"/>
        <item m="1" x="181"/>
        <item m="1" x="109"/>
        <item m="1" x="79"/>
        <item m="1" x="80"/>
        <item m="1" x="83"/>
        <item m="1" x="158"/>
        <item m="1" x="97"/>
        <item m="1" x="153"/>
        <item m="1" x="190"/>
        <item x="19"/>
        <item m="1" x="180"/>
        <item m="1" x="178"/>
        <item m="1" x="179"/>
        <item m="1" x="81"/>
        <item m="1" x="107"/>
        <item m="1" x="108"/>
        <item m="1" x="110"/>
        <item m="1" x="111"/>
        <item m="1" x="136"/>
        <item m="1" x="182"/>
        <item m="1" x="172"/>
        <item m="1" x="104"/>
        <item x="23"/>
        <item m="1" x="159"/>
        <item x="24"/>
        <item x="30"/>
        <item x="31"/>
        <item m="1" x="112"/>
        <item m="1" x="117"/>
        <item x="37"/>
        <item x="38"/>
        <item x="39"/>
        <item m="1" x="167"/>
        <item m="1" x="175"/>
        <item m="1" x="135"/>
        <item m="1" x="170"/>
        <item m="1" x="161"/>
        <item m="1" x="162"/>
        <item m="1" x="149"/>
        <item m="1" x="186"/>
        <item m="1" x="148"/>
        <item m="1" x="89"/>
        <item x="44"/>
        <item m="1" x="150"/>
        <item m="1" x="90"/>
        <item m="1" x="120"/>
        <item m="1" x="119"/>
        <item x="45"/>
        <item x="46"/>
        <item x="47"/>
        <item m="1" x="177"/>
        <item x="49"/>
        <item x="52"/>
        <item m="1" x="127"/>
        <item m="1" x="128"/>
        <item m="1" x="129"/>
        <item m="1" x="137"/>
        <item m="1" x="145"/>
        <item m="1" x="115"/>
        <item m="1" x="152"/>
        <item m="1" x="125"/>
        <item m="1" x="126"/>
        <item m="1" x="99"/>
        <item m="1" x="100"/>
        <item m="1" x="101"/>
        <item m="1" x="138"/>
        <item x="62"/>
        <item x="11"/>
        <item x="17"/>
        <item x="65"/>
        <item x="66"/>
        <item x="67"/>
        <item x="68"/>
        <item x="69"/>
        <item x="70"/>
        <item x="71"/>
        <item x="72"/>
        <item x="73"/>
        <item x="74"/>
        <item t="default"/>
      </items>
    </pivotField>
  </pivotFields>
  <rowFields count="1">
    <field x="14"/>
  </rowFields>
  <rowItems count="76">
    <i>
      <x v="1"/>
    </i>
    <i>
      <x v="2"/>
    </i>
    <i>
      <x v="3"/>
    </i>
    <i>
      <x v="4"/>
    </i>
    <i>
      <x v="7"/>
    </i>
    <i>
      <x v="16"/>
    </i>
    <i>
      <x v="17"/>
    </i>
    <i>
      <x v="18"/>
    </i>
    <i>
      <x v="19"/>
    </i>
    <i>
      <x v="26"/>
    </i>
    <i>
      <x v="27"/>
    </i>
    <i>
      <x v="28"/>
    </i>
    <i>
      <x v="30"/>
    </i>
    <i>
      <x v="31"/>
    </i>
    <i>
      <x v="32"/>
    </i>
    <i>
      <x v="33"/>
    </i>
    <i>
      <x v="38"/>
    </i>
    <i>
      <x v="39"/>
    </i>
    <i>
      <x v="40"/>
    </i>
    <i>
      <x v="41"/>
    </i>
    <i>
      <x v="42"/>
    </i>
    <i>
      <x v="46"/>
    </i>
    <i>
      <x v="51"/>
    </i>
    <i>
      <x v="53"/>
    </i>
    <i>
      <x v="54"/>
    </i>
    <i>
      <x v="55"/>
    </i>
    <i>
      <x v="56"/>
    </i>
    <i>
      <x v="60"/>
    </i>
    <i>
      <x v="61"/>
    </i>
    <i>
      <x v="62"/>
    </i>
    <i>
      <x v="70"/>
    </i>
    <i>
      <x v="75"/>
    </i>
    <i>
      <x v="76"/>
    </i>
    <i>
      <x v="77"/>
    </i>
    <i>
      <x v="80"/>
    </i>
    <i>
      <x v="85"/>
    </i>
    <i>
      <x v="86"/>
    </i>
    <i>
      <x v="87"/>
    </i>
    <i>
      <x v="93"/>
    </i>
    <i>
      <x v="98"/>
    </i>
    <i>
      <x v="100"/>
    </i>
    <i>
      <x v="101"/>
    </i>
    <i>
      <x v="105"/>
    </i>
    <i>
      <x v="106"/>
    </i>
    <i>
      <x v="110"/>
    </i>
    <i>
      <x v="111"/>
    </i>
    <i>
      <x v="112"/>
    </i>
    <i>
      <x v="113"/>
    </i>
    <i>
      <x v="123"/>
    </i>
    <i>
      <x v="136"/>
    </i>
    <i>
      <x v="138"/>
    </i>
    <i>
      <x v="139"/>
    </i>
    <i>
      <x v="140"/>
    </i>
    <i>
      <x v="143"/>
    </i>
    <i>
      <x v="144"/>
    </i>
    <i>
      <x v="145"/>
    </i>
    <i>
      <x v="156"/>
    </i>
    <i>
      <x v="161"/>
    </i>
    <i>
      <x v="162"/>
    </i>
    <i>
      <x v="163"/>
    </i>
    <i>
      <x v="165"/>
    </i>
    <i>
      <x v="166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 Quantity" fld="1" baseField="0" baseItem="0"/>
    <dataField name="Sum of Inwards Quantity" fld="4" baseField="0" baseItem="0"/>
    <dataField name="Sum of Outwards Quantity" fld="7" baseField="0" baseItem="0"/>
    <dataField name="Sum of Closing Balance Quantity" fld="10" baseField="0" baseItem="0"/>
  </dataFields>
  <formats count="8">
    <format dxfId="28">
      <pivotArea type="all" dataOnly="0" outline="0" fieldPosition="0"/>
    </format>
    <format dxfId="27">
      <pivotArea outline="0" collapsedLevelsAreSubtotals="1" fieldPosition="0"/>
    </format>
    <format dxfId="26">
      <pivotArea field="14" type="button" dataOnly="0" labelOnly="1" outline="0" axis="axisRow" fieldPosition="0"/>
    </format>
    <format dxfId="25">
      <pivotArea dataOnly="0" labelOnly="1" grandRow="1" outline="0" fieldPosition="0"/>
    </format>
    <format dxfId="24">
      <pivotArea type="all" dataOnly="0" outline="0" fieldPosition="0"/>
    </format>
    <format dxfId="23">
      <pivotArea outline="0" collapsedLevelsAreSubtotals="1" fieldPosition="0"/>
    </format>
    <format dxfId="22">
      <pivotArea field="14" type="button" dataOnly="0" labelOnly="1" outline="0" axis="axisRow" fieldPosition="0"/>
    </format>
    <format dxfId="21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9"/>
  <sheetViews>
    <sheetView workbookViewId="0">
      <selection activeCell="P18" sqref="P18"/>
    </sheetView>
  </sheetViews>
  <sheetFormatPr defaultRowHeight="14.4" x14ac:dyDescent="0.3"/>
  <sheetData>
    <row r="1" spans="1:27" ht="15.6" x14ac:dyDescent="0.3">
      <c r="A1" s="66" t="s">
        <v>57</v>
      </c>
      <c r="B1" s="66"/>
      <c r="C1" s="66"/>
      <c r="D1" s="61"/>
      <c r="E1" s="61"/>
      <c r="F1" s="61"/>
      <c r="G1" s="61"/>
      <c r="H1" s="61"/>
      <c r="I1" s="61"/>
      <c r="J1" s="61"/>
      <c r="K1" s="61"/>
      <c r="L1" s="61"/>
      <c r="M1" s="61"/>
      <c r="O1" s="66" t="s">
        <v>57</v>
      </c>
      <c r="P1" s="66"/>
      <c r="Q1" s="66"/>
      <c r="R1" s="61"/>
      <c r="S1" s="61"/>
      <c r="T1" s="61"/>
      <c r="U1" s="61"/>
      <c r="V1" s="61"/>
      <c r="W1" s="61"/>
      <c r="X1" s="61"/>
      <c r="Y1" s="61"/>
      <c r="Z1" s="61"/>
      <c r="AA1" s="61"/>
    </row>
    <row r="2" spans="1:27" x14ac:dyDescent="0.3">
      <c r="A2" s="67" t="s">
        <v>58</v>
      </c>
      <c r="B2" s="67"/>
      <c r="C2" s="67"/>
      <c r="D2" s="61"/>
      <c r="E2" s="61"/>
      <c r="F2" s="61"/>
      <c r="G2" s="61"/>
      <c r="H2" s="61"/>
      <c r="I2" s="61"/>
      <c r="J2" s="61"/>
      <c r="K2" s="61"/>
      <c r="L2" s="61"/>
      <c r="M2" s="61"/>
      <c r="O2" s="67" t="s">
        <v>58</v>
      </c>
      <c r="P2" s="67"/>
      <c r="Q2" s="67"/>
      <c r="R2" s="61"/>
      <c r="S2" s="61"/>
      <c r="T2" s="61"/>
      <c r="U2" s="61"/>
      <c r="V2" s="61"/>
      <c r="W2" s="61"/>
      <c r="X2" s="61"/>
      <c r="Y2" s="61"/>
      <c r="Z2" s="61"/>
      <c r="AA2" s="61"/>
    </row>
    <row r="3" spans="1:27" x14ac:dyDescent="0.3">
      <c r="A3" s="67" t="s">
        <v>59</v>
      </c>
      <c r="B3" s="67"/>
      <c r="C3" s="67"/>
      <c r="D3" s="61"/>
      <c r="E3" s="61"/>
      <c r="F3" s="61"/>
      <c r="G3" s="61"/>
      <c r="H3" s="61"/>
      <c r="I3" s="61"/>
      <c r="J3" s="61"/>
      <c r="K3" s="61"/>
      <c r="L3" s="61"/>
      <c r="M3" s="61"/>
      <c r="O3" s="67" t="s">
        <v>59</v>
      </c>
      <c r="P3" s="67"/>
      <c r="Q3" s="67"/>
      <c r="R3" s="61"/>
      <c r="S3" s="61"/>
      <c r="T3" s="61"/>
      <c r="U3" s="61"/>
      <c r="V3" s="61"/>
      <c r="W3" s="61"/>
      <c r="X3" s="61"/>
      <c r="Y3" s="61"/>
      <c r="Z3" s="61"/>
      <c r="AA3" s="61"/>
    </row>
    <row r="4" spans="1:27" x14ac:dyDescent="0.3">
      <c r="A4" s="67" t="s">
        <v>60</v>
      </c>
      <c r="B4" s="67"/>
      <c r="C4" s="67"/>
      <c r="D4" s="61"/>
      <c r="E4" s="61"/>
      <c r="F4" s="61"/>
      <c r="G4" s="61"/>
      <c r="H4" s="61"/>
      <c r="I4" s="61"/>
      <c r="J4" s="61"/>
      <c r="K4" s="61"/>
      <c r="L4" s="61"/>
      <c r="M4" s="61"/>
      <c r="O4" s="67" t="s">
        <v>60</v>
      </c>
      <c r="P4" s="67"/>
      <c r="Q4" s="67"/>
      <c r="R4" s="61"/>
      <c r="S4" s="61"/>
      <c r="T4" s="61"/>
      <c r="U4" s="61"/>
      <c r="V4" s="61"/>
      <c r="W4" s="61"/>
      <c r="X4" s="61"/>
      <c r="Y4" s="61"/>
      <c r="Z4" s="61"/>
      <c r="AA4" s="61"/>
    </row>
    <row r="5" spans="1:27" x14ac:dyDescent="0.3">
      <c r="A5" s="68" t="s">
        <v>61</v>
      </c>
      <c r="B5" s="68"/>
      <c r="C5" s="68"/>
      <c r="D5" s="61"/>
      <c r="E5" s="61"/>
      <c r="F5" s="61"/>
      <c r="G5" s="61"/>
      <c r="H5" s="61"/>
      <c r="I5" s="61"/>
      <c r="J5" s="61"/>
      <c r="K5" s="61"/>
      <c r="L5" s="61"/>
      <c r="M5" s="61"/>
      <c r="O5" s="68" t="s">
        <v>61</v>
      </c>
      <c r="P5" s="68"/>
      <c r="Q5" s="68"/>
      <c r="R5" s="61"/>
      <c r="S5" s="61"/>
      <c r="T5" s="61"/>
      <c r="U5" s="61"/>
      <c r="V5" s="61"/>
      <c r="W5" s="61"/>
      <c r="X5" s="61"/>
      <c r="Y5" s="61"/>
      <c r="Z5" s="61"/>
      <c r="AA5" s="61"/>
    </row>
    <row r="6" spans="1:27" ht="15.6" x14ac:dyDescent="0.3">
      <c r="A6" s="74" t="s">
        <v>62</v>
      </c>
      <c r="B6" s="74"/>
      <c r="C6" s="74"/>
      <c r="D6" s="61"/>
      <c r="E6" s="61"/>
      <c r="F6" s="61"/>
      <c r="G6" s="61"/>
      <c r="H6" s="61"/>
      <c r="I6" s="61"/>
      <c r="J6" s="61"/>
      <c r="K6" s="61"/>
      <c r="L6" s="61"/>
      <c r="M6" s="61"/>
      <c r="O6" s="74" t="s">
        <v>129</v>
      </c>
      <c r="P6" s="74"/>
      <c r="Q6" s="74"/>
      <c r="R6" s="61"/>
      <c r="S6" s="61"/>
      <c r="T6" s="61"/>
      <c r="U6" s="61"/>
      <c r="V6" s="61"/>
      <c r="W6" s="61"/>
      <c r="X6" s="61"/>
      <c r="Y6" s="61"/>
      <c r="Z6" s="61"/>
      <c r="AA6" s="61"/>
    </row>
    <row r="7" spans="1:27" x14ac:dyDescent="0.3">
      <c r="A7" s="67" t="s">
        <v>44</v>
      </c>
      <c r="B7" s="67"/>
      <c r="C7" s="67"/>
      <c r="D7" s="61"/>
      <c r="E7" s="61"/>
      <c r="F7" s="61"/>
      <c r="G7" s="61"/>
      <c r="H7" s="61"/>
      <c r="I7" s="61"/>
      <c r="J7" s="61"/>
      <c r="K7" s="61"/>
      <c r="L7" s="61"/>
      <c r="M7" s="61"/>
      <c r="O7" s="67" t="s">
        <v>44</v>
      </c>
      <c r="P7" s="67"/>
      <c r="Q7" s="67"/>
      <c r="R7" s="61"/>
      <c r="S7" s="61"/>
      <c r="T7" s="61"/>
      <c r="U7" s="61"/>
      <c r="V7" s="61"/>
      <c r="W7" s="61"/>
      <c r="X7" s="61"/>
      <c r="Y7" s="61"/>
      <c r="Z7" s="61"/>
      <c r="AA7" s="61"/>
    </row>
    <row r="8" spans="1:27" x14ac:dyDescent="0.3">
      <c r="A8" s="67" t="s">
        <v>63</v>
      </c>
      <c r="B8" s="67"/>
      <c r="C8" s="67"/>
      <c r="D8" s="61"/>
      <c r="E8" s="61"/>
      <c r="F8" s="61"/>
      <c r="G8" s="61"/>
      <c r="H8" s="61"/>
      <c r="I8" s="61"/>
      <c r="J8" s="61"/>
      <c r="K8" s="61"/>
      <c r="L8" s="61"/>
      <c r="M8" s="61"/>
      <c r="O8" s="68" t="s">
        <v>63</v>
      </c>
      <c r="P8" s="68"/>
      <c r="Q8" s="68"/>
      <c r="R8" s="61"/>
      <c r="S8" s="61"/>
      <c r="T8" s="61"/>
      <c r="U8" s="61"/>
      <c r="V8" s="61"/>
      <c r="W8" s="61"/>
      <c r="X8" s="61"/>
      <c r="Y8" s="61"/>
      <c r="Z8" s="61"/>
      <c r="AA8" s="61"/>
    </row>
    <row r="9" spans="1:27" x14ac:dyDescent="0.3">
      <c r="A9" s="82" t="s">
        <v>45</v>
      </c>
      <c r="B9" s="69" t="s">
        <v>62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O9" s="82" t="s">
        <v>45</v>
      </c>
      <c r="P9" s="69" t="s">
        <v>129</v>
      </c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</row>
    <row r="10" spans="1:27" x14ac:dyDescent="0.3">
      <c r="A10" s="83" t="s">
        <v>45</v>
      </c>
      <c r="B10" s="70" t="s">
        <v>57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O10" s="83" t="s">
        <v>45</v>
      </c>
      <c r="P10" s="70" t="s">
        <v>57</v>
      </c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</row>
    <row r="11" spans="1:27" x14ac:dyDescent="0.3">
      <c r="A11" s="84" t="s">
        <v>46</v>
      </c>
      <c r="B11" s="72" t="s">
        <v>63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O11" s="84" t="s">
        <v>46</v>
      </c>
      <c r="P11" s="97" t="s">
        <v>63</v>
      </c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</row>
    <row r="12" spans="1:27" x14ac:dyDescent="0.3">
      <c r="A12" s="84" t="s">
        <v>45</v>
      </c>
      <c r="B12" s="75" t="s">
        <v>47</v>
      </c>
      <c r="C12" s="76"/>
      <c r="D12" s="76"/>
      <c r="E12" s="75" t="s">
        <v>48</v>
      </c>
      <c r="F12" s="76"/>
      <c r="G12" s="76"/>
      <c r="H12" s="75" t="s">
        <v>49</v>
      </c>
      <c r="I12" s="76"/>
      <c r="J12" s="76"/>
      <c r="K12" s="75" t="s">
        <v>50</v>
      </c>
      <c r="L12" s="76"/>
      <c r="M12" s="76"/>
      <c r="O12" s="84" t="s">
        <v>45</v>
      </c>
      <c r="P12" s="75" t="s">
        <v>47</v>
      </c>
      <c r="Q12" s="76"/>
      <c r="R12" s="99"/>
      <c r="S12" s="75" t="s">
        <v>48</v>
      </c>
      <c r="T12" s="76"/>
      <c r="U12" s="99"/>
      <c r="V12" s="75" t="s">
        <v>49</v>
      </c>
      <c r="W12" s="76"/>
      <c r="X12" s="99"/>
      <c r="Y12" s="75" t="s">
        <v>50</v>
      </c>
      <c r="Z12" s="76"/>
      <c r="AA12" s="76"/>
    </row>
    <row r="13" spans="1:27" x14ac:dyDescent="0.3">
      <c r="A13" s="85" t="s">
        <v>45</v>
      </c>
      <c r="B13" s="62" t="s">
        <v>51</v>
      </c>
      <c r="C13" s="63" t="s">
        <v>52</v>
      </c>
      <c r="D13" s="62" t="s">
        <v>53</v>
      </c>
      <c r="E13" s="62" t="s">
        <v>51</v>
      </c>
      <c r="F13" s="63" t="s">
        <v>52</v>
      </c>
      <c r="G13" s="62" t="s">
        <v>53</v>
      </c>
      <c r="H13" s="62" t="s">
        <v>51</v>
      </c>
      <c r="I13" s="63" t="s">
        <v>52</v>
      </c>
      <c r="J13" s="62" t="s">
        <v>53</v>
      </c>
      <c r="K13" s="62" t="s">
        <v>51</v>
      </c>
      <c r="L13" s="63" t="s">
        <v>52</v>
      </c>
      <c r="M13" s="62" t="s">
        <v>53</v>
      </c>
      <c r="O13" s="85" t="s">
        <v>45</v>
      </c>
      <c r="P13" s="62" t="s">
        <v>51</v>
      </c>
      <c r="Q13" s="63" t="s">
        <v>52</v>
      </c>
      <c r="R13" s="62" t="s">
        <v>53</v>
      </c>
      <c r="S13" s="62" t="s">
        <v>51</v>
      </c>
      <c r="T13" s="63" t="s">
        <v>52</v>
      </c>
      <c r="U13" s="62" t="s">
        <v>53</v>
      </c>
      <c r="V13" s="62" t="s">
        <v>51</v>
      </c>
      <c r="W13" s="63" t="s">
        <v>52</v>
      </c>
      <c r="X13" s="62" t="s">
        <v>53</v>
      </c>
      <c r="Y13" s="62" t="s">
        <v>51</v>
      </c>
      <c r="Z13" s="63" t="s">
        <v>52</v>
      </c>
      <c r="AA13" s="62" t="s">
        <v>53</v>
      </c>
    </row>
    <row r="14" spans="1:27" x14ac:dyDescent="0.3">
      <c r="A14" s="86" t="s">
        <v>64</v>
      </c>
      <c r="B14" s="87"/>
      <c r="C14" s="59"/>
      <c r="D14" s="60"/>
      <c r="E14" s="88">
        <v>150</v>
      </c>
      <c r="F14" s="64">
        <v>218.5</v>
      </c>
      <c r="G14" s="65">
        <v>32775</v>
      </c>
      <c r="H14" s="87"/>
      <c r="I14" s="59"/>
      <c r="J14" s="60"/>
      <c r="K14" s="88">
        <v>150</v>
      </c>
      <c r="L14" s="64">
        <v>218.5</v>
      </c>
      <c r="M14" s="65">
        <v>32775</v>
      </c>
      <c r="O14" s="86" t="s">
        <v>130</v>
      </c>
      <c r="P14" s="100">
        <v>6</v>
      </c>
      <c r="Q14" s="64">
        <v>275</v>
      </c>
      <c r="R14" s="65">
        <v>1650</v>
      </c>
      <c r="S14" s="100">
        <v>180</v>
      </c>
      <c r="T14" s="64">
        <v>293</v>
      </c>
      <c r="U14" s="65">
        <v>52740</v>
      </c>
      <c r="V14" s="100">
        <v>186</v>
      </c>
      <c r="W14" s="64">
        <v>293</v>
      </c>
      <c r="X14" s="65">
        <v>54498</v>
      </c>
      <c r="Y14" s="87"/>
      <c r="Z14" s="59"/>
      <c r="AA14" s="60"/>
    </row>
    <row r="15" spans="1:27" x14ac:dyDescent="0.3">
      <c r="A15" s="86" t="s">
        <v>65</v>
      </c>
      <c r="B15" s="89">
        <v>12</v>
      </c>
      <c r="C15" s="55">
        <v>2962.5</v>
      </c>
      <c r="D15" s="56">
        <v>35550</v>
      </c>
      <c r="E15" s="90"/>
      <c r="F15" s="57"/>
      <c r="G15" s="58"/>
      <c r="H15" s="90"/>
      <c r="I15" s="57"/>
      <c r="J15" s="58"/>
      <c r="K15" s="89">
        <v>12</v>
      </c>
      <c r="L15" s="55">
        <v>2962.5</v>
      </c>
      <c r="M15" s="56">
        <v>35550</v>
      </c>
      <c r="O15" s="86" t="s">
        <v>131</v>
      </c>
      <c r="P15" s="89">
        <v>8</v>
      </c>
      <c r="Q15" s="55">
        <v>285</v>
      </c>
      <c r="R15" s="56">
        <v>2280</v>
      </c>
      <c r="S15" s="89">
        <v>52857</v>
      </c>
      <c r="T15" s="55">
        <v>322.89</v>
      </c>
      <c r="U15" s="56">
        <v>17067240</v>
      </c>
      <c r="V15" s="89">
        <v>52865</v>
      </c>
      <c r="W15" s="55">
        <v>335.62</v>
      </c>
      <c r="X15" s="56">
        <v>17742330</v>
      </c>
      <c r="Y15" s="90"/>
      <c r="Z15" s="57"/>
      <c r="AA15" s="58"/>
    </row>
    <row r="16" spans="1:27" x14ac:dyDescent="0.3">
      <c r="A16" s="86" t="s">
        <v>66</v>
      </c>
      <c r="B16" s="91">
        <v>4</v>
      </c>
      <c r="C16" s="55">
        <v>2290</v>
      </c>
      <c r="D16" s="56">
        <v>9160</v>
      </c>
      <c r="E16" s="91">
        <v>35</v>
      </c>
      <c r="F16" s="55">
        <v>2313.1</v>
      </c>
      <c r="G16" s="56">
        <v>80958.5</v>
      </c>
      <c r="H16" s="90"/>
      <c r="I16" s="57"/>
      <c r="J16" s="58"/>
      <c r="K16" s="91">
        <v>39</v>
      </c>
      <c r="L16" s="55">
        <v>2310.73</v>
      </c>
      <c r="M16" s="56">
        <v>90118.5</v>
      </c>
      <c r="O16" s="86" t="s">
        <v>132</v>
      </c>
      <c r="P16" s="89">
        <v>10</v>
      </c>
      <c r="Q16" s="55">
        <v>300</v>
      </c>
      <c r="R16" s="56">
        <v>3000</v>
      </c>
      <c r="S16" s="89">
        <v>66</v>
      </c>
      <c r="T16" s="55">
        <v>330</v>
      </c>
      <c r="U16" s="56">
        <v>21780</v>
      </c>
      <c r="V16" s="89">
        <v>76</v>
      </c>
      <c r="W16" s="55">
        <v>330</v>
      </c>
      <c r="X16" s="56">
        <v>25080</v>
      </c>
      <c r="Y16" s="90"/>
      <c r="Z16" s="57"/>
      <c r="AA16" s="58"/>
    </row>
    <row r="17" spans="1:27" x14ac:dyDescent="0.3">
      <c r="A17" s="86" t="s">
        <v>67</v>
      </c>
      <c r="B17" s="91">
        <v>90</v>
      </c>
      <c r="C17" s="55">
        <v>770</v>
      </c>
      <c r="D17" s="56">
        <v>69300</v>
      </c>
      <c r="E17" s="91">
        <v>100</v>
      </c>
      <c r="F17" s="55">
        <v>789.25</v>
      </c>
      <c r="G17" s="56">
        <v>78925</v>
      </c>
      <c r="H17" s="90"/>
      <c r="I17" s="57"/>
      <c r="J17" s="58"/>
      <c r="K17" s="91">
        <v>190</v>
      </c>
      <c r="L17" s="55">
        <v>780.13</v>
      </c>
      <c r="M17" s="56">
        <v>148225</v>
      </c>
      <c r="O17" s="86" t="s">
        <v>133</v>
      </c>
      <c r="P17" s="90"/>
      <c r="Q17" s="57"/>
      <c r="R17" s="58"/>
      <c r="S17" s="89">
        <v>1305</v>
      </c>
      <c r="T17" s="55">
        <v>325</v>
      </c>
      <c r="U17" s="56">
        <v>424125</v>
      </c>
      <c r="V17" s="89">
        <v>1305</v>
      </c>
      <c r="W17" s="55">
        <v>340</v>
      </c>
      <c r="X17" s="56">
        <v>443700</v>
      </c>
      <c r="Y17" s="90"/>
      <c r="Z17" s="57"/>
      <c r="AA17" s="58"/>
    </row>
    <row r="18" spans="1:27" x14ac:dyDescent="0.3">
      <c r="A18" s="86" t="s">
        <v>68</v>
      </c>
      <c r="B18" s="91">
        <v>140</v>
      </c>
      <c r="C18" s="55">
        <v>794</v>
      </c>
      <c r="D18" s="56">
        <v>111160</v>
      </c>
      <c r="E18" s="91">
        <v>150</v>
      </c>
      <c r="F18" s="55">
        <v>813.86</v>
      </c>
      <c r="G18" s="56">
        <v>122079</v>
      </c>
      <c r="H18" s="90"/>
      <c r="I18" s="57"/>
      <c r="J18" s="58"/>
      <c r="K18" s="91">
        <v>290</v>
      </c>
      <c r="L18" s="55">
        <v>804.27</v>
      </c>
      <c r="M18" s="56">
        <v>233239</v>
      </c>
      <c r="O18" s="86" t="s">
        <v>134</v>
      </c>
      <c r="P18" s="90"/>
      <c r="Q18" s="57"/>
      <c r="R18" s="58"/>
      <c r="S18" s="89">
        <v>951</v>
      </c>
      <c r="T18" s="55">
        <v>355</v>
      </c>
      <c r="U18" s="56">
        <v>337605</v>
      </c>
      <c r="V18" s="89">
        <v>855</v>
      </c>
      <c r="W18" s="55">
        <v>359.89</v>
      </c>
      <c r="X18" s="56">
        <v>307710</v>
      </c>
      <c r="Y18" s="89">
        <v>96</v>
      </c>
      <c r="Z18" s="55">
        <v>355</v>
      </c>
      <c r="AA18" s="56">
        <v>34080</v>
      </c>
    </row>
    <row r="19" spans="1:27" x14ac:dyDescent="0.3">
      <c r="A19" s="86" t="s">
        <v>69</v>
      </c>
      <c r="B19" s="91">
        <v>90</v>
      </c>
      <c r="C19" s="55">
        <v>812</v>
      </c>
      <c r="D19" s="56">
        <v>73080</v>
      </c>
      <c r="E19" s="91">
        <v>50</v>
      </c>
      <c r="F19" s="55">
        <v>832.32</v>
      </c>
      <c r="G19" s="56">
        <v>41616</v>
      </c>
      <c r="H19" s="90"/>
      <c r="I19" s="57"/>
      <c r="J19" s="58"/>
      <c r="K19" s="91">
        <v>140</v>
      </c>
      <c r="L19" s="55">
        <v>819.26</v>
      </c>
      <c r="M19" s="56">
        <v>114696</v>
      </c>
      <c r="O19" s="86" t="s">
        <v>135</v>
      </c>
      <c r="P19" s="90"/>
      <c r="Q19" s="57"/>
      <c r="R19" s="58"/>
      <c r="S19" s="89">
        <v>450</v>
      </c>
      <c r="T19" s="55">
        <v>342</v>
      </c>
      <c r="U19" s="56">
        <v>153900</v>
      </c>
      <c r="V19" s="89">
        <v>303</v>
      </c>
      <c r="W19" s="55">
        <v>350</v>
      </c>
      <c r="X19" s="56">
        <v>106050</v>
      </c>
      <c r="Y19" s="89">
        <v>147</v>
      </c>
      <c r="Z19" s="55">
        <v>342</v>
      </c>
      <c r="AA19" s="56">
        <v>50274</v>
      </c>
    </row>
    <row r="20" spans="1:27" x14ac:dyDescent="0.3">
      <c r="A20" s="86" t="s">
        <v>70</v>
      </c>
      <c r="B20" s="90"/>
      <c r="C20" s="57"/>
      <c r="D20" s="58"/>
      <c r="E20" s="91">
        <v>10</v>
      </c>
      <c r="F20" s="55">
        <v>900</v>
      </c>
      <c r="G20" s="56">
        <v>9000</v>
      </c>
      <c r="H20" s="90"/>
      <c r="I20" s="57"/>
      <c r="J20" s="58"/>
      <c r="K20" s="91">
        <v>10</v>
      </c>
      <c r="L20" s="55">
        <v>900</v>
      </c>
      <c r="M20" s="56">
        <v>9000</v>
      </c>
      <c r="O20" s="86" t="s">
        <v>136</v>
      </c>
      <c r="P20" s="89">
        <v>17</v>
      </c>
      <c r="Q20" s="55">
        <v>575</v>
      </c>
      <c r="R20" s="56">
        <v>9775</v>
      </c>
      <c r="S20" s="90"/>
      <c r="T20" s="57"/>
      <c r="U20" s="58"/>
      <c r="V20" s="89">
        <v>17</v>
      </c>
      <c r="W20" s="55">
        <v>580</v>
      </c>
      <c r="X20" s="56">
        <v>9860</v>
      </c>
      <c r="Y20" s="90"/>
      <c r="Z20" s="57"/>
      <c r="AA20" s="58"/>
    </row>
    <row r="21" spans="1:27" x14ac:dyDescent="0.3">
      <c r="A21" s="86" t="s">
        <v>71</v>
      </c>
      <c r="B21" s="89">
        <v>160</v>
      </c>
      <c r="C21" s="55">
        <v>478</v>
      </c>
      <c r="D21" s="56">
        <v>76480</v>
      </c>
      <c r="E21" s="89">
        <v>250</v>
      </c>
      <c r="F21" s="55">
        <v>483.08</v>
      </c>
      <c r="G21" s="56">
        <v>120770</v>
      </c>
      <c r="H21" s="90"/>
      <c r="I21" s="57"/>
      <c r="J21" s="58"/>
      <c r="K21" s="89">
        <v>410</v>
      </c>
      <c r="L21" s="55">
        <v>481.1</v>
      </c>
      <c r="M21" s="56">
        <v>197250</v>
      </c>
      <c r="O21" s="86" t="s">
        <v>137</v>
      </c>
      <c r="P21" s="90"/>
      <c r="Q21" s="57"/>
      <c r="R21" s="58"/>
      <c r="S21" s="89">
        <v>150</v>
      </c>
      <c r="T21" s="55">
        <v>519</v>
      </c>
      <c r="U21" s="56">
        <v>77850</v>
      </c>
      <c r="V21" s="89">
        <v>150</v>
      </c>
      <c r="W21" s="55">
        <v>525</v>
      </c>
      <c r="X21" s="56">
        <v>78750</v>
      </c>
      <c r="Y21" s="90"/>
      <c r="Z21" s="57"/>
      <c r="AA21" s="58"/>
    </row>
    <row r="22" spans="1:27" x14ac:dyDescent="0.3">
      <c r="A22" s="86" t="s">
        <v>72</v>
      </c>
      <c r="B22" s="89">
        <v>50</v>
      </c>
      <c r="C22" s="55">
        <v>504</v>
      </c>
      <c r="D22" s="56">
        <v>25200</v>
      </c>
      <c r="E22" s="89">
        <v>340</v>
      </c>
      <c r="F22" s="55">
        <v>509.34</v>
      </c>
      <c r="G22" s="56">
        <v>173175.6</v>
      </c>
      <c r="H22" s="90"/>
      <c r="I22" s="57"/>
      <c r="J22" s="58"/>
      <c r="K22" s="89">
        <v>390</v>
      </c>
      <c r="L22" s="55">
        <v>508.66</v>
      </c>
      <c r="M22" s="56">
        <v>198375.6</v>
      </c>
      <c r="O22" s="86" t="s">
        <v>138</v>
      </c>
      <c r="P22" s="89">
        <v>2</v>
      </c>
      <c r="Q22" s="55">
        <v>505</v>
      </c>
      <c r="R22" s="56">
        <v>1010</v>
      </c>
      <c r="S22" s="89">
        <v>2700</v>
      </c>
      <c r="T22" s="55">
        <v>501.12</v>
      </c>
      <c r="U22" s="56">
        <v>1353030</v>
      </c>
      <c r="V22" s="89">
        <v>2702</v>
      </c>
      <c r="W22" s="55">
        <v>507.44</v>
      </c>
      <c r="X22" s="56">
        <v>1371110</v>
      </c>
      <c r="Y22" s="90"/>
      <c r="Z22" s="57"/>
      <c r="AA22" s="58"/>
    </row>
    <row r="23" spans="1:27" x14ac:dyDescent="0.3">
      <c r="A23" s="86" t="s">
        <v>73</v>
      </c>
      <c r="B23" s="90"/>
      <c r="C23" s="57"/>
      <c r="D23" s="58"/>
      <c r="E23" s="89">
        <v>50</v>
      </c>
      <c r="F23" s="55">
        <v>535.6</v>
      </c>
      <c r="G23" s="56">
        <v>26780</v>
      </c>
      <c r="H23" s="90"/>
      <c r="I23" s="57"/>
      <c r="J23" s="58"/>
      <c r="K23" s="89">
        <v>50</v>
      </c>
      <c r="L23" s="55">
        <v>535.6</v>
      </c>
      <c r="M23" s="56">
        <v>26780</v>
      </c>
      <c r="O23" s="86" t="s">
        <v>139</v>
      </c>
      <c r="P23" s="90"/>
      <c r="Q23" s="57"/>
      <c r="R23" s="58"/>
      <c r="S23" s="89">
        <v>1350</v>
      </c>
      <c r="T23" s="55">
        <v>524</v>
      </c>
      <c r="U23" s="56">
        <v>707400</v>
      </c>
      <c r="V23" s="89">
        <v>1380</v>
      </c>
      <c r="W23" s="55">
        <v>520</v>
      </c>
      <c r="X23" s="56">
        <v>717600</v>
      </c>
      <c r="Y23" s="89">
        <v>-30</v>
      </c>
      <c r="Z23" s="55">
        <v>524</v>
      </c>
      <c r="AA23" s="56">
        <v>-15720</v>
      </c>
    </row>
    <row r="24" spans="1:27" x14ac:dyDescent="0.3">
      <c r="A24" s="86" t="s">
        <v>74</v>
      </c>
      <c r="B24" s="91">
        <v>10</v>
      </c>
      <c r="C24" s="55">
        <v>5650</v>
      </c>
      <c r="D24" s="56">
        <v>56500</v>
      </c>
      <c r="E24" s="91">
        <v>10</v>
      </c>
      <c r="F24" s="55">
        <v>5550</v>
      </c>
      <c r="G24" s="56">
        <v>55500</v>
      </c>
      <c r="H24" s="91">
        <v>3</v>
      </c>
      <c r="I24" s="55">
        <v>5650</v>
      </c>
      <c r="J24" s="56">
        <v>16950</v>
      </c>
      <c r="K24" s="91">
        <v>17</v>
      </c>
      <c r="L24" s="55">
        <v>5591.18</v>
      </c>
      <c r="M24" s="56">
        <v>95050</v>
      </c>
      <c r="O24" s="93" t="s">
        <v>20</v>
      </c>
      <c r="P24" s="101">
        <v>43</v>
      </c>
      <c r="Q24" s="95"/>
      <c r="R24" s="96">
        <v>17715</v>
      </c>
      <c r="S24" s="101">
        <v>60009</v>
      </c>
      <c r="T24" s="95"/>
      <c r="U24" s="96">
        <v>20195670</v>
      </c>
      <c r="V24" s="101">
        <v>59839</v>
      </c>
      <c r="W24" s="95"/>
      <c r="X24" s="96">
        <v>20856688</v>
      </c>
      <c r="Y24" s="101">
        <v>213</v>
      </c>
      <c r="Z24" s="95"/>
      <c r="AA24" s="96">
        <v>68634</v>
      </c>
    </row>
    <row r="25" spans="1:27" x14ac:dyDescent="0.3">
      <c r="A25" s="86" t="s">
        <v>75</v>
      </c>
      <c r="B25" s="90"/>
      <c r="C25" s="57"/>
      <c r="D25" s="58"/>
      <c r="E25" s="89">
        <v>4</v>
      </c>
      <c r="F25" s="55">
        <v>4768</v>
      </c>
      <c r="G25" s="56">
        <v>19072</v>
      </c>
      <c r="H25" s="89">
        <v>4</v>
      </c>
      <c r="I25" s="55">
        <v>4768</v>
      </c>
      <c r="J25" s="56">
        <v>19072</v>
      </c>
      <c r="K25" s="90"/>
      <c r="L25" s="57"/>
      <c r="M25" s="58"/>
    </row>
    <row r="26" spans="1:27" x14ac:dyDescent="0.3">
      <c r="A26" s="86" t="s">
        <v>76</v>
      </c>
      <c r="B26" s="90"/>
      <c r="C26" s="57"/>
      <c r="D26" s="58"/>
      <c r="E26" s="89">
        <v>16.2</v>
      </c>
      <c r="F26" s="55">
        <v>8444.44</v>
      </c>
      <c r="G26" s="56">
        <v>136800</v>
      </c>
      <c r="H26" s="89">
        <v>13.5</v>
      </c>
      <c r="I26" s="55">
        <v>8455.56</v>
      </c>
      <c r="J26" s="56">
        <v>114150</v>
      </c>
      <c r="K26" s="89">
        <v>2.7</v>
      </c>
      <c r="L26" s="55">
        <v>8444.44</v>
      </c>
      <c r="M26" s="56">
        <v>22800</v>
      </c>
    </row>
    <row r="27" spans="1:27" x14ac:dyDescent="0.3">
      <c r="A27" s="86" t="s">
        <v>77</v>
      </c>
      <c r="B27" s="89">
        <v>3.6</v>
      </c>
      <c r="C27" s="55">
        <v>8555.56</v>
      </c>
      <c r="D27" s="56">
        <v>30800</v>
      </c>
      <c r="E27" s="90"/>
      <c r="F27" s="57"/>
      <c r="G27" s="58"/>
      <c r="H27" s="90"/>
      <c r="I27" s="57"/>
      <c r="J27" s="58"/>
      <c r="K27" s="89">
        <v>3.6</v>
      </c>
      <c r="L27" s="55">
        <v>8555.56</v>
      </c>
      <c r="M27" s="56">
        <v>30800</v>
      </c>
    </row>
    <row r="28" spans="1:27" x14ac:dyDescent="0.3">
      <c r="A28" s="86" t="s">
        <v>78</v>
      </c>
      <c r="B28" s="90"/>
      <c r="C28" s="57"/>
      <c r="D28" s="58"/>
      <c r="E28" s="91">
        <v>90</v>
      </c>
      <c r="F28" s="55">
        <v>887.03</v>
      </c>
      <c r="G28" s="56">
        <v>79832.5</v>
      </c>
      <c r="H28" s="90"/>
      <c r="I28" s="57"/>
      <c r="J28" s="58"/>
      <c r="K28" s="91">
        <v>90</v>
      </c>
      <c r="L28" s="55">
        <v>887.03</v>
      </c>
      <c r="M28" s="56">
        <v>79832.5</v>
      </c>
    </row>
    <row r="29" spans="1:27" x14ac:dyDescent="0.3">
      <c r="A29" s="86" t="s">
        <v>79</v>
      </c>
      <c r="B29" s="90"/>
      <c r="C29" s="57"/>
      <c r="D29" s="58"/>
      <c r="E29" s="91">
        <v>30</v>
      </c>
      <c r="F29" s="55">
        <v>506.6</v>
      </c>
      <c r="G29" s="56">
        <v>15198</v>
      </c>
      <c r="H29" s="90"/>
      <c r="I29" s="57"/>
      <c r="J29" s="58"/>
      <c r="K29" s="91">
        <v>30</v>
      </c>
      <c r="L29" s="55">
        <v>506.6</v>
      </c>
      <c r="M29" s="56">
        <v>15198</v>
      </c>
    </row>
    <row r="30" spans="1:27" x14ac:dyDescent="0.3">
      <c r="A30" s="86" t="s">
        <v>80</v>
      </c>
      <c r="B30" s="91">
        <v>99</v>
      </c>
      <c r="C30" s="55">
        <v>540</v>
      </c>
      <c r="D30" s="56">
        <v>53460</v>
      </c>
      <c r="E30" s="91">
        <v>150</v>
      </c>
      <c r="F30" s="55">
        <v>551.72</v>
      </c>
      <c r="G30" s="56">
        <v>82758</v>
      </c>
      <c r="H30" s="90"/>
      <c r="I30" s="57"/>
      <c r="J30" s="58"/>
      <c r="K30" s="91">
        <v>249</v>
      </c>
      <c r="L30" s="55">
        <v>547.05999999999995</v>
      </c>
      <c r="M30" s="56">
        <v>136218</v>
      </c>
    </row>
    <row r="31" spans="1:27" x14ac:dyDescent="0.3">
      <c r="A31" s="86" t="s">
        <v>81</v>
      </c>
      <c r="B31" s="90"/>
      <c r="C31" s="57"/>
      <c r="D31" s="58"/>
      <c r="E31" s="91">
        <v>50</v>
      </c>
      <c r="F31" s="55">
        <v>3721.33</v>
      </c>
      <c r="G31" s="56">
        <v>186066.5</v>
      </c>
      <c r="H31" s="91">
        <v>40</v>
      </c>
      <c r="I31" s="55">
        <v>3721.33</v>
      </c>
      <c r="J31" s="56">
        <v>148853.20000000001</v>
      </c>
      <c r="K31" s="91">
        <v>10</v>
      </c>
      <c r="L31" s="55">
        <v>3721.33</v>
      </c>
      <c r="M31" s="56">
        <v>37213.300000000003</v>
      </c>
    </row>
    <row r="32" spans="1:27" x14ac:dyDescent="0.3">
      <c r="A32" s="86" t="s">
        <v>82</v>
      </c>
      <c r="B32" s="90"/>
      <c r="C32" s="57"/>
      <c r="D32" s="58"/>
      <c r="E32" s="91">
        <v>20</v>
      </c>
      <c r="F32" s="55">
        <v>4039.48</v>
      </c>
      <c r="G32" s="56">
        <v>80789.600000000006</v>
      </c>
      <c r="H32" s="91">
        <v>20</v>
      </c>
      <c r="I32" s="55">
        <v>4039.48</v>
      </c>
      <c r="J32" s="56">
        <v>80789.600000000006</v>
      </c>
      <c r="K32" s="90"/>
      <c r="L32" s="57"/>
      <c r="M32" s="58"/>
    </row>
    <row r="33" spans="1:13" x14ac:dyDescent="0.3">
      <c r="A33" s="86" t="s">
        <v>83</v>
      </c>
      <c r="B33" s="90"/>
      <c r="C33" s="57"/>
      <c r="D33" s="58"/>
      <c r="E33" s="91">
        <v>30</v>
      </c>
      <c r="F33" s="55">
        <v>4263.7</v>
      </c>
      <c r="G33" s="56">
        <v>127911</v>
      </c>
      <c r="H33" s="91">
        <v>5</v>
      </c>
      <c r="I33" s="55">
        <v>4263.7</v>
      </c>
      <c r="J33" s="56">
        <v>21318.5</v>
      </c>
      <c r="K33" s="91">
        <v>25</v>
      </c>
      <c r="L33" s="55">
        <v>4263.7</v>
      </c>
      <c r="M33" s="56">
        <v>106592.5</v>
      </c>
    </row>
    <row r="34" spans="1:13" x14ac:dyDescent="0.3">
      <c r="A34" s="86" t="s">
        <v>84</v>
      </c>
      <c r="B34" s="91">
        <v>2</v>
      </c>
      <c r="C34" s="55">
        <v>15300</v>
      </c>
      <c r="D34" s="56">
        <v>30600</v>
      </c>
      <c r="E34" s="90"/>
      <c r="F34" s="57"/>
      <c r="G34" s="58"/>
      <c r="H34" s="90"/>
      <c r="I34" s="57"/>
      <c r="J34" s="58"/>
      <c r="K34" s="91">
        <v>2</v>
      </c>
      <c r="L34" s="55">
        <v>15300</v>
      </c>
      <c r="M34" s="56">
        <v>30600</v>
      </c>
    </row>
    <row r="35" spans="1:13" x14ac:dyDescent="0.3">
      <c r="A35" s="86" t="s">
        <v>85</v>
      </c>
      <c r="B35" s="91">
        <v>20</v>
      </c>
      <c r="C35" s="55">
        <v>1700</v>
      </c>
      <c r="D35" s="56">
        <v>34000</v>
      </c>
      <c r="E35" s="90"/>
      <c r="F35" s="57"/>
      <c r="G35" s="58"/>
      <c r="H35" s="90"/>
      <c r="I35" s="57"/>
      <c r="J35" s="58"/>
      <c r="K35" s="91">
        <v>20</v>
      </c>
      <c r="L35" s="55">
        <v>1700</v>
      </c>
      <c r="M35" s="56">
        <v>34000</v>
      </c>
    </row>
    <row r="36" spans="1:13" x14ac:dyDescent="0.3">
      <c r="A36" s="86" t="s">
        <v>86</v>
      </c>
      <c r="B36" s="91">
        <v>20</v>
      </c>
      <c r="C36" s="55">
        <v>1860</v>
      </c>
      <c r="D36" s="56">
        <v>37200</v>
      </c>
      <c r="E36" s="91">
        <v>70</v>
      </c>
      <c r="F36" s="55">
        <v>1770</v>
      </c>
      <c r="G36" s="56">
        <v>123900</v>
      </c>
      <c r="H36" s="91">
        <v>45</v>
      </c>
      <c r="I36" s="55">
        <v>1774.44</v>
      </c>
      <c r="J36" s="56">
        <v>79850</v>
      </c>
      <c r="K36" s="91">
        <v>45</v>
      </c>
      <c r="L36" s="55">
        <v>1770</v>
      </c>
      <c r="M36" s="56">
        <v>79650</v>
      </c>
    </row>
    <row r="37" spans="1:13" x14ac:dyDescent="0.3">
      <c r="A37" s="86" t="s">
        <v>87</v>
      </c>
      <c r="B37" s="91">
        <v>50</v>
      </c>
      <c r="C37" s="55">
        <v>1840</v>
      </c>
      <c r="D37" s="56">
        <v>92000</v>
      </c>
      <c r="E37" s="91">
        <v>60</v>
      </c>
      <c r="F37" s="55">
        <v>1810</v>
      </c>
      <c r="G37" s="56">
        <v>108600</v>
      </c>
      <c r="H37" s="91">
        <v>50</v>
      </c>
      <c r="I37" s="55">
        <v>1818</v>
      </c>
      <c r="J37" s="56">
        <v>90900</v>
      </c>
      <c r="K37" s="91">
        <v>60</v>
      </c>
      <c r="L37" s="55">
        <v>1810</v>
      </c>
      <c r="M37" s="56">
        <v>108600</v>
      </c>
    </row>
    <row r="38" spans="1:13" x14ac:dyDescent="0.3">
      <c r="A38" s="86" t="s">
        <v>88</v>
      </c>
      <c r="B38" s="90"/>
      <c r="C38" s="57"/>
      <c r="D38" s="58"/>
      <c r="E38" s="89">
        <v>30</v>
      </c>
      <c r="F38" s="55">
        <v>261.12</v>
      </c>
      <c r="G38" s="56">
        <v>7833.6</v>
      </c>
      <c r="H38" s="89">
        <v>10</v>
      </c>
      <c r="I38" s="55">
        <v>261.12</v>
      </c>
      <c r="J38" s="56">
        <v>2611.1999999999998</v>
      </c>
      <c r="K38" s="89">
        <v>20</v>
      </c>
      <c r="L38" s="55">
        <v>261.12</v>
      </c>
      <c r="M38" s="56">
        <v>5222.3999999999996</v>
      </c>
    </row>
    <row r="39" spans="1:13" x14ac:dyDescent="0.3">
      <c r="A39" s="86" t="s">
        <v>89</v>
      </c>
      <c r="B39" s="89">
        <v>390</v>
      </c>
      <c r="C39" s="55">
        <v>236</v>
      </c>
      <c r="D39" s="56">
        <v>92040</v>
      </c>
      <c r="E39" s="89">
        <v>2304</v>
      </c>
      <c r="F39" s="55">
        <v>240.72</v>
      </c>
      <c r="G39" s="56">
        <v>554618.88</v>
      </c>
      <c r="H39" s="89">
        <v>1720</v>
      </c>
      <c r="I39" s="55">
        <v>242.22</v>
      </c>
      <c r="J39" s="56">
        <v>416610.56</v>
      </c>
      <c r="K39" s="89">
        <v>974</v>
      </c>
      <c r="L39" s="55">
        <v>240.72</v>
      </c>
      <c r="M39" s="56">
        <v>234461.28</v>
      </c>
    </row>
    <row r="40" spans="1:13" x14ac:dyDescent="0.3">
      <c r="A40" s="86" t="s">
        <v>90</v>
      </c>
      <c r="B40" s="91">
        <v>5</v>
      </c>
      <c r="C40" s="55">
        <v>3340</v>
      </c>
      <c r="D40" s="56">
        <v>16700</v>
      </c>
      <c r="E40" s="91">
        <v>5</v>
      </c>
      <c r="F40" s="55">
        <v>3353.8</v>
      </c>
      <c r="G40" s="56">
        <v>16769</v>
      </c>
      <c r="H40" s="90"/>
      <c r="I40" s="57"/>
      <c r="J40" s="58"/>
      <c r="K40" s="91">
        <v>10</v>
      </c>
      <c r="L40" s="55">
        <v>3346.9</v>
      </c>
      <c r="M40" s="56">
        <v>33469</v>
      </c>
    </row>
    <row r="41" spans="1:13" x14ac:dyDescent="0.3">
      <c r="A41" s="86" t="s">
        <v>91</v>
      </c>
      <c r="B41" s="91">
        <v>10</v>
      </c>
      <c r="C41" s="55">
        <v>1978.6</v>
      </c>
      <c r="D41" s="56">
        <v>19786</v>
      </c>
      <c r="E41" s="90"/>
      <c r="F41" s="57"/>
      <c r="G41" s="58"/>
      <c r="H41" s="90"/>
      <c r="I41" s="57"/>
      <c r="J41" s="58"/>
      <c r="K41" s="91">
        <v>10</v>
      </c>
      <c r="L41" s="55">
        <v>1978.6</v>
      </c>
      <c r="M41" s="56">
        <v>19786</v>
      </c>
    </row>
    <row r="42" spans="1:13" x14ac:dyDescent="0.3">
      <c r="A42" s="86" t="s">
        <v>92</v>
      </c>
      <c r="B42" s="91">
        <v>10</v>
      </c>
      <c r="C42" s="55">
        <v>3110</v>
      </c>
      <c r="D42" s="56">
        <v>31100</v>
      </c>
      <c r="E42" s="91">
        <v>5</v>
      </c>
      <c r="F42" s="55">
        <v>3121.5</v>
      </c>
      <c r="G42" s="56">
        <v>15607.5</v>
      </c>
      <c r="H42" s="90"/>
      <c r="I42" s="57"/>
      <c r="J42" s="58"/>
      <c r="K42" s="91">
        <v>15</v>
      </c>
      <c r="L42" s="55">
        <v>3113.83</v>
      </c>
      <c r="M42" s="56">
        <v>46707.5</v>
      </c>
    </row>
    <row r="43" spans="1:13" x14ac:dyDescent="0.3">
      <c r="A43" s="86" t="s">
        <v>93</v>
      </c>
      <c r="B43" s="91">
        <v>10</v>
      </c>
      <c r="C43" s="55">
        <v>2610</v>
      </c>
      <c r="D43" s="56">
        <v>26100</v>
      </c>
      <c r="E43" s="90"/>
      <c r="F43" s="57"/>
      <c r="G43" s="58"/>
      <c r="H43" s="90"/>
      <c r="I43" s="57"/>
      <c r="J43" s="58"/>
      <c r="K43" s="91">
        <v>10</v>
      </c>
      <c r="L43" s="55">
        <v>2610</v>
      </c>
      <c r="M43" s="56">
        <v>26100</v>
      </c>
    </row>
    <row r="44" spans="1:13" x14ac:dyDescent="0.3">
      <c r="A44" s="86" t="s">
        <v>94</v>
      </c>
      <c r="B44" s="89">
        <v>2</v>
      </c>
      <c r="C44" s="55">
        <v>8720</v>
      </c>
      <c r="D44" s="56">
        <v>17440</v>
      </c>
      <c r="E44" s="90"/>
      <c r="F44" s="57"/>
      <c r="G44" s="58"/>
      <c r="H44" s="90"/>
      <c r="I44" s="57"/>
      <c r="J44" s="58"/>
      <c r="K44" s="89">
        <v>2</v>
      </c>
      <c r="L44" s="55">
        <v>8720</v>
      </c>
      <c r="M44" s="56">
        <v>17440</v>
      </c>
    </row>
    <row r="45" spans="1:13" x14ac:dyDescent="0.3">
      <c r="A45" s="86" t="s">
        <v>95</v>
      </c>
      <c r="B45" s="90"/>
      <c r="C45" s="57"/>
      <c r="D45" s="58"/>
      <c r="E45" s="89">
        <v>4</v>
      </c>
      <c r="F45" s="55">
        <v>8830</v>
      </c>
      <c r="G45" s="56">
        <v>35320</v>
      </c>
      <c r="H45" s="89">
        <v>4</v>
      </c>
      <c r="I45" s="55">
        <v>8830</v>
      </c>
      <c r="J45" s="56">
        <v>35320</v>
      </c>
      <c r="K45" s="90"/>
      <c r="L45" s="57"/>
      <c r="M45" s="58"/>
    </row>
    <row r="46" spans="1:13" x14ac:dyDescent="0.3">
      <c r="A46" s="86" t="s">
        <v>96</v>
      </c>
      <c r="B46" s="90"/>
      <c r="C46" s="57"/>
      <c r="D46" s="58"/>
      <c r="E46" s="91">
        <v>30</v>
      </c>
      <c r="F46" s="55">
        <v>1600</v>
      </c>
      <c r="G46" s="56">
        <v>48000</v>
      </c>
      <c r="H46" s="90"/>
      <c r="I46" s="57"/>
      <c r="J46" s="58"/>
      <c r="K46" s="91">
        <v>30</v>
      </c>
      <c r="L46" s="55">
        <v>1600</v>
      </c>
      <c r="M46" s="56">
        <v>48000</v>
      </c>
    </row>
    <row r="47" spans="1:13" x14ac:dyDescent="0.3">
      <c r="A47" s="86" t="s">
        <v>97</v>
      </c>
      <c r="B47" s="90"/>
      <c r="C47" s="57"/>
      <c r="D47" s="58"/>
      <c r="E47" s="89">
        <v>10</v>
      </c>
      <c r="F47" s="55">
        <v>2364.3200000000002</v>
      </c>
      <c r="G47" s="56">
        <v>23643.200000000001</v>
      </c>
      <c r="H47" s="90"/>
      <c r="I47" s="57"/>
      <c r="J47" s="58"/>
      <c r="K47" s="89">
        <v>10</v>
      </c>
      <c r="L47" s="55">
        <v>2364.3200000000002</v>
      </c>
      <c r="M47" s="56">
        <v>23643.200000000001</v>
      </c>
    </row>
    <row r="48" spans="1:13" x14ac:dyDescent="0.3">
      <c r="A48" s="86" t="s">
        <v>98</v>
      </c>
      <c r="B48" s="92">
        <v>70</v>
      </c>
      <c r="C48" s="55">
        <v>627.87</v>
      </c>
      <c r="D48" s="56">
        <v>43951</v>
      </c>
      <c r="E48" s="92">
        <v>1760</v>
      </c>
      <c r="F48" s="55">
        <v>651.21</v>
      </c>
      <c r="G48" s="56">
        <v>1146134.8</v>
      </c>
      <c r="H48" s="92">
        <v>1820</v>
      </c>
      <c r="I48" s="55">
        <v>650.05999999999995</v>
      </c>
      <c r="J48" s="56">
        <v>1183104</v>
      </c>
      <c r="K48" s="92">
        <v>10</v>
      </c>
      <c r="L48" s="55">
        <v>642.98</v>
      </c>
      <c r="M48" s="56">
        <v>6429.8</v>
      </c>
    </row>
    <row r="49" spans="1:13" x14ac:dyDescent="0.3">
      <c r="A49" s="86" t="s">
        <v>99</v>
      </c>
      <c r="B49" s="92">
        <v>60</v>
      </c>
      <c r="C49" s="55">
        <v>2180.5</v>
      </c>
      <c r="D49" s="56">
        <v>130830</v>
      </c>
      <c r="E49" s="92">
        <v>396</v>
      </c>
      <c r="F49" s="55">
        <v>2237.61</v>
      </c>
      <c r="G49" s="56">
        <v>886093.56</v>
      </c>
      <c r="H49" s="92">
        <v>440</v>
      </c>
      <c r="I49" s="55">
        <v>2226.06</v>
      </c>
      <c r="J49" s="56">
        <v>979464.75</v>
      </c>
      <c r="K49" s="92">
        <v>16</v>
      </c>
      <c r="L49" s="55">
        <v>2237.61</v>
      </c>
      <c r="M49" s="56">
        <v>35801.760000000002</v>
      </c>
    </row>
    <row r="50" spans="1:13" x14ac:dyDescent="0.3">
      <c r="A50" s="86" t="s">
        <v>100</v>
      </c>
      <c r="B50" s="92">
        <v>14</v>
      </c>
      <c r="C50" s="55">
        <v>1161.75</v>
      </c>
      <c r="D50" s="56">
        <v>16264.5</v>
      </c>
      <c r="E50" s="92">
        <v>5864</v>
      </c>
      <c r="F50" s="55">
        <v>1207.4000000000001</v>
      </c>
      <c r="G50" s="56">
        <v>7080189.2800000003</v>
      </c>
      <c r="H50" s="92">
        <v>4824</v>
      </c>
      <c r="I50" s="55">
        <v>1200.6500000000001</v>
      </c>
      <c r="J50" s="56">
        <v>5791914.0800000001</v>
      </c>
      <c r="K50" s="92">
        <v>1054</v>
      </c>
      <c r="L50" s="55">
        <v>1191.02</v>
      </c>
      <c r="M50" s="56">
        <v>1255335.08</v>
      </c>
    </row>
    <row r="51" spans="1:13" x14ac:dyDescent="0.3">
      <c r="A51" s="86" t="s">
        <v>101</v>
      </c>
      <c r="B51" s="90"/>
      <c r="C51" s="57"/>
      <c r="D51" s="58"/>
      <c r="E51" s="90"/>
      <c r="F51" s="57"/>
      <c r="G51" s="58"/>
      <c r="H51" s="90"/>
      <c r="I51" s="57"/>
      <c r="J51" s="58"/>
      <c r="K51" s="90"/>
      <c r="L51" s="57"/>
      <c r="M51" s="58"/>
    </row>
    <row r="52" spans="1:13" x14ac:dyDescent="0.3">
      <c r="A52" s="86" t="s">
        <v>102</v>
      </c>
      <c r="B52" s="89">
        <v>5</v>
      </c>
      <c r="C52" s="55">
        <v>9164.56</v>
      </c>
      <c r="D52" s="56">
        <v>45822.8</v>
      </c>
      <c r="E52" s="90"/>
      <c r="F52" s="57"/>
      <c r="G52" s="58"/>
      <c r="H52" s="90"/>
      <c r="I52" s="57"/>
      <c r="J52" s="58"/>
      <c r="K52" s="89">
        <v>5</v>
      </c>
      <c r="L52" s="55">
        <v>9164.56</v>
      </c>
      <c r="M52" s="56">
        <v>45822.8</v>
      </c>
    </row>
    <row r="53" spans="1:13" x14ac:dyDescent="0.3">
      <c r="A53" s="86" t="s">
        <v>103</v>
      </c>
      <c r="B53" s="89">
        <v>80</v>
      </c>
      <c r="C53" s="55">
        <v>9224.68</v>
      </c>
      <c r="D53" s="56">
        <v>737974</v>
      </c>
      <c r="E53" s="89">
        <v>-50</v>
      </c>
      <c r="F53" s="55">
        <v>9248.2000000000007</v>
      </c>
      <c r="G53" s="56">
        <v>-462410</v>
      </c>
      <c r="H53" s="89">
        <v>6</v>
      </c>
      <c r="I53" s="55">
        <v>9250</v>
      </c>
      <c r="J53" s="56">
        <v>55500</v>
      </c>
      <c r="K53" s="89">
        <v>24</v>
      </c>
      <c r="L53" s="55">
        <v>9216.83</v>
      </c>
      <c r="M53" s="56">
        <v>221204</v>
      </c>
    </row>
    <row r="54" spans="1:13" x14ac:dyDescent="0.3">
      <c r="A54" s="86" t="s">
        <v>104</v>
      </c>
      <c r="B54" s="90"/>
      <c r="C54" s="57"/>
      <c r="D54" s="58"/>
      <c r="E54" s="89">
        <v>600</v>
      </c>
      <c r="F54" s="55">
        <v>1531.25</v>
      </c>
      <c r="G54" s="56">
        <v>918750</v>
      </c>
      <c r="H54" s="90"/>
      <c r="I54" s="57"/>
      <c r="J54" s="58"/>
      <c r="K54" s="89">
        <v>600</v>
      </c>
      <c r="L54" s="55">
        <v>1531.25</v>
      </c>
      <c r="M54" s="56">
        <v>918750</v>
      </c>
    </row>
    <row r="55" spans="1:13" x14ac:dyDescent="0.3">
      <c r="A55" s="86" t="s">
        <v>105</v>
      </c>
      <c r="B55" s="90"/>
      <c r="C55" s="57"/>
      <c r="D55" s="58"/>
      <c r="E55" s="91">
        <v>210</v>
      </c>
      <c r="F55" s="55">
        <v>799</v>
      </c>
      <c r="G55" s="56">
        <v>167790</v>
      </c>
      <c r="H55" s="90"/>
      <c r="I55" s="57"/>
      <c r="J55" s="58"/>
      <c r="K55" s="91">
        <v>210</v>
      </c>
      <c r="L55" s="55">
        <v>799</v>
      </c>
      <c r="M55" s="56">
        <v>167790</v>
      </c>
    </row>
    <row r="56" spans="1:13" x14ac:dyDescent="0.3">
      <c r="A56" s="86" t="s">
        <v>106</v>
      </c>
      <c r="B56" s="91">
        <v>30</v>
      </c>
      <c r="C56" s="55">
        <v>815</v>
      </c>
      <c r="D56" s="56">
        <v>24450</v>
      </c>
      <c r="E56" s="91">
        <v>110</v>
      </c>
      <c r="F56" s="55">
        <v>840.2</v>
      </c>
      <c r="G56" s="56">
        <v>92422</v>
      </c>
      <c r="H56" s="90"/>
      <c r="I56" s="57"/>
      <c r="J56" s="58"/>
      <c r="K56" s="91">
        <v>140</v>
      </c>
      <c r="L56" s="55">
        <v>834.8</v>
      </c>
      <c r="M56" s="56">
        <v>116872</v>
      </c>
    </row>
    <row r="57" spans="1:13" x14ac:dyDescent="0.3">
      <c r="A57" s="86" t="s">
        <v>107</v>
      </c>
      <c r="B57" s="91">
        <v>20</v>
      </c>
      <c r="C57" s="55">
        <v>831</v>
      </c>
      <c r="D57" s="56">
        <v>16620</v>
      </c>
      <c r="E57" s="91">
        <v>50</v>
      </c>
      <c r="F57" s="55">
        <v>856.68</v>
      </c>
      <c r="G57" s="56">
        <v>42834</v>
      </c>
      <c r="H57" s="90"/>
      <c r="I57" s="57"/>
      <c r="J57" s="58"/>
      <c r="K57" s="91">
        <v>70</v>
      </c>
      <c r="L57" s="55">
        <v>849.34</v>
      </c>
      <c r="M57" s="56">
        <v>59454</v>
      </c>
    </row>
    <row r="58" spans="1:13" x14ac:dyDescent="0.3">
      <c r="A58" s="86" t="s">
        <v>108</v>
      </c>
      <c r="B58" s="89">
        <v>10</v>
      </c>
      <c r="C58" s="55">
        <v>5467</v>
      </c>
      <c r="D58" s="56">
        <v>54670</v>
      </c>
      <c r="E58" s="89">
        <v>20</v>
      </c>
      <c r="F58" s="55">
        <v>5473.17</v>
      </c>
      <c r="G58" s="56">
        <v>109463.4</v>
      </c>
      <c r="H58" s="89">
        <v>10</v>
      </c>
      <c r="I58" s="55">
        <v>5473.17</v>
      </c>
      <c r="J58" s="56">
        <v>54731.7</v>
      </c>
      <c r="K58" s="89">
        <v>20</v>
      </c>
      <c r="L58" s="55">
        <v>5473.17</v>
      </c>
      <c r="M58" s="56">
        <v>109463.4</v>
      </c>
    </row>
    <row r="59" spans="1:13" x14ac:dyDescent="0.3">
      <c r="A59" s="86" t="s">
        <v>109</v>
      </c>
      <c r="B59" s="91">
        <v>10</v>
      </c>
      <c r="C59" s="55">
        <v>590.19000000000005</v>
      </c>
      <c r="D59" s="56">
        <v>5901.9</v>
      </c>
      <c r="E59" s="90"/>
      <c r="F59" s="57"/>
      <c r="G59" s="58"/>
      <c r="H59" s="90"/>
      <c r="I59" s="57"/>
      <c r="J59" s="58"/>
      <c r="K59" s="91">
        <v>10</v>
      </c>
      <c r="L59" s="55">
        <v>590.19000000000005</v>
      </c>
      <c r="M59" s="56">
        <v>5901.9</v>
      </c>
    </row>
    <row r="60" spans="1:13" x14ac:dyDescent="0.3">
      <c r="A60" s="86" t="s">
        <v>110</v>
      </c>
      <c r="B60" s="91">
        <v>10</v>
      </c>
      <c r="C60" s="55">
        <v>609.76</v>
      </c>
      <c r="D60" s="56">
        <v>6097.6</v>
      </c>
      <c r="E60" s="90"/>
      <c r="F60" s="57"/>
      <c r="G60" s="58"/>
      <c r="H60" s="90"/>
      <c r="I60" s="57"/>
      <c r="J60" s="58"/>
      <c r="K60" s="91">
        <v>10</v>
      </c>
      <c r="L60" s="55">
        <v>609.76</v>
      </c>
      <c r="M60" s="56">
        <v>6097.6</v>
      </c>
    </row>
    <row r="61" spans="1:13" x14ac:dyDescent="0.3">
      <c r="A61" s="86" t="s">
        <v>111</v>
      </c>
      <c r="B61" s="91">
        <v>10</v>
      </c>
      <c r="C61" s="55">
        <v>655.08000000000004</v>
      </c>
      <c r="D61" s="56">
        <v>6550.8</v>
      </c>
      <c r="E61" s="91">
        <v>70</v>
      </c>
      <c r="F61" s="55">
        <v>655.08000000000004</v>
      </c>
      <c r="G61" s="56">
        <v>45855.6</v>
      </c>
      <c r="H61" s="90"/>
      <c r="I61" s="57"/>
      <c r="J61" s="58"/>
      <c r="K61" s="91">
        <v>80</v>
      </c>
      <c r="L61" s="55">
        <v>655.08000000000004</v>
      </c>
      <c r="M61" s="56">
        <v>52406.400000000001</v>
      </c>
    </row>
    <row r="62" spans="1:13" x14ac:dyDescent="0.3">
      <c r="A62" s="86" t="s">
        <v>112</v>
      </c>
      <c r="B62" s="91">
        <v>5</v>
      </c>
      <c r="C62" s="55">
        <v>669.5</v>
      </c>
      <c r="D62" s="56">
        <v>3347.5</v>
      </c>
      <c r="E62" s="91">
        <v>5</v>
      </c>
      <c r="F62" s="55">
        <v>669.5</v>
      </c>
      <c r="G62" s="56">
        <v>3347.5</v>
      </c>
      <c r="H62" s="90"/>
      <c r="I62" s="57"/>
      <c r="J62" s="58"/>
      <c r="K62" s="91">
        <v>10</v>
      </c>
      <c r="L62" s="55">
        <v>669.5</v>
      </c>
      <c r="M62" s="56">
        <v>6695</v>
      </c>
    </row>
    <row r="63" spans="1:13" x14ac:dyDescent="0.3">
      <c r="A63" s="86" t="s">
        <v>113</v>
      </c>
      <c r="B63" s="91">
        <v>5</v>
      </c>
      <c r="C63" s="55">
        <v>4072.8</v>
      </c>
      <c r="D63" s="56">
        <v>20364</v>
      </c>
      <c r="E63" s="91">
        <v>5</v>
      </c>
      <c r="F63" s="55">
        <v>4072.8</v>
      </c>
      <c r="G63" s="56">
        <v>20364</v>
      </c>
      <c r="H63" s="90"/>
      <c r="I63" s="57"/>
      <c r="J63" s="58"/>
      <c r="K63" s="91">
        <v>10</v>
      </c>
      <c r="L63" s="55">
        <v>4072.8</v>
      </c>
      <c r="M63" s="56">
        <v>40728</v>
      </c>
    </row>
    <row r="64" spans="1:13" x14ac:dyDescent="0.3">
      <c r="A64" s="86" t="s">
        <v>114</v>
      </c>
      <c r="B64" s="91">
        <v>10</v>
      </c>
      <c r="C64" s="55">
        <v>3337</v>
      </c>
      <c r="D64" s="56">
        <v>33370</v>
      </c>
      <c r="E64" s="90"/>
      <c r="F64" s="57"/>
      <c r="G64" s="58"/>
      <c r="H64" s="90"/>
      <c r="I64" s="57"/>
      <c r="J64" s="58"/>
      <c r="K64" s="91">
        <v>10</v>
      </c>
      <c r="L64" s="55">
        <v>3337</v>
      </c>
      <c r="M64" s="56">
        <v>33370</v>
      </c>
    </row>
    <row r="65" spans="1:13" x14ac:dyDescent="0.3">
      <c r="A65" s="86" t="s">
        <v>115</v>
      </c>
      <c r="B65" s="92">
        <v>200</v>
      </c>
      <c r="C65" s="55">
        <v>60.66</v>
      </c>
      <c r="D65" s="56">
        <v>12132</v>
      </c>
      <c r="E65" s="92">
        <v>400</v>
      </c>
      <c r="F65" s="55">
        <v>61.23</v>
      </c>
      <c r="G65" s="56">
        <v>24492</v>
      </c>
      <c r="H65" s="90"/>
      <c r="I65" s="57"/>
      <c r="J65" s="58"/>
      <c r="K65" s="92">
        <v>600</v>
      </c>
      <c r="L65" s="55">
        <v>61.04</v>
      </c>
      <c r="M65" s="56">
        <v>36624</v>
      </c>
    </row>
    <row r="66" spans="1:13" x14ac:dyDescent="0.3">
      <c r="A66" s="86" t="s">
        <v>116</v>
      </c>
      <c r="B66" s="91">
        <v>5</v>
      </c>
      <c r="C66" s="55">
        <v>3848.4</v>
      </c>
      <c r="D66" s="56">
        <v>19242</v>
      </c>
      <c r="E66" s="90"/>
      <c r="F66" s="57"/>
      <c r="G66" s="58"/>
      <c r="H66" s="90"/>
      <c r="I66" s="57"/>
      <c r="J66" s="58"/>
      <c r="K66" s="91">
        <v>5</v>
      </c>
      <c r="L66" s="55">
        <v>3848.4</v>
      </c>
      <c r="M66" s="56">
        <v>19242</v>
      </c>
    </row>
    <row r="67" spans="1:13" x14ac:dyDescent="0.3">
      <c r="A67" s="86" t="s">
        <v>117</v>
      </c>
      <c r="B67" s="89">
        <v>13583</v>
      </c>
      <c r="C67" s="55">
        <v>70.87</v>
      </c>
      <c r="D67" s="56">
        <v>962626.4</v>
      </c>
      <c r="E67" s="89">
        <v>52020</v>
      </c>
      <c r="F67" s="55">
        <v>71.36</v>
      </c>
      <c r="G67" s="56">
        <v>3711939.12</v>
      </c>
      <c r="H67" s="89">
        <v>19100</v>
      </c>
      <c r="I67" s="55">
        <v>72</v>
      </c>
      <c r="J67" s="56">
        <v>1375200</v>
      </c>
      <c r="K67" s="89">
        <v>46503</v>
      </c>
      <c r="L67" s="55">
        <v>71.36</v>
      </c>
      <c r="M67" s="56">
        <v>3318268.07</v>
      </c>
    </row>
    <row r="68" spans="1:13" x14ac:dyDescent="0.3">
      <c r="A68" s="86" t="s">
        <v>118</v>
      </c>
      <c r="B68" s="90"/>
      <c r="C68" s="57"/>
      <c r="D68" s="58"/>
      <c r="E68" s="91">
        <v>10</v>
      </c>
      <c r="F68" s="55">
        <v>1034</v>
      </c>
      <c r="G68" s="56">
        <v>10340</v>
      </c>
      <c r="H68" s="90"/>
      <c r="I68" s="57"/>
      <c r="J68" s="58"/>
      <c r="K68" s="91">
        <v>10</v>
      </c>
      <c r="L68" s="55">
        <v>1034</v>
      </c>
      <c r="M68" s="56">
        <v>10340</v>
      </c>
    </row>
    <row r="69" spans="1:13" x14ac:dyDescent="0.3">
      <c r="A69" s="86" t="s">
        <v>119</v>
      </c>
      <c r="B69" s="90"/>
      <c r="C69" s="57"/>
      <c r="D69" s="58"/>
      <c r="E69" s="91">
        <v>10</v>
      </c>
      <c r="F69" s="55">
        <v>1110</v>
      </c>
      <c r="G69" s="56">
        <v>11100</v>
      </c>
      <c r="H69" s="90"/>
      <c r="I69" s="57"/>
      <c r="J69" s="58"/>
      <c r="K69" s="91">
        <v>10</v>
      </c>
      <c r="L69" s="55">
        <v>1110</v>
      </c>
      <c r="M69" s="56">
        <v>11100</v>
      </c>
    </row>
    <row r="70" spans="1:13" x14ac:dyDescent="0.3">
      <c r="A70" s="86" t="s">
        <v>120</v>
      </c>
      <c r="B70" s="89">
        <v>4980</v>
      </c>
      <c r="C70" s="55">
        <v>145.5</v>
      </c>
      <c r="D70" s="56">
        <v>724590</v>
      </c>
      <c r="E70" s="89">
        <v>6240</v>
      </c>
      <c r="F70" s="55">
        <v>122.2</v>
      </c>
      <c r="G70" s="56">
        <v>762500</v>
      </c>
      <c r="H70" s="89">
        <v>750</v>
      </c>
      <c r="I70" s="55">
        <v>148</v>
      </c>
      <c r="J70" s="56">
        <v>111000</v>
      </c>
      <c r="K70" s="89">
        <v>10470</v>
      </c>
      <c r="L70" s="55">
        <v>131.61000000000001</v>
      </c>
      <c r="M70" s="56">
        <v>1377965</v>
      </c>
    </row>
    <row r="71" spans="1:13" x14ac:dyDescent="0.3">
      <c r="A71" s="86" t="s">
        <v>121</v>
      </c>
      <c r="B71" s="89">
        <v>10</v>
      </c>
      <c r="C71" s="55">
        <v>2352.9299999999998</v>
      </c>
      <c r="D71" s="56">
        <v>23529.3</v>
      </c>
      <c r="E71" s="90"/>
      <c r="F71" s="57"/>
      <c r="G71" s="58"/>
      <c r="H71" s="90"/>
      <c r="I71" s="57"/>
      <c r="J71" s="58"/>
      <c r="K71" s="89">
        <v>10</v>
      </c>
      <c r="L71" s="55">
        <v>2352.9299999999998</v>
      </c>
      <c r="M71" s="56">
        <v>23529.3</v>
      </c>
    </row>
    <row r="72" spans="1:13" x14ac:dyDescent="0.3">
      <c r="A72" s="86" t="s">
        <v>122</v>
      </c>
      <c r="B72" s="89">
        <v>24</v>
      </c>
      <c r="C72" s="55">
        <v>2423.5500000000002</v>
      </c>
      <c r="D72" s="56">
        <v>58165.2</v>
      </c>
      <c r="E72" s="90"/>
      <c r="F72" s="57"/>
      <c r="G72" s="58"/>
      <c r="H72" s="90"/>
      <c r="I72" s="57"/>
      <c r="J72" s="58"/>
      <c r="K72" s="89">
        <v>24</v>
      </c>
      <c r="L72" s="55">
        <v>2423.5500000000002</v>
      </c>
      <c r="M72" s="56">
        <v>58165.2</v>
      </c>
    </row>
    <row r="73" spans="1:13" x14ac:dyDescent="0.3">
      <c r="A73" s="86" t="s">
        <v>123</v>
      </c>
      <c r="B73" s="89">
        <v>15</v>
      </c>
      <c r="C73" s="55">
        <v>2110</v>
      </c>
      <c r="D73" s="56">
        <v>31650</v>
      </c>
      <c r="E73" s="89">
        <v>732</v>
      </c>
      <c r="F73" s="55">
        <v>2110</v>
      </c>
      <c r="G73" s="56">
        <v>1544520</v>
      </c>
      <c r="H73" s="89">
        <v>465</v>
      </c>
      <c r="I73" s="55">
        <v>2110.65</v>
      </c>
      <c r="J73" s="56">
        <v>981450</v>
      </c>
      <c r="K73" s="89">
        <v>282</v>
      </c>
      <c r="L73" s="55">
        <v>2110</v>
      </c>
      <c r="M73" s="56">
        <v>595020</v>
      </c>
    </row>
    <row r="74" spans="1:13" x14ac:dyDescent="0.3">
      <c r="A74" s="86" t="s">
        <v>124</v>
      </c>
      <c r="B74" s="91">
        <v>15</v>
      </c>
      <c r="C74" s="55">
        <v>2210</v>
      </c>
      <c r="D74" s="56">
        <v>33150</v>
      </c>
      <c r="E74" s="90"/>
      <c r="F74" s="57"/>
      <c r="G74" s="58"/>
      <c r="H74" s="90"/>
      <c r="I74" s="57"/>
      <c r="J74" s="58"/>
      <c r="K74" s="91">
        <v>15</v>
      </c>
      <c r="L74" s="55">
        <v>2210</v>
      </c>
      <c r="M74" s="56">
        <v>33150</v>
      </c>
    </row>
    <row r="75" spans="1:13" x14ac:dyDescent="0.3">
      <c r="A75" s="86" t="s">
        <v>125</v>
      </c>
      <c r="B75" s="89">
        <v>5</v>
      </c>
      <c r="C75" s="55">
        <v>5140</v>
      </c>
      <c r="D75" s="56">
        <v>25700</v>
      </c>
      <c r="E75" s="89">
        <v>15</v>
      </c>
      <c r="F75" s="55">
        <v>5271</v>
      </c>
      <c r="G75" s="56">
        <v>79065</v>
      </c>
      <c r="H75" s="89">
        <v>4</v>
      </c>
      <c r="I75" s="55">
        <v>5290</v>
      </c>
      <c r="J75" s="56">
        <v>21160</v>
      </c>
      <c r="K75" s="89">
        <v>16</v>
      </c>
      <c r="L75" s="55">
        <v>5262.81</v>
      </c>
      <c r="M75" s="56">
        <v>84205</v>
      </c>
    </row>
    <row r="76" spans="1:13" x14ac:dyDescent="0.3">
      <c r="A76" s="86" t="s">
        <v>126</v>
      </c>
      <c r="B76" s="91">
        <v>30</v>
      </c>
      <c r="C76" s="55">
        <v>1428</v>
      </c>
      <c r="D76" s="56">
        <v>42840</v>
      </c>
      <c r="E76" s="90"/>
      <c r="F76" s="57"/>
      <c r="G76" s="58"/>
      <c r="H76" s="90"/>
      <c r="I76" s="57"/>
      <c r="J76" s="58"/>
      <c r="K76" s="91">
        <v>30</v>
      </c>
      <c r="L76" s="55">
        <v>1428</v>
      </c>
      <c r="M76" s="56">
        <v>42840</v>
      </c>
    </row>
    <row r="77" spans="1:13" x14ac:dyDescent="0.3">
      <c r="A77" s="86" t="s">
        <v>127</v>
      </c>
      <c r="B77" s="91">
        <v>40</v>
      </c>
      <c r="C77" s="55">
        <v>1460</v>
      </c>
      <c r="D77" s="56">
        <v>58400</v>
      </c>
      <c r="E77" s="90"/>
      <c r="F77" s="57"/>
      <c r="G77" s="58"/>
      <c r="H77" s="90"/>
      <c r="I77" s="57"/>
      <c r="J77" s="58"/>
      <c r="K77" s="91">
        <v>40</v>
      </c>
      <c r="L77" s="55">
        <v>1460</v>
      </c>
      <c r="M77" s="56">
        <v>58400</v>
      </c>
    </row>
    <row r="78" spans="1:13" x14ac:dyDescent="0.3">
      <c r="A78" s="86" t="s">
        <v>128</v>
      </c>
      <c r="B78" s="91">
        <v>15</v>
      </c>
      <c r="C78" s="55">
        <v>1500</v>
      </c>
      <c r="D78" s="56">
        <v>22500</v>
      </c>
      <c r="E78" s="90"/>
      <c r="F78" s="57"/>
      <c r="G78" s="58"/>
      <c r="H78" s="90"/>
      <c r="I78" s="57"/>
      <c r="J78" s="58"/>
      <c r="K78" s="91">
        <v>15</v>
      </c>
      <c r="L78" s="55">
        <v>1500</v>
      </c>
      <c r="M78" s="56">
        <v>22500</v>
      </c>
    </row>
    <row r="79" spans="1:13" x14ac:dyDescent="0.3">
      <c r="A79" s="93" t="s">
        <v>20</v>
      </c>
      <c r="B79" s="94"/>
      <c r="C79" s="95"/>
      <c r="D79" s="96">
        <v>4098395</v>
      </c>
      <c r="E79" s="94"/>
      <c r="F79" s="95"/>
      <c r="G79" s="96">
        <v>18599089.140000001</v>
      </c>
      <c r="H79" s="94"/>
      <c r="I79" s="95"/>
      <c r="J79" s="96">
        <v>11579949.59</v>
      </c>
      <c r="K79" s="94"/>
      <c r="L79" s="95"/>
      <c r="M79" s="96">
        <v>11090863.09</v>
      </c>
    </row>
  </sheetData>
  <mergeCells count="30">
    <mergeCell ref="B12:D12"/>
    <mergeCell ref="E12:G12"/>
    <mergeCell ref="H12:J12"/>
    <mergeCell ref="K12:M12"/>
    <mergeCell ref="O1:Q1"/>
    <mergeCell ref="O2:Q2"/>
    <mergeCell ref="O3:Q3"/>
    <mergeCell ref="O4:Q4"/>
    <mergeCell ref="O5:Q5"/>
    <mergeCell ref="O6:Q6"/>
    <mergeCell ref="O7:Q7"/>
    <mergeCell ref="O8:Q8"/>
    <mergeCell ref="P9:AA9"/>
    <mergeCell ref="P10:AA10"/>
    <mergeCell ref="P11:AA11"/>
    <mergeCell ref="P12:R12"/>
    <mergeCell ref="S12:U12"/>
    <mergeCell ref="V12:X12"/>
    <mergeCell ref="Y12:AA12"/>
    <mergeCell ref="A7:C7"/>
    <mergeCell ref="A8:C8"/>
    <mergeCell ref="B9:M9"/>
    <mergeCell ref="B10:M10"/>
    <mergeCell ref="A1:C1"/>
    <mergeCell ref="A2:C2"/>
    <mergeCell ref="A3:C3"/>
    <mergeCell ref="A4:C4"/>
    <mergeCell ref="A5:C5"/>
    <mergeCell ref="A6:C6"/>
    <mergeCell ref="B11:M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U167"/>
  <sheetViews>
    <sheetView workbookViewId="0"/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15.44140625" style="29" customWidth="1"/>
    <col min="9" max="9" width="12.44140625" style="29" customWidth="1"/>
    <col min="10" max="10" width="13.21875" style="30" customWidth="1"/>
    <col min="11" max="11" width="20.77734375" style="30" customWidth="1"/>
    <col min="12" max="12" width="17.88671875" style="30" customWidth="1"/>
    <col min="13" max="13" width="18.5546875" style="30" customWidth="1"/>
    <col min="14" max="14" width="34.5546875" style="30" bestFit="1" customWidth="1"/>
    <col min="15" max="15" width="35.33203125" style="30" bestFit="1" customWidth="1"/>
    <col min="16" max="16" width="32.6640625" style="30" bestFit="1" customWidth="1"/>
    <col min="17" max="17" width="37.21875" style="53" bestFit="1" customWidth="1"/>
    <col min="18" max="18" width="29.88671875" style="53" bestFit="1" customWidth="1"/>
    <col min="19" max="19" width="22.21875" style="53" bestFit="1" customWidth="1"/>
    <col min="20" max="20" width="23.6640625" style="53" bestFit="1" customWidth="1"/>
    <col min="21" max="21" width="28.6640625" style="53" bestFit="1" customWidth="1"/>
    <col min="22" max="16384" width="8.88671875" style="53"/>
  </cols>
  <sheetData>
    <row r="1" spans="1:21" x14ac:dyDescent="0.3">
      <c r="A1" s="49" t="s">
        <v>21</v>
      </c>
      <c r="B1" s="49" t="s">
        <v>26</v>
      </c>
      <c r="C1" s="49" t="s">
        <v>27</v>
      </c>
      <c r="D1" s="49" t="s">
        <v>28</v>
      </c>
      <c r="E1" s="49" t="s">
        <v>29</v>
      </c>
      <c r="F1" s="49" t="s">
        <v>30</v>
      </c>
      <c r="G1" s="49" t="s">
        <v>31</v>
      </c>
      <c r="H1" s="49" t="s">
        <v>32</v>
      </c>
      <c r="I1" s="50" t="s">
        <v>33</v>
      </c>
      <c r="J1" s="50" t="s">
        <v>34</v>
      </c>
      <c r="K1" s="50" t="s">
        <v>35</v>
      </c>
      <c r="L1" s="50" t="s">
        <v>36</v>
      </c>
      <c r="M1" s="51" t="s">
        <v>37</v>
      </c>
      <c r="N1" s="51" t="s">
        <v>23</v>
      </c>
      <c r="O1" s="30" t="s">
        <v>22</v>
      </c>
      <c r="Q1" s="52" t="s">
        <v>24</v>
      </c>
      <c r="R1" s="53" t="s">
        <v>38</v>
      </c>
      <c r="S1" s="53" t="s">
        <v>39</v>
      </c>
      <c r="T1" s="53" t="s">
        <v>40</v>
      </c>
      <c r="U1" s="53" t="s">
        <v>41</v>
      </c>
    </row>
    <row r="2" spans="1:21" x14ac:dyDescent="0.3">
      <c r="A2" s="86" t="s">
        <v>64</v>
      </c>
      <c r="B2" s="87"/>
      <c r="C2" s="59"/>
      <c r="D2" s="60"/>
      <c r="E2" s="88">
        <v>150</v>
      </c>
      <c r="F2" s="64">
        <v>218.5</v>
      </c>
      <c r="G2" s="65">
        <v>32775</v>
      </c>
      <c r="H2" s="87"/>
      <c r="I2" s="59"/>
      <c r="J2" s="60"/>
      <c r="K2" s="88">
        <v>150</v>
      </c>
      <c r="L2" s="64">
        <v>218.5</v>
      </c>
      <c r="M2" s="65">
        <v>32775</v>
      </c>
      <c r="N2" s="44" t="str">
        <f>A2&amp;"-PCS."</f>
        <v>ADMIRE 150X30GM-PCS.</v>
      </c>
      <c r="O2" s="30" t="s">
        <v>56</v>
      </c>
      <c r="Q2" s="45" t="s">
        <v>140</v>
      </c>
      <c r="R2" s="54">
        <v>10</v>
      </c>
      <c r="S2" s="54">
        <v>10</v>
      </c>
      <c r="T2" s="54">
        <v>3</v>
      </c>
      <c r="U2" s="54">
        <v>17</v>
      </c>
    </row>
    <row r="3" spans="1:21" x14ac:dyDescent="0.3">
      <c r="A3" s="86" t="s">
        <v>65</v>
      </c>
      <c r="B3" s="89">
        <v>12</v>
      </c>
      <c r="C3" s="55">
        <v>2962.5</v>
      </c>
      <c r="D3" s="56">
        <v>35550</v>
      </c>
      <c r="E3" s="90"/>
      <c r="F3" s="57"/>
      <c r="G3" s="58"/>
      <c r="H3" s="90"/>
      <c r="I3" s="57"/>
      <c r="J3" s="58"/>
      <c r="K3" s="89">
        <v>12</v>
      </c>
      <c r="L3" s="55">
        <v>2962.5</v>
      </c>
      <c r="M3" s="56">
        <v>35550</v>
      </c>
      <c r="N3" s="44" t="str">
        <f>A3&amp;"-K.G"</f>
        <v>ALANTIS 15X160GM-K.G</v>
      </c>
      <c r="O3" s="30" t="s">
        <v>148</v>
      </c>
      <c r="Q3" s="45" t="s">
        <v>141</v>
      </c>
      <c r="R3" s="54">
        <v>390</v>
      </c>
      <c r="S3" s="54">
        <v>2304</v>
      </c>
      <c r="T3" s="54">
        <v>1720</v>
      </c>
      <c r="U3" s="54">
        <v>974</v>
      </c>
    </row>
    <row r="4" spans="1:21" x14ac:dyDescent="0.3">
      <c r="A4" s="86" t="s">
        <v>66</v>
      </c>
      <c r="B4" s="91">
        <v>4</v>
      </c>
      <c r="C4" s="55">
        <v>2290</v>
      </c>
      <c r="D4" s="56">
        <v>9160</v>
      </c>
      <c r="E4" s="91">
        <v>35</v>
      </c>
      <c r="F4" s="55">
        <v>2313.1</v>
      </c>
      <c r="G4" s="56">
        <v>80958.5</v>
      </c>
      <c r="H4" s="90"/>
      <c r="I4" s="57"/>
      <c r="J4" s="58"/>
      <c r="K4" s="91">
        <v>39</v>
      </c>
      <c r="L4" s="55">
        <v>2310.73</v>
      </c>
      <c r="M4" s="56">
        <v>90118.5</v>
      </c>
      <c r="N4" s="44" t="str">
        <f>A4&amp;"-LTR"</f>
        <v>ALANTO 50X100ML-LTR</v>
      </c>
      <c r="O4" s="30" t="s">
        <v>144</v>
      </c>
      <c r="Q4" s="45" t="s">
        <v>142</v>
      </c>
      <c r="R4" s="54">
        <v>10</v>
      </c>
      <c r="S4" s="54">
        <v>5</v>
      </c>
      <c r="T4" s="54"/>
      <c r="U4" s="54">
        <v>15</v>
      </c>
    </row>
    <row r="5" spans="1:21" x14ac:dyDescent="0.3">
      <c r="A5" s="86" t="s">
        <v>67</v>
      </c>
      <c r="B5" s="91">
        <v>90</v>
      </c>
      <c r="C5" s="55">
        <v>770</v>
      </c>
      <c r="D5" s="56">
        <v>69300</v>
      </c>
      <c r="E5" s="91">
        <v>100</v>
      </c>
      <c r="F5" s="55">
        <v>789.25</v>
      </c>
      <c r="G5" s="56">
        <v>78925</v>
      </c>
      <c r="H5" s="90"/>
      <c r="I5" s="57"/>
      <c r="J5" s="58"/>
      <c r="K5" s="91">
        <v>190</v>
      </c>
      <c r="L5" s="55">
        <v>780.13</v>
      </c>
      <c r="M5" s="56">
        <v>148225</v>
      </c>
      <c r="N5" s="44" t="str">
        <f t="shared" ref="N5:N8" si="0">A5&amp;"-LTR"</f>
        <v>AMBITION 10X1LTR-LTR</v>
      </c>
      <c r="O5" s="30" t="s">
        <v>183</v>
      </c>
      <c r="Q5" s="45" t="s">
        <v>143</v>
      </c>
      <c r="R5" s="54">
        <v>4980</v>
      </c>
      <c r="S5" s="54">
        <v>6240</v>
      </c>
      <c r="T5" s="54">
        <v>750</v>
      </c>
      <c r="U5" s="54">
        <v>10470</v>
      </c>
    </row>
    <row r="6" spans="1:21" x14ac:dyDescent="0.3">
      <c r="A6" s="86" t="s">
        <v>68</v>
      </c>
      <c r="B6" s="91">
        <v>140</v>
      </c>
      <c r="C6" s="55">
        <v>794</v>
      </c>
      <c r="D6" s="56">
        <v>111160</v>
      </c>
      <c r="E6" s="91">
        <v>150</v>
      </c>
      <c r="F6" s="55">
        <v>813.86</v>
      </c>
      <c r="G6" s="56">
        <v>122079</v>
      </c>
      <c r="H6" s="90"/>
      <c r="I6" s="57"/>
      <c r="J6" s="58"/>
      <c r="K6" s="91">
        <v>290</v>
      </c>
      <c r="L6" s="55">
        <v>804.27</v>
      </c>
      <c r="M6" s="56">
        <v>233239</v>
      </c>
      <c r="N6" s="44" t="str">
        <f t="shared" si="0"/>
        <v>AMBITION 20X500ML-LTR</v>
      </c>
      <c r="O6" s="30" t="s">
        <v>184</v>
      </c>
      <c r="Q6" s="45" t="s">
        <v>144</v>
      </c>
      <c r="R6" s="54">
        <v>4</v>
      </c>
      <c r="S6" s="54">
        <v>35</v>
      </c>
      <c r="T6" s="54"/>
      <c r="U6" s="54">
        <v>39</v>
      </c>
    </row>
    <row r="7" spans="1:21" x14ac:dyDescent="0.3">
      <c r="A7" s="86" t="s">
        <v>69</v>
      </c>
      <c r="B7" s="91">
        <v>90</v>
      </c>
      <c r="C7" s="55">
        <v>812</v>
      </c>
      <c r="D7" s="56">
        <v>73080</v>
      </c>
      <c r="E7" s="91">
        <v>50</v>
      </c>
      <c r="F7" s="55">
        <v>832.32</v>
      </c>
      <c r="G7" s="56">
        <v>41616</v>
      </c>
      <c r="H7" s="90"/>
      <c r="I7" s="57"/>
      <c r="J7" s="58"/>
      <c r="K7" s="91">
        <v>140</v>
      </c>
      <c r="L7" s="55">
        <v>819.26</v>
      </c>
      <c r="M7" s="56">
        <v>114696</v>
      </c>
      <c r="N7" s="44" t="str">
        <f t="shared" si="0"/>
        <v>AMBITION 40X250ML-LTR</v>
      </c>
      <c r="O7" s="30" t="s">
        <v>185</v>
      </c>
      <c r="Q7" s="45" t="s">
        <v>145</v>
      </c>
      <c r="R7" s="54">
        <v>160</v>
      </c>
      <c r="S7" s="54">
        <v>250</v>
      </c>
      <c r="T7" s="54"/>
      <c r="U7" s="54">
        <v>410</v>
      </c>
    </row>
    <row r="8" spans="1:21" x14ac:dyDescent="0.3">
      <c r="A8" s="86" t="s">
        <v>70</v>
      </c>
      <c r="B8" s="90"/>
      <c r="C8" s="57"/>
      <c r="D8" s="58"/>
      <c r="E8" s="91">
        <v>10</v>
      </c>
      <c r="F8" s="55">
        <v>900</v>
      </c>
      <c r="G8" s="56">
        <v>9000</v>
      </c>
      <c r="H8" s="90"/>
      <c r="I8" s="57"/>
      <c r="J8" s="58"/>
      <c r="K8" s="91">
        <v>10</v>
      </c>
      <c r="L8" s="55">
        <v>900</v>
      </c>
      <c r="M8" s="56">
        <v>9000</v>
      </c>
      <c r="N8" s="44" t="str">
        <f t="shared" si="0"/>
        <v>AMBITION 50X100ML-LTR</v>
      </c>
      <c r="O8" s="30" t="s">
        <v>186</v>
      </c>
      <c r="Q8" s="45" t="s">
        <v>146</v>
      </c>
      <c r="R8" s="54"/>
      <c r="S8" s="54">
        <v>50</v>
      </c>
      <c r="T8" s="54"/>
      <c r="U8" s="54">
        <v>50</v>
      </c>
    </row>
    <row r="9" spans="1:21" x14ac:dyDescent="0.3">
      <c r="A9" s="86" t="s">
        <v>71</v>
      </c>
      <c r="B9" s="89">
        <v>160</v>
      </c>
      <c r="C9" s="55">
        <v>478</v>
      </c>
      <c r="D9" s="56">
        <v>76480</v>
      </c>
      <c r="E9" s="89">
        <v>250</v>
      </c>
      <c r="F9" s="55">
        <v>483.08</v>
      </c>
      <c r="G9" s="56">
        <v>120770</v>
      </c>
      <c r="H9" s="90"/>
      <c r="I9" s="57"/>
      <c r="J9" s="58"/>
      <c r="K9" s="89">
        <v>410</v>
      </c>
      <c r="L9" s="55">
        <v>481.1</v>
      </c>
      <c r="M9" s="56">
        <v>197250</v>
      </c>
      <c r="N9" s="44" t="str">
        <f t="shared" ref="N4:N35" si="1">A9&amp;"-K.G"</f>
        <v>ANTRACOL 10X1KG-K.G</v>
      </c>
      <c r="O9" s="30" t="s">
        <v>145</v>
      </c>
      <c r="Q9" s="45" t="s">
        <v>147</v>
      </c>
      <c r="R9" s="54">
        <v>50</v>
      </c>
      <c r="S9" s="54">
        <v>340</v>
      </c>
      <c r="T9" s="54"/>
      <c r="U9" s="54">
        <v>390</v>
      </c>
    </row>
    <row r="10" spans="1:21" x14ac:dyDescent="0.3">
      <c r="A10" s="86" t="s">
        <v>72</v>
      </c>
      <c r="B10" s="89">
        <v>50</v>
      </c>
      <c r="C10" s="55">
        <v>504</v>
      </c>
      <c r="D10" s="56">
        <v>25200</v>
      </c>
      <c r="E10" s="89">
        <v>340</v>
      </c>
      <c r="F10" s="55">
        <v>509.34</v>
      </c>
      <c r="G10" s="56">
        <v>173175.6</v>
      </c>
      <c r="H10" s="90"/>
      <c r="I10" s="57"/>
      <c r="J10" s="58"/>
      <c r="K10" s="89">
        <v>390</v>
      </c>
      <c r="L10" s="55">
        <v>508.66</v>
      </c>
      <c r="M10" s="56">
        <v>198375.6</v>
      </c>
      <c r="N10" s="44" t="str">
        <f t="shared" si="1"/>
        <v>ANTRACOL 20X500GM-K.G</v>
      </c>
      <c r="O10" s="30" t="s">
        <v>147</v>
      </c>
      <c r="Q10" s="45" t="s">
        <v>148</v>
      </c>
      <c r="R10" s="54">
        <v>12</v>
      </c>
      <c r="S10" s="54"/>
      <c r="T10" s="54"/>
      <c r="U10" s="54">
        <v>12</v>
      </c>
    </row>
    <row r="11" spans="1:21" x14ac:dyDescent="0.3">
      <c r="A11" s="86" t="s">
        <v>73</v>
      </c>
      <c r="B11" s="90"/>
      <c r="C11" s="57"/>
      <c r="D11" s="58"/>
      <c r="E11" s="89">
        <v>50</v>
      </c>
      <c r="F11" s="55">
        <v>535.6</v>
      </c>
      <c r="G11" s="56">
        <v>26780</v>
      </c>
      <c r="H11" s="90"/>
      <c r="I11" s="57"/>
      <c r="J11" s="58"/>
      <c r="K11" s="89">
        <v>50</v>
      </c>
      <c r="L11" s="55">
        <v>535.6</v>
      </c>
      <c r="M11" s="56">
        <v>26780</v>
      </c>
      <c r="N11" s="44" t="str">
        <f t="shared" si="1"/>
        <v>ANTRACOL 40X250GM-K.G</v>
      </c>
      <c r="O11" s="30" t="s">
        <v>146</v>
      </c>
      <c r="Q11" s="45" t="s">
        <v>149</v>
      </c>
      <c r="R11" s="54">
        <v>3.6</v>
      </c>
      <c r="S11" s="54"/>
      <c r="T11" s="54"/>
      <c r="U11" s="54">
        <v>3.6</v>
      </c>
    </row>
    <row r="12" spans="1:21" x14ac:dyDescent="0.3">
      <c r="A12" s="86" t="s">
        <v>74</v>
      </c>
      <c r="B12" s="91">
        <v>10</v>
      </c>
      <c r="C12" s="55">
        <v>5650</v>
      </c>
      <c r="D12" s="56">
        <v>56500</v>
      </c>
      <c r="E12" s="91">
        <v>10</v>
      </c>
      <c r="F12" s="55">
        <v>5550</v>
      </c>
      <c r="G12" s="56">
        <v>55500</v>
      </c>
      <c r="H12" s="91">
        <v>3</v>
      </c>
      <c r="I12" s="55">
        <v>5650</v>
      </c>
      <c r="J12" s="56">
        <v>16950</v>
      </c>
      <c r="K12" s="91">
        <v>17</v>
      </c>
      <c r="L12" s="55">
        <v>5591.18</v>
      </c>
      <c r="M12" s="56">
        <v>95050</v>
      </c>
      <c r="N12" s="44" t="str">
        <f>A12&amp;"-LTR"</f>
        <v>BELT EXPERT 50X100ML-LTR</v>
      </c>
      <c r="O12" s="30" t="s">
        <v>140</v>
      </c>
      <c r="Q12" s="45" t="s">
        <v>150</v>
      </c>
      <c r="R12" s="54"/>
      <c r="S12" s="54">
        <v>16.2</v>
      </c>
      <c r="T12" s="54">
        <v>13.5</v>
      </c>
      <c r="U12" s="54">
        <v>2.7</v>
      </c>
    </row>
    <row r="13" spans="1:21" x14ac:dyDescent="0.3">
      <c r="A13" s="86" t="s">
        <v>75</v>
      </c>
      <c r="B13" s="90"/>
      <c r="C13" s="57"/>
      <c r="D13" s="58"/>
      <c r="E13" s="89">
        <v>4</v>
      </c>
      <c r="F13" s="55">
        <v>4768</v>
      </c>
      <c r="G13" s="56">
        <v>19072</v>
      </c>
      <c r="H13" s="89">
        <v>4</v>
      </c>
      <c r="I13" s="55">
        <v>4768</v>
      </c>
      <c r="J13" s="56">
        <v>19072</v>
      </c>
      <c r="K13" s="90"/>
      <c r="L13" s="57"/>
      <c r="M13" s="58"/>
      <c r="N13" s="44" t="str">
        <f t="shared" si="1"/>
        <v>BERDERA WG50 (4X1KGS)-K.G</v>
      </c>
      <c r="O13" s="30" t="s">
        <v>202</v>
      </c>
      <c r="Q13" s="45" t="s">
        <v>151</v>
      </c>
      <c r="R13" s="54"/>
      <c r="S13" s="54">
        <v>90</v>
      </c>
      <c r="T13" s="54"/>
      <c r="U13" s="54">
        <v>90</v>
      </c>
    </row>
    <row r="14" spans="1:21" x14ac:dyDescent="0.3">
      <c r="A14" s="86" t="s">
        <v>76</v>
      </c>
      <c r="B14" s="90"/>
      <c r="C14" s="57"/>
      <c r="D14" s="58"/>
      <c r="E14" s="89">
        <v>16.2</v>
      </c>
      <c r="F14" s="55">
        <v>8444.44</v>
      </c>
      <c r="G14" s="56">
        <v>136800</v>
      </c>
      <c r="H14" s="89">
        <v>13.5</v>
      </c>
      <c r="I14" s="55">
        <v>8455.56</v>
      </c>
      <c r="J14" s="56">
        <v>114150</v>
      </c>
      <c r="K14" s="89">
        <v>2.7</v>
      </c>
      <c r="L14" s="55">
        <v>8444.44</v>
      </c>
      <c r="M14" s="56">
        <v>22800</v>
      </c>
      <c r="N14" s="44" t="str">
        <f t="shared" si="1"/>
        <v>COUNCIL ACTIV 12X (5X90GM)-K.G</v>
      </c>
      <c r="O14" s="30" t="s">
        <v>150</v>
      </c>
      <c r="Q14" s="45" t="s">
        <v>152</v>
      </c>
      <c r="R14" s="54">
        <v>99</v>
      </c>
      <c r="S14" s="54">
        <v>150</v>
      </c>
      <c r="T14" s="54"/>
      <c r="U14" s="54">
        <v>249</v>
      </c>
    </row>
    <row r="15" spans="1:21" x14ac:dyDescent="0.3">
      <c r="A15" s="86" t="s">
        <v>77</v>
      </c>
      <c r="B15" s="89">
        <v>3.6</v>
      </c>
      <c r="C15" s="55">
        <v>8555.56</v>
      </c>
      <c r="D15" s="56">
        <v>30800</v>
      </c>
      <c r="E15" s="90"/>
      <c r="F15" s="57"/>
      <c r="G15" s="58"/>
      <c r="H15" s="90"/>
      <c r="I15" s="57"/>
      <c r="J15" s="58"/>
      <c r="K15" s="89">
        <v>3.6</v>
      </c>
      <c r="L15" s="55">
        <v>8555.56</v>
      </c>
      <c r="M15" s="56">
        <v>30800</v>
      </c>
      <c r="N15" s="44" t="str">
        <f t="shared" si="1"/>
        <v>COUNCIL ACTIV 8X (10X45GM)-K.G</v>
      </c>
      <c r="O15" s="30" t="s">
        <v>149</v>
      </c>
      <c r="Q15" s="45" t="s">
        <v>153</v>
      </c>
      <c r="R15" s="54"/>
      <c r="S15" s="54">
        <v>30</v>
      </c>
      <c r="T15" s="54"/>
      <c r="U15" s="54">
        <v>30</v>
      </c>
    </row>
    <row r="16" spans="1:21" x14ac:dyDescent="0.3">
      <c r="A16" s="86" t="s">
        <v>78</v>
      </c>
      <c r="B16" s="90"/>
      <c r="C16" s="57"/>
      <c r="D16" s="58"/>
      <c r="E16" s="91">
        <v>90</v>
      </c>
      <c r="F16" s="55">
        <v>887.03</v>
      </c>
      <c r="G16" s="56">
        <v>79832.5</v>
      </c>
      <c r="H16" s="90"/>
      <c r="I16" s="57"/>
      <c r="J16" s="58"/>
      <c r="K16" s="91">
        <v>90</v>
      </c>
      <c r="L16" s="55">
        <v>887.03</v>
      </c>
      <c r="M16" s="56">
        <v>79832.5</v>
      </c>
      <c r="N16" s="44" t="str">
        <f t="shared" ref="N16:N25" si="2">A16&amp;"-LTR"</f>
        <v>DECIS 10X1LTR-LTR</v>
      </c>
      <c r="O16" s="30" t="s">
        <v>151</v>
      </c>
      <c r="Q16" s="45" t="s">
        <v>154</v>
      </c>
      <c r="R16" s="54"/>
      <c r="S16" s="54">
        <v>20</v>
      </c>
      <c r="T16" s="54">
        <v>20</v>
      </c>
      <c r="U16" s="54"/>
    </row>
    <row r="17" spans="1:21" x14ac:dyDescent="0.3">
      <c r="A17" s="86" t="s">
        <v>79</v>
      </c>
      <c r="B17" s="90"/>
      <c r="C17" s="57"/>
      <c r="D17" s="58"/>
      <c r="E17" s="91">
        <v>30</v>
      </c>
      <c r="F17" s="55">
        <v>506.6</v>
      </c>
      <c r="G17" s="56">
        <v>15198</v>
      </c>
      <c r="H17" s="90"/>
      <c r="I17" s="57"/>
      <c r="J17" s="58"/>
      <c r="K17" s="91">
        <v>30</v>
      </c>
      <c r="L17" s="55">
        <v>506.6</v>
      </c>
      <c r="M17" s="56">
        <v>15198</v>
      </c>
      <c r="N17" s="44" t="str">
        <f t="shared" si="2"/>
        <v>DECIS 20X500ML-LTR</v>
      </c>
      <c r="O17" s="30" t="s">
        <v>153</v>
      </c>
      <c r="Q17" s="45" t="s">
        <v>155</v>
      </c>
      <c r="R17" s="54">
        <v>2</v>
      </c>
      <c r="S17" s="54"/>
      <c r="T17" s="54"/>
      <c r="U17" s="54">
        <v>2</v>
      </c>
    </row>
    <row r="18" spans="1:21" x14ac:dyDescent="0.3">
      <c r="A18" s="86" t="s">
        <v>80</v>
      </c>
      <c r="B18" s="91">
        <v>99</v>
      </c>
      <c r="C18" s="55">
        <v>540</v>
      </c>
      <c r="D18" s="56">
        <v>53460</v>
      </c>
      <c r="E18" s="91">
        <v>150</v>
      </c>
      <c r="F18" s="55">
        <v>551.72</v>
      </c>
      <c r="G18" s="56">
        <v>82758</v>
      </c>
      <c r="H18" s="90"/>
      <c r="I18" s="57"/>
      <c r="J18" s="58"/>
      <c r="K18" s="91">
        <v>249</v>
      </c>
      <c r="L18" s="55">
        <v>547.05999999999995</v>
      </c>
      <c r="M18" s="56">
        <v>136218</v>
      </c>
      <c r="N18" s="44" t="str">
        <f t="shared" si="2"/>
        <v>DECIS 40X250ML-LTR</v>
      </c>
      <c r="O18" s="30" t="s">
        <v>152</v>
      </c>
      <c r="Q18" s="45" t="s">
        <v>156</v>
      </c>
      <c r="R18" s="54">
        <v>20</v>
      </c>
      <c r="S18" s="54">
        <v>70</v>
      </c>
      <c r="T18" s="54">
        <v>45</v>
      </c>
      <c r="U18" s="54">
        <v>45</v>
      </c>
    </row>
    <row r="19" spans="1:21" x14ac:dyDescent="0.3">
      <c r="A19" s="86" t="s">
        <v>81</v>
      </c>
      <c r="B19" s="90"/>
      <c r="C19" s="57"/>
      <c r="D19" s="58"/>
      <c r="E19" s="91">
        <v>50</v>
      </c>
      <c r="F19" s="55">
        <v>3721.33</v>
      </c>
      <c r="G19" s="56">
        <v>186066.5</v>
      </c>
      <c r="H19" s="91">
        <v>40</v>
      </c>
      <c r="I19" s="55">
        <v>3721.33</v>
      </c>
      <c r="J19" s="56">
        <v>148853.20000000001</v>
      </c>
      <c r="K19" s="91">
        <v>10</v>
      </c>
      <c r="L19" s="55">
        <v>3721.33</v>
      </c>
      <c r="M19" s="56">
        <v>37213.300000000003</v>
      </c>
      <c r="N19" s="44" t="str">
        <f t="shared" si="2"/>
        <v>EMESTO PRIME FS240 10X1LTR-LTR</v>
      </c>
      <c r="O19" s="30" t="s">
        <v>203</v>
      </c>
      <c r="Q19" s="45" t="s">
        <v>157</v>
      </c>
      <c r="R19" s="54">
        <v>20</v>
      </c>
      <c r="S19" s="54"/>
      <c r="T19" s="54"/>
      <c r="U19" s="54">
        <v>20</v>
      </c>
    </row>
    <row r="20" spans="1:21" x14ac:dyDescent="0.3">
      <c r="A20" s="86" t="s">
        <v>82</v>
      </c>
      <c r="B20" s="90"/>
      <c r="C20" s="57"/>
      <c r="D20" s="58"/>
      <c r="E20" s="91">
        <v>20</v>
      </c>
      <c r="F20" s="55">
        <v>4039.48</v>
      </c>
      <c r="G20" s="56">
        <v>80789.600000000006</v>
      </c>
      <c r="H20" s="91">
        <v>20</v>
      </c>
      <c r="I20" s="55">
        <v>4039.48</v>
      </c>
      <c r="J20" s="56">
        <v>80789.600000000006</v>
      </c>
      <c r="K20" s="90"/>
      <c r="L20" s="57"/>
      <c r="M20" s="58"/>
      <c r="N20" s="44" t="str">
        <f t="shared" si="2"/>
        <v>EMESTO PRIME FS240 40X250ML-LTR</v>
      </c>
      <c r="O20" s="30" t="s">
        <v>154</v>
      </c>
      <c r="Q20" s="45" t="s">
        <v>158</v>
      </c>
      <c r="R20" s="54">
        <v>10</v>
      </c>
      <c r="S20" s="54"/>
      <c r="T20" s="54"/>
      <c r="U20" s="54">
        <v>10</v>
      </c>
    </row>
    <row r="21" spans="1:21" x14ac:dyDescent="0.3">
      <c r="A21" s="86" t="s">
        <v>83</v>
      </c>
      <c r="B21" s="90"/>
      <c r="C21" s="57"/>
      <c r="D21" s="58"/>
      <c r="E21" s="91">
        <v>30</v>
      </c>
      <c r="F21" s="55">
        <v>4263.7</v>
      </c>
      <c r="G21" s="56">
        <v>127911</v>
      </c>
      <c r="H21" s="91">
        <v>5</v>
      </c>
      <c r="I21" s="55">
        <v>4263.7</v>
      </c>
      <c r="J21" s="56">
        <v>21318.5</v>
      </c>
      <c r="K21" s="91">
        <v>25</v>
      </c>
      <c r="L21" s="55">
        <v>4263.7</v>
      </c>
      <c r="M21" s="56">
        <v>106592.5</v>
      </c>
      <c r="N21" s="44" t="str">
        <f t="shared" si="2"/>
        <v>EMESTO PRIME FS240 50X100ML-LTR</v>
      </c>
      <c r="O21" s="30" t="s">
        <v>187</v>
      </c>
      <c r="Q21" s="45" t="s">
        <v>159</v>
      </c>
      <c r="R21" s="54">
        <v>10</v>
      </c>
      <c r="S21" s="54"/>
      <c r="T21" s="54"/>
      <c r="U21" s="54">
        <v>10</v>
      </c>
    </row>
    <row r="22" spans="1:21" x14ac:dyDescent="0.3">
      <c r="A22" s="86" t="s">
        <v>84</v>
      </c>
      <c r="B22" s="91">
        <v>2</v>
      </c>
      <c r="C22" s="55">
        <v>15300</v>
      </c>
      <c r="D22" s="56">
        <v>30600</v>
      </c>
      <c r="E22" s="90"/>
      <c r="F22" s="57"/>
      <c r="G22" s="58"/>
      <c r="H22" s="90"/>
      <c r="I22" s="57"/>
      <c r="J22" s="58"/>
      <c r="K22" s="91">
        <v>2</v>
      </c>
      <c r="L22" s="55">
        <v>15300</v>
      </c>
      <c r="M22" s="56">
        <v>30600</v>
      </c>
      <c r="N22" s="44" t="str">
        <f t="shared" si="2"/>
        <v>FAME 20X10ML-LTR</v>
      </c>
      <c r="O22" s="30" t="s">
        <v>155</v>
      </c>
      <c r="Q22" s="45" t="s">
        <v>160</v>
      </c>
      <c r="R22" s="54">
        <v>5</v>
      </c>
      <c r="S22" s="54">
        <v>5</v>
      </c>
      <c r="T22" s="54"/>
      <c r="U22" s="54">
        <v>10</v>
      </c>
    </row>
    <row r="23" spans="1:21" x14ac:dyDescent="0.3">
      <c r="A23" s="86" t="s">
        <v>85</v>
      </c>
      <c r="B23" s="91">
        <v>20</v>
      </c>
      <c r="C23" s="55">
        <v>1700</v>
      </c>
      <c r="D23" s="56">
        <v>34000</v>
      </c>
      <c r="E23" s="90"/>
      <c r="F23" s="57"/>
      <c r="G23" s="58"/>
      <c r="H23" s="90"/>
      <c r="I23" s="57"/>
      <c r="J23" s="58"/>
      <c r="K23" s="91">
        <v>20</v>
      </c>
      <c r="L23" s="55">
        <v>1700</v>
      </c>
      <c r="M23" s="56">
        <v>34000</v>
      </c>
      <c r="N23" s="44" t="str">
        <f t="shared" si="2"/>
        <v>FOLICUR 10X1LTR-LTR</v>
      </c>
      <c r="O23" s="30" t="s">
        <v>157</v>
      </c>
      <c r="Q23" s="45" t="s">
        <v>161</v>
      </c>
      <c r="R23" s="54"/>
      <c r="S23" s="54">
        <v>30</v>
      </c>
      <c r="T23" s="54"/>
      <c r="U23" s="54">
        <v>30</v>
      </c>
    </row>
    <row r="24" spans="1:21" x14ac:dyDescent="0.3">
      <c r="A24" s="86" t="s">
        <v>86</v>
      </c>
      <c r="B24" s="91">
        <v>20</v>
      </c>
      <c r="C24" s="55">
        <v>1860</v>
      </c>
      <c r="D24" s="56">
        <v>37200</v>
      </c>
      <c r="E24" s="91">
        <v>70</v>
      </c>
      <c r="F24" s="55">
        <v>1770</v>
      </c>
      <c r="G24" s="56">
        <v>123900</v>
      </c>
      <c r="H24" s="91">
        <v>45</v>
      </c>
      <c r="I24" s="55">
        <v>1774.44</v>
      </c>
      <c r="J24" s="56">
        <v>79850</v>
      </c>
      <c r="K24" s="91">
        <v>45</v>
      </c>
      <c r="L24" s="55">
        <v>1770</v>
      </c>
      <c r="M24" s="56">
        <v>79650</v>
      </c>
      <c r="N24" s="44" t="str">
        <f t="shared" si="2"/>
        <v>FOLICUR 20X500ML-LTR</v>
      </c>
      <c r="O24" s="30" t="s">
        <v>156</v>
      </c>
      <c r="Q24" s="45" t="s">
        <v>162</v>
      </c>
      <c r="R24" s="54"/>
      <c r="S24" s="54">
        <v>10</v>
      </c>
      <c r="T24" s="54"/>
      <c r="U24" s="54">
        <v>10</v>
      </c>
    </row>
    <row r="25" spans="1:21" x14ac:dyDescent="0.3">
      <c r="A25" s="86" t="s">
        <v>87</v>
      </c>
      <c r="B25" s="91">
        <v>50</v>
      </c>
      <c r="C25" s="55">
        <v>1840</v>
      </c>
      <c r="D25" s="56">
        <v>92000</v>
      </c>
      <c r="E25" s="91">
        <v>60</v>
      </c>
      <c r="F25" s="55">
        <v>1810</v>
      </c>
      <c r="G25" s="56">
        <v>108600</v>
      </c>
      <c r="H25" s="91">
        <v>50</v>
      </c>
      <c r="I25" s="55">
        <v>1818</v>
      </c>
      <c r="J25" s="56">
        <v>90900</v>
      </c>
      <c r="K25" s="91">
        <v>60</v>
      </c>
      <c r="L25" s="55">
        <v>1810</v>
      </c>
      <c r="M25" s="56">
        <v>108600</v>
      </c>
      <c r="N25" s="44" t="str">
        <f t="shared" si="2"/>
        <v>FOLICUR 40X250ML-LTR</v>
      </c>
      <c r="O25" s="30" t="s">
        <v>188</v>
      </c>
      <c r="Q25" s="45" t="s">
        <v>163</v>
      </c>
      <c r="R25" s="54">
        <v>14</v>
      </c>
      <c r="S25" s="54">
        <v>5864</v>
      </c>
      <c r="T25" s="54">
        <v>4824</v>
      </c>
      <c r="U25" s="54">
        <v>1054</v>
      </c>
    </row>
    <row r="26" spans="1:21" x14ac:dyDescent="0.3">
      <c r="A26" s="86" t="s">
        <v>88</v>
      </c>
      <c r="B26" s="90"/>
      <c r="C26" s="57"/>
      <c r="D26" s="58"/>
      <c r="E26" s="89">
        <v>30</v>
      </c>
      <c r="F26" s="55">
        <v>261.12</v>
      </c>
      <c r="G26" s="56">
        <v>7833.6</v>
      </c>
      <c r="H26" s="89">
        <v>10</v>
      </c>
      <c r="I26" s="55">
        <v>261.12</v>
      </c>
      <c r="J26" s="56">
        <v>2611.1999999999998</v>
      </c>
      <c r="K26" s="89">
        <v>20</v>
      </c>
      <c r="L26" s="55">
        <v>261.12</v>
      </c>
      <c r="M26" s="56">
        <v>5222.3999999999996</v>
      </c>
      <c r="N26" s="44" t="str">
        <f t="shared" si="1"/>
        <v>FOOST 20X250GM-K.G</v>
      </c>
      <c r="O26" s="30" t="s">
        <v>189</v>
      </c>
      <c r="Q26" s="45" t="s">
        <v>164</v>
      </c>
      <c r="R26" s="54">
        <v>60</v>
      </c>
      <c r="S26" s="54">
        <v>396</v>
      </c>
      <c r="T26" s="54">
        <v>440</v>
      </c>
      <c r="U26" s="54">
        <v>16</v>
      </c>
    </row>
    <row r="27" spans="1:21" x14ac:dyDescent="0.3">
      <c r="A27" s="86" t="s">
        <v>89</v>
      </c>
      <c r="B27" s="89">
        <v>390</v>
      </c>
      <c r="C27" s="55">
        <v>236</v>
      </c>
      <c r="D27" s="56">
        <v>92040</v>
      </c>
      <c r="E27" s="89">
        <v>2304</v>
      </c>
      <c r="F27" s="55">
        <v>240.72</v>
      </c>
      <c r="G27" s="56">
        <v>554618.88</v>
      </c>
      <c r="H27" s="89">
        <v>1720</v>
      </c>
      <c r="I27" s="55">
        <v>242.22</v>
      </c>
      <c r="J27" s="56">
        <v>416610.56</v>
      </c>
      <c r="K27" s="89">
        <v>974</v>
      </c>
      <c r="L27" s="55">
        <v>240.72</v>
      </c>
      <c r="M27" s="56">
        <v>234461.28</v>
      </c>
      <c r="N27" s="44" t="str">
        <f t="shared" si="1"/>
        <v>FOOST 24X500GM-K.G</v>
      </c>
      <c r="O27" s="30" t="s">
        <v>141</v>
      </c>
      <c r="Q27" s="45" t="s">
        <v>165</v>
      </c>
      <c r="R27" s="54">
        <v>70</v>
      </c>
      <c r="S27" s="54">
        <v>1760</v>
      </c>
      <c r="T27" s="54">
        <v>1820</v>
      </c>
      <c r="U27" s="54">
        <v>10</v>
      </c>
    </row>
    <row r="28" spans="1:21" x14ac:dyDescent="0.3">
      <c r="A28" s="86" t="s">
        <v>90</v>
      </c>
      <c r="B28" s="91">
        <v>5</v>
      </c>
      <c r="C28" s="55">
        <v>3340</v>
      </c>
      <c r="D28" s="56">
        <v>16700</v>
      </c>
      <c r="E28" s="91">
        <v>5</v>
      </c>
      <c r="F28" s="55">
        <v>3353.8</v>
      </c>
      <c r="G28" s="56">
        <v>16769</v>
      </c>
      <c r="H28" s="90"/>
      <c r="I28" s="57"/>
      <c r="J28" s="58"/>
      <c r="K28" s="91">
        <v>10</v>
      </c>
      <c r="L28" s="55">
        <v>3346.9</v>
      </c>
      <c r="M28" s="56">
        <v>33469</v>
      </c>
      <c r="N28" s="44" t="str">
        <f t="shared" ref="N28:N31" si="3">A28&amp;"-LTR"</f>
        <v>GAUCHO 100X50ML-LTR</v>
      </c>
      <c r="O28" s="30" t="s">
        <v>160</v>
      </c>
      <c r="Q28" s="45" t="s">
        <v>166</v>
      </c>
      <c r="R28" s="54"/>
      <c r="S28" s="54">
        <v>600</v>
      </c>
      <c r="T28" s="54"/>
      <c r="U28" s="54">
        <v>600</v>
      </c>
    </row>
    <row r="29" spans="1:21" x14ac:dyDescent="0.3">
      <c r="A29" s="86" t="s">
        <v>91</v>
      </c>
      <c r="B29" s="91">
        <v>10</v>
      </c>
      <c r="C29" s="55">
        <v>1978.6</v>
      </c>
      <c r="D29" s="56">
        <v>19786</v>
      </c>
      <c r="E29" s="90"/>
      <c r="F29" s="57"/>
      <c r="G29" s="58"/>
      <c r="H29" s="90"/>
      <c r="I29" s="57"/>
      <c r="J29" s="58"/>
      <c r="K29" s="91">
        <v>10</v>
      </c>
      <c r="L29" s="55">
        <v>1978.6</v>
      </c>
      <c r="M29" s="56">
        <v>19786</v>
      </c>
      <c r="N29" s="44" t="str">
        <f t="shared" si="3"/>
        <v>GAUCHO 2X5LTR-LTR</v>
      </c>
      <c r="O29" s="30" t="s">
        <v>159</v>
      </c>
      <c r="Q29" s="45" t="s">
        <v>167</v>
      </c>
      <c r="R29" s="54"/>
      <c r="S29" s="54">
        <v>210</v>
      </c>
      <c r="T29" s="54"/>
      <c r="U29" s="54">
        <v>210</v>
      </c>
    </row>
    <row r="30" spans="1:21" x14ac:dyDescent="0.3">
      <c r="A30" s="86" t="s">
        <v>92</v>
      </c>
      <c r="B30" s="91">
        <v>10</v>
      </c>
      <c r="C30" s="55">
        <v>3110</v>
      </c>
      <c r="D30" s="56">
        <v>31100</v>
      </c>
      <c r="E30" s="91">
        <v>5</v>
      </c>
      <c r="F30" s="55">
        <v>3121.5</v>
      </c>
      <c r="G30" s="56">
        <v>15607.5</v>
      </c>
      <c r="H30" s="90"/>
      <c r="I30" s="57"/>
      <c r="J30" s="58"/>
      <c r="K30" s="91">
        <v>15</v>
      </c>
      <c r="L30" s="55">
        <v>3113.83</v>
      </c>
      <c r="M30" s="56">
        <v>46707.5</v>
      </c>
      <c r="N30" s="44" t="str">
        <f t="shared" si="3"/>
        <v>GAUCHO 50X100ML-LTR</v>
      </c>
      <c r="O30" s="30" t="s">
        <v>142</v>
      </c>
      <c r="Q30" s="45" t="s">
        <v>168</v>
      </c>
      <c r="R30" s="54">
        <v>20</v>
      </c>
      <c r="S30" s="54">
        <v>50</v>
      </c>
      <c r="T30" s="54"/>
      <c r="U30" s="54">
        <v>70</v>
      </c>
    </row>
    <row r="31" spans="1:21" x14ac:dyDescent="0.3">
      <c r="A31" s="86" t="s">
        <v>93</v>
      </c>
      <c r="B31" s="91">
        <v>10</v>
      </c>
      <c r="C31" s="55">
        <v>2610</v>
      </c>
      <c r="D31" s="56">
        <v>26100</v>
      </c>
      <c r="E31" s="90"/>
      <c r="F31" s="57"/>
      <c r="G31" s="58"/>
      <c r="H31" s="90"/>
      <c r="I31" s="57"/>
      <c r="J31" s="58"/>
      <c r="K31" s="91">
        <v>10</v>
      </c>
      <c r="L31" s="55">
        <v>2610</v>
      </c>
      <c r="M31" s="56">
        <v>26100</v>
      </c>
      <c r="N31" s="44" t="str">
        <f t="shared" si="3"/>
        <v>GAUCHO FS600 2X(5X1LTR)-LTR</v>
      </c>
      <c r="O31" s="30" t="s">
        <v>158</v>
      </c>
      <c r="Q31" s="45" t="s">
        <v>169</v>
      </c>
      <c r="R31" s="54">
        <v>30</v>
      </c>
      <c r="S31" s="54">
        <v>110</v>
      </c>
      <c r="T31" s="54"/>
      <c r="U31" s="54">
        <v>140</v>
      </c>
    </row>
    <row r="32" spans="1:21" x14ac:dyDescent="0.3">
      <c r="A32" s="86" t="s">
        <v>94</v>
      </c>
      <c r="B32" s="89">
        <v>2</v>
      </c>
      <c r="C32" s="55">
        <v>8720</v>
      </c>
      <c r="D32" s="56">
        <v>17440</v>
      </c>
      <c r="E32" s="90"/>
      <c r="F32" s="57"/>
      <c r="G32" s="58"/>
      <c r="H32" s="90"/>
      <c r="I32" s="57"/>
      <c r="J32" s="58"/>
      <c r="K32" s="89">
        <v>2</v>
      </c>
      <c r="L32" s="55">
        <v>8720</v>
      </c>
      <c r="M32" s="56">
        <v>17440</v>
      </c>
      <c r="N32" s="44" t="str">
        <f t="shared" si="1"/>
        <v>GLAMORE 10X100GM-K.G</v>
      </c>
      <c r="O32" s="30" t="s">
        <v>190</v>
      </c>
      <c r="Q32" s="45" t="s">
        <v>170</v>
      </c>
      <c r="R32" s="54">
        <v>5</v>
      </c>
      <c r="S32" s="54">
        <v>5</v>
      </c>
      <c r="T32" s="54"/>
      <c r="U32" s="54">
        <v>10</v>
      </c>
    </row>
    <row r="33" spans="1:21" x14ac:dyDescent="0.3">
      <c r="A33" s="86" t="s">
        <v>95</v>
      </c>
      <c r="B33" s="90"/>
      <c r="C33" s="57"/>
      <c r="D33" s="58"/>
      <c r="E33" s="89">
        <v>4</v>
      </c>
      <c r="F33" s="55">
        <v>8830</v>
      </c>
      <c r="G33" s="56">
        <v>35320</v>
      </c>
      <c r="H33" s="89">
        <v>4</v>
      </c>
      <c r="I33" s="55">
        <v>8830</v>
      </c>
      <c r="J33" s="56">
        <v>35320</v>
      </c>
      <c r="K33" s="90"/>
      <c r="L33" s="57"/>
      <c r="M33" s="58"/>
      <c r="N33" s="44" t="str">
        <f t="shared" si="1"/>
        <v>GLAMORE 4X(10X50GM)-K.G</v>
      </c>
      <c r="O33" s="30" t="s">
        <v>191</v>
      </c>
      <c r="Q33" s="45" t="s">
        <v>171</v>
      </c>
      <c r="R33" s="54">
        <v>200</v>
      </c>
      <c r="S33" s="54">
        <v>400</v>
      </c>
      <c r="T33" s="54"/>
      <c r="U33" s="54">
        <v>600</v>
      </c>
    </row>
    <row r="34" spans="1:21" x14ac:dyDescent="0.3">
      <c r="A34" s="86" t="s">
        <v>96</v>
      </c>
      <c r="B34" s="90"/>
      <c r="C34" s="57"/>
      <c r="D34" s="58"/>
      <c r="E34" s="91">
        <v>30</v>
      </c>
      <c r="F34" s="55">
        <v>1600</v>
      </c>
      <c r="G34" s="56">
        <v>48000</v>
      </c>
      <c r="H34" s="90"/>
      <c r="I34" s="57"/>
      <c r="J34" s="58"/>
      <c r="K34" s="91">
        <v>30</v>
      </c>
      <c r="L34" s="55">
        <v>1600</v>
      </c>
      <c r="M34" s="56">
        <v>48000</v>
      </c>
      <c r="N34" s="44" t="str">
        <f>A34&amp;"-LTR"</f>
        <v>INFINITO SC687 20X500ML-LTR</v>
      </c>
      <c r="O34" s="30" t="s">
        <v>161</v>
      </c>
      <c r="Q34" s="45" t="s">
        <v>172</v>
      </c>
      <c r="R34" s="54"/>
      <c r="S34" s="54">
        <v>10</v>
      </c>
      <c r="T34" s="54"/>
      <c r="U34" s="54">
        <v>10</v>
      </c>
    </row>
    <row r="35" spans="1:21" x14ac:dyDescent="0.3">
      <c r="A35" s="86" t="s">
        <v>97</v>
      </c>
      <c r="B35" s="90"/>
      <c r="C35" s="57"/>
      <c r="D35" s="58"/>
      <c r="E35" s="89">
        <v>10</v>
      </c>
      <c r="F35" s="55">
        <v>2364.3200000000002</v>
      </c>
      <c r="G35" s="56">
        <v>23643.200000000001</v>
      </c>
      <c r="H35" s="90"/>
      <c r="I35" s="57"/>
      <c r="J35" s="58"/>
      <c r="K35" s="89">
        <v>10</v>
      </c>
      <c r="L35" s="55">
        <v>2364.3200000000002</v>
      </c>
      <c r="M35" s="56">
        <v>23643.200000000001</v>
      </c>
      <c r="N35" s="44" t="str">
        <f t="shared" si="1"/>
        <v>LARVIN WP75 20X250GM-K.G</v>
      </c>
      <c r="O35" s="30" t="s">
        <v>162</v>
      </c>
      <c r="Q35" s="45" t="s">
        <v>173</v>
      </c>
      <c r="R35" s="54"/>
      <c r="S35" s="54">
        <v>10</v>
      </c>
      <c r="T35" s="54"/>
      <c r="U35" s="54">
        <v>10</v>
      </c>
    </row>
    <row r="36" spans="1:21" x14ac:dyDescent="0.3">
      <c r="A36" s="86" t="s">
        <v>98</v>
      </c>
      <c r="B36" s="92">
        <v>70</v>
      </c>
      <c r="C36" s="55">
        <v>627.87</v>
      </c>
      <c r="D36" s="56">
        <v>43951</v>
      </c>
      <c r="E36" s="92">
        <v>1760</v>
      </c>
      <c r="F36" s="55">
        <v>651.21</v>
      </c>
      <c r="G36" s="56">
        <v>1146134.8</v>
      </c>
      <c r="H36" s="92">
        <v>1820</v>
      </c>
      <c r="I36" s="55">
        <v>650.05999999999995</v>
      </c>
      <c r="J36" s="56">
        <v>1183104</v>
      </c>
      <c r="K36" s="92">
        <v>10</v>
      </c>
      <c r="L36" s="55">
        <v>642.98</v>
      </c>
      <c r="M36" s="56">
        <v>6429.8</v>
      </c>
      <c r="N36" s="44" t="str">
        <f t="shared" ref="N3:N66" si="4">A36&amp;"-PCS."</f>
        <v>LAUDIS 10X57.50ML-PCS.</v>
      </c>
      <c r="O36" s="30" t="s">
        <v>165</v>
      </c>
      <c r="Q36" s="45" t="s">
        <v>174</v>
      </c>
      <c r="R36" s="54">
        <v>13583</v>
      </c>
      <c r="S36" s="54">
        <v>52020</v>
      </c>
      <c r="T36" s="54">
        <v>19100</v>
      </c>
      <c r="U36" s="54">
        <v>46503</v>
      </c>
    </row>
    <row r="37" spans="1:21" x14ac:dyDescent="0.3">
      <c r="A37" s="86" t="s">
        <v>99</v>
      </c>
      <c r="B37" s="92">
        <v>60</v>
      </c>
      <c r="C37" s="55">
        <v>2180.5</v>
      </c>
      <c r="D37" s="56">
        <v>130830</v>
      </c>
      <c r="E37" s="92">
        <v>396</v>
      </c>
      <c r="F37" s="55">
        <v>2237.61</v>
      </c>
      <c r="G37" s="56">
        <v>886093.56</v>
      </c>
      <c r="H37" s="92">
        <v>440</v>
      </c>
      <c r="I37" s="55">
        <v>2226.06</v>
      </c>
      <c r="J37" s="56">
        <v>979464.75</v>
      </c>
      <c r="K37" s="92">
        <v>16</v>
      </c>
      <c r="L37" s="55">
        <v>2237.61</v>
      </c>
      <c r="M37" s="56">
        <v>35801.760000000002</v>
      </c>
      <c r="N37" s="44" t="str">
        <f t="shared" si="4"/>
        <v>LAUDIS 3X230ML-PCS.</v>
      </c>
      <c r="O37" s="30" t="s">
        <v>164</v>
      </c>
      <c r="Q37" s="45" t="s">
        <v>175</v>
      </c>
      <c r="R37" s="54">
        <v>10</v>
      </c>
      <c r="S37" s="54"/>
      <c r="T37" s="54"/>
      <c r="U37" s="54">
        <v>10</v>
      </c>
    </row>
    <row r="38" spans="1:21" x14ac:dyDescent="0.3">
      <c r="A38" s="86" t="s">
        <v>100</v>
      </c>
      <c r="B38" s="92">
        <v>14</v>
      </c>
      <c r="C38" s="55">
        <v>1161.75</v>
      </c>
      <c r="D38" s="56">
        <v>16264.5</v>
      </c>
      <c r="E38" s="92">
        <v>5864</v>
      </c>
      <c r="F38" s="55">
        <v>1207.4000000000001</v>
      </c>
      <c r="G38" s="56">
        <v>7080189.2800000003</v>
      </c>
      <c r="H38" s="92">
        <v>4824</v>
      </c>
      <c r="I38" s="55">
        <v>1200.6500000000001</v>
      </c>
      <c r="J38" s="56">
        <v>5791914.0800000001</v>
      </c>
      <c r="K38" s="92">
        <v>1054</v>
      </c>
      <c r="L38" s="55">
        <v>1191.02</v>
      </c>
      <c r="M38" s="56">
        <v>1255335.08</v>
      </c>
      <c r="N38" s="44" t="str">
        <f t="shared" si="4"/>
        <v>LAUDIS 8X115ML-PCS.</v>
      </c>
      <c r="O38" s="30" t="s">
        <v>163</v>
      </c>
      <c r="Q38" s="45" t="s">
        <v>176</v>
      </c>
      <c r="R38" s="54">
        <v>24</v>
      </c>
      <c r="S38" s="54"/>
      <c r="T38" s="54"/>
      <c r="U38" s="54">
        <v>24</v>
      </c>
    </row>
    <row r="39" spans="1:21" x14ac:dyDescent="0.3">
      <c r="A39" s="86" t="s">
        <v>101</v>
      </c>
      <c r="B39" s="90"/>
      <c r="C39" s="57"/>
      <c r="D39" s="58"/>
      <c r="E39" s="90"/>
      <c r="F39" s="57"/>
      <c r="G39" s="58"/>
      <c r="H39" s="90"/>
      <c r="I39" s="57"/>
      <c r="J39" s="58"/>
      <c r="K39" s="90"/>
      <c r="L39" s="57"/>
      <c r="M39" s="58"/>
      <c r="N39" s="44" t="str">
        <f t="shared" ref="N39:N52" si="5">A39&amp;"-K.G"</f>
        <v>LESENTA 100X40GM-K.G</v>
      </c>
      <c r="O39" s="30" t="s">
        <v>192</v>
      </c>
      <c r="Q39" s="45" t="s">
        <v>177</v>
      </c>
      <c r="R39" s="54">
        <v>15</v>
      </c>
      <c r="S39" s="54">
        <v>732</v>
      </c>
      <c r="T39" s="54">
        <v>465</v>
      </c>
      <c r="U39" s="54">
        <v>282</v>
      </c>
    </row>
    <row r="40" spans="1:21" x14ac:dyDescent="0.3">
      <c r="A40" s="86" t="s">
        <v>102</v>
      </c>
      <c r="B40" s="89">
        <v>5</v>
      </c>
      <c r="C40" s="55">
        <v>9164.56</v>
      </c>
      <c r="D40" s="56">
        <v>45822.8</v>
      </c>
      <c r="E40" s="90"/>
      <c r="F40" s="57"/>
      <c r="G40" s="58"/>
      <c r="H40" s="90"/>
      <c r="I40" s="57"/>
      <c r="J40" s="58"/>
      <c r="K40" s="89">
        <v>5</v>
      </c>
      <c r="L40" s="55">
        <v>9164.56</v>
      </c>
      <c r="M40" s="56">
        <v>45822.8</v>
      </c>
      <c r="N40" s="44" t="str">
        <f t="shared" si="5"/>
        <v>LESENTA 20X250GM-K.G</v>
      </c>
      <c r="O40" s="30" t="s">
        <v>193</v>
      </c>
      <c r="Q40" s="45" t="s">
        <v>178</v>
      </c>
      <c r="R40" s="54">
        <v>15</v>
      </c>
      <c r="S40" s="54"/>
      <c r="T40" s="54"/>
      <c r="U40" s="54">
        <v>15</v>
      </c>
    </row>
    <row r="41" spans="1:21" x14ac:dyDescent="0.3">
      <c r="A41" s="86" t="s">
        <v>103</v>
      </c>
      <c r="B41" s="89">
        <v>80</v>
      </c>
      <c r="C41" s="55">
        <v>9224.68</v>
      </c>
      <c r="D41" s="56">
        <v>737974</v>
      </c>
      <c r="E41" s="89">
        <v>-50</v>
      </c>
      <c r="F41" s="55">
        <v>9248.2000000000007</v>
      </c>
      <c r="G41" s="56">
        <v>-462410</v>
      </c>
      <c r="H41" s="89">
        <v>6</v>
      </c>
      <c r="I41" s="55">
        <v>9250</v>
      </c>
      <c r="J41" s="56">
        <v>55500</v>
      </c>
      <c r="K41" s="89">
        <v>24</v>
      </c>
      <c r="L41" s="55">
        <v>9216.83</v>
      </c>
      <c r="M41" s="56">
        <v>221204</v>
      </c>
      <c r="N41" s="44" t="str">
        <f t="shared" si="5"/>
        <v>LESENTA 50X100GM-K.G</v>
      </c>
      <c r="O41" s="30" t="s">
        <v>194</v>
      </c>
      <c r="Q41" s="45" t="s">
        <v>179</v>
      </c>
      <c r="R41" s="54">
        <v>5</v>
      </c>
      <c r="S41" s="54">
        <v>15</v>
      </c>
      <c r="T41" s="54">
        <v>4</v>
      </c>
      <c r="U41" s="54">
        <v>16</v>
      </c>
    </row>
    <row r="42" spans="1:21" x14ac:dyDescent="0.3">
      <c r="A42" s="86" t="s">
        <v>104</v>
      </c>
      <c r="B42" s="90"/>
      <c r="C42" s="57"/>
      <c r="D42" s="58"/>
      <c r="E42" s="89">
        <v>600</v>
      </c>
      <c r="F42" s="55">
        <v>1531.25</v>
      </c>
      <c r="G42" s="56">
        <v>918750</v>
      </c>
      <c r="H42" s="90"/>
      <c r="I42" s="57"/>
      <c r="J42" s="58"/>
      <c r="K42" s="89">
        <v>600</v>
      </c>
      <c r="L42" s="55">
        <v>1531.25</v>
      </c>
      <c r="M42" s="56">
        <v>918750</v>
      </c>
      <c r="N42" s="44" t="str">
        <f t="shared" si="5"/>
        <v>LUCIFER 25X160GM-K.G</v>
      </c>
      <c r="O42" s="30" t="s">
        <v>166</v>
      </c>
      <c r="Q42" s="45" t="s">
        <v>180</v>
      </c>
      <c r="R42" s="54">
        <v>15</v>
      </c>
      <c r="S42" s="54"/>
      <c r="T42" s="54"/>
      <c r="U42" s="54">
        <v>15</v>
      </c>
    </row>
    <row r="43" spans="1:21" x14ac:dyDescent="0.3">
      <c r="A43" s="86" t="s">
        <v>105</v>
      </c>
      <c r="B43" s="90"/>
      <c r="C43" s="57"/>
      <c r="D43" s="58"/>
      <c r="E43" s="91">
        <v>210</v>
      </c>
      <c r="F43" s="55">
        <v>799</v>
      </c>
      <c r="G43" s="56">
        <v>167790</v>
      </c>
      <c r="H43" s="90"/>
      <c r="I43" s="57"/>
      <c r="J43" s="58"/>
      <c r="K43" s="91">
        <v>210</v>
      </c>
      <c r="L43" s="55">
        <v>799</v>
      </c>
      <c r="M43" s="56">
        <v>167790</v>
      </c>
      <c r="N43" s="44" t="str">
        <f t="shared" ref="N43:N45" si="6">A43&amp;"-LTR"</f>
        <v>MONCEREN 10X1LTR-LTR</v>
      </c>
      <c r="O43" s="30" t="s">
        <v>167</v>
      </c>
      <c r="Q43" s="45" t="s">
        <v>181</v>
      </c>
      <c r="R43" s="54">
        <v>40</v>
      </c>
      <c r="S43" s="54"/>
      <c r="T43" s="54"/>
      <c r="U43" s="54">
        <v>40</v>
      </c>
    </row>
    <row r="44" spans="1:21" x14ac:dyDescent="0.3">
      <c r="A44" s="86" t="s">
        <v>106</v>
      </c>
      <c r="B44" s="91">
        <v>30</v>
      </c>
      <c r="C44" s="55">
        <v>815</v>
      </c>
      <c r="D44" s="56">
        <v>24450</v>
      </c>
      <c r="E44" s="91">
        <v>110</v>
      </c>
      <c r="F44" s="55">
        <v>840.2</v>
      </c>
      <c r="G44" s="56">
        <v>92422</v>
      </c>
      <c r="H44" s="90"/>
      <c r="I44" s="57"/>
      <c r="J44" s="58"/>
      <c r="K44" s="91">
        <v>140</v>
      </c>
      <c r="L44" s="55">
        <v>834.8</v>
      </c>
      <c r="M44" s="56">
        <v>116872</v>
      </c>
      <c r="N44" s="44" t="str">
        <f t="shared" si="6"/>
        <v>MONCEREN 20X500ML-LTR</v>
      </c>
      <c r="O44" s="30" t="s">
        <v>169</v>
      </c>
      <c r="Q44" s="45" t="s">
        <v>182</v>
      </c>
      <c r="R44" s="54">
        <v>10</v>
      </c>
      <c r="S44" s="54"/>
      <c r="T44" s="54"/>
      <c r="U44" s="54">
        <v>10</v>
      </c>
    </row>
    <row r="45" spans="1:21" x14ac:dyDescent="0.3">
      <c r="A45" s="86" t="s">
        <v>107</v>
      </c>
      <c r="B45" s="91">
        <v>20</v>
      </c>
      <c r="C45" s="55">
        <v>831</v>
      </c>
      <c r="D45" s="56">
        <v>16620</v>
      </c>
      <c r="E45" s="91">
        <v>50</v>
      </c>
      <c r="F45" s="55">
        <v>856.68</v>
      </c>
      <c r="G45" s="56">
        <v>42834</v>
      </c>
      <c r="H45" s="90"/>
      <c r="I45" s="57"/>
      <c r="J45" s="58"/>
      <c r="K45" s="91">
        <v>70</v>
      </c>
      <c r="L45" s="55">
        <v>849.34</v>
      </c>
      <c r="M45" s="56">
        <v>59454</v>
      </c>
      <c r="N45" s="44" t="str">
        <f t="shared" si="6"/>
        <v>MONCEREN 40X250ML-LTR</v>
      </c>
      <c r="O45" s="30" t="s">
        <v>168</v>
      </c>
      <c r="Q45" s="45" t="s">
        <v>56</v>
      </c>
      <c r="R45" s="54"/>
      <c r="S45" s="54">
        <v>150</v>
      </c>
      <c r="T45" s="54"/>
      <c r="U45" s="54">
        <v>150</v>
      </c>
    </row>
    <row r="46" spans="1:21" x14ac:dyDescent="0.3">
      <c r="A46" s="86" t="s">
        <v>108</v>
      </c>
      <c r="B46" s="89">
        <v>10</v>
      </c>
      <c r="C46" s="55">
        <v>5467</v>
      </c>
      <c r="D46" s="56">
        <v>54670</v>
      </c>
      <c r="E46" s="89">
        <v>20</v>
      </c>
      <c r="F46" s="55">
        <v>5473.17</v>
      </c>
      <c r="G46" s="56">
        <v>109463.4</v>
      </c>
      <c r="H46" s="89">
        <v>10</v>
      </c>
      <c r="I46" s="55">
        <v>5473.17</v>
      </c>
      <c r="J46" s="56">
        <v>54731.7</v>
      </c>
      <c r="K46" s="89">
        <v>20</v>
      </c>
      <c r="L46" s="55">
        <v>5473.17</v>
      </c>
      <c r="M46" s="56">
        <v>109463.4</v>
      </c>
      <c r="N46" s="44" t="str">
        <f t="shared" si="5"/>
        <v>NATIVO 10X1KG-K.G</v>
      </c>
      <c r="O46" s="30" t="s">
        <v>195</v>
      </c>
      <c r="Q46" s="45" t="s">
        <v>183</v>
      </c>
      <c r="R46" s="54">
        <v>90</v>
      </c>
      <c r="S46" s="54">
        <v>100</v>
      </c>
      <c r="T46" s="54"/>
      <c r="U46" s="54">
        <v>190</v>
      </c>
    </row>
    <row r="47" spans="1:21" x14ac:dyDescent="0.3">
      <c r="A47" s="86" t="s">
        <v>109</v>
      </c>
      <c r="B47" s="91">
        <v>10</v>
      </c>
      <c r="C47" s="55">
        <v>590.19000000000005</v>
      </c>
      <c r="D47" s="56">
        <v>5901.9</v>
      </c>
      <c r="E47" s="90"/>
      <c r="F47" s="57"/>
      <c r="G47" s="58"/>
      <c r="H47" s="90"/>
      <c r="I47" s="57"/>
      <c r="J47" s="58"/>
      <c r="K47" s="91">
        <v>10</v>
      </c>
      <c r="L47" s="55">
        <v>590.19000000000005</v>
      </c>
      <c r="M47" s="56">
        <v>5901.9</v>
      </c>
      <c r="N47" s="44" t="str">
        <f t="shared" ref="N47:N52" si="7">A47&amp;"-LTR"</f>
        <v>PLANOFIX 10X1LTR-LTR</v>
      </c>
      <c r="O47" s="30" t="s">
        <v>196</v>
      </c>
      <c r="Q47" s="45" t="s">
        <v>184</v>
      </c>
      <c r="R47" s="54">
        <v>140</v>
      </c>
      <c r="S47" s="54">
        <v>150</v>
      </c>
      <c r="T47" s="54"/>
      <c r="U47" s="54">
        <v>290</v>
      </c>
    </row>
    <row r="48" spans="1:21" x14ac:dyDescent="0.3">
      <c r="A48" s="86" t="s">
        <v>110</v>
      </c>
      <c r="B48" s="91">
        <v>10</v>
      </c>
      <c r="C48" s="55">
        <v>609.76</v>
      </c>
      <c r="D48" s="56">
        <v>6097.6</v>
      </c>
      <c r="E48" s="90"/>
      <c r="F48" s="57"/>
      <c r="G48" s="58"/>
      <c r="H48" s="90"/>
      <c r="I48" s="57"/>
      <c r="J48" s="58"/>
      <c r="K48" s="91">
        <v>10</v>
      </c>
      <c r="L48" s="55">
        <v>609.76</v>
      </c>
      <c r="M48" s="56">
        <v>6097.6</v>
      </c>
      <c r="N48" s="44" t="str">
        <f t="shared" si="7"/>
        <v>PLANOFIX 20X500ML-LTR</v>
      </c>
      <c r="O48" s="30" t="s">
        <v>197</v>
      </c>
      <c r="Q48" s="45" t="s">
        <v>185</v>
      </c>
      <c r="R48" s="54">
        <v>90</v>
      </c>
      <c r="S48" s="54">
        <v>50</v>
      </c>
      <c r="T48" s="54"/>
      <c r="U48" s="54">
        <v>140</v>
      </c>
    </row>
    <row r="49" spans="1:21" x14ac:dyDescent="0.3">
      <c r="A49" s="86" t="s">
        <v>111</v>
      </c>
      <c r="B49" s="91">
        <v>10</v>
      </c>
      <c r="C49" s="55">
        <v>655.08000000000004</v>
      </c>
      <c r="D49" s="56">
        <v>6550.8</v>
      </c>
      <c r="E49" s="91">
        <v>70</v>
      </c>
      <c r="F49" s="55">
        <v>655.08000000000004</v>
      </c>
      <c r="G49" s="56">
        <v>45855.6</v>
      </c>
      <c r="H49" s="90"/>
      <c r="I49" s="57"/>
      <c r="J49" s="58"/>
      <c r="K49" s="91">
        <v>80</v>
      </c>
      <c r="L49" s="55">
        <v>655.08000000000004</v>
      </c>
      <c r="M49" s="56">
        <v>52406.400000000001</v>
      </c>
      <c r="N49" s="44" t="str">
        <f t="shared" si="7"/>
        <v>PLANOFIX 40X250ML-LTR</v>
      </c>
      <c r="O49" s="30" t="s">
        <v>198</v>
      </c>
      <c r="Q49" s="45" t="s">
        <v>186</v>
      </c>
      <c r="R49" s="54"/>
      <c r="S49" s="54">
        <v>10</v>
      </c>
      <c r="T49" s="54"/>
      <c r="U49" s="54">
        <v>10</v>
      </c>
    </row>
    <row r="50" spans="1:21" x14ac:dyDescent="0.3">
      <c r="A50" s="86" t="s">
        <v>112</v>
      </c>
      <c r="B50" s="91">
        <v>5</v>
      </c>
      <c r="C50" s="55">
        <v>669.5</v>
      </c>
      <c r="D50" s="56">
        <v>3347.5</v>
      </c>
      <c r="E50" s="91">
        <v>5</v>
      </c>
      <c r="F50" s="55">
        <v>669.5</v>
      </c>
      <c r="G50" s="56">
        <v>3347.5</v>
      </c>
      <c r="H50" s="90"/>
      <c r="I50" s="57"/>
      <c r="J50" s="58"/>
      <c r="K50" s="91">
        <v>10</v>
      </c>
      <c r="L50" s="55">
        <v>669.5</v>
      </c>
      <c r="M50" s="56">
        <v>6695</v>
      </c>
      <c r="N50" s="44" t="str">
        <f t="shared" si="7"/>
        <v>PLANOFIX 50X100ML-LTR</v>
      </c>
      <c r="O50" s="30" t="s">
        <v>170</v>
      </c>
      <c r="Q50" s="45" t="s">
        <v>187</v>
      </c>
      <c r="R50" s="54"/>
      <c r="S50" s="54">
        <v>30</v>
      </c>
      <c r="T50" s="54">
        <v>5</v>
      </c>
      <c r="U50" s="54">
        <v>25</v>
      </c>
    </row>
    <row r="51" spans="1:21" x14ac:dyDescent="0.3">
      <c r="A51" s="86" t="s">
        <v>113</v>
      </c>
      <c r="B51" s="91">
        <v>5</v>
      </c>
      <c r="C51" s="55">
        <v>4072.8</v>
      </c>
      <c r="D51" s="56">
        <v>20364</v>
      </c>
      <c r="E51" s="91">
        <v>5</v>
      </c>
      <c r="F51" s="55">
        <v>4072.8</v>
      </c>
      <c r="G51" s="56">
        <v>20364</v>
      </c>
      <c r="H51" s="90"/>
      <c r="I51" s="57"/>
      <c r="J51" s="58"/>
      <c r="K51" s="91">
        <v>10</v>
      </c>
      <c r="L51" s="55">
        <v>4072.8</v>
      </c>
      <c r="M51" s="56">
        <v>40728</v>
      </c>
      <c r="N51" s="44" t="str">
        <f t="shared" si="7"/>
        <v>RAXIL EASY FS60 100X50ML-LTR</v>
      </c>
      <c r="O51" s="30" t="s">
        <v>199</v>
      </c>
      <c r="Q51" s="45" t="s">
        <v>188</v>
      </c>
      <c r="R51" s="54">
        <v>50</v>
      </c>
      <c r="S51" s="54">
        <v>60</v>
      </c>
      <c r="T51" s="54">
        <v>50</v>
      </c>
      <c r="U51" s="54">
        <v>60</v>
      </c>
    </row>
    <row r="52" spans="1:21" x14ac:dyDescent="0.3">
      <c r="A52" s="86" t="s">
        <v>114</v>
      </c>
      <c r="B52" s="91">
        <v>10</v>
      </c>
      <c r="C52" s="55">
        <v>3337</v>
      </c>
      <c r="D52" s="56">
        <v>33370</v>
      </c>
      <c r="E52" s="90"/>
      <c r="F52" s="57"/>
      <c r="G52" s="58"/>
      <c r="H52" s="90"/>
      <c r="I52" s="57"/>
      <c r="J52" s="58"/>
      <c r="K52" s="91">
        <v>10</v>
      </c>
      <c r="L52" s="55">
        <v>3337</v>
      </c>
      <c r="M52" s="56">
        <v>33370</v>
      </c>
      <c r="N52" s="44" t="str">
        <f t="shared" si="7"/>
        <v>RAXIL EASY FS60 10X1LTR-LTR</v>
      </c>
      <c r="O52" s="30" t="s">
        <v>182</v>
      </c>
      <c r="Q52" s="45" t="s">
        <v>189</v>
      </c>
      <c r="R52" s="54"/>
      <c r="S52" s="54">
        <v>30</v>
      </c>
      <c r="T52" s="54">
        <v>10</v>
      </c>
      <c r="U52" s="54">
        <v>20</v>
      </c>
    </row>
    <row r="53" spans="1:21" x14ac:dyDescent="0.3">
      <c r="A53" s="86" t="s">
        <v>115</v>
      </c>
      <c r="B53" s="92">
        <v>200</v>
      </c>
      <c r="C53" s="55">
        <v>60.66</v>
      </c>
      <c r="D53" s="56">
        <v>12132</v>
      </c>
      <c r="E53" s="92">
        <v>400</v>
      </c>
      <c r="F53" s="55">
        <v>61.23</v>
      </c>
      <c r="G53" s="56">
        <v>24492</v>
      </c>
      <c r="H53" s="90"/>
      <c r="I53" s="57"/>
      <c r="J53" s="58"/>
      <c r="K53" s="92">
        <v>600</v>
      </c>
      <c r="L53" s="55">
        <v>61.04</v>
      </c>
      <c r="M53" s="56">
        <v>36624</v>
      </c>
      <c r="N53" s="44" t="str">
        <f t="shared" si="4"/>
        <v>RAXIL EASY FS60 10X(20X13.4ML)-PCS.</v>
      </c>
      <c r="O53" s="30" t="s">
        <v>171</v>
      </c>
      <c r="Q53" s="45" t="s">
        <v>190</v>
      </c>
      <c r="R53" s="54">
        <v>2</v>
      </c>
      <c r="S53" s="54"/>
      <c r="T53" s="54"/>
      <c r="U53" s="54">
        <v>2</v>
      </c>
    </row>
    <row r="54" spans="1:21" x14ac:dyDescent="0.3">
      <c r="A54" s="86" t="s">
        <v>116</v>
      </c>
      <c r="B54" s="91">
        <v>5</v>
      </c>
      <c r="C54" s="55">
        <v>3848.4</v>
      </c>
      <c r="D54" s="56">
        <v>19242</v>
      </c>
      <c r="E54" s="90"/>
      <c r="F54" s="57"/>
      <c r="G54" s="58"/>
      <c r="H54" s="90"/>
      <c r="I54" s="57"/>
      <c r="J54" s="58"/>
      <c r="K54" s="91">
        <v>5</v>
      </c>
      <c r="L54" s="55">
        <v>3848.4</v>
      </c>
      <c r="M54" s="56">
        <v>19242</v>
      </c>
      <c r="N54" s="44" t="str">
        <f>A54&amp;"-LTR"</f>
        <v>RAXIL EASY FS60 50X100ML-LTR</v>
      </c>
      <c r="O54" s="30" t="s">
        <v>200</v>
      </c>
      <c r="Q54" s="45" t="s">
        <v>191</v>
      </c>
      <c r="R54" s="54"/>
      <c r="S54" s="54">
        <v>4</v>
      </c>
      <c r="T54" s="54">
        <v>4</v>
      </c>
      <c r="U54" s="54"/>
    </row>
    <row r="55" spans="1:21" x14ac:dyDescent="0.3">
      <c r="A55" s="86" t="s">
        <v>117</v>
      </c>
      <c r="B55" s="89">
        <v>13583</v>
      </c>
      <c r="C55" s="55">
        <v>70.87</v>
      </c>
      <c r="D55" s="56">
        <v>962626.4</v>
      </c>
      <c r="E55" s="89">
        <v>52020</v>
      </c>
      <c r="F55" s="55">
        <v>71.36</v>
      </c>
      <c r="G55" s="56">
        <v>3711939.12</v>
      </c>
      <c r="H55" s="89">
        <v>19100</v>
      </c>
      <c r="I55" s="55">
        <v>72</v>
      </c>
      <c r="J55" s="56">
        <v>1375200</v>
      </c>
      <c r="K55" s="89">
        <v>46503</v>
      </c>
      <c r="L55" s="55">
        <v>71.36</v>
      </c>
      <c r="M55" s="56">
        <v>3318268.07</v>
      </c>
      <c r="N55" s="44" t="str">
        <f t="shared" ref="N54:N76" si="8">A55&amp;"-K.G"</f>
        <v>REGENT 4X5KG-K.G</v>
      </c>
      <c r="O55" s="30" t="s">
        <v>174</v>
      </c>
      <c r="Q55" s="45" t="s">
        <v>192</v>
      </c>
      <c r="R55" s="54"/>
      <c r="S55" s="54"/>
      <c r="T55" s="54"/>
      <c r="U55" s="54"/>
    </row>
    <row r="56" spans="1:21" x14ac:dyDescent="0.3">
      <c r="A56" s="86" t="s">
        <v>118</v>
      </c>
      <c r="B56" s="90"/>
      <c r="C56" s="57"/>
      <c r="D56" s="58"/>
      <c r="E56" s="91">
        <v>10</v>
      </c>
      <c r="F56" s="55">
        <v>1034</v>
      </c>
      <c r="G56" s="56">
        <v>10340</v>
      </c>
      <c r="H56" s="90"/>
      <c r="I56" s="57"/>
      <c r="J56" s="58"/>
      <c r="K56" s="91">
        <v>10</v>
      </c>
      <c r="L56" s="55">
        <v>1034</v>
      </c>
      <c r="M56" s="56">
        <v>10340</v>
      </c>
      <c r="N56" s="44" t="str">
        <f t="shared" ref="N56:N57" si="9">A56&amp;"-LTR"</f>
        <v>REGENT SC50 20X250ML-LTR</v>
      </c>
      <c r="O56" s="30" t="s">
        <v>173</v>
      </c>
      <c r="Q56" s="45" t="s">
        <v>193</v>
      </c>
      <c r="R56" s="54">
        <v>5</v>
      </c>
      <c r="S56" s="54"/>
      <c r="T56" s="54"/>
      <c r="U56" s="54">
        <v>5</v>
      </c>
    </row>
    <row r="57" spans="1:21" x14ac:dyDescent="0.3">
      <c r="A57" s="86" t="s">
        <v>119</v>
      </c>
      <c r="B57" s="90"/>
      <c r="C57" s="57"/>
      <c r="D57" s="58"/>
      <c r="E57" s="91">
        <v>10</v>
      </c>
      <c r="F57" s="55">
        <v>1110</v>
      </c>
      <c r="G57" s="56">
        <v>11100</v>
      </c>
      <c r="H57" s="90"/>
      <c r="I57" s="57"/>
      <c r="J57" s="58"/>
      <c r="K57" s="91">
        <v>10</v>
      </c>
      <c r="L57" s="55">
        <v>1110</v>
      </c>
      <c r="M57" s="56">
        <v>11100</v>
      </c>
      <c r="N57" s="44" t="str">
        <f t="shared" si="9"/>
        <v>REGENT SC50 50X100ML-LTR</v>
      </c>
      <c r="O57" s="30" t="s">
        <v>172</v>
      </c>
      <c r="Q57" s="45" t="s">
        <v>194</v>
      </c>
      <c r="R57" s="54">
        <v>80</v>
      </c>
      <c r="S57" s="54">
        <v>-50</v>
      </c>
      <c r="T57" s="54">
        <v>6</v>
      </c>
      <c r="U57" s="54">
        <v>24</v>
      </c>
    </row>
    <row r="58" spans="1:21" x14ac:dyDescent="0.3">
      <c r="A58" s="86" t="s">
        <v>120</v>
      </c>
      <c r="B58" s="89">
        <v>4980</v>
      </c>
      <c r="C58" s="55">
        <v>145.5</v>
      </c>
      <c r="D58" s="56">
        <v>724590</v>
      </c>
      <c r="E58" s="89">
        <v>6240</v>
      </c>
      <c r="F58" s="55">
        <v>122.2</v>
      </c>
      <c r="G58" s="56">
        <v>762500</v>
      </c>
      <c r="H58" s="89">
        <v>750</v>
      </c>
      <c r="I58" s="55">
        <v>148</v>
      </c>
      <c r="J58" s="56">
        <v>111000</v>
      </c>
      <c r="K58" s="89">
        <v>10470</v>
      </c>
      <c r="L58" s="55">
        <v>131.61000000000001</v>
      </c>
      <c r="M58" s="56">
        <v>1377965</v>
      </c>
      <c r="N58" s="44" t="str">
        <f t="shared" si="8"/>
        <v>REGENT ULTRA 5X4KG-K.G</v>
      </c>
      <c r="O58" s="30" t="s">
        <v>143</v>
      </c>
      <c r="Q58" s="45" t="s">
        <v>195</v>
      </c>
      <c r="R58" s="54">
        <v>10</v>
      </c>
      <c r="S58" s="54">
        <v>20</v>
      </c>
      <c r="T58" s="54">
        <v>10</v>
      </c>
      <c r="U58" s="54">
        <v>20</v>
      </c>
    </row>
    <row r="59" spans="1:21" x14ac:dyDescent="0.3">
      <c r="A59" s="86" t="s">
        <v>121</v>
      </c>
      <c r="B59" s="89">
        <v>10</v>
      </c>
      <c r="C59" s="55">
        <v>2352.9299999999998</v>
      </c>
      <c r="D59" s="56">
        <v>23529.3</v>
      </c>
      <c r="E59" s="90"/>
      <c r="F59" s="57"/>
      <c r="G59" s="58"/>
      <c r="H59" s="90"/>
      <c r="I59" s="57"/>
      <c r="J59" s="58"/>
      <c r="K59" s="89">
        <v>10</v>
      </c>
      <c r="L59" s="55">
        <v>2352.9299999999998</v>
      </c>
      <c r="M59" s="56">
        <v>23529.3</v>
      </c>
      <c r="N59" s="44" t="str">
        <f t="shared" si="8"/>
        <v>SECTIN 10X1KGS-K.G</v>
      </c>
      <c r="O59" s="30" t="s">
        <v>175</v>
      </c>
      <c r="Q59" s="45" t="s">
        <v>196</v>
      </c>
      <c r="R59" s="54">
        <v>10</v>
      </c>
      <c r="S59" s="54"/>
      <c r="T59" s="54"/>
      <c r="U59" s="54">
        <v>10</v>
      </c>
    </row>
    <row r="60" spans="1:21" x14ac:dyDescent="0.3">
      <c r="A60" s="86" t="s">
        <v>122</v>
      </c>
      <c r="B60" s="89">
        <v>24</v>
      </c>
      <c r="C60" s="55">
        <v>2423.5500000000002</v>
      </c>
      <c r="D60" s="56">
        <v>58165.2</v>
      </c>
      <c r="E60" s="90"/>
      <c r="F60" s="57"/>
      <c r="G60" s="58"/>
      <c r="H60" s="90"/>
      <c r="I60" s="57"/>
      <c r="J60" s="58"/>
      <c r="K60" s="89">
        <v>24</v>
      </c>
      <c r="L60" s="55">
        <v>2423.5500000000002</v>
      </c>
      <c r="M60" s="56">
        <v>58165.2</v>
      </c>
      <c r="N60" s="44" t="str">
        <f t="shared" si="8"/>
        <v>SECTIN 20X600GM-K.G</v>
      </c>
      <c r="O60" s="30" t="s">
        <v>176</v>
      </c>
      <c r="Q60" s="45" t="s">
        <v>197</v>
      </c>
      <c r="R60" s="54">
        <v>10</v>
      </c>
      <c r="S60" s="54"/>
      <c r="T60" s="54"/>
      <c r="U60" s="54">
        <v>10</v>
      </c>
    </row>
    <row r="61" spans="1:21" x14ac:dyDescent="0.3">
      <c r="A61" s="86" t="s">
        <v>123</v>
      </c>
      <c r="B61" s="89">
        <v>15</v>
      </c>
      <c r="C61" s="55">
        <v>2110</v>
      </c>
      <c r="D61" s="56">
        <v>31650</v>
      </c>
      <c r="E61" s="89">
        <v>732</v>
      </c>
      <c r="F61" s="55">
        <v>2110</v>
      </c>
      <c r="G61" s="56">
        <v>1544520</v>
      </c>
      <c r="H61" s="89">
        <v>465</v>
      </c>
      <c r="I61" s="55">
        <v>2110.65</v>
      </c>
      <c r="J61" s="56">
        <v>981450</v>
      </c>
      <c r="K61" s="89">
        <v>282</v>
      </c>
      <c r="L61" s="55">
        <v>2110</v>
      </c>
      <c r="M61" s="56">
        <v>595020</v>
      </c>
      <c r="N61" s="44" t="str">
        <f t="shared" si="8"/>
        <v>SENCOR 60X100GM-K.G</v>
      </c>
      <c r="O61" s="30" t="s">
        <v>177</v>
      </c>
      <c r="Q61" s="45" t="s">
        <v>198</v>
      </c>
      <c r="R61" s="54">
        <v>10</v>
      </c>
      <c r="S61" s="54">
        <v>70</v>
      </c>
      <c r="T61" s="54"/>
      <c r="U61" s="54">
        <v>80</v>
      </c>
    </row>
    <row r="62" spans="1:21" x14ac:dyDescent="0.3">
      <c r="A62" s="86" t="s">
        <v>124</v>
      </c>
      <c r="B62" s="91">
        <v>15</v>
      </c>
      <c r="C62" s="55">
        <v>2210</v>
      </c>
      <c r="D62" s="56">
        <v>33150</v>
      </c>
      <c r="E62" s="90"/>
      <c r="F62" s="57"/>
      <c r="G62" s="58"/>
      <c r="H62" s="90"/>
      <c r="I62" s="57"/>
      <c r="J62" s="58"/>
      <c r="K62" s="91">
        <v>15</v>
      </c>
      <c r="L62" s="55">
        <v>2210</v>
      </c>
      <c r="M62" s="56">
        <v>33150</v>
      </c>
      <c r="N62" s="44" t="str">
        <f>A62&amp;"-LTR"</f>
        <v>SOLOMON 50X100ML-LTR</v>
      </c>
      <c r="O62" s="30" t="s">
        <v>178</v>
      </c>
      <c r="Q62" s="45" t="s">
        <v>199</v>
      </c>
      <c r="R62" s="54">
        <v>5</v>
      </c>
      <c r="S62" s="54">
        <v>5</v>
      </c>
      <c r="T62" s="54"/>
      <c r="U62" s="54">
        <v>10</v>
      </c>
    </row>
    <row r="63" spans="1:21" x14ac:dyDescent="0.3">
      <c r="A63" s="86" t="s">
        <v>125</v>
      </c>
      <c r="B63" s="89">
        <v>5</v>
      </c>
      <c r="C63" s="55">
        <v>5140</v>
      </c>
      <c r="D63" s="56">
        <v>25700</v>
      </c>
      <c r="E63" s="89">
        <v>15</v>
      </c>
      <c r="F63" s="55">
        <v>5271</v>
      </c>
      <c r="G63" s="56">
        <v>79065</v>
      </c>
      <c r="H63" s="89">
        <v>4</v>
      </c>
      <c r="I63" s="55">
        <v>5290</v>
      </c>
      <c r="J63" s="56">
        <v>21160</v>
      </c>
      <c r="K63" s="89">
        <v>16</v>
      </c>
      <c r="L63" s="55">
        <v>5262.81</v>
      </c>
      <c r="M63" s="56">
        <v>84205</v>
      </c>
      <c r="N63" s="44" t="str">
        <f t="shared" si="8"/>
        <v>SUNRICE 100X50GM-K.G</v>
      </c>
      <c r="O63" s="30" t="s">
        <v>179</v>
      </c>
      <c r="Q63" s="45" t="s">
        <v>200</v>
      </c>
      <c r="R63" s="54">
        <v>5</v>
      </c>
      <c r="S63" s="54"/>
      <c r="T63" s="54"/>
      <c r="U63" s="54">
        <v>5</v>
      </c>
    </row>
    <row r="64" spans="1:21" x14ac:dyDescent="0.3">
      <c r="A64" s="86" t="s">
        <v>126</v>
      </c>
      <c r="B64" s="91">
        <v>30</v>
      </c>
      <c r="C64" s="55">
        <v>1428</v>
      </c>
      <c r="D64" s="56">
        <v>42840</v>
      </c>
      <c r="E64" s="90"/>
      <c r="F64" s="57"/>
      <c r="G64" s="58"/>
      <c r="H64" s="90"/>
      <c r="I64" s="57"/>
      <c r="J64" s="58"/>
      <c r="K64" s="91">
        <v>30</v>
      </c>
      <c r="L64" s="55">
        <v>1428</v>
      </c>
      <c r="M64" s="56">
        <v>42840</v>
      </c>
      <c r="N64" s="44" t="str">
        <f t="shared" ref="N64:N66" si="10">A64&amp;"-LTR"</f>
        <v>WHIPSUPER 20X500ML-LTR</v>
      </c>
      <c r="O64" s="30" t="s">
        <v>201</v>
      </c>
      <c r="Q64" s="45" t="s">
        <v>201</v>
      </c>
      <c r="R64" s="54">
        <v>30</v>
      </c>
      <c r="S64" s="54"/>
      <c r="T64" s="54"/>
      <c r="U64" s="54">
        <v>30</v>
      </c>
    </row>
    <row r="65" spans="1:21" x14ac:dyDescent="0.3">
      <c r="A65" s="86" t="s">
        <v>127</v>
      </c>
      <c r="B65" s="91">
        <v>40</v>
      </c>
      <c r="C65" s="55">
        <v>1460</v>
      </c>
      <c r="D65" s="56">
        <v>58400</v>
      </c>
      <c r="E65" s="90"/>
      <c r="F65" s="57"/>
      <c r="G65" s="58"/>
      <c r="H65" s="90"/>
      <c r="I65" s="57"/>
      <c r="J65" s="58"/>
      <c r="K65" s="91">
        <v>40</v>
      </c>
      <c r="L65" s="55">
        <v>1460</v>
      </c>
      <c r="M65" s="56">
        <v>58400</v>
      </c>
      <c r="N65" s="44" t="str">
        <f t="shared" si="10"/>
        <v>WHIPSUPER 40X250ML-LTR</v>
      </c>
      <c r="O65" s="30" t="s">
        <v>181</v>
      </c>
      <c r="Q65" s="45" t="s">
        <v>202</v>
      </c>
      <c r="R65" s="54"/>
      <c r="S65" s="54">
        <v>4</v>
      </c>
      <c r="T65" s="54">
        <v>4</v>
      </c>
      <c r="U65" s="54"/>
    </row>
    <row r="66" spans="1:21" x14ac:dyDescent="0.3">
      <c r="A66" s="86" t="s">
        <v>128</v>
      </c>
      <c r="B66" s="91">
        <v>15</v>
      </c>
      <c r="C66" s="55">
        <v>1500</v>
      </c>
      <c r="D66" s="56">
        <v>22500</v>
      </c>
      <c r="E66" s="90"/>
      <c r="F66" s="57"/>
      <c r="G66" s="58"/>
      <c r="H66" s="90"/>
      <c r="I66" s="57"/>
      <c r="J66" s="58"/>
      <c r="K66" s="91">
        <v>15</v>
      </c>
      <c r="L66" s="55">
        <v>1500</v>
      </c>
      <c r="M66" s="56">
        <v>22500</v>
      </c>
      <c r="N66" s="44" t="str">
        <f t="shared" si="10"/>
        <v>WHIPSUPER 50X100ML-LTR</v>
      </c>
      <c r="O66" s="30" t="s">
        <v>180</v>
      </c>
      <c r="Q66" s="45" t="s">
        <v>203</v>
      </c>
      <c r="R66" s="54"/>
      <c r="S66" s="54">
        <v>50</v>
      </c>
      <c r="T66" s="54">
        <v>40</v>
      </c>
      <c r="U66" s="54">
        <v>10</v>
      </c>
    </row>
    <row r="67" spans="1:21" x14ac:dyDescent="0.3">
      <c r="A67" s="86" t="s">
        <v>130</v>
      </c>
      <c r="B67" s="100">
        <v>6</v>
      </c>
      <c r="C67" s="64">
        <v>275</v>
      </c>
      <c r="D67" s="65">
        <v>1650</v>
      </c>
      <c r="E67" s="100">
        <v>180</v>
      </c>
      <c r="F67" s="64">
        <v>293</v>
      </c>
      <c r="G67" s="65">
        <v>52740</v>
      </c>
      <c r="H67" s="100">
        <v>186</v>
      </c>
      <c r="I67" s="64">
        <v>293</v>
      </c>
      <c r="J67" s="65">
        <v>54498</v>
      </c>
      <c r="K67" s="87"/>
      <c r="L67" s="59"/>
      <c r="M67" s="60"/>
      <c r="N67" s="44" t="str">
        <f t="shared" si="8"/>
        <v>ARIZE 6129 GOLD 30X1KGS-K.G</v>
      </c>
      <c r="O67" s="30" t="s">
        <v>204</v>
      </c>
      <c r="Q67" s="45" t="s">
        <v>204</v>
      </c>
      <c r="R67" s="54">
        <v>6</v>
      </c>
      <c r="S67" s="54">
        <v>180</v>
      </c>
      <c r="T67" s="54">
        <v>186</v>
      </c>
      <c r="U67" s="54"/>
    </row>
    <row r="68" spans="1:21" x14ac:dyDescent="0.3">
      <c r="A68" s="86" t="s">
        <v>131</v>
      </c>
      <c r="B68" s="89">
        <v>8</v>
      </c>
      <c r="C68" s="55">
        <v>285</v>
      </c>
      <c r="D68" s="56">
        <v>2280</v>
      </c>
      <c r="E68" s="89">
        <v>52857</v>
      </c>
      <c r="F68" s="55">
        <v>322.89</v>
      </c>
      <c r="G68" s="56">
        <v>17067240</v>
      </c>
      <c r="H68" s="89">
        <v>52865</v>
      </c>
      <c r="I68" s="55">
        <v>335.62</v>
      </c>
      <c r="J68" s="56">
        <v>17742330</v>
      </c>
      <c r="K68" s="90"/>
      <c r="L68" s="57"/>
      <c r="M68" s="58"/>
      <c r="N68" s="44" t="str">
        <f t="shared" si="8"/>
        <v>ARIZE 6444 GOLD 10X3KG BAG-K.G</v>
      </c>
      <c r="O68" s="30" t="s">
        <v>205</v>
      </c>
      <c r="Q68" s="45" t="s">
        <v>205</v>
      </c>
      <c r="R68" s="54">
        <v>8</v>
      </c>
      <c r="S68" s="54">
        <v>52857</v>
      </c>
      <c r="T68" s="54">
        <v>52865</v>
      </c>
      <c r="U68" s="54"/>
    </row>
    <row r="69" spans="1:21" x14ac:dyDescent="0.3">
      <c r="A69" s="86" t="s">
        <v>132</v>
      </c>
      <c r="B69" s="89">
        <v>10</v>
      </c>
      <c r="C69" s="55">
        <v>300</v>
      </c>
      <c r="D69" s="56">
        <v>3000</v>
      </c>
      <c r="E69" s="89">
        <v>66</v>
      </c>
      <c r="F69" s="55">
        <v>330</v>
      </c>
      <c r="G69" s="56">
        <v>21780</v>
      </c>
      <c r="H69" s="89">
        <v>76</v>
      </c>
      <c r="I69" s="55">
        <v>330</v>
      </c>
      <c r="J69" s="56">
        <v>25080</v>
      </c>
      <c r="K69" s="90"/>
      <c r="L69" s="57"/>
      <c r="M69" s="58"/>
      <c r="N69" s="44" t="str">
        <f t="shared" si="8"/>
        <v>ARIZE 6633 LOCD 10X3KGS-K.G</v>
      </c>
      <c r="O69" s="30" t="s">
        <v>206</v>
      </c>
      <c r="Q69" s="45" t="s">
        <v>206</v>
      </c>
      <c r="R69" s="54">
        <v>10</v>
      </c>
      <c r="S69" s="54">
        <v>66</v>
      </c>
      <c r="T69" s="54">
        <v>76</v>
      </c>
      <c r="U69" s="54"/>
    </row>
    <row r="70" spans="1:21" x14ac:dyDescent="0.3">
      <c r="A70" s="86" t="s">
        <v>133</v>
      </c>
      <c r="B70" s="90"/>
      <c r="C70" s="57"/>
      <c r="D70" s="58"/>
      <c r="E70" s="89">
        <v>1305</v>
      </c>
      <c r="F70" s="55">
        <v>325</v>
      </c>
      <c r="G70" s="56">
        <v>424125</v>
      </c>
      <c r="H70" s="89">
        <v>1305</v>
      </c>
      <c r="I70" s="55">
        <v>340</v>
      </c>
      <c r="J70" s="56">
        <v>443700</v>
      </c>
      <c r="K70" s="90"/>
      <c r="L70" s="57"/>
      <c r="M70" s="58"/>
      <c r="N70" s="44" t="str">
        <f t="shared" si="8"/>
        <v>ARIZE 8433 LOC 10X3KG-K.G</v>
      </c>
      <c r="O70" s="30" t="s">
        <v>207</v>
      </c>
      <c r="Q70" s="45" t="s">
        <v>207</v>
      </c>
      <c r="R70" s="54"/>
      <c r="S70" s="54">
        <v>1305</v>
      </c>
      <c r="T70" s="54">
        <v>1305</v>
      </c>
      <c r="U70" s="54"/>
    </row>
    <row r="71" spans="1:21" x14ac:dyDescent="0.3">
      <c r="A71" s="86" t="s">
        <v>134</v>
      </c>
      <c r="B71" s="90"/>
      <c r="C71" s="57"/>
      <c r="D71" s="58"/>
      <c r="E71" s="89">
        <v>951</v>
      </c>
      <c r="F71" s="55">
        <v>355</v>
      </c>
      <c r="G71" s="56">
        <v>337605</v>
      </c>
      <c r="H71" s="89">
        <v>855</v>
      </c>
      <c r="I71" s="55">
        <v>359.89</v>
      </c>
      <c r="J71" s="56">
        <v>307710</v>
      </c>
      <c r="K71" s="89">
        <v>96</v>
      </c>
      <c r="L71" s="55">
        <v>355</v>
      </c>
      <c r="M71" s="56">
        <v>34080</v>
      </c>
      <c r="N71" s="44" t="str">
        <f t="shared" si="8"/>
        <v>MILLET HYBRID 9001 20X1.5KG-K.G</v>
      </c>
      <c r="O71" s="30" t="s">
        <v>208</v>
      </c>
      <c r="Q71" s="45" t="s">
        <v>208</v>
      </c>
      <c r="R71" s="54"/>
      <c r="S71" s="54">
        <v>951</v>
      </c>
      <c r="T71" s="54">
        <v>855</v>
      </c>
      <c r="U71" s="54">
        <v>96</v>
      </c>
    </row>
    <row r="72" spans="1:21" x14ac:dyDescent="0.3">
      <c r="A72" s="86" t="s">
        <v>135</v>
      </c>
      <c r="B72" s="90"/>
      <c r="C72" s="57"/>
      <c r="D72" s="58"/>
      <c r="E72" s="89">
        <v>450</v>
      </c>
      <c r="F72" s="55">
        <v>342</v>
      </c>
      <c r="G72" s="56">
        <v>153900</v>
      </c>
      <c r="H72" s="89">
        <v>303</v>
      </c>
      <c r="I72" s="55">
        <v>350</v>
      </c>
      <c r="J72" s="56">
        <v>106050</v>
      </c>
      <c r="K72" s="89">
        <v>147</v>
      </c>
      <c r="L72" s="55">
        <v>342</v>
      </c>
      <c r="M72" s="56">
        <v>50274</v>
      </c>
      <c r="N72" s="44" t="str">
        <f t="shared" si="8"/>
        <v>MILLET HYBRID 9450 20X1.5KG-K.G</v>
      </c>
      <c r="O72" s="30" t="s">
        <v>209</v>
      </c>
      <c r="Q72" s="45" t="s">
        <v>209</v>
      </c>
      <c r="R72" s="54"/>
      <c r="S72" s="54">
        <v>450</v>
      </c>
      <c r="T72" s="54">
        <v>303</v>
      </c>
      <c r="U72" s="54">
        <v>147</v>
      </c>
    </row>
    <row r="73" spans="1:21" x14ac:dyDescent="0.3">
      <c r="A73" s="86" t="s">
        <v>136</v>
      </c>
      <c r="B73" s="89">
        <v>17</v>
      </c>
      <c r="C73" s="55">
        <v>575</v>
      </c>
      <c r="D73" s="56">
        <v>9775</v>
      </c>
      <c r="E73" s="90"/>
      <c r="F73" s="57"/>
      <c r="G73" s="58"/>
      <c r="H73" s="89">
        <v>17</v>
      </c>
      <c r="I73" s="55">
        <v>580</v>
      </c>
      <c r="J73" s="56">
        <v>9860</v>
      </c>
      <c r="K73" s="90"/>
      <c r="L73" s="57"/>
      <c r="M73" s="58"/>
      <c r="N73" s="44" t="str">
        <f t="shared" si="8"/>
        <v>MUSTARD -5210 (30X1KG)-K.G</v>
      </c>
      <c r="O73" s="30" t="s">
        <v>210</v>
      </c>
      <c r="Q73" s="45" t="s">
        <v>210</v>
      </c>
      <c r="R73" s="54">
        <v>17</v>
      </c>
      <c r="S73" s="54"/>
      <c r="T73" s="54">
        <v>17</v>
      </c>
      <c r="U73" s="54"/>
    </row>
    <row r="74" spans="1:21" x14ac:dyDescent="0.3">
      <c r="A74" s="86" t="s">
        <v>137</v>
      </c>
      <c r="B74" s="90"/>
      <c r="C74" s="57"/>
      <c r="D74" s="58"/>
      <c r="E74" s="89">
        <v>150</v>
      </c>
      <c r="F74" s="55">
        <v>519</v>
      </c>
      <c r="G74" s="56">
        <v>77850</v>
      </c>
      <c r="H74" s="89">
        <v>150</v>
      </c>
      <c r="I74" s="55">
        <v>525</v>
      </c>
      <c r="J74" s="56">
        <v>78750</v>
      </c>
      <c r="K74" s="90"/>
      <c r="L74" s="57"/>
      <c r="M74" s="58"/>
      <c r="N74" s="44" t="str">
        <f t="shared" si="8"/>
        <v>MUSTARD KESARI GOLD 5111 60X500GM BAG-K.G</v>
      </c>
      <c r="O74" s="30" t="s">
        <v>211</v>
      </c>
      <c r="Q74" s="45" t="s">
        <v>211</v>
      </c>
      <c r="R74" s="54"/>
      <c r="S74" s="54">
        <v>150</v>
      </c>
      <c r="T74" s="54">
        <v>150</v>
      </c>
      <c r="U74" s="54"/>
    </row>
    <row r="75" spans="1:21" x14ac:dyDescent="0.3">
      <c r="A75" s="86" t="s">
        <v>138</v>
      </c>
      <c r="B75" s="89">
        <v>2</v>
      </c>
      <c r="C75" s="55">
        <v>505</v>
      </c>
      <c r="D75" s="56">
        <v>1010</v>
      </c>
      <c r="E75" s="89">
        <v>2700</v>
      </c>
      <c r="F75" s="55">
        <v>501.12</v>
      </c>
      <c r="G75" s="56">
        <v>1353030</v>
      </c>
      <c r="H75" s="89">
        <v>2702</v>
      </c>
      <c r="I75" s="55">
        <v>507.44</v>
      </c>
      <c r="J75" s="56">
        <v>1371110</v>
      </c>
      <c r="K75" s="90"/>
      <c r="L75" s="57"/>
      <c r="M75" s="58"/>
      <c r="N75" s="44" t="str">
        <f t="shared" si="8"/>
        <v>MUSTARD SEEDS (5222)-30X1KG-K.G</v>
      </c>
      <c r="O75" s="30" t="s">
        <v>212</v>
      </c>
      <c r="Q75" s="45" t="s">
        <v>212</v>
      </c>
      <c r="R75" s="54">
        <v>2</v>
      </c>
      <c r="S75" s="54">
        <v>2700</v>
      </c>
      <c r="T75" s="54">
        <v>2702</v>
      </c>
      <c r="U75" s="54"/>
    </row>
    <row r="76" spans="1:21" x14ac:dyDescent="0.3">
      <c r="A76" s="86" t="s">
        <v>139</v>
      </c>
      <c r="B76" s="90"/>
      <c r="C76" s="57"/>
      <c r="D76" s="58"/>
      <c r="E76" s="89">
        <v>1350</v>
      </c>
      <c r="F76" s="55">
        <v>524</v>
      </c>
      <c r="G76" s="56">
        <v>707400</v>
      </c>
      <c r="H76" s="89">
        <v>1380</v>
      </c>
      <c r="I76" s="55">
        <v>520</v>
      </c>
      <c r="J76" s="56">
        <v>717600</v>
      </c>
      <c r="K76" s="89">
        <v>-30</v>
      </c>
      <c r="L76" s="55">
        <v>524</v>
      </c>
      <c r="M76" s="56">
        <v>-15720</v>
      </c>
      <c r="N76" s="44" t="str">
        <f t="shared" si="8"/>
        <v>MUSTARD SEEDS (5222)-60X500GM-K.G</v>
      </c>
      <c r="O76" s="30" t="s">
        <v>213</v>
      </c>
      <c r="Q76" s="45" t="s">
        <v>213</v>
      </c>
      <c r="R76" s="54"/>
      <c r="S76" s="54">
        <v>1350</v>
      </c>
      <c r="T76" s="54">
        <v>1380</v>
      </c>
      <c r="U76" s="54">
        <v>-30</v>
      </c>
    </row>
    <row r="77" spans="1:21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 s="44"/>
      <c r="Q77" s="45" t="s">
        <v>20</v>
      </c>
      <c r="R77" s="54">
        <v>20481.599999999999</v>
      </c>
      <c r="S77" s="54">
        <v>132529.20000000001</v>
      </c>
      <c r="T77" s="54">
        <v>89172.5</v>
      </c>
      <c r="U77" s="54">
        <v>63838.3</v>
      </c>
    </row>
    <row r="78" spans="1:21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 s="44"/>
      <c r="Q78"/>
      <c r="R78"/>
      <c r="S78"/>
      <c r="T78"/>
      <c r="U78"/>
    </row>
    <row r="79" spans="1:21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 s="44"/>
      <c r="Q79"/>
      <c r="R79"/>
      <c r="S79"/>
      <c r="T79"/>
      <c r="U79"/>
    </row>
    <row r="80" spans="1:21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 s="44"/>
      <c r="Q80"/>
      <c r="R80"/>
      <c r="S80"/>
      <c r="T80"/>
      <c r="U80"/>
    </row>
    <row r="81" spans="1:21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 s="44"/>
      <c r="Q81"/>
      <c r="R81"/>
      <c r="S81"/>
      <c r="T81"/>
      <c r="U81"/>
    </row>
    <row r="82" spans="1:21" x14ac:dyDescent="0.3">
      <c r="A82"/>
      <c r="B82"/>
      <c r="C82"/>
      <c r="D82"/>
      <c r="E82"/>
      <c r="F82"/>
      <c r="G82"/>
      <c r="H82"/>
      <c r="I82"/>
      <c r="J82"/>
      <c r="K82"/>
      <c r="L82"/>
      <c r="M82"/>
      <c r="N82" s="44"/>
      <c r="Q82"/>
      <c r="R82"/>
      <c r="S82"/>
      <c r="T82"/>
      <c r="U82"/>
    </row>
    <row r="83" spans="1:21" x14ac:dyDescent="0.3">
      <c r="A83"/>
      <c r="B83"/>
      <c r="C83"/>
      <c r="D83"/>
      <c r="E83"/>
      <c r="F83"/>
      <c r="G83"/>
      <c r="H83"/>
      <c r="I83"/>
      <c r="J83"/>
      <c r="K83"/>
      <c r="L83"/>
      <c r="M83"/>
      <c r="N83" s="44"/>
      <c r="Q83"/>
      <c r="R83"/>
      <c r="S83"/>
      <c r="T83"/>
      <c r="U83"/>
    </row>
    <row r="84" spans="1:21" x14ac:dyDescent="0.3">
      <c r="A84"/>
      <c r="B84"/>
      <c r="C84"/>
      <c r="D84"/>
      <c r="E84"/>
      <c r="F84"/>
      <c r="G84"/>
      <c r="H84"/>
      <c r="I84"/>
      <c r="J84"/>
      <c r="K84"/>
      <c r="L84"/>
      <c r="M84"/>
      <c r="N84" s="44"/>
      <c r="Q84"/>
      <c r="R84"/>
      <c r="S84"/>
      <c r="T84"/>
      <c r="U84"/>
    </row>
    <row r="85" spans="1:21" x14ac:dyDescent="0.3">
      <c r="A85"/>
      <c r="B85"/>
      <c r="C85"/>
      <c r="D85"/>
      <c r="E85"/>
      <c r="F85"/>
      <c r="G85"/>
      <c r="H85"/>
      <c r="I85"/>
      <c r="J85"/>
      <c r="K85"/>
      <c r="L85"/>
      <c r="M85"/>
      <c r="N85" s="44"/>
      <c r="Q85"/>
      <c r="R85"/>
      <c r="S85"/>
      <c r="T85"/>
      <c r="U85"/>
    </row>
    <row r="86" spans="1:21" x14ac:dyDescent="0.3">
      <c r="A86"/>
      <c r="B86"/>
      <c r="C86"/>
      <c r="D86"/>
      <c r="E86"/>
      <c r="F86"/>
      <c r="G86"/>
      <c r="H86"/>
      <c r="I86"/>
      <c r="J86"/>
      <c r="K86"/>
      <c r="L86"/>
      <c r="M86"/>
      <c r="N86" s="44"/>
      <c r="Q86"/>
      <c r="R86"/>
      <c r="S86"/>
      <c r="T86"/>
      <c r="U86"/>
    </row>
    <row r="87" spans="1:21" x14ac:dyDescent="0.3">
      <c r="A87"/>
      <c r="B87"/>
      <c r="C87"/>
      <c r="D87"/>
      <c r="E87"/>
      <c r="F87"/>
      <c r="G87"/>
      <c r="H87"/>
      <c r="I87"/>
      <c r="J87"/>
      <c r="K87"/>
      <c r="L87"/>
      <c r="M87"/>
      <c r="N87" s="44"/>
      <c r="Q87"/>
      <c r="R87"/>
      <c r="S87"/>
      <c r="T87"/>
      <c r="U87"/>
    </row>
    <row r="88" spans="1:21" x14ac:dyDescent="0.3">
      <c r="A88"/>
      <c r="B88"/>
      <c r="C88"/>
      <c r="D88"/>
      <c r="E88"/>
      <c r="F88"/>
      <c r="G88"/>
      <c r="H88"/>
      <c r="I88"/>
      <c r="J88"/>
      <c r="K88"/>
      <c r="L88"/>
      <c r="M88"/>
      <c r="N88" s="44"/>
      <c r="Q88"/>
      <c r="R88"/>
      <c r="S88"/>
      <c r="T88"/>
      <c r="U88"/>
    </row>
    <row r="89" spans="1:21" x14ac:dyDescent="0.3">
      <c r="A89"/>
      <c r="B89"/>
      <c r="C89"/>
      <c r="D89"/>
      <c r="E89"/>
      <c r="F89"/>
      <c r="G89"/>
      <c r="H89"/>
      <c r="I89"/>
      <c r="J89"/>
      <c r="K89"/>
      <c r="L89"/>
      <c r="M89"/>
      <c r="N89" s="44"/>
      <c r="Q89"/>
      <c r="R89"/>
      <c r="S89"/>
      <c r="T89"/>
      <c r="U89"/>
    </row>
    <row r="90" spans="1:21" x14ac:dyDescent="0.3">
      <c r="A90"/>
      <c r="B90"/>
      <c r="C90"/>
      <c r="D90"/>
      <c r="E90"/>
      <c r="F90"/>
      <c r="G90"/>
      <c r="H90"/>
      <c r="I90"/>
      <c r="J90"/>
      <c r="K90"/>
      <c r="L90"/>
      <c r="M90"/>
      <c r="N90" s="44"/>
      <c r="Q90"/>
      <c r="R90"/>
      <c r="S90"/>
      <c r="T90"/>
      <c r="U90"/>
    </row>
    <row r="91" spans="1:21" x14ac:dyDescent="0.3">
      <c r="A91"/>
      <c r="B91"/>
      <c r="C91"/>
      <c r="D91"/>
      <c r="E91"/>
      <c r="F91"/>
      <c r="G91"/>
      <c r="H91"/>
      <c r="I91"/>
      <c r="J91"/>
      <c r="K91"/>
      <c r="L91"/>
      <c r="M91"/>
      <c r="N91" s="44"/>
      <c r="Q91"/>
      <c r="R91"/>
      <c r="S91"/>
      <c r="T91"/>
      <c r="U91"/>
    </row>
    <row r="92" spans="1:21" x14ac:dyDescent="0.3">
      <c r="A92"/>
      <c r="B92"/>
      <c r="C92"/>
      <c r="D92"/>
      <c r="E92"/>
      <c r="F92"/>
      <c r="G92"/>
      <c r="H92"/>
      <c r="I92"/>
      <c r="J92"/>
      <c r="K92"/>
      <c r="L92"/>
      <c r="M92"/>
      <c r="N92" s="44"/>
      <c r="Q92"/>
      <c r="R92"/>
      <c r="S92"/>
      <c r="T92"/>
      <c r="U92"/>
    </row>
    <row r="93" spans="1:21" x14ac:dyDescent="0.3">
      <c r="A93"/>
      <c r="B93"/>
      <c r="C93"/>
      <c r="D93"/>
      <c r="E93"/>
      <c r="F93"/>
      <c r="G93"/>
      <c r="H93"/>
      <c r="I93"/>
      <c r="J93"/>
      <c r="K93"/>
      <c r="L93"/>
      <c r="M93"/>
      <c r="N93" s="44"/>
      <c r="Q93"/>
      <c r="R93"/>
      <c r="S93"/>
      <c r="T93"/>
      <c r="U93"/>
    </row>
    <row r="94" spans="1:21" x14ac:dyDescent="0.3">
      <c r="A94"/>
      <c r="B94"/>
      <c r="C94"/>
      <c r="D94"/>
      <c r="E94"/>
      <c r="F94"/>
      <c r="G94"/>
      <c r="H94"/>
      <c r="I94"/>
      <c r="J94"/>
      <c r="K94"/>
      <c r="L94"/>
      <c r="M94"/>
      <c r="N94" s="44"/>
      <c r="Q94"/>
      <c r="R94"/>
      <c r="S94"/>
      <c r="T94"/>
      <c r="U94"/>
    </row>
    <row r="95" spans="1:21" x14ac:dyDescent="0.3">
      <c r="A95"/>
      <c r="B95"/>
      <c r="C95"/>
      <c r="D95"/>
      <c r="E95"/>
      <c r="F95"/>
      <c r="G95"/>
      <c r="H95"/>
      <c r="I95"/>
      <c r="J95"/>
      <c r="K95"/>
      <c r="L95"/>
      <c r="M95"/>
      <c r="N95" s="44"/>
      <c r="Q95"/>
      <c r="R95"/>
      <c r="S95"/>
      <c r="T95"/>
      <c r="U95"/>
    </row>
    <row r="96" spans="1:21" x14ac:dyDescent="0.3">
      <c r="A96"/>
      <c r="B96"/>
      <c r="C96"/>
      <c r="D96"/>
      <c r="E96"/>
      <c r="F96"/>
      <c r="G96"/>
      <c r="H96"/>
      <c r="I96"/>
      <c r="J96"/>
      <c r="K96"/>
      <c r="L96"/>
      <c r="M96"/>
      <c r="N96" s="44"/>
      <c r="O96" s="47"/>
      <c r="Q96"/>
      <c r="R96"/>
      <c r="S96"/>
      <c r="T96"/>
      <c r="U96"/>
    </row>
    <row r="97" spans="1:21" x14ac:dyDescent="0.3">
      <c r="A97"/>
      <c r="B97"/>
      <c r="C97"/>
      <c r="D97"/>
      <c r="E97"/>
      <c r="F97"/>
      <c r="G97"/>
      <c r="H97"/>
      <c r="I97"/>
      <c r="J97"/>
      <c r="K97"/>
      <c r="L97"/>
      <c r="M97"/>
      <c r="N97" s="44"/>
      <c r="O97" s="47"/>
      <c r="Q97"/>
      <c r="R97"/>
      <c r="S97"/>
      <c r="T97"/>
      <c r="U97"/>
    </row>
    <row r="98" spans="1:21" x14ac:dyDescent="0.3">
      <c r="A98"/>
      <c r="B98"/>
      <c r="C98"/>
      <c r="D98"/>
      <c r="E98"/>
      <c r="F98"/>
      <c r="G98"/>
      <c r="H98"/>
      <c r="I98"/>
      <c r="J98"/>
      <c r="K98"/>
      <c r="L98"/>
      <c r="M98"/>
      <c r="N98" s="44"/>
      <c r="Q98"/>
      <c r="R98"/>
      <c r="S98"/>
      <c r="T98"/>
      <c r="U98"/>
    </row>
    <row r="99" spans="1:21" x14ac:dyDescent="0.3">
      <c r="A99"/>
      <c r="B99"/>
      <c r="C99"/>
      <c r="D99"/>
      <c r="E99"/>
      <c r="F99"/>
      <c r="G99"/>
      <c r="H99"/>
      <c r="I99"/>
      <c r="J99"/>
      <c r="K99"/>
      <c r="L99"/>
      <c r="M99"/>
      <c r="N99" s="44"/>
      <c r="O99" s="47"/>
      <c r="Q99"/>
      <c r="R99"/>
      <c r="S99"/>
      <c r="T99"/>
      <c r="U99"/>
    </row>
    <row r="100" spans="1:21" x14ac:dyDescent="0.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 s="44"/>
      <c r="O100" s="47"/>
      <c r="Q100"/>
      <c r="R100"/>
      <c r="S100"/>
      <c r="T100"/>
      <c r="U100"/>
    </row>
    <row r="101" spans="1:21" x14ac:dyDescent="0.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 s="44"/>
      <c r="Q101"/>
      <c r="R101"/>
      <c r="S101"/>
      <c r="T101"/>
      <c r="U101"/>
    </row>
    <row r="102" spans="1:21" x14ac:dyDescent="0.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 s="44"/>
      <c r="Q102"/>
      <c r="R102"/>
      <c r="S102"/>
      <c r="T102"/>
      <c r="U102"/>
    </row>
    <row r="103" spans="1:21" x14ac:dyDescent="0.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 s="44"/>
      <c r="Q103"/>
      <c r="R103"/>
      <c r="S103"/>
      <c r="T103"/>
      <c r="U103"/>
    </row>
    <row r="104" spans="1:21" x14ac:dyDescent="0.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 s="44"/>
      <c r="O104" s="47"/>
      <c r="Q104"/>
      <c r="R104"/>
      <c r="S104"/>
      <c r="T104"/>
      <c r="U104"/>
    </row>
    <row r="105" spans="1:21" x14ac:dyDescent="0.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 s="44"/>
      <c r="Q105"/>
      <c r="R105"/>
      <c r="S105"/>
      <c r="T105"/>
      <c r="U105"/>
    </row>
    <row r="106" spans="1:21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 s="44"/>
      <c r="Q106"/>
      <c r="R106"/>
      <c r="S106"/>
      <c r="T106"/>
      <c r="U106"/>
    </row>
    <row r="107" spans="1:21" x14ac:dyDescent="0.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 s="44"/>
      <c r="Q107"/>
      <c r="R107"/>
      <c r="S107"/>
      <c r="T107"/>
      <c r="U107"/>
    </row>
    <row r="108" spans="1:21" x14ac:dyDescent="0.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 s="44"/>
      <c r="Q108"/>
      <c r="R108"/>
      <c r="S108"/>
      <c r="T108"/>
      <c r="U108"/>
    </row>
    <row r="109" spans="1:21" x14ac:dyDescent="0.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 s="44"/>
      <c r="Q109"/>
      <c r="R109"/>
      <c r="S109"/>
      <c r="T109"/>
      <c r="U109"/>
    </row>
    <row r="110" spans="1:21" x14ac:dyDescent="0.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 s="44"/>
      <c r="Q110"/>
      <c r="R110"/>
      <c r="S110"/>
      <c r="T110"/>
      <c r="U110"/>
    </row>
    <row r="111" spans="1:21" x14ac:dyDescent="0.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 s="44"/>
      <c r="Q111"/>
      <c r="R111"/>
      <c r="S111"/>
      <c r="T111"/>
      <c r="U111"/>
    </row>
    <row r="112" spans="1:21" x14ac:dyDescent="0.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 s="44"/>
      <c r="Q112"/>
      <c r="R112"/>
      <c r="S112"/>
      <c r="T112"/>
      <c r="U112"/>
    </row>
    <row r="113" spans="1:21" x14ac:dyDescent="0.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 s="44"/>
      <c r="Q113"/>
      <c r="R113"/>
      <c r="S113"/>
      <c r="T113"/>
      <c r="U113"/>
    </row>
    <row r="114" spans="1:21" x14ac:dyDescent="0.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 s="44"/>
      <c r="Q114"/>
      <c r="R114"/>
      <c r="S114"/>
      <c r="T114"/>
      <c r="U114"/>
    </row>
    <row r="115" spans="1:21" x14ac:dyDescent="0.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 s="44"/>
      <c r="Q115"/>
      <c r="R115"/>
      <c r="S115"/>
      <c r="T115"/>
      <c r="U115"/>
    </row>
    <row r="116" spans="1:21" x14ac:dyDescent="0.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 s="44"/>
      <c r="Q116"/>
      <c r="R116"/>
      <c r="S116"/>
      <c r="T116"/>
      <c r="U116"/>
    </row>
    <row r="117" spans="1:21" x14ac:dyDescent="0.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 s="44"/>
      <c r="Q117"/>
      <c r="R117"/>
      <c r="S117"/>
      <c r="T117"/>
      <c r="U117"/>
    </row>
    <row r="118" spans="1:21" x14ac:dyDescent="0.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 s="44"/>
      <c r="Q118"/>
      <c r="R118"/>
      <c r="S118"/>
      <c r="T118"/>
      <c r="U118"/>
    </row>
    <row r="119" spans="1:21" x14ac:dyDescent="0.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 s="44"/>
      <c r="Q119"/>
      <c r="R119"/>
      <c r="S119"/>
      <c r="T119"/>
      <c r="U119"/>
    </row>
    <row r="120" spans="1:21" x14ac:dyDescent="0.3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 s="44"/>
      <c r="Q120"/>
      <c r="R120"/>
      <c r="S120"/>
      <c r="T120"/>
      <c r="U120"/>
    </row>
    <row r="121" spans="1:21" x14ac:dyDescent="0.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 s="44"/>
      <c r="Q121"/>
      <c r="R121"/>
      <c r="S121"/>
      <c r="T121"/>
      <c r="U121"/>
    </row>
    <row r="122" spans="1:21" x14ac:dyDescent="0.3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 s="44"/>
      <c r="O122" s="47"/>
      <c r="Q122"/>
      <c r="R122"/>
      <c r="S122"/>
      <c r="T122"/>
      <c r="U122"/>
    </row>
    <row r="123" spans="1:21" x14ac:dyDescent="0.3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 s="44"/>
      <c r="O123" s="47"/>
      <c r="Q123"/>
      <c r="R123"/>
      <c r="S123"/>
      <c r="T123"/>
      <c r="U123"/>
    </row>
    <row r="124" spans="1:21" x14ac:dyDescent="0.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 s="44"/>
      <c r="O124" s="47"/>
      <c r="Q124"/>
      <c r="R124"/>
      <c r="S124"/>
      <c r="T124"/>
      <c r="U124"/>
    </row>
    <row r="125" spans="1:21" x14ac:dyDescent="0.3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 s="44"/>
      <c r="O125" s="47"/>
      <c r="Q125"/>
      <c r="R125"/>
      <c r="S125"/>
      <c r="T125"/>
      <c r="U125"/>
    </row>
    <row r="126" spans="1:21" x14ac:dyDescent="0.3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 s="44"/>
      <c r="O126" s="47"/>
      <c r="Q126"/>
      <c r="R126"/>
      <c r="S126"/>
      <c r="T126"/>
      <c r="U126"/>
    </row>
    <row r="127" spans="1:21" x14ac:dyDescent="0.3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 s="44"/>
      <c r="O127" s="47"/>
      <c r="Q127"/>
      <c r="R127"/>
      <c r="S127"/>
      <c r="T127"/>
      <c r="U127"/>
    </row>
    <row r="128" spans="1:21" x14ac:dyDescent="0.3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 s="44"/>
      <c r="O128" s="47"/>
      <c r="Q128"/>
      <c r="R128"/>
      <c r="S128"/>
      <c r="T128"/>
      <c r="U128"/>
    </row>
    <row r="129" spans="1:21" x14ac:dyDescent="0.3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 s="44"/>
      <c r="Q129"/>
      <c r="R129"/>
      <c r="S129"/>
      <c r="T129"/>
      <c r="U129"/>
    </row>
    <row r="130" spans="1:21" x14ac:dyDescent="0.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 s="44"/>
      <c r="Q130"/>
      <c r="R130"/>
      <c r="S130"/>
      <c r="T130"/>
      <c r="U130"/>
    </row>
    <row r="131" spans="1:21" x14ac:dyDescent="0.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 s="44"/>
      <c r="Q131"/>
      <c r="R131"/>
      <c r="S131"/>
      <c r="T131"/>
      <c r="U131"/>
    </row>
    <row r="132" spans="1:21" x14ac:dyDescent="0.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 s="44"/>
      <c r="Q132"/>
      <c r="R132"/>
      <c r="S132"/>
      <c r="T132"/>
      <c r="U132"/>
    </row>
    <row r="133" spans="1:21" x14ac:dyDescent="0.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 s="44"/>
      <c r="Q133"/>
      <c r="R133"/>
      <c r="S133"/>
      <c r="T133"/>
      <c r="U133"/>
    </row>
    <row r="134" spans="1:21" x14ac:dyDescent="0.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 s="44"/>
      <c r="Q134"/>
      <c r="R134"/>
      <c r="S134"/>
      <c r="T134"/>
      <c r="U134"/>
    </row>
    <row r="135" spans="1:21" x14ac:dyDescent="0.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 s="44"/>
      <c r="Q135"/>
      <c r="R135"/>
      <c r="S135"/>
      <c r="T135"/>
      <c r="U135"/>
    </row>
    <row r="136" spans="1:21" x14ac:dyDescent="0.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 s="44"/>
      <c r="Q136"/>
      <c r="R136"/>
      <c r="S136"/>
      <c r="T136"/>
      <c r="U136"/>
    </row>
    <row r="137" spans="1:21" x14ac:dyDescent="0.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 s="44"/>
      <c r="Q137"/>
      <c r="R137"/>
      <c r="S137"/>
      <c r="T137"/>
      <c r="U137"/>
    </row>
    <row r="138" spans="1:21" x14ac:dyDescent="0.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 s="44"/>
      <c r="Q138"/>
      <c r="R138"/>
      <c r="S138"/>
      <c r="T138"/>
      <c r="U138"/>
    </row>
    <row r="139" spans="1:21" x14ac:dyDescent="0.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 s="44"/>
      <c r="Q139"/>
      <c r="R139"/>
      <c r="S139"/>
      <c r="T139"/>
      <c r="U139"/>
    </row>
    <row r="140" spans="1:21" x14ac:dyDescent="0.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 s="44"/>
      <c r="Q140"/>
      <c r="R140"/>
      <c r="S140"/>
      <c r="T140"/>
      <c r="U140"/>
    </row>
    <row r="141" spans="1:21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 s="44"/>
      <c r="Q141"/>
      <c r="R141"/>
      <c r="S141"/>
      <c r="T141"/>
      <c r="U141"/>
    </row>
    <row r="142" spans="1:21" x14ac:dyDescent="0.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 s="44"/>
      <c r="Q142"/>
      <c r="R142"/>
      <c r="S142"/>
      <c r="T142"/>
      <c r="U142"/>
    </row>
    <row r="143" spans="1:21" x14ac:dyDescent="0.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 s="44"/>
      <c r="Q143"/>
      <c r="R143"/>
      <c r="S143"/>
      <c r="T143"/>
      <c r="U143"/>
    </row>
    <row r="144" spans="1:21" x14ac:dyDescent="0.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 s="44"/>
      <c r="Q144"/>
      <c r="R144"/>
      <c r="S144"/>
      <c r="T144"/>
      <c r="U144"/>
    </row>
    <row r="145" spans="1:21" x14ac:dyDescent="0.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 s="44"/>
      <c r="Q145"/>
      <c r="R145"/>
      <c r="S145"/>
      <c r="T145"/>
      <c r="U145"/>
    </row>
    <row r="146" spans="1:21" x14ac:dyDescent="0.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 s="44"/>
      <c r="Q146"/>
      <c r="R146"/>
      <c r="S146"/>
      <c r="T146"/>
      <c r="U146"/>
    </row>
    <row r="147" spans="1:21" x14ac:dyDescent="0.3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 s="44"/>
      <c r="Q147"/>
      <c r="R147"/>
      <c r="S147"/>
      <c r="T147"/>
      <c r="U147"/>
    </row>
    <row r="148" spans="1:21" x14ac:dyDescent="0.3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 s="44"/>
      <c r="Q148"/>
      <c r="R148"/>
      <c r="S148"/>
      <c r="T148"/>
      <c r="U148"/>
    </row>
    <row r="149" spans="1:21" x14ac:dyDescent="0.3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 s="44"/>
      <c r="Q149"/>
      <c r="R149"/>
      <c r="S149"/>
      <c r="T149"/>
      <c r="U149"/>
    </row>
    <row r="150" spans="1:21" x14ac:dyDescent="0.3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 s="44"/>
      <c r="Q150"/>
      <c r="R150"/>
      <c r="S150"/>
      <c r="T150"/>
      <c r="U150"/>
    </row>
    <row r="151" spans="1:21" x14ac:dyDescent="0.3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 s="44"/>
      <c r="Q151"/>
      <c r="R151"/>
      <c r="S151"/>
      <c r="T151"/>
      <c r="U151"/>
    </row>
    <row r="152" spans="1:21" x14ac:dyDescent="0.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 s="44"/>
      <c r="Q152"/>
      <c r="R152"/>
      <c r="S152"/>
      <c r="T152"/>
      <c r="U152"/>
    </row>
    <row r="153" spans="1:21" x14ac:dyDescent="0.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 s="44"/>
      <c r="Q153"/>
      <c r="R153"/>
      <c r="S153"/>
      <c r="T153"/>
      <c r="U153"/>
    </row>
    <row r="154" spans="1:21" x14ac:dyDescent="0.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 s="44"/>
      <c r="Q154"/>
      <c r="R154"/>
      <c r="S154"/>
      <c r="T154"/>
      <c r="U154"/>
    </row>
    <row r="155" spans="1:21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 s="44"/>
      <c r="Q155"/>
      <c r="R155"/>
      <c r="S155"/>
      <c r="T155"/>
      <c r="U155"/>
    </row>
    <row r="156" spans="1:21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 s="44"/>
      <c r="Q156"/>
      <c r="R156"/>
      <c r="S156"/>
      <c r="T156"/>
      <c r="U156"/>
    </row>
    <row r="157" spans="1:21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 s="44"/>
      <c r="O157" s="47"/>
      <c r="Q157"/>
      <c r="R157"/>
      <c r="S157"/>
      <c r="T157"/>
      <c r="U157"/>
    </row>
    <row r="158" spans="1:21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 s="44"/>
      <c r="Q158"/>
      <c r="R158"/>
      <c r="S158"/>
      <c r="T158"/>
      <c r="U158"/>
    </row>
    <row r="159" spans="1:21" x14ac:dyDescent="0.3">
      <c r="N159" s="44"/>
      <c r="Q159"/>
      <c r="R159"/>
      <c r="S159"/>
      <c r="T159"/>
      <c r="U159"/>
    </row>
    <row r="160" spans="1:21" x14ac:dyDescent="0.3">
      <c r="N160" s="44"/>
      <c r="Q160"/>
      <c r="R160"/>
      <c r="S160"/>
      <c r="T160"/>
      <c r="U160"/>
    </row>
    <row r="161" spans="14:21" x14ac:dyDescent="0.3">
      <c r="N161" s="44"/>
      <c r="Q161"/>
      <c r="R161"/>
      <c r="S161"/>
      <c r="T161"/>
      <c r="U161"/>
    </row>
    <row r="162" spans="14:21" x14ac:dyDescent="0.3">
      <c r="Q162"/>
      <c r="R162"/>
      <c r="S162"/>
      <c r="T162"/>
      <c r="U162"/>
    </row>
    <row r="163" spans="14:21" x14ac:dyDescent="0.3">
      <c r="Q163"/>
      <c r="R163"/>
      <c r="S163"/>
      <c r="T163"/>
      <c r="U163"/>
    </row>
    <row r="164" spans="14:21" x14ac:dyDescent="0.3">
      <c r="Q164"/>
      <c r="R164"/>
      <c r="S164"/>
      <c r="T164"/>
      <c r="U164"/>
    </row>
    <row r="165" spans="14:21" x14ac:dyDescent="0.3">
      <c r="Q165"/>
      <c r="R165"/>
      <c r="S165"/>
      <c r="T165"/>
      <c r="U165"/>
    </row>
    <row r="166" spans="14:21" x14ac:dyDescent="0.3">
      <c r="Q166"/>
      <c r="R166"/>
      <c r="S166"/>
      <c r="T166"/>
      <c r="U166"/>
    </row>
    <row r="167" spans="14:21" x14ac:dyDescent="0.3">
      <c r="Q167"/>
      <c r="R167"/>
      <c r="S167"/>
      <c r="T167"/>
      <c r="U16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78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140</v>
      </c>
      <c r="C3" s="3"/>
      <c r="D3" s="4"/>
      <c r="E3" s="38">
        <f t="shared" ref="E3:E77" ca="1" si="0">VLOOKUP($B3,FinalDealer_vlookup,2,0)</f>
        <v>10</v>
      </c>
      <c r="F3" s="39">
        <f t="shared" ref="F3:F77" ca="1" si="1">VLOOKUP($B3,FinalDealer_vlookup,3,0)</f>
        <v>10</v>
      </c>
      <c r="G3" s="40">
        <v>0</v>
      </c>
      <c r="H3" s="40">
        <f t="shared" ref="H3:H77" ca="1" si="2">VLOOKUP($B3,FinalDealer_vlookup,4,0)</f>
        <v>3</v>
      </c>
      <c r="I3" s="40">
        <v>0</v>
      </c>
      <c r="J3" s="40">
        <v>0</v>
      </c>
      <c r="K3" s="40">
        <v>0</v>
      </c>
      <c r="L3" s="40">
        <v>0</v>
      </c>
      <c r="M3" s="41">
        <f t="shared" ref="M3:M77" ca="1" si="3">VLOOKUP($B3,FinalDealer_vlookup,5,0)</f>
        <v>17</v>
      </c>
    </row>
    <row r="4" spans="1:13" x14ac:dyDescent="0.3">
      <c r="A4" s="16"/>
      <c r="B4" s="4" t="s">
        <v>141</v>
      </c>
      <c r="C4" s="3"/>
      <c r="D4" s="4"/>
      <c r="E4" s="42">
        <f t="shared" ca="1" si="0"/>
        <v>390</v>
      </c>
      <c r="F4" s="39">
        <f t="shared" ca="1" si="1"/>
        <v>2304</v>
      </c>
      <c r="G4" s="39">
        <v>0</v>
      </c>
      <c r="H4" s="39">
        <f t="shared" ca="1" si="2"/>
        <v>1720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3"/>
        <v>974</v>
      </c>
    </row>
    <row r="5" spans="1:13" x14ac:dyDescent="0.3">
      <c r="A5" s="16"/>
      <c r="B5" s="4" t="s">
        <v>142</v>
      </c>
      <c r="C5" s="3"/>
      <c r="D5" s="4"/>
      <c r="E5" s="42">
        <f t="shared" ca="1" si="0"/>
        <v>10</v>
      </c>
      <c r="F5" s="39">
        <f t="shared" ca="1" si="1"/>
        <v>5</v>
      </c>
      <c r="G5" s="39">
        <v>0</v>
      </c>
      <c r="H5" s="39">
        <f t="shared" ca="1" si="2"/>
        <v>0</v>
      </c>
      <c r="I5" s="39">
        <v>0</v>
      </c>
      <c r="J5" s="39">
        <v>0</v>
      </c>
      <c r="K5" s="39">
        <v>0</v>
      </c>
      <c r="L5" s="39">
        <v>0</v>
      </c>
      <c r="M5" s="43">
        <f t="shared" ca="1" si="3"/>
        <v>15</v>
      </c>
    </row>
    <row r="6" spans="1:13" x14ac:dyDescent="0.3">
      <c r="A6" s="16"/>
      <c r="B6" s="4" t="s">
        <v>143</v>
      </c>
      <c r="C6" s="3"/>
      <c r="D6" s="4"/>
      <c r="E6" s="42">
        <f t="shared" ca="1" si="0"/>
        <v>4980</v>
      </c>
      <c r="F6" s="39">
        <f t="shared" ca="1" si="1"/>
        <v>6240</v>
      </c>
      <c r="G6" s="39">
        <v>0</v>
      </c>
      <c r="H6" s="39">
        <f t="shared" ca="1" si="2"/>
        <v>750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3"/>
        <v>10470</v>
      </c>
    </row>
    <row r="7" spans="1:13" x14ac:dyDescent="0.3">
      <c r="A7" s="16"/>
      <c r="B7" s="4" t="s">
        <v>144</v>
      </c>
      <c r="C7" s="3"/>
      <c r="D7" s="4"/>
      <c r="E7" s="42">
        <f t="shared" ca="1" si="0"/>
        <v>4</v>
      </c>
      <c r="F7" s="39">
        <f t="shared" ca="1" si="1"/>
        <v>35</v>
      </c>
      <c r="G7" s="39">
        <v>0</v>
      </c>
      <c r="H7" s="39">
        <f t="shared" ca="1" si="2"/>
        <v>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3"/>
        <v>39</v>
      </c>
    </row>
    <row r="8" spans="1:13" x14ac:dyDescent="0.3">
      <c r="A8" s="16"/>
      <c r="B8" s="4" t="s">
        <v>145</v>
      </c>
      <c r="C8" s="3"/>
      <c r="D8" s="4"/>
      <c r="E8" s="42">
        <f t="shared" ca="1" si="0"/>
        <v>160</v>
      </c>
      <c r="F8" s="39">
        <f t="shared" ca="1" si="1"/>
        <v>250</v>
      </c>
      <c r="G8" s="39">
        <v>0</v>
      </c>
      <c r="H8" s="39">
        <f t="shared" ca="1" si="2"/>
        <v>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3"/>
        <v>410</v>
      </c>
    </row>
    <row r="9" spans="1:13" x14ac:dyDescent="0.3">
      <c r="A9" s="16"/>
      <c r="B9" s="4" t="s">
        <v>146</v>
      </c>
      <c r="C9" s="3"/>
      <c r="D9" s="4"/>
      <c r="E9" s="42">
        <f t="shared" ca="1" si="0"/>
        <v>0</v>
      </c>
      <c r="F9" s="39">
        <f t="shared" ca="1" si="1"/>
        <v>50</v>
      </c>
      <c r="G9" s="39">
        <v>0</v>
      </c>
      <c r="H9" s="39">
        <f t="shared" ca="1" si="2"/>
        <v>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3"/>
        <v>50</v>
      </c>
    </row>
    <row r="10" spans="1:13" x14ac:dyDescent="0.3">
      <c r="A10" s="16"/>
      <c r="B10" s="4" t="s">
        <v>147</v>
      </c>
      <c r="C10" s="3"/>
      <c r="D10" s="4"/>
      <c r="E10" s="42">
        <f t="shared" ca="1" si="0"/>
        <v>50</v>
      </c>
      <c r="F10" s="39">
        <f t="shared" ca="1" si="1"/>
        <v>340</v>
      </c>
      <c r="G10" s="39">
        <v>0</v>
      </c>
      <c r="H10" s="39">
        <f t="shared" ca="1" si="2"/>
        <v>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3"/>
        <v>390</v>
      </c>
    </row>
    <row r="11" spans="1:13" x14ac:dyDescent="0.3">
      <c r="A11" s="16"/>
      <c r="B11" s="4" t="s">
        <v>148</v>
      </c>
      <c r="C11" s="3"/>
      <c r="D11" s="4"/>
      <c r="E11" s="42">
        <f t="shared" ca="1" si="0"/>
        <v>12</v>
      </c>
      <c r="F11" s="39">
        <f t="shared" ca="1" si="1"/>
        <v>0</v>
      </c>
      <c r="G11" s="39">
        <v>0</v>
      </c>
      <c r="H11" s="39">
        <f t="shared" ca="1" si="2"/>
        <v>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3"/>
        <v>12</v>
      </c>
    </row>
    <row r="12" spans="1:13" x14ac:dyDescent="0.3">
      <c r="A12" s="16"/>
      <c r="B12" s="4" t="s">
        <v>149</v>
      </c>
      <c r="C12" s="3"/>
      <c r="D12" s="4"/>
      <c r="E12" s="42">
        <f t="shared" ca="1" si="0"/>
        <v>3.6</v>
      </c>
      <c r="F12" s="39">
        <f t="shared" ca="1" si="1"/>
        <v>0</v>
      </c>
      <c r="G12" s="39">
        <v>0</v>
      </c>
      <c r="H12" s="39">
        <f t="shared" ca="1" si="2"/>
        <v>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3"/>
        <v>3.6</v>
      </c>
    </row>
    <row r="13" spans="1:13" x14ac:dyDescent="0.3">
      <c r="A13" s="16"/>
      <c r="B13" s="4" t="s">
        <v>150</v>
      </c>
      <c r="C13" s="3"/>
      <c r="D13" s="4"/>
      <c r="E13" s="42">
        <f t="shared" ca="1" si="0"/>
        <v>0</v>
      </c>
      <c r="F13" s="39">
        <f t="shared" ca="1" si="1"/>
        <v>16.2</v>
      </c>
      <c r="G13" s="39">
        <v>0</v>
      </c>
      <c r="H13" s="39">
        <f t="shared" ca="1" si="2"/>
        <v>13.5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3"/>
        <v>2.7</v>
      </c>
    </row>
    <row r="14" spans="1:13" x14ac:dyDescent="0.3">
      <c r="A14" s="16"/>
      <c r="B14" s="4" t="s">
        <v>151</v>
      </c>
      <c r="C14" s="3"/>
      <c r="D14" s="4"/>
      <c r="E14" s="42">
        <f t="shared" ca="1" si="0"/>
        <v>0</v>
      </c>
      <c r="F14" s="39">
        <f t="shared" ca="1" si="1"/>
        <v>90</v>
      </c>
      <c r="G14" s="39">
        <v>0</v>
      </c>
      <c r="H14" s="39">
        <f t="shared" ca="1" si="2"/>
        <v>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3"/>
        <v>90</v>
      </c>
    </row>
    <row r="15" spans="1:13" x14ac:dyDescent="0.3">
      <c r="A15" s="16"/>
      <c r="B15" s="4" t="s">
        <v>152</v>
      </c>
      <c r="C15" s="3"/>
      <c r="D15" s="4"/>
      <c r="E15" s="42">
        <f t="shared" ca="1" si="0"/>
        <v>99</v>
      </c>
      <c r="F15" s="39">
        <f t="shared" ca="1" si="1"/>
        <v>150</v>
      </c>
      <c r="G15" s="39">
        <v>0</v>
      </c>
      <c r="H15" s="39">
        <f t="shared" ca="1" si="2"/>
        <v>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3"/>
        <v>249</v>
      </c>
    </row>
    <row r="16" spans="1:13" x14ac:dyDescent="0.3">
      <c r="A16" s="16"/>
      <c r="B16" s="4" t="s">
        <v>153</v>
      </c>
      <c r="C16" s="3"/>
      <c r="D16" s="4"/>
      <c r="E16" s="42">
        <f t="shared" ca="1" si="0"/>
        <v>0</v>
      </c>
      <c r="F16" s="39">
        <f t="shared" ca="1" si="1"/>
        <v>30</v>
      </c>
      <c r="G16" s="39">
        <v>0</v>
      </c>
      <c r="H16" s="39">
        <f t="shared" ca="1" si="2"/>
        <v>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3"/>
        <v>30</v>
      </c>
    </row>
    <row r="17" spans="1:13" x14ac:dyDescent="0.3">
      <c r="A17" s="16"/>
      <c r="B17" s="4" t="s">
        <v>154</v>
      </c>
      <c r="C17" s="3"/>
      <c r="D17" s="4"/>
      <c r="E17" s="42">
        <f t="shared" ca="1" si="0"/>
        <v>0</v>
      </c>
      <c r="F17" s="39">
        <f t="shared" ca="1" si="1"/>
        <v>20</v>
      </c>
      <c r="G17" s="39">
        <v>0</v>
      </c>
      <c r="H17" s="39">
        <f t="shared" ca="1" si="2"/>
        <v>20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3"/>
        <v>0</v>
      </c>
    </row>
    <row r="18" spans="1:13" x14ac:dyDescent="0.3">
      <c r="A18" s="16"/>
      <c r="B18" s="4" t="s">
        <v>155</v>
      </c>
      <c r="C18" s="3"/>
      <c r="D18" s="4"/>
      <c r="E18" s="42">
        <f t="shared" ca="1" si="0"/>
        <v>2</v>
      </c>
      <c r="F18" s="39">
        <f t="shared" ca="1" si="1"/>
        <v>0</v>
      </c>
      <c r="G18" s="39">
        <v>0</v>
      </c>
      <c r="H18" s="39">
        <f t="shared" ca="1" si="2"/>
        <v>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3"/>
        <v>2</v>
      </c>
    </row>
    <row r="19" spans="1:13" x14ac:dyDescent="0.3">
      <c r="A19" s="16"/>
      <c r="B19" s="4" t="s">
        <v>156</v>
      </c>
      <c r="C19" s="3"/>
      <c r="D19" s="4"/>
      <c r="E19" s="42">
        <f t="shared" ca="1" si="0"/>
        <v>20</v>
      </c>
      <c r="F19" s="39">
        <f t="shared" ca="1" si="1"/>
        <v>70</v>
      </c>
      <c r="G19" s="39">
        <v>0</v>
      </c>
      <c r="H19" s="39">
        <f t="shared" ca="1" si="2"/>
        <v>45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3"/>
        <v>45</v>
      </c>
    </row>
    <row r="20" spans="1:13" x14ac:dyDescent="0.3">
      <c r="A20" s="16"/>
      <c r="B20" s="4" t="s">
        <v>157</v>
      </c>
      <c r="C20" s="3"/>
      <c r="D20" s="4"/>
      <c r="E20" s="42">
        <f t="shared" ca="1" si="0"/>
        <v>20</v>
      </c>
      <c r="F20" s="39">
        <f t="shared" ca="1" si="1"/>
        <v>0</v>
      </c>
      <c r="G20" s="39">
        <v>0</v>
      </c>
      <c r="H20" s="39">
        <f t="shared" ca="1" si="2"/>
        <v>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3"/>
        <v>20</v>
      </c>
    </row>
    <row r="21" spans="1:13" x14ac:dyDescent="0.3">
      <c r="A21" s="16"/>
      <c r="B21" s="4" t="s">
        <v>158</v>
      </c>
      <c r="C21" s="3"/>
      <c r="D21" s="4"/>
      <c r="E21" s="42">
        <f t="shared" ca="1" si="0"/>
        <v>10</v>
      </c>
      <c r="F21" s="39">
        <f t="shared" ca="1" si="1"/>
        <v>0</v>
      </c>
      <c r="G21" s="39">
        <v>0</v>
      </c>
      <c r="H21" s="39">
        <f t="shared" ca="1" si="2"/>
        <v>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3"/>
        <v>10</v>
      </c>
    </row>
    <row r="22" spans="1:13" x14ac:dyDescent="0.3">
      <c r="A22" s="16"/>
      <c r="B22" s="4" t="s">
        <v>159</v>
      </c>
      <c r="C22" s="3"/>
      <c r="D22" s="4"/>
      <c r="E22" s="42">
        <f t="shared" ca="1" si="0"/>
        <v>10</v>
      </c>
      <c r="F22" s="39">
        <f t="shared" ca="1" si="1"/>
        <v>0</v>
      </c>
      <c r="G22" s="39">
        <v>0</v>
      </c>
      <c r="H22" s="39">
        <f t="shared" ca="1" si="2"/>
        <v>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3"/>
        <v>10</v>
      </c>
    </row>
    <row r="23" spans="1:13" x14ac:dyDescent="0.3">
      <c r="A23" s="16"/>
      <c r="B23" s="4" t="s">
        <v>160</v>
      </c>
      <c r="C23" s="3"/>
      <c r="D23" s="4"/>
      <c r="E23" s="42">
        <f t="shared" ca="1" si="0"/>
        <v>5</v>
      </c>
      <c r="F23" s="39">
        <f t="shared" ca="1" si="1"/>
        <v>5</v>
      </c>
      <c r="G23" s="39">
        <v>0</v>
      </c>
      <c r="H23" s="39">
        <f t="shared" ca="1" si="2"/>
        <v>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3"/>
        <v>10</v>
      </c>
    </row>
    <row r="24" spans="1:13" x14ac:dyDescent="0.3">
      <c r="A24" s="16"/>
      <c r="B24" s="4" t="s">
        <v>161</v>
      </c>
      <c r="C24" s="3"/>
      <c r="D24" s="4"/>
      <c r="E24" s="42">
        <f t="shared" ca="1" si="0"/>
        <v>0</v>
      </c>
      <c r="F24" s="39">
        <f t="shared" ca="1" si="1"/>
        <v>30</v>
      </c>
      <c r="G24" s="39">
        <v>0</v>
      </c>
      <c r="H24" s="39">
        <f t="shared" ca="1" si="2"/>
        <v>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3"/>
        <v>30</v>
      </c>
    </row>
    <row r="25" spans="1:13" x14ac:dyDescent="0.3">
      <c r="A25" s="16"/>
      <c r="B25" s="4" t="s">
        <v>162</v>
      </c>
      <c r="C25" s="3"/>
      <c r="D25" s="4"/>
      <c r="E25" s="42">
        <f t="shared" ca="1" si="0"/>
        <v>0</v>
      </c>
      <c r="F25" s="39">
        <f t="shared" ca="1" si="1"/>
        <v>10</v>
      </c>
      <c r="G25" s="39">
        <v>0</v>
      </c>
      <c r="H25" s="39">
        <f t="shared" ca="1" si="2"/>
        <v>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3"/>
        <v>10</v>
      </c>
    </row>
    <row r="26" spans="1:13" x14ac:dyDescent="0.3">
      <c r="A26" s="16"/>
      <c r="B26" s="4" t="s">
        <v>163</v>
      </c>
      <c r="C26" s="3"/>
      <c r="D26" s="4"/>
      <c r="E26" s="42">
        <f t="shared" ca="1" si="0"/>
        <v>14</v>
      </c>
      <c r="F26" s="39">
        <f t="shared" ca="1" si="1"/>
        <v>5864</v>
      </c>
      <c r="G26" s="39">
        <v>0</v>
      </c>
      <c r="H26" s="39">
        <f t="shared" ca="1" si="2"/>
        <v>4824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3"/>
        <v>1054</v>
      </c>
    </row>
    <row r="27" spans="1:13" x14ac:dyDescent="0.3">
      <c r="A27" s="16"/>
      <c r="B27" s="4" t="s">
        <v>164</v>
      </c>
      <c r="C27" s="3"/>
      <c r="D27" s="4"/>
      <c r="E27" s="42">
        <f t="shared" ca="1" si="0"/>
        <v>60</v>
      </c>
      <c r="F27" s="39">
        <f t="shared" ca="1" si="1"/>
        <v>396</v>
      </c>
      <c r="G27" s="39">
        <v>0</v>
      </c>
      <c r="H27" s="39">
        <f t="shared" ca="1" si="2"/>
        <v>440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3"/>
        <v>16</v>
      </c>
    </row>
    <row r="28" spans="1:13" x14ac:dyDescent="0.3">
      <c r="A28" s="16"/>
      <c r="B28" s="4" t="s">
        <v>165</v>
      </c>
      <c r="C28" s="3"/>
      <c r="D28" s="4"/>
      <c r="E28" s="42">
        <f t="shared" ca="1" si="0"/>
        <v>70</v>
      </c>
      <c r="F28" s="39">
        <f t="shared" ca="1" si="1"/>
        <v>1760</v>
      </c>
      <c r="G28" s="39">
        <v>0</v>
      </c>
      <c r="H28" s="39">
        <f t="shared" ca="1" si="2"/>
        <v>1820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3"/>
        <v>10</v>
      </c>
    </row>
    <row r="29" spans="1:13" x14ac:dyDescent="0.3">
      <c r="A29" s="16"/>
      <c r="B29" s="4" t="s">
        <v>166</v>
      </c>
      <c r="C29" s="3"/>
      <c r="D29" s="4"/>
      <c r="E29" s="42">
        <f t="shared" ca="1" si="0"/>
        <v>0</v>
      </c>
      <c r="F29" s="39">
        <f t="shared" ca="1" si="1"/>
        <v>600</v>
      </c>
      <c r="G29" s="39">
        <v>0</v>
      </c>
      <c r="H29" s="39">
        <f t="shared" ca="1" si="2"/>
        <v>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3"/>
        <v>600</v>
      </c>
    </row>
    <row r="30" spans="1:13" x14ac:dyDescent="0.3">
      <c r="A30" s="16"/>
      <c r="B30" s="4" t="s">
        <v>167</v>
      </c>
      <c r="C30" s="3"/>
      <c r="D30" s="4"/>
      <c r="E30" s="42">
        <f t="shared" ca="1" si="0"/>
        <v>0</v>
      </c>
      <c r="F30" s="39">
        <f t="shared" ca="1" si="1"/>
        <v>210</v>
      </c>
      <c r="G30" s="39">
        <v>0</v>
      </c>
      <c r="H30" s="39">
        <f t="shared" ca="1" si="2"/>
        <v>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3"/>
        <v>210</v>
      </c>
    </row>
    <row r="31" spans="1:13" x14ac:dyDescent="0.3">
      <c r="A31" s="16"/>
      <c r="B31" s="4" t="s">
        <v>168</v>
      </c>
      <c r="C31" s="3"/>
      <c r="D31" s="4"/>
      <c r="E31" s="42">
        <f t="shared" ca="1" si="0"/>
        <v>20</v>
      </c>
      <c r="F31" s="39">
        <f t="shared" ca="1" si="1"/>
        <v>50</v>
      </c>
      <c r="G31" s="39">
        <v>0</v>
      </c>
      <c r="H31" s="39">
        <f t="shared" ca="1" si="2"/>
        <v>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3"/>
        <v>70</v>
      </c>
    </row>
    <row r="32" spans="1:13" x14ac:dyDescent="0.3">
      <c r="A32" s="16"/>
      <c r="B32" s="4" t="s">
        <v>169</v>
      </c>
      <c r="C32" s="3"/>
      <c r="D32" s="4"/>
      <c r="E32" s="42">
        <f t="shared" ca="1" si="0"/>
        <v>30</v>
      </c>
      <c r="F32" s="39">
        <f t="shared" ca="1" si="1"/>
        <v>110</v>
      </c>
      <c r="G32" s="39">
        <v>0</v>
      </c>
      <c r="H32" s="39">
        <f t="shared" ca="1" si="2"/>
        <v>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3"/>
        <v>140</v>
      </c>
    </row>
    <row r="33" spans="1:13" x14ac:dyDescent="0.3">
      <c r="A33" s="16"/>
      <c r="B33" s="4" t="s">
        <v>170</v>
      </c>
      <c r="C33" s="3"/>
      <c r="D33" s="4"/>
      <c r="E33" s="42">
        <f t="shared" ca="1" si="0"/>
        <v>5</v>
      </c>
      <c r="F33" s="39">
        <f t="shared" ca="1" si="1"/>
        <v>5</v>
      </c>
      <c r="G33" s="39">
        <v>0</v>
      </c>
      <c r="H33" s="39">
        <f t="shared" ca="1" si="2"/>
        <v>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3"/>
        <v>10</v>
      </c>
    </row>
    <row r="34" spans="1:13" x14ac:dyDescent="0.3">
      <c r="A34" s="16"/>
      <c r="B34" s="4" t="s">
        <v>171</v>
      </c>
      <c r="C34" s="3"/>
      <c r="D34" s="4"/>
      <c r="E34" s="42">
        <f t="shared" ca="1" si="0"/>
        <v>200</v>
      </c>
      <c r="F34" s="39">
        <f t="shared" ca="1" si="1"/>
        <v>400</v>
      </c>
      <c r="G34" s="39">
        <v>0</v>
      </c>
      <c r="H34" s="39">
        <f t="shared" ca="1" si="2"/>
        <v>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3"/>
        <v>600</v>
      </c>
    </row>
    <row r="35" spans="1:13" x14ac:dyDescent="0.3">
      <c r="A35" s="16"/>
      <c r="B35" s="4" t="s">
        <v>172</v>
      </c>
      <c r="C35" s="3"/>
      <c r="D35" s="4"/>
      <c r="E35" s="42">
        <f t="shared" ca="1" si="0"/>
        <v>0</v>
      </c>
      <c r="F35" s="39">
        <f t="shared" ca="1" si="1"/>
        <v>10</v>
      </c>
      <c r="G35" s="39">
        <v>0</v>
      </c>
      <c r="H35" s="39">
        <f t="shared" ca="1" si="2"/>
        <v>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3"/>
        <v>10</v>
      </c>
    </row>
    <row r="36" spans="1:13" x14ac:dyDescent="0.3">
      <c r="A36" s="16"/>
      <c r="B36" s="4" t="s">
        <v>173</v>
      </c>
      <c r="C36" s="3"/>
      <c r="D36" s="4"/>
      <c r="E36" s="42">
        <f t="shared" ca="1" si="0"/>
        <v>0</v>
      </c>
      <c r="F36" s="39">
        <f t="shared" ca="1" si="1"/>
        <v>10</v>
      </c>
      <c r="G36" s="39">
        <v>0</v>
      </c>
      <c r="H36" s="39">
        <f t="shared" ca="1" si="2"/>
        <v>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3"/>
        <v>10</v>
      </c>
    </row>
    <row r="37" spans="1:13" x14ac:dyDescent="0.3">
      <c r="A37" s="16"/>
      <c r="B37" s="4" t="s">
        <v>174</v>
      </c>
      <c r="C37" s="3"/>
      <c r="D37" s="4"/>
      <c r="E37" s="42">
        <f t="shared" ca="1" si="0"/>
        <v>13583</v>
      </c>
      <c r="F37" s="39">
        <f t="shared" ca="1" si="1"/>
        <v>52020</v>
      </c>
      <c r="G37" s="39">
        <v>0</v>
      </c>
      <c r="H37" s="39">
        <f t="shared" ca="1" si="2"/>
        <v>19100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3"/>
        <v>46503</v>
      </c>
    </row>
    <row r="38" spans="1:13" x14ac:dyDescent="0.3">
      <c r="A38" s="16"/>
      <c r="B38" s="4" t="s">
        <v>175</v>
      </c>
      <c r="C38" s="3"/>
      <c r="D38" s="4"/>
      <c r="E38" s="42">
        <f t="shared" ca="1" si="0"/>
        <v>10</v>
      </c>
      <c r="F38" s="39">
        <f t="shared" ca="1" si="1"/>
        <v>0</v>
      </c>
      <c r="G38" s="39">
        <v>0</v>
      </c>
      <c r="H38" s="39">
        <f t="shared" ca="1" si="2"/>
        <v>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3"/>
        <v>10</v>
      </c>
    </row>
    <row r="39" spans="1:13" x14ac:dyDescent="0.3">
      <c r="A39" s="16"/>
      <c r="B39" s="4" t="s">
        <v>176</v>
      </c>
      <c r="C39" s="3"/>
      <c r="D39" s="4"/>
      <c r="E39" s="42">
        <f t="shared" ca="1" si="0"/>
        <v>24</v>
      </c>
      <c r="F39" s="39">
        <f t="shared" ca="1" si="1"/>
        <v>0</v>
      </c>
      <c r="G39" s="39">
        <v>0</v>
      </c>
      <c r="H39" s="39">
        <f t="shared" ca="1" si="2"/>
        <v>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3"/>
        <v>24</v>
      </c>
    </row>
    <row r="40" spans="1:13" x14ac:dyDescent="0.3">
      <c r="A40" s="16"/>
      <c r="B40" s="4" t="s">
        <v>177</v>
      </c>
      <c r="C40" s="3"/>
      <c r="D40" s="4"/>
      <c r="E40" s="42">
        <f t="shared" ca="1" si="0"/>
        <v>15</v>
      </c>
      <c r="F40" s="39">
        <f t="shared" ca="1" si="1"/>
        <v>732</v>
      </c>
      <c r="G40" s="39">
        <v>0</v>
      </c>
      <c r="H40" s="39">
        <f t="shared" ca="1" si="2"/>
        <v>465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3"/>
        <v>282</v>
      </c>
    </row>
    <row r="41" spans="1:13" x14ac:dyDescent="0.3">
      <c r="A41" s="16"/>
      <c r="B41" s="4" t="s">
        <v>178</v>
      </c>
      <c r="C41" s="3"/>
      <c r="D41" s="4"/>
      <c r="E41" s="42">
        <f t="shared" ca="1" si="0"/>
        <v>15</v>
      </c>
      <c r="F41" s="39">
        <f t="shared" ca="1" si="1"/>
        <v>0</v>
      </c>
      <c r="G41" s="39">
        <v>0</v>
      </c>
      <c r="H41" s="39">
        <f t="shared" ca="1" si="2"/>
        <v>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3"/>
        <v>15</v>
      </c>
    </row>
    <row r="42" spans="1:13" x14ac:dyDescent="0.3">
      <c r="A42" s="16"/>
      <c r="B42" s="4" t="s">
        <v>179</v>
      </c>
      <c r="C42" s="3"/>
      <c r="D42" s="4"/>
      <c r="E42" s="42">
        <f t="shared" ca="1" si="0"/>
        <v>5</v>
      </c>
      <c r="F42" s="39">
        <f t="shared" ca="1" si="1"/>
        <v>15</v>
      </c>
      <c r="G42" s="39">
        <v>0</v>
      </c>
      <c r="H42" s="39">
        <f t="shared" ca="1" si="2"/>
        <v>4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3"/>
        <v>16</v>
      </c>
    </row>
    <row r="43" spans="1:13" x14ac:dyDescent="0.3">
      <c r="A43" s="16"/>
      <c r="B43" s="4" t="s">
        <v>180</v>
      </c>
      <c r="C43" s="3"/>
      <c r="D43" s="4"/>
      <c r="E43" s="42">
        <f t="shared" ca="1" si="0"/>
        <v>15</v>
      </c>
      <c r="F43" s="39">
        <f t="shared" ca="1" si="1"/>
        <v>0</v>
      </c>
      <c r="G43" s="39">
        <v>0</v>
      </c>
      <c r="H43" s="39">
        <f t="shared" ca="1" si="2"/>
        <v>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3"/>
        <v>15</v>
      </c>
    </row>
    <row r="44" spans="1:13" x14ac:dyDescent="0.3">
      <c r="A44" s="16"/>
      <c r="B44" s="4" t="s">
        <v>181</v>
      </c>
      <c r="C44" s="3"/>
      <c r="D44" s="4"/>
      <c r="E44" s="42">
        <f t="shared" ca="1" si="0"/>
        <v>40</v>
      </c>
      <c r="F44" s="39">
        <f t="shared" ca="1" si="1"/>
        <v>0</v>
      </c>
      <c r="G44" s="39">
        <v>0</v>
      </c>
      <c r="H44" s="39">
        <f t="shared" ca="1" si="2"/>
        <v>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3"/>
        <v>40</v>
      </c>
    </row>
    <row r="45" spans="1:13" x14ac:dyDescent="0.3">
      <c r="A45" s="16"/>
      <c r="B45" s="4" t="s">
        <v>182</v>
      </c>
      <c r="C45" s="3"/>
      <c r="D45" s="4"/>
      <c r="E45" s="42">
        <f t="shared" ca="1" si="0"/>
        <v>10</v>
      </c>
      <c r="F45" s="39">
        <f t="shared" ca="1" si="1"/>
        <v>0</v>
      </c>
      <c r="G45" s="39">
        <v>0</v>
      </c>
      <c r="H45" s="39">
        <f t="shared" ca="1" si="2"/>
        <v>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3"/>
        <v>10</v>
      </c>
    </row>
    <row r="46" spans="1:13" x14ac:dyDescent="0.3">
      <c r="A46" s="16"/>
      <c r="B46" s="4" t="s">
        <v>56</v>
      </c>
      <c r="C46" s="3"/>
      <c r="D46" s="4"/>
      <c r="E46" s="42">
        <f t="shared" ca="1" si="0"/>
        <v>0</v>
      </c>
      <c r="F46" s="39">
        <f t="shared" ca="1" si="1"/>
        <v>150</v>
      </c>
      <c r="G46" s="39">
        <v>0</v>
      </c>
      <c r="H46" s="39">
        <f t="shared" ca="1" si="2"/>
        <v>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3"/>
        <v>150</v>
      </c>
    </row>
    <row r="47" spans="1:13" x14ac:dyDescent="0.3">
      <c r="A47" s="16"/>
      <c r="B47" s="4" t="s">
        <v>183</v>
      </c>
      <c r="C47" s="3"/>
      <c r="D47" s="4"/>
      <c r="E47" s="42">
        <f t="shared" ca="1" si="0"/>
        <v>90</v>
      </c>
      <c r="F47" s="39">
        <f t="shared" ca="1" si="1"/>
        <v>100</v>
      </c>
      <c r="G47" s="39">
        <v>0</v>
      </c>
      <c r="H47" s="39">
        <f t="shared" ca="1" si="2"/>
        <v>0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3"/>
        <v>190</v>
      </c>
    </row>
    <row r="48" spans="1:13" x14ac:dyDescent="0.3">
      <c r="A48" s="16"/>
      <c r="B48" s="4" t="s">
        <v>184</v>
      </c>
      <c r="C48" s="3"/>
      <c r="D48" s="4"/>
      <c r="E48" s="42">
        <f t="shared" ca="1" si="0"/>
        <v>140</v>
      </c>
      <c r="F48" s="39">
        <f t="shared" ca="1" si="1"/>
        <v>150</v>
      </c>
      <c r="G48" s="39">
        <v>0</v>
      </c>
      <c r="H48" s="39">
        <f t="shared" ca="1" si="2"/>
        <v>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3"/>
        <v>290</v>
      </c>
    </row>
    <row r="49" spans="1:13" x14ac:dyDescent="0.3">
      <c r="A49" s="16"/>
      <c r="B49" s="4" t="s">
        <v>185</v>
      </c>
      <c r="C49" s="3"/>
      <c r="D49" s="4"/>
      <c r="E49" s="42">
        <f t="shared" ca="1" si="0"/>
        <v>90</v>
      </c>
      <c r="F49" s="39">
        <f t="shared" ca="1" si="1"/>
        <v>50</v>
      </c>
      <c r="G49" s="39">
        <v>0</v>
      </c>
      <c r="H49" s="39">
        <f t="shared" ca="1" si="2"/>
        <v>0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3"/>
        <v>140</v>
      </c>
    </row>
    <row r="50" spans="1:13" x14ac:dyDescent="0.3">
      <c r="A50" s="16"/>
      <c r="B50" s="4" t="s">
        <v>186</v>
      </c>
      <c r="C50" s="3"/>
      <c r="D50" s="4"/>
      <c r="E50" s="42">
        <f t="shared" ca="1" si="0"/>
        <v>0</v>
      </c>
      <c r="F50" s="39">
        <f t="shared" ca="1" si="1"/>
        <v>10</v>
      </c>
      <c r="G50" s="39">
        <v>0</v>
      </c>
      <c r="H50" s="39">
        <f t="shared" ca="1" si="2"/>
        <v>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3"/>
        <v>10</v>
      </c>
    </row>
    <row r="51" spans="1:13" x14ac:dyDescent="0.3">
      <c r="A51" s="16"/>
      <c r="B51" s="4" t="s">
        <v>187</v>
      </c>
      <c r="C51" s="3"/>
      <c r="D51" s="4"/>
      <c r="E51" s="42">
        <f t="shared" ca="1" si="0"/>
        <v>0</v>
      </c>
      <c r="F51" s="39">
        <f t="shared" ca="1" si="1"/>
        <v>30</v>
      </c>
      <c r="G51" s="39">
        <v>0</v>
      </c>
      <c r="H51" s="39">
        <f t="shared" ca="1" si="2"/>
        <v>5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3"/>
        <v>25</v>
      </c>
    </row>
    <row r="52" spans="1:13" x14ac:dyDescent="0.3">
      <c r="A52" s="16"/>
      <c r="B52" s="4" t="s">
        <v>188</v>
      </c>
      <c r="C52" s="3"/>
      <c r="D52" s="4"/>
      <c r="E52" s="42">
        <f t="shared" ca="1" si="0"/>
        <v>50</v>
      </c>
      <c r="F52" s="39">
        <f t="shared" ca="1" si="1"/>
        <v>60</v>
      </c>
      <c r="G52" s="39">
        <v>0</v>
      </c>
      <c r="H52" s="39">
        <f t="shared" ca="1" si="2"/>
        <v>50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3"/>
        <v>60</v>
      </c>
    </row>
    <row r="53" spans="1:13" x14ac:dyDescent="0.3">
      <c r="A53" s="16"/>
      <c r="B53" s="4" t="s">
        <v>189</v>
      </c>
      <c r="C53" s="3"/>
      <c r="D53" s="4"/>
      <c r="E53" s="42">
        <f t="shared" ca="1" si="0"/>
        <v>0</v>
      </c>
      <c r="F53" s="39">
        <f t="shared" ca="1" si="1"/>
        <v>30</v>
      </c>
      <c r="G53" s="39">
        <v>0</v>
      </c>
      <c r="H53" s="39">
        <f t="shared" ca="1" si="2"/>
        <v>10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3"/>
        <v>20</v>
      </c>
    </row>
    <row r="54" spans="1:13" x14ac:dyDescent="0.3">
      <c r="A54" s="16"/>
      <c r="B54" s="4" t="s">
        <v>190</v>
      </c>
      <c r="C54" s="3"/>
      <c r="D54" s="4"/>
      <c r="E54" s="42">
        <f t="shared" ca="1" si="0"/>
        <v>2</v>
      </c>
      <c r="F54" s="39">
        <f t="shared" ca="1" si="1"/>
        <v>0</v>
      </c>
      <c r="G54" s="39">
        <v>0</v>
      </c>
      <c r="H54" s="39">
        <f t="shared" ca="1" si="2"/>
        <v>0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3"/>
        <v>2</v>
      </c>
    </row>
    <row r="55" spans="1:13" x14ac:dyDescent="0.3">
      <c r="A55" s="16"/>
      <c r="B55" s="4" t="s">
        <v>191</v>
      </c>
      <c r="C55" s="3"/>
      <c r="D55" s="4"/>
      <c r="E55" s="42">
        <f t="shared" ca="1" si="0"/>
        <v>0</v>
      </c>
      <c r="F55" s="39">
        <f t="shared" ca="1" si="1"/>
        <v>4</v>
      </c>
      <c r="G55" s="39">
        <v>0</v>
      </c>
      <c r="H55" s="39">
        <f t="shared" ca="1" si="2"/>
        <v>4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3"/>
        <v>0</v>
      </c>
    </row>
    <row r="56" spans="1:13" x14ac:dyDescent="0.3">
      <c r="A56" s="16"/>
      <c r="B56" s="4" t="s">
        <v>192</v>
      </c>
      <c r="C56" s="3"/>
      <c r="D56" s="4"/>
      <c r="E56" s="42">
        <f t="shared" ca="1" si="0"/>
        <v>0</v>
      </c>
      <c r="F56" s="39">
        <f t="shared" ca="1" si="1"/>
        <v>0</v>
      </c>
      <c r="G56" s="39">
        <v>0</v>
      </c>
      <c r="H56" s="39">
        <f t="shared" ca="1" si="2"/>
        <v>0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3"/>
        <v>0</v>
      </c>
    </row>
    <row r="57" spans="1:13" x14ac:dyDescent="0.3">
      <c r="A57" s="16"/>
      <c r="B57" s="4" t="s">
        <v>193</v>
      </c>
      <c r="C57" s="3"/>
      <c r="D57" s="4"/>
      <c r="E57" s="42">
        <f t="shared" ca="1" si="0"/>
        <v>5</v>
      </c>
      <c r="F57" s="39">
        <f t="shared" ca="1" si="1"/>
        <v>0</v>
      </c>
      <c r="G57" s="39">
        <v>0</v>
      </c>
      <c r="H57" s="39">
        <f t="shared" ca="1" si="2"/>
        <v>0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3"/>
        <v>5</v>
      </c>
    </row>
    <row r="58" spans="1:13" x14ac:dyDescent="0.3">
      <c r="A58" s="16"/>
      <c r="B58" s="4" t="s">
        <v>194</v>
      </c>
      <c r="C58" s="3"/>
      <c r="D58" s="4"/>
      <c r="E58" s="42">
        <f t="shared" ca="1" si="0"/>
        <v>80</v>
      </c>
      <c r="F58" s="39">
        <f t="shared" ca="1" si="1"/>
        <v>-50</v>
      </c>
      <c r="G58" s="39">
        <v>0</v>
      </c>
      <c r="H58" s="39">
        <f t="shared" ca="1" si="2"/>
        <v>6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3"/>
        <v>24</v>
      </c>
    </row>
    <row r="59" spans="1:13" x14ac:dyDescent="0.3">
      <c r="A59" s="16"/>
      <c r="B59" s="4" t="s">
        <v>195</v>
      </c>
      <c r="C59" s="3"/>
      <c r="D59" s="4"/>
      <c r="E59" s="42">
        <f t="shared" ca="1" si="0"/>
        <v>10</v>
      </c>
      <c r="F59" s="39">
        <f t="shared" ca="1" si="1"/>
        <v>20</v>
      </c>
      <c r="G59" s="39">
        <v>0</v>
      </c>
      <c r="H59" s="39">
        <f t="shared" ca="1" si="2"/>
        <v>10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3"/>
        <v>20</v>
      </c>
    </row>
    <row r="60" spans="1:13" x14ac:dyDescent="0.3">
      <c r="A60" s="16"/>
      <c r="B60" s="4" t="s">
        <v>196</v>
      </c>
      <c r="C60" s="3"/>
      <c r="D60" s="4"/>
      <c r="E60" s="42">
        <f t="shared" ca="1" si="0"/>
        <v>10</v>
      </c>
      <c r="F60" s="39">
        <f t="shared" ca="1" si="1"/>
        <v>0</v>
      </c>
      <c r="G60" s="39">
        <v>0</v>
      </c>
      <c r="H60" s="39">
        <f t="shared" ca="1" si="2"/>
        <v>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3"/>
        <v>10</v>
      </c>
    </row>
    <row r="61" spans="1:13" x14ac:dyDescent="0.3">
      <c r="A61" s="16"/>
      <c r="B61" s="4" t="s">
        <v>197</v>
      </c>
      <c r="C61" s="3"/>
      <c r="D61" s="4"/>
      <c r="E61" s="42">
        <f t="shared" ca="1" si="0"/>
        <v>10</v>
      </c>
      <c r="F61" s="39">
        <f t="shared" ca="1" si="1"/>
        <v>0</v>
      </c>
      <c r="G61" s="39">
        <v>0</v>
      </c>
      <c r="H61" s="39">
        <f t="shared" ca="1" si="2"/>
        <v>0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3"/>
        <v>10</v>
      </c>
    </row>
    <row r="62" spans="1:13" x14ac:dyDescent="0.3">
      <c r="A62" s="16"/>
      <c r="B62" s="4" t="s">
        <v>198</v>
      </c>
      <c r="C62" s="3"/>
      <c r="D62" s="4"/>
      <c r="E62" s="42">
        <f t="shared" ca="1" si="0"/>
        <v>10</v>
      </c>
      <c r="F62" s="39">
        <f t="shared" ca="1" si="1"/>
        <v>70</v>
      </c>
      <c r="G62" s="39">
        <v>0</v>
      </c>
      <c r="H62" s="39">
        <f t="shared" ca="1" si="2"/>
        <v>0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3"/>
        <v>80</v>
      </c>
    </row>
    <row r="63" spans="1:13" x14ac:dyDescent="0.3">
      <c r="A63" s="16"/>
      <c r="B63" s="4" t="s">
        <v>199</v>
      </c>
      <c r="C63" s="3"/>
      <c r="D63" s="4"/>
      <c r="E63" s="42">
        <f t="shared" ca="1" si="0"/>
        <v>5</v>
      </c>
      <c r="F63" s="39">
        <f t="shared" ca="1" si="1"/>
        <v>5</v>
      </c>
      <c r="G63" s="39">
        <v>0</v>
      </c>
      <c r="H63" s="39">
        <f t="shared" ca="1" si="2"/>
        <v>0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3"/>
        <v>10</v>
      </c>
    </row>
    <row r="64" spans="1:13" x14ac:dyDescent="0.3">
      <c r="A64" s="16"/>
      <c r="B64" s="4" t="s">
        <v>200</v>
      </c>
      <c r="C64" s="3"/>
      <c r="D64" s="4"/>
      <c r="E64" s="42">
        <f t="shared" ca="1" si="0"/>
        <v>5</v>
      </c>
      <c r="F64" s="39">
        <f t="shared" ca="1" si="1"/>
        <v>0</v>
      </c>
      <c r="G64" s="39">
        <v>0</v>
      </c>
      <c r="H64" s="39">
        <f t="shared" ca="1" si="2"/>
        <v>0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3"/>
        <v>5</v>
      </c>
    </row>
    <row r="65" spans="1:13" x14ac:dyDescent="0.3">
      <c r="A65" s="16"/>
      <c r="B65" s="4" t="s">
        <v>201</v>
      </c>
      <c r="C65" s="3"/>
      <c r="D65" s="4"/>
      <c r="E65" s="42">
        <f t="shared" ca="1" si="0"/>
        <v>30</v>
      </c>
      <c r="F65" s="39">
        <f t="shared" ca="1" si="1"/>
        <v>0</v>
      </c>
      <c r="G65" s="39">
        <v>0</v>
      </c>
      <c r="H65" s="39">
        <f t="shared" ca="1" si="2"/>
        <v>0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3"/>
        <v>30</v>
      </c>
    </row>
    <row r="66" spans="1:13" x14ac:dyDescent="0.3">
      <c r="A66" s="16"/>
      <c r="B66" s="4" t="s">
        <v>202</v>
      </c>
      <c r="C66" s="3"/>
      <c r="D66" s="4"/>
      <c r="E66" s="42">
        <f t="shared" ca="1" si="0"/>
        <v>0</v>
      </c>
      <c r="F66" s="39">
        <f t="shared" ca="1" si="1"/>
        <v>4</v>
      </c>
      <c r="G66" s="39">
        <v>0</v>
      </c>
      <c r="H66" s="39">
        <f t="shared" ca="1" si="2"/>
        <v>4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3"/>
        <v>0</v>
      </c>
    </row>
    <row r="67" spans="1:13" x14ac:dyDescent="0.3">
      <c r="A67" s="16"/>
      <c r="B67" s="4" t="s">
        <v>203</v>
      </c>
      <c r="C67" s="3"/>
      <c r="D67" s="4"/>
      <c r="E67" s="42">
        <f t="shared" ca="1" si="0"/>
        <v>0</v>
      </c>
      <c r="F67" s="39">
        <f t="shared" ca="1" si="1"/>
        <v>50</v>
      </c>
      <c r="G67" s="39">
        <v>0</v>
      </c>
      <c r="H67" s="39">
        <f t="shared" ca="1" si="2"/>
        <v>40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3"/>
        <v>10</v>
      </c>
    </row>
    <row r="68" spans="1:13" x14ac:dyDescent="0.3">
      <c r="A68" s="16"/>
      <c r="B68" s="4" t="s">
        <v>204</v>
      </c>
      <c r="C68" s="3"/>
      <c r="D68" s="4"/>
      <c r="E68" s="42">
        <f t="shared" ca="1" si="0"/>
        <v>6</v>
      </c>
      <c r="F68" s="39">
        <f t="shared" ca="1" si="1"/>
        <v>180</v>
      </c>
      <c r="G68" s="39">
        <v>0</v>
      </c>
      <c r="H68" s="39">
        <f t="shared" ca="1" si="2"/>
        <v>186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3"/>
        <v>0</v>
      </c>
    </row>
    <row r="69" spans="1:13" x14ac:dyDescent="0.3">
      <c r="A69" s="16"/>
      <c r="B69" s="4" t="s">
        <v>205</v>
      </c>
      <c r="C69" s="3"/>
      <c r="D69" s="4"/>
      <c r="E69" s="42">
        <f t="shared" ca="1" si="0"/>
        <v>8</v>
      </c>
      <c r="F69" s="39">
        <f t="shared" ca="1" si="1"/>
        <v>52857</v>
      </c>
      <c r="G69" s="39">
        <v>0</v>
      </c>
      <c r="H69" s="39">
        <f t="shared" ca="1" si="2"/>
        <v>52865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3"/>
        <v>0</v>
      </c>
    </row>
    <row r="70" spans="1:13" x14ac:dyDescent="0.3">
      <c r="A70" s="16"/>
      <c r="B70" s="4" t="s">
        <v>206</v>
      </c>
      <c r="C70" s="3"/>
      <c r="D70" s="4"/>
      <c r="E70" s="42">
        <f t="shared" ca="1" si="0"/>
        <v>10</v>
      </c>
      <c r="F70" s="39">
        <f t="shared" ca="1" si="1"/>
        <v>66</v>
      </c>
      <c r="G70" s="39">
        <v>0</v>
      </c>
      <c r="H70" s="39">
        <f t="shared" ca="1" si="2"/>
        <v>76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3"/>
        <v>0</v>
      </c>
    </row>
    <row r="71" spans="1:13" x14ac:dyDescent="0.3">
      <c r="A71" s="16"/>
      <c r="B71" s="4" t="s">
        <v>207</v>
      </c>
      <c r="C71" s="3"/>
      <c r="D71" s="4"/>
      <c r="E71" s="42">
        <f t="shared" ca="1" si="0"/>
        <v>0</v>
      </c>
      <c r="F71" s="39">
        <f t="shared" ca="1" si="1"/>
        <v>1305</v>
      </c>
      <c r="G71" s="39">
        <v>0</v>
      </c>
      <c r="H71" s="39">
        <f t="shared" ca="1" si="2"/>
        <v>1305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3"/>
        <v>0</v>
      </c>
    </row>
    <row r="72" spans="1:13" x14ac:dyDescent="0.3">
      <c r="A72" s="16"/>
      <c r="B72" s="4" t="s">
        <v>208</v>
      </c>
      <c r="C72" s="3"/>
      <c r="D72" s="4"/>
      <c r="E72" s="42">
        <f t="shared" ca="1" si="0"/>
        <v>0</v>
      </c>
      <c r="F72" s="39">
        <f t="shared" ca="1" si="1"/>
        <v>951</v>
      </c>
      <c r="G72" s="39">
        <v>0</v>
      </c>
      <c r="H72" s="39">
        <f t="shared" ca="1" si="2"/>
        <v>855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3"/>
        <v>96</v>
      </c>
    </row>
    <row r="73" spans="1:13" x14ac:dyDescent="0.3">
      <c r="A73" s="16"/>
      <c r="B73" s="4" t="s">
        <v>209</v>
      </c>
      <c r="C73" s="3"/>
      <c r="D73" s="4"/>
      <c r="E73" s="42">
        <f t="shared" ca="1" si="0"/>
        <v>0</v>
      </c>
      <c r="F73" s="39">
        <f t="shared" ca="1" si="1"/>
        <v>450</v>
      </c>
      <c r="G73" s="39">
        <v>0</v>
      </c>
      <c r="H73" s="39">
        <f t="shared" ca="1" si="2"/>
        <v>303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3"/>
        <v>147</v>
      </c>
    </row>
    <row r="74" spans="1:13" x14ac:dyDescent="0.3">
      <c r="A74" s="16"/>
      <c r="B74" s="4" t="s">
        <v>210</v>
      </c>
      <c r="C74" s="3"/>
      <c r="D74" s="4"/>
      <c r="E74" s="42">
        <f t="shared" ca="1" si="0"/>
        <v>17</v>
      </c>
      <c r="F74" s="39">
        <f t="shared" ca="1" si="1"/>
        <v>0</v>
      </c>
      <c r="G74" s="39">
        <v>0</v>
      </c>
      <c r="H74" s="39">
        <f t="shared" ca="1" si="2"/>
        <v>17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3"/>
        <v>0</v>
      </c>
    </row>
    <row r="75" spans="1:13" x14ac:dyDescent="0.3">
      <c r="A75" s="16"/>
      <c r="B75" s="4" t="s">
        <v>211</v>
      </c>
      <c r="C75" s="3"/>
      <c r="D75" s="4"/>
      <c r="E75" s="42">
        <f t="shared" ca="1" si="0"/>
        <v>0</v>
      </c>
      <c r="F75" s="39">
        <f t="shared" ca="1" si="1"/>
        <v>150</v>
      </c>
      <c r="G75" s="39">
        <v>0</v>
      </c>
      <c r="H75" s="39">
        <f t="shared" ca="1" si="2"/>
        <v>150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3"/>
        <v>0</v>
      </c>
    </row>
    <row r="76" spans="1:13" x14ac:dyDescent="0.3">
      <c r="A76" s="16"/>
      <c r="B76" s="4" t="s">
        <v>212</v>
      </c>
      <c r="C76" s="3"/>
      <c r="D76" s="4"/>
      <c r="E76" s="42">
        <f t="shared" ca="1" si="0"/>
        <v>2</v>
      </c>
      <c r="F76" s="39">
        <f t="shared" ca="1" si="1"/>
        <v>2700</v>
      </c>
      <c r="G76" s="39">
        <v>0</v>
      </c>
      <c r="H76" s="39">
        <f t="shared" ca="1" si="2"/>
        <v>2702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3"/>
        <v>0</v>
      </c>
    </row>
    <row r="77" spans="1:13" ht="15" thickBot="1" x14ac:dyDescent="0.35">
      <c r="A77" s="16"/>
      <c r="B77" s="4" t="s">
        <v>213</v>
      </c>
      <c r="C77" s="3"/>
      <c r="D77" s="4"/>
      <c r="E77" s="42">
        <f t="shared" ca="1" si="0"/>
        <v>0</v>
      </c>
      <c r="F77" s="39">
        <f t="shared" ca="1" si="1"/>
        <v>1350</v>
      </c>
      <c r="G77" s="39">
        <v>0</v>
      </c>
      <c r="H77" s="39">
        <f t="shared" ca="1" si="2"/>
        <v>1380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3"/>
        <v>-30</v>
      </c>
    </row>
    <row r="78" spans="1:13" ht="15" thickBot="1" x14ac:dyDescent="0.35">
      <c r="A78" s="16"/>
      <c r="B78" s="19"/>
      <c r="C78" s="18"/>
      <c r="D78" s="19" t="s">
        <v>18</v>
      </c>
      <c r="E78" s="24">
        <f ca="1">SUM(E3:E77)</f>
        <v>20481.599999999999</v>
      </c>
      <c r="F78" s="24">
        <f ca="1">SUM(F3:F77)</f>
        <v>132529.20000000001</v>
      </c>
      <c r="G78" s="24">
        <f>SUM(G3:G77)</f>
        <v>0</v>
      </c>
      <c r="H78" s="24">
        <f ca="1">SUM(H3:H77)</f>
        <v>89172.5</v>
      </c>
      <c r="I78" s="24">
        <f>SUM(I3:I77)</f>
        <v>0</v>
      </c>
      <c r="J78" s="24">
        <f>SUM(J3:J77)</f>
        <v>0</v>
      </c>
      <c r="K78" s="24">
        <f>SUM(K3:K77)</f>
        <v>0</v>
      </c>
      <c r="L78" s="24">
        <f>SUM(L3:L77)</f>
        <v>0</v>
      </c>
      <c r="M78" s="25">
        <f ca="1">SUM(M3:M77)</f>
        <v>63838.3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L83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78" t="s">
        <v>25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ht="14.4" customHeight="1" x14ac:dyDescent="0.3">
      <c r="A3" s="78" t="s">
        <v>214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ht="14.4" customHeight="1" x14ac:dyDescent="0.3">
      <c r="A4" s="78" t="s">
        <v>218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 ht="14.4" customHeight="1" x14ac:dyDescent="0.3">
      <c r="A5" s="78" t="s">
        <v>42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ht="14.4" customHeight="1" x14ac:dyDescent="0.3">
      <c r="A6" s="77" t="s">
        <v>54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</row>
    <row r="7" spans="1:12" ht="14.4" customHeight="1" x14ac:dyDescent="0.3">
      <c r="A7" s="77" t="s">
        <v>215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</row>
    <row r="8" spans="1:12" x14ac:dyDescent="0.3">
      <c r="A8" s="46" t="s">
        <v>12</v>
      </c>
      <c r="B8" s="46" t="s">
        <v>55</v>
      </c>
      <c r="C8" s="46" t="s">
        <v>43</v>
      </c>
      <c r="D8" s="46" t="s">
        <v>3</v>
      </c>
      <c r="E8" s="46" t="s">
        <v>4</v>
      </c>
      <c r="F8" s="46" t="s">
        <v>5</v>
      </c>
      <c r="G8" s="46" t="s">
        <v>6</v>
      </c>
      <c r="H8" s="46" t="s">
        <v>7</v>
      </c>
      <c r="I8" s="46" t="s">
        <v>8</v>
      </c>
      <c r="J8" s="46" t="s">
        <v>9</v>
      </c>
      <c r="K8" s="46" t="s">
        <v>10</v>
      </c>
      <c r="L8" s="46" t="s">
        <v>11</v>
      </c>
    </row>
    <row r="9" spans="1:12" x14ac:dyDescent="0.3">
      <c r="A9" s="47" t="s">
        <v>216</v>
      </c>
      <c r="B9" s="48">
        <v>4178939</v>
      </c>
      <c r="C9" s="47" t="s">
        <v>56</v>
      </c>
      <c r="D9" s="48">
        <v>0</v>
      </c>
      <c r="E9" s="48">
        <v>150</v>
      </c>
      <c r="F9" s="48">
        <v>0</v>
      </c>
      <c r="G9" s="48">
        <v>0</v>
      </c>
      <c r="H9" s="48">
        <v>0</v>
      </c>
      <c r="I9" s="48">
        <v>0</v>
      </c>
      <c r="J9" s="48">
        <v>0</v>
      </c>
      <c r="K9" s="48">
        <v>0</v>
      </c>
      <c r="L9" s="48">
        <v>150</v>
      </c>
    </row>
    <row r="10" spans="1:12" x14ac:dyDescent="0.3">
      <c r="A10" s="47" t="s">
        <v>216</v>
      </c>
      <c r="B10" s="48">
        <v>4178939</v>
      </c>
      <c r="C10" s="47" t="s">
        <v>144</v>
      </c>
      <c r="D10" s="48">
        <v>4</v>
      </c>
      <c r="E10" s="48">
        <v>35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8">
        <v>0</v>
      </c>
      <c r="L10" s="48">
        <v>39</v>
      </c>
    </row>
    <row r="11" spans="1:12" x14ac:dyDescent="0.3">
      <c r="A11" s="47" t="s">
        <v>216</v>
      </c>
      <c r="B11" s="48">
        <v>4178939</v>
      </c>
      <c r="C11" s="47" t="s">
        <v>183</v>
      </c>
      <c r="D11" s="48">
        <v>90</v>
      </c>
      <c r="E11" s="48">
        <v>100</v>
      </c>
      <c r="F11" s="48">
        <v>0</v>
      </c>
      <c r="G11" s="48">
        <v>0</v>
      </c>
      <c r="H11" s="48">
        <v>0</v>
      </c>
      <c r="I11" s="48">
        <v>0</v>
      </c>
      <c r="J11" s="48">
        <v>0</v>
      </c>
      <c r="K11" s="48">
        <v>0</v>
      </c>
      <c r="L11" s="48">
        <v>190</v>
      </c>
    </row>
    <row r="12" spans="1:12" x14ac:dyDescent="0.3">
      <c r="A12" s="47" t="s">
        <v>216</v>
      </c>
      <c r="B12" s="48">
        <v>4178939</v>
      </c>
      <c r="C12" s="47" t="s">
        <v>184</v>
      </c>
      <c r="D12" s="48">
        <v>140</v>
      </c>
      <c r="E12" s="48">
        <v>150</v>
      </c>
      <c r="F12" s="48">
        <v>0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290</v>
      </c>
    </row>
    <row r="13" spans="1:12" x14ac:dyDescent="0.3">
      <c r="A13" s="47" t="s">
        <v>216</v>
      </c>
      <c r="B13" s="48">
        <v>4178939</v>
      </c>
      <c r="C13" s="47" t="s">
        <v>185</v>
      </c>
      <c r="D13" s="48">
        <v>90</v>
      </c>
      <c r="E13" s="48">
        <v>50</v>
      </c>
      <c r="F13" s="48">
        <v>0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140</v>
      </c>
    </row>
    <row r="14" spans="1:12" x14ac:dyDescent="0.3">
      <c r="A14" s="47" t="s">
        <v>216</v>
      </c>
      <c r="B14" s="48">
        <v>4178939</v>
      </c>
      <c r="C14" s="47" t="s">
        <v>145</v>
      </c>
      <c r="D14" s="48">
        <v>160</v>
      </c>
      <c r="E14" s="48">
        <v>250</v>
      </c>
      <c r="F14" s="48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410</v>
      </c>
    </row>
    <row r="15" spans="1:12" x14ac:dyDescent="0.3">
      <c r="A15" s="47" t="s">
        <v>216</v>
      </c>
      <c r="B15" s="48">
        <v>4178939</v>
      </c>
      <c r="C15" s="47" t="s">
        <v>147</v>
      </c>
      <c r="D15" s="48">
        <v>50</v>
      </c>
      <c r="E15" s="48">
        <v>340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390</v>
      </c>
    </row>
    <row r="16" spans="1:12" x14ac:dyDescent="0.3">
      <c r="A16" s="47" t="s">
        <v>216</v>
      </c>
      <c r="B16" s="48">
        <v>4178939</v>
      </c>
      <c r="C16" s="47" t="s">
        <v>146</v>
      </c>
      <c r="D16" s="48">
        <v>0</v>
      </c>
      <c r="E16" s="48">
        <v>50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50</v>
      </c>
    </row>
    <row r="17" spans="1:12" x14ac:dyDescent="0.3">
      <c r="A17" s="47" t="s">
        <v>216</v>
      </c>
      <c r="B17" s="48">
        <v>4178939</v>
      </c>
      <c r="C17" s="47" t="s">
        <v>204</v>
      </c>
      <c r="D17" s="48">
        <v>6</v>
      </c>
      <c r="E17" s="48">
        <v>300</v>
      </c>
      <c r="F17" s="48">
        <v>120</v>
      </c>
      <c r="G17" s="48">
        <v>186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</row>
    <row r="18" spans="1:12" x14ac:dyDescent="0.3">
      <c r="A18" s="47" t="s">
        <v>216</v>
      </c>
      <c r="B18" s="48">
        <v>4178939</v>
      </c>
      <c r="C18" s="47" t="s">
        <v>205</v>
      </c>
      <c r="D18" s="48">
        <v>8</v>
      </c>
      <c r="E18" s="48">
        <v>57045</v>
      </c>
      <c r="F18" s="48">
        <v>4188</v>
      </c>
      <c r="G18" s="48">
        <v>52865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</row>
    <row r="19" spans="1:12" x14ac:dyDescent="0.3">
      <c r="A19" s="47" t="s">
        <v>216</v>
      </c>
      <c r="B19" s="48">
        <v>4178939</v>
      </c>
      <c r="C19" s="47" t="s">
        <v>206</v>
      </c>
      <c r="D19" s="48">
        <v>10</v>
      </c>
      <c r="E19" s="48">
        <v>300</v>
      </c>
      <c r="F19" s="48">
        <v>234</v>
      </c>
      <c r="G19" s="48">
        <v>76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</row>
    <row r="20" spans="1:12" x14ac:dyDescent="0.3">
      <c r="A20" s="47" t="s">
        <v>216</v>
      </c>
      <c r="B20" s="48">
        <v>4178939</v>
      </c>
      <c r="C20" s="47" t="s">
        <v>207</v>
      </c>
      <c r="D20" s="48">
        <v>0</v>
      </c>
      <c r="E20" s="48">
        <v>4770</v>
      </c>
      <c r="F20" s="48">
        <v>3465</v>
      </c>
      <c r="G20" s="48">
        <v>1305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</row>
    <row r="21" spans="1:12" x14ac:dyDescent="0.3">
      <c r="A21" s="47" t="s">
        <v>216</v>
      </c>
      <c r="B21" s="48">
        <v>4178939</v>
      </c>
      <c r="C21" s="47" t="s">
        <v>148</v>
      </c>
      <c r="D21" s="48">
        <v>12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12</v>
      </c>
    </row>
    <row r="22" spans="1:12" x14ac:dyDescent="0.3">
      <c r="A22" s="47" t="s">
        <v>216</v>
      </c>
      <c r="B22" s="48">
        <v>4178939</v>
      </c>
      <c r="C22" s="47" t="s">
        <v>140</v>
      </c>
      <c r="D22" s="48">
        <v>10</v>
      </c>
      <c r="E22" s="48">
        <v>10</v>
      </c>
      <c r="F22" s="48">
        <v>0</v>
      </c>
      <c r="G22" s="48">
        <v>3</v>
      </c>
      <c r="H22" s="48">
        <v>0</v>
      </c>
      <c r="I22" s="48">
        <v>0</v>
      </c>
      <c r="J22" s="48">
        <v>0</v>
      </c>
      <c r="K22" s="48">
        <v>0</v>
      </c>
      <c r="L22" s="48">
        <v>17</v>
      </c>
    </row>
    <row r="23" spans="1:12" x14ac:dyDescent="0.3">
      <c r="A23" s="47" t="s">
        <v>216</v>
      </c>
      <c r="B23" s="48">
        <v>4178939</v>
      </c>
      <c r="C23" s="47" t="s">
        <v>150</v>
      </c>
      <c r="D23" s="48">
        <v>0</v>
      </c>
      <c r="E23" s="48">
        <v>16.2</v>
      </c>
      <c r="F23" s="48">
        <v>0</v>
      </c>
      <c r="G23" s="48">
        <v>13.5</v>
      </c>
      <c r="H23" s="48">
        <v>0</v>
      </c>
      <c r="I23" s="48">
        <v>0</v>
      </c>
      <c r="J23" s="48">
        <v>0</v>
      </c>
      <c r="K23" s="48">
        <v>0</v>
      </c>
      <c r="L23" s="48">
        <v>2.7</v>
      </c>
    </row>
    <row r="24" spans="1:12" x14ac:dyDescent="0.3">
      <c r="A24" s="47" t="s">
        <v>216</v>
      </c>
      <c r="B24" s="48">
        <v>4178939</v>
      </c>
      <c r="C24" s="47" t="s">
        <v>149</v>
      </c>
      <c r="D24" s="48">
        <v>3.6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3.6</v>
      </c>
    </row>
    <row r="25" spans="1:12" x14ac:dyDescent="0.3">
      <c r="A25" s="47" t="s">
        <v>216</v>
      </c>
      <c r="B25" s="48">
        <v>4178939</v>
      </c>
      <c r="C25" s="47" t="s">
        <v>151</v>
      </c>
      <c r="D25" s="48">
        <v>0</v>
      </c>
      <c r="E25" s="48">
        <v>90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90</v>
      </c>
    </row>
    <row r="26" spans="1:12" x14ac:dyDescent="0.3">
      <c r="A26" s="47" t="s">
        <v>216</v>
      </c>
      <c r="B26" s="48">
        <v>4178939</v>
      </c>
      <c r="C26" s="47" t="s">
        <v>153</v>
      </c>
      <c r="D26" s="48">
        <v>0</v>
      </c>
      <c r="E26" s="48">
        <v>30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30</v>
      </c>
    </row>
    <row r="27" spans="1:12" x14ac:dyDescent="0.3">
      <c r="A27" s="47" t="s">
        <v>216</v>
      </c>
      <c r="B27" s="48">
        <v>4178939</v>
      </c>
      <c r="C27" s="47" t="s">
        <v>152</v>
      </c>
      <c r="D27" s="48">
        <v>99</v>
      </c>
      <c r="E27" s="48">
        <v>150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249</v>
      </c>
    </row>
    <row r="28" spans="1:12" x14ac:dyDescent="0.3">
      <c r="A28" s="47" t="s">
        <v>216</v>
      </c>
      <c r="B28" s="48">
        <v>4178939</v>
      </c>
      <c r="C28" s="47" t="s">
        <v>203</v>
      </c>
      <c r="D28" s="48">
        <v>0</v>
      </c>
      <c r="E28" s="48">
        <v>50</v>
      </c>
      <c r="F28" s="48">
        <v>0</v>
      </c>
      <c r="G28" s="48">
        <v>30</v>
      </c>
      <c r="H28" s="48">
        <v>0</v>
      </c>
      <c r="I28" s="48">
        <v>0</v>
      </c>
      <c r="J28" s="48">
        <v>0</v>
      </c>
      <c r="K28" s="48">
        <v>0</v>
      </c>
      <c r="L28" s="48">
        <v>20</v>
      </c>
    </row>
    <row r="29" spans="1:12" x14ac:dyDescent="0.3">
      <c r="A29" s="47" t="s">
        <v>216</v>
      </c>
      <c r="B29" s="48">
        <v>4178939</v>
      </c>
      <c r="C29" s="47" t="s">
        <v>154</v>
      </c>
      <c r="D29" s="48">
        <v>0</v>
      </c>
      <c r="E29" s="48">
        <v>20</v>
      </c>
      <c r="F29" s="48">
        <v>0</v>
      </c>
      <c r="G29" s="48">
        <v>20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</row>
    <row r="30" spans="1:12" x14ac:dyDescent="0.3">
      <c r="A30" s="47" t="s">
        <v>216</v>
      </c>
      <c r="B30" s="48">
        <v>4178939</v>
      </c>
      <c r="C30" s="47" t="s">
        <v>187</v>
      </c>
      <c r="D30" s="48">
        <v>0</v>
      </c>
      <c r="E30" s="48">
        <v>30</v>
      </c>
      <c r="F30" s="48">
        <v>0</v>
      </c>
      <c r="G30" s="48">
        <v>5</v>
      </c>
      <c r="H30" s="48">
        <v>0</v>
      </c>
      <c r="I30" s="48">
        <v>0</v>
      </c>
      <c r="J30" s="48">
        <v>0</v>
      </c>
      <c r="K30" s="48">
        <v>0</v>
      </c>
      <c r="L30" s="48">
        <v>25</v>
      </c>
    </row>
    <row r="31" spans="1:12" x14ac:dyDescent="0.3">
      <c r="A31" s="47" t="s">
        <v>216</v>
      </c>
      <c r="B31" s="48">
        <v>4178939</v>
      </c>
      <c r="C31" s="47" t="s">
        <v>155</v>
      </c>
      <c r="D31" s="48">
        <v>2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2</v>
      </c>
    </row>
    <row r="32" spans="1:12" x14ac:dyDescent="0.3">
      <c r="A32" s="47" t="s">
        <v>216</v>
      </c>
      <c r="B32" s="48">
        <v>4178939</v>
      </c>
      <c r="C32" s="47" t="s">
        <v>157</v>
      </c>
      <c r="D32" s="48">
        <v>20</v>
      </c>
      <c r="E32" s="48">
        <v>0</v>
      </c>
      <c r="F32" s="48">
        <v>0</v>
      </c>
      <c r="G32" s="48">
        <v>0</v>
      </c>
      <c r="H32" s="48">
        <v>0</v>
      </c>
      <c r="I32" s="48">
        <v>0</v>
      </c>
      <c r="J32" s="48">
        <v>0</v>
      </c>
      <c r="K32" s="48">
        <v>0</v>
      </c>
      <c r="L32" s="48">
        <v>20</v>
      </c>
    </row>
    <row r="33" spans="1:12" x14ac:dyDescent="0.3">
      <c r="A33" s="47" t="s">
        <v>216</v>
      </c>
      <c r="B33" s="48">
        <v>4178939</v>
      </c>
      <c r="C33" s="47" t="s">
        <v>156</v>
      </c>
      <c r="D33" s="48">
        <v>20</v>
      </c>
      <c r="E33" s="48">
        <v>70</v>
      </c>
      <c r="F33" s="48">
        <v>0</v>
      </c>
      <c r="G33" s="48">
        <v>45</v>
      </c>
      <c r="H33" s="48">
        <v>0</v>
      </c>
      <c r="I33" s="48">
        <v>0</v>
      </c>
      <c r="J33" s="48">
        <v>0</v>
      </c>
      <c r="K33" s="48">
        <v>0</v>
      </c>
      <c r="L33" s="48">
        <v>45</v>
      </c>
    </row>
    <row r="34" spans="1:12" x14ac:dyDescent="0.3">
      <c r="A34" s="47" t="s">
        <v>216</v>
      </c>
      <c r="B34" s="48">
        <v>4178939</v>
      </c>
      <c r="C34" s="47" t="s">
        <v>188</v>
      </c>
      <c r="D34" s="48">
        <v>50</v>
      </c>
      <c r="E34" s="48">
        <v>60</v>
      </c>
      <c r="F34" s="48">
        <v>0</v>
      </c>
      <c r="G34" s="48">
        <v>50</v>
      </c>
      <c r="H34" s="48">
        <v>0</v>
      </c>
      <c r="I34" s="48">
        <v>0</v>
      </c>
      <c r="J34" s="48">
        <v>0</v>
      </c>
      <c r="K34" s="48">
        <v>0</v>
      </c>
      <c r="L34" s="48">
        <v>60</v>
      </c>
    </row>
    <row r="35" spans="1:12" x14ac:dyDescent="0.3">
      <c r="A35" s="47" t="s">
        <v>216</v>
      </c>
      <c r="B35" s="48">
        <v>4178939</v>
      </c>
      <c r="C35" s="47" t="s">
        <v>189</v>
      </c>
      <c r="D35" s="48">
        <v>0</v>
      </c>
      <c r="E35" s="48">
        <v>30</v>
      </c>
      <c r="F35" s="48">
        <v>0</v>
      </c>
      <c r="G35" s="48">
        <v>10</v>
      </c>
      <c r="H35" s="48">
        <v>0</v>
      </c>
      <c r="I35" s="48">
        <v>0</v>
      </c>
      <c r="J35" s="48">
        <v>0</v>
      </c>
      <c r="K35" s="48">
        <v>0</v>
      </c>
      <c r="L35" s="48">
        <v>20</v>
      </c>
    </row>
    <row r="36" spans="1:12" x14ac:dyDescent="0.3">
      <c r="A36" s="47" t="s">
        <v>216</v>
      </c>
      <c r="B36" s="48">
        <v>4178939</v>
      </c>
      <c r="C36" s="47" t="s">
        <v>141</v>
      </c>
      <c r="D36" s="48">
        <v>390</v>
      </c>
      <c r="E36" s="48">
        <v>2304</v>
      </c>
      <c r="F36" s="48">
        <v>0</v>
      </c>
      <c r="G36" s="48">
        <v>1720</v>
      </c>
      <c r="H36" s="48">
        <v>0</v>
      </c>
      <c r="I36" s="48">
        <v>0</v>
      </c>
      <c r="J36" s="48">
        <v>0</v>
      </c>
      <c r="K36" s="48">
        <v>0</v>
      </c>
      <c r="L36" s="48">
        <v>974</v>
      </c>
    </row>
    <row r="37" spans="1:12" x14ac:dyDescent="0.3">
      <c r="A37" s="47" t="s">
        <v>216</v>
      </c>
      <c r="B37" s="48">
        <v>4178939</v>
      </c>
      <c r="C37" s="47" t="s">
        <v>158</v>
      </c>
      <c r="D37" s="48">
        <v>10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0</v>
      </c>
      <c r="L37" s="48">
        <v>10</v>
      </c>
    </row>
    <row r="38" spans="1:12" x14ac:dyDescent="0.3">
      <c r="A38" s="47" t="s">
        <v>216</v>
      </c>
      <c r="B38" s="48">
        <v>4178939</v>
      </c>
      <c r="C38" s="47" t="s">
        <v>160</v>
      </c>
      <c r="D38" s="48">
        <v>5</v>
      </c>
      <c r="E38" s="48">
        <v>5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48">
        <v>0</v>
      </c>
      <c r="L38" s="48">
        <v>10</v>
      </c>
    </row>
    <row r="39" spans="1:12" x14ac:dyDescent="0.3">
      <c r="A39" s="47" t="s">
        <v>216</v>
      </c>
      <c r="B39" s="48">
        <v>4178939</v>
      </c>
      <c r="C39" s="47" t="s">
        <v>159</v>
      </c>
      <c r="D39" s="48">
        <v>10</v>
      </c>
      <c r="E39" s="48">
        <v>0</v>
      </c>
      <c r="F39" s="48">
        <v>0</v>
      </c>
      <c r="G39" s="48">
        <v>0</v>
      </c>
      <c r="H39" s="48">
        <v>0</v>
      </c>
      <c r="I39" s="48">
        <v>0</v>
      </c>
      <c r="J39" s="48">
        <v>0</v>
      </c>
      <c r="K39" s="48">
        <v>0</v>
      </c>
      <c r="L39" s="48">
        <v>10</v>
      </c>
    </row>
    <row r="40" spans="1:12" x14ac:dyDescent="0.3">
      <c r="A40" s="47" t="s">
        <v>216</v>
      </c>
      <c r="B40" s="48">
        <v>4178939</v>
      </c>
      <c r="C40" s="47" t="s">
        <v>142</v>
      </c>
      <c r="D40" s="48">
        <v>10</v>
      </c>
      <c r="E40" s="48">
        <v>5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8">
        <v>15</v>
      </c>
    </row>
    <row r="41" spans="1:12" x14ac:dyDescent="0.3">
      <c r="A41" s="47" t="s">
        <v>216</v>
      </c>
      <c r="B41" s="48">
        <v>4178939</v>
      </c>
      <c r="C41" s="47" t="s">
        <v>190</v>
      </c>
      <c r="D41" s="48">
        <v>2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2</v>
      </c>
    </row>
    <row r="42" spans="1:12" x14ac:dyDescent="0.3">
      <c r="A42" s="47" t="s">
        <v>216</v>
      </c>
      <c r="B42" s="48">
        <v>4178939</v>
      </c>
      <c r="C42" s="47" t="s">
        <v>191</v>
      </c>
      <c r="D42" s="48">
        <v>0</v>
      </c>
      <c r="E42" s="48">
        <v>4</v>
      </c>
      <c r="F42" s="48">
        <v>0</v>
      </c>
      <c r="G42" s="48">
        <v>4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</row>
    <row r="43" spans="1:12" x14ac:dyDescent="0.3">
      <c r="A43" s="47" t="s">
        <v>216</v>
      </c>
      <c r="B43" s="48">
        <v>4178939</v>
      </c>
      <c r="C43" s="47" t="s">
        <v>161</v>
      </c>
      <c r="D43" s="48">
        <v>0</v>
      </c>
      <c r="E43" s="48">
        <v>30</v>
      </c>
      <c r="F43" s="48">
        <v>0</v>
      </c>
      <c r="G43" s="48">
        <v>0</v>
      </c>
      <c r="H43" s="48">
        <v>0</v>
      </c>
      <c r="I43" s="48">
        <v>0</v>
      </c>
      <c r="J43" s="48">
        <v>0</v>
      </c>
      <c r="K43" s="48">
        <v>0</v>
      </c>
      <c r="L43" s="48">
        <v>30</v>
      </c>
    </row>
    <row r="44" spans="1:12" x14ac:dyDescent="0.3">
      <c r="A44" s="47" t="s">
        <v>216</v>
      </c>
      <c r="B44" s="48">
        <v>4178939</v>
      </c>
      <c r="C44" s="47" t="s">
        <v>162</v>
      </c>
      <c r="D44" s="48">
        <v>0</v>
      </c>
      <c r="E44" s="48">
        <v>10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10</v>
      </c>
    </row>
    <row r="45" spans="1:12" x14ac:dyDescent="0.3">
      <c r="A45" s="47" t="s">
        <v>216</v>
      </c>
      <c r="B45" s="48">
        <v>4178939</v>
      </c>
      <c r="C45" s="47" t="s">
        <v>165</v>
      </c>
      <c r="D45" s="48">
        <v>70</v>
      </c>
      <c r="E45" s="48">
        <v>1760</v>
      </c>
      <c r="F45" s="48">
        <v>0</v>
      </c>
      <c r="G45" s="48">
        <v>1820</v>
      </c>
      <c r="H45" s="48">
        <v>0</v>
      </c>
      <c r="I45" s="48">
        <v>0</v>
      </c>
      <c r="J45" s="48">
        <v>0</v>
      </c>
      <c r="K45" s="48">
        <v>0</v>
      </c>
      <c r="L45" s="48">
        <v>10</v>
      </c>
    </row>
    <row r="46" spans="1:12" x14ac:dyDescent="0.3">
      <c r="A46" s="47" t="s">
        <v>216</v>
      </c>
      <c r="B46" s="48">
        <v>4178939</v>
      </c>
      <c r="C46" s="47" t="s">
        <v>164</v>
      </c>
      <c r="D46" s="48">
        <v>60</v>
      </c>
      <c r="E46" s="48">
        <v>396</v>
      </c>
      <c r="F46" s="48">
        <v>0</v>
      </c>
      <c r="G46" s="48">
        <v>440</v>
      </c>
      <c r="H46" s="48">
        <v>0</v>
      </c>
      <c r="I46" s="48">
        <v>0</v>
      </c>
      <c r="J46" s="48">
        <v>0</v>
      </c>
      <c r="K46" s="48">
        <v>0</v>
      </c>
      <c r="L46" s="48">
        <v>16</v>
      </c>
    </row>
    <row r="47" spans="1:12" x14ac:dyDescent="0.3">
      <c r="A47" s="47" t="s">
        <v>216</v>
      </c>
      <c r="B47" s="48">
        <v>4178939</v>
      </c>
      <c r="C47" s="47" t="s">
        <v>163</v>
      </c>
      <c r="D47" s="48">
        <v>14</v>
      </c>
      <c r="E47" s="48">
        <v>5864</v>
      </c>
      <c r="F47" s="48">
        <v>0</v>
      </c>
      <c r="G47" s="48">
        <v>4824</v>
      </c>
      <c r="H47" s="48">
        <v>0</v>
      </c>
      <c r="I47" s="48">
        <v>0</v>
      </c>
      <c r="J47" s="48">
        <v>0</v>
      </c>
      <c r="K47" s="48">
        <v>0</v>
      </c>
      <c r="L47" s="48">
        <v>1054</v>
      </c>
    </row>
    <row r="48" spans="1:12" x14ac:dyDescent="0.3">
      <c r="A48" s="47" t="s">
        <v>216</v>
      </c>
      <c r="B48" s="48">
        <v>4178939</v>
      </c>
      <c r="C48" s="47" t="s">
        <v>193</v>
      </c>
      <c r="D48" s="48">
        <v>5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5</v>
      </c>
    </row>
    <row r="49" spans="1:12" x14ac:dyDescent="0.3">
      <c r="A49" s="47" t="s">
        <v>216</v>
      </c>
      <c r="B49" s="48">
        <v>4178939</v>
      </c>
      <c r="C49" s="47" t="s">
        <v>194</v>
      </c>
      <c r="D49" s="48">
        <v>80</v>
      </c>
      <c r="E49" s="48">
        <v>0</v>
      </c>
      <c r="F49" s="48">
        <v>50</v>
      </c>
      <c r="G49" s="48">
        <v>6</v>
      </c>
      <c r="H49" s="48">
        <v>0</v>
      </c>
      <c r="I49" s="48">
        <v>0</v>
      </c>
      <c r="J49" s="48">
        <v>0</v>
      </c>
      <c r="K49" s="48">
        <v>0</v>
      </c>
      <c r="L49" s="48">
        <v>24</v>
      </c>
    </row>
    <row r="50" spans="1:12" x14ac:dyDescent="0.3">
      <c r="A50" s="47" t="s">
        <v>216</v>
      </c>
      <c r="B50" s="48">
        <v>4178939</v>
      </c>
      <c r="C50" s="47" t="s">
        <v>166</v>
      </c>
      <c r="D50" s="48">
        <v>0</v>
      </c>
      <c r="E50" s="48">
        <v>600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8">
        <v>600</v>
      </c>
    </row>
    <row r="51" spans="1:12" x14ac:dyDescent="0.3">
      <c r="A51" s="47" t="s">
        <v>216</v>
      </c>
      <c r="B51" s="48">
        <v>4178939</v>
      </c>
      <c r="C51" s="47" t="s">
        <v>208</v>
      </c>
      <c r="D51" s="48">
        <v>0</v>
      </c>
      <c r="E51" s="48">
        <v>990</v>
      </c>
      <c r="F51" s="48">
        <v>39</v>
      </c>
      <c r="G51" s="48">
        <v>855</v>
      </c>
      <c r="H51" s="48">
        <v>0</v>
      </c>
      <c r="I51" s="48">
        <v>0</v>
      </c>
      <c r="J51" s="48">
        <v>0</v>
      </c>
      <c r="K51" s="48">
        <v>0</v>
      </c>
      <c r="L51" s="48">
        <v>96</v>
      </c>
    </row>
    <row r="52" spans="1:12" x14ac:dyDescent="0.3">
      <c r="A52" s="47" t="s">
        <v>216</v>
      </c>
      <c r="B52" s="48">
        <v>4178939</v>
      </c>
      <c r="C52" s="47" t="s">
        <v>209</v>
      </c>
      <c r="D52" s="48">
        <v>0</v>
      </c>
      <c r="E52" s="48">
        <v>600</v>
      </c>
      <c r="F52" s="48">
        <v>150</v>
      </c>
      <c r="G52" s="48">
        <v>303</v>
      </c>
      <c r="H52" s="48">
        <v>0</v>
      </c>
      <c r="I52" s="48">
        <v>0</v>
      </c>
      <c r="J52" s="48">
        <v>0</v>
      </c>
      <c r="K52" s="48">
        <v>0</v>
      </c>
      <c r="L52" s="48">
        <v>147</v>
      </c>
    </row>
    <row r="53" spans="1:12" x14ac:dyDescent="0.3">
      <c r="A53" s="47" t="s">
        <v>216</v>
      </c>
      <c r="B53" s="48">
        <v>4178939</v>
      </c>
      <c r="C53" s="47" t="s">
        <v>167</v>
      </c>
      <c r="D53" s="48">
        <v>0</v>
      </c>
      <c r="E53" s="48">
        <v>210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210</v>
      </c>
    </row>
    <row r="54" spans="1:12" x14ac:dyDescent="0.3">
      <c r="A54" s="47" t="s">
        <v>216</v>
      </c>
      <c r="B54" s="48">
        <v>4178939</v>
      </c>
      <c r="C54" s="47" t="s">
        <v>169</v>
      </c>
      <c r="D54" s="48">
        <v>30</v>
      </c>
      <c r="E54" s="48">
        <v>110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140</v>
      </c>
    </row>
    <row r="55" spans="1:12" x14ac:dyDescent="0.3">
      <c r="A55" s="47" t="s">
        <v>216</v>
      </c>
      <c r="B55" s="48">
        <v>4178939</v>
      </c>
      <c r="C55" s="47" t="s">
        <v>168</v>
      </c>
      <c r="D55" s="48">
        <v>20</v>
      </c>
      <c r="E55" s="48">
        <v>50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70</v>
      </c>
    </row>
    <row r="56" spans="1:12" x14ac:dyDescent="0.3">
      <c r="A56" s="47" t="s">
        <v>216</v>
      </c>
      <c r="B56" s="48">
        <v>4178939</v>
      </c>
      <c r="C56" s="47" t="s">
        <v>212</v>
      </c>
      <c r="D56" s="48">
        <v>2</v>
      </c>
      <c r="E56" s="48">
        <v>2910</v>
      </c>
      <c r="F56" s="48">
        <v>210</v>
      </c>
      <c r="G56" s="48">
        <v>2702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</row>
    <row r="57" spans="1:12" x14ac:dyDescent="0.3">
      <c r="A57" s="47" t="s">
        <v>216</v>
      </c>
      <c r="B57" s="48">
        <v>4178939</v>
      </c>
      <c r="C57" s="47" t="s">
        <v>213</v>
      </c>
      <c r="D57" s="48">
        <v>0</v>
      </c>
      <c r="E57" s="48">
        <v>1380</v>
      </c>
      <c r="F57" s="48">
        <v>30</v>
      </c>
      <c r="G57" s="48">
        <v>1380</v>
      </c>
      <c r="H57" s="48">
        <v>0</v>
      </c>
      <c r="I57" s="48">
        <v>0</v>
      </c>
      <c r="J57" s="48">
        <v>0</v>
      </c>
      <c r="K57" s="48">
        <v>0</v>
      </c>
      <c r="L57" s="48">
        <v>-30</v>
      </c>
    </row>
    <row r="58" spans="1:12" x14ac:dyDescent="0.3">
      <c r="A58" s="47" t="s">
        <v>216</v>
      </c>
      <c r="B58" s="48">
        <v>4178939</v>
      </c>
      <c r="C58" s="47" t="s">
        <v>211</v>
      </c>
      <c r="D58" s="48">
        <v>0</v>
      </c>
      <c r="E58" s="48">
        <v>660</v>
      </c>
      <c r="F58" s="48">
        <v>510</v>
      </c>
      <c r="G58" s="48">
        <v>150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</row>
    <row r="59" spans="1:12" x14ac:dyDescent="0.3">
      <c r="A59" s="47" t="s">
        <v>216</v>
      </c>
      <c r="B59" s="48">
        <v>4178939</v>
      </c>
      <c r="C59" s="47" t="s">
        <v>195</v>
      </c>
      <c r="D59" s="48">
        <v>10</v>
      </c>
      <c r="E59" s="48">
        <v>20</v>
      </c>
      <c r="F59" s="48">
        <v>0</v>
      </c>
      <c r="G59" s="48">
        <v>10</v>
      </c>
      <c r="H59" s="48">
        <v>0</v>
      </c>
      <c r="I59" s="48">
        <v>0</v>
      </c>
      <c r="J59" s="48">
        <v>0</v>
      </c>
      <c r="K59" s="48">
        <v>0</v>
      </c>
      <c r="L59" s="48">
        <v>20</v>
      </c>
    </row>
    <row r="60" spans="1:12" x14ac:dyDescent="0.3">
      <c r="A60" s="47" t="s">
        <v>216</v>
      </c>
      <c r="B60" s="48">
        <v>4178939</v>
      </c>
      <c r="C60" s="47" t="s">
        <v>197</v>
      </c>
      <c r="D60" s="48">
        <v>10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48">
        <v>0</v>
      </c>
      <c r="L60" s="48">
        <v>10</v>
      </c>
    </row>
    <row r="61" spans="1:12" x14ac:dyDescent="0.3">
      <c r="A61" s="47" t="s">
        <v>216</v>
      </c>
      <c r="B61" s="48">
        <v>4178939</v>
      </c>
      <c r="C61" s="47" t="s">
        <v>198</v>
      </c>
      <c r="D61" s="48">
        <v>10</v>
      </c>
      <c r="E61" s="48">
        <v>70</v>
      </c>
      <c r="F61" s="48">
        <v>0</v>
      </c>
      <c r="G61" s="48">
        <v>0</v>
      </c>
      <c r="H61" s="48">
        <v>0</v>
      </c>
      <c r="I61" s="48">
        <v>0</v>
      </c>
      <c r="J61" s="48">
        <v>0</v>
      </c>
      <c r="K61" s="48">
        <v>0</v>
      </c>
      <c r="L61" s="48">
        <v>80</v>
      </c>
    </row>
    <row r="62" spans="1:12" x14ac:dyDescent="0.3">
      <c r="A62" s="47" t="s">
        <v>216</v>
      </c>
      <c r="B62" s="48">
        <v>4178939</v>
      </c>
      <c r="C62" s="47" t="s">
        <v>170</v>
      </c>
      <c r="D62" s="48">
        <v>5</v>
      </c>
      <c r="E62" s="48">
        <v>5</v>
      </c>
      <c r="F62" s="48">
        <v>0</v>
      </c>
      <c r="G62" s="48">
        <v>0</v>
      </c>
      <c r="H62" s="48">
        <v>0</v>
      </c>
      <c r="I62" s="48">
        <v>0</v>
      </c>
      <c r="J62" s="48">
        <v>0</v>
      </c>
      <c r="K62" s="48">
        <v>0</v>
      </c>
      <c r="L62" s="48">
        <v>10</v>
      </c>
    </row>
    <row r="63" spans="1:12" x14ac:dyDescent="0.3">
      <c r="A63" s="47" t="s">
        <v>216</v>
      </c>
      <c r="B63" s="48">
        <v>4178939</v>
      </c>
      <c r="C63" s="47" t="s">
        <v>196</v>
      </c>
      <c r="D63" s="48">
        <v>10</v>
      </c>
      <c r="E63" s="48">
        <v>0</v>
      </c>
      <c r="F63" s="48">
        <v>0</v>
      </c>
      <c r="G63" s="48">
        <v>0</v>
      </c>
      <c r="H63" s="48">
        <v>0</v>
      </c>
      <c r="I63" s="48">
        <v>0</v>
      </c>
      <c r="J63" s="48">
        <v>0</v>
      </c>
      <c r="K63" s="48">
        <v>0</v>
      </c>
      <c r="L63" s="48">
        <v>10</v>
      </c>
    </row>
    <row r="64" spans="1:12" x14ac:dyDescent="0.3">
      <c r="A64" s="47" t="s">
        <v>216</v>
      </c>
      <c r="B64" s="48">
        <v>4178939</v>
      </c>
      <c r="C64" s="47" t="s">
        <v>199</v>
      </c>
      <c r="D64" s="48">
        <v>5</v>
      </c>
      <c r="E64" s="48">
        <v>5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8">
        <v>0</v>
      </c>
      <c r="L64" s="48">
        <v>10</v>
      </c>
    </row>
    <row r="65" spans="1:12" x14ac:dyDescent="0.3">
      <c r="A65" s="47" t="s">
        <v>216</v>
      </c>
      <c r="B65" s="48">
        <v>4178939</v>
      </c>
      <c r="C65" s="47" t="s">
        <v>182</v>
      </c>
      <c r="D65" s="48">
        <v>10</v>
      </c>
      <c r="E65" s="48">
        <v>0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48">
        <v>0</v>
      </c>
      <c r="L65" s="48">
        <v>10</v>
      </c>
    </row>
    <row r="66" spans="1:12" x14ac:dyDescent="0.3">
      <c r="A66" s="47" t="s">
        <v>216</v>
      </c>
      <c r="B66" s="48">
        <v>4178939</v>
      </c>
      <c r="C66" s="47" t="s">
        <v>200</v>
      </c>
      <c r="D66" s="48">
        <v>5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8">
        <v>5</v>
      </c>
    </row>
    <row r="67" spans="1:12" x14ac:dyDescent="0.3">
      <c r="A67" s="47" t="s">
        <v>216</v>
      </c>
      <c r="B67" s="48">
        <v>4178939</v>
      </c>
      <c r="C67" s="47" t="s">
        <v>173</v>
      </c>
      <c r="D67" s="48">
        <v>0</v>
      </c>
      <c r="E67" s="48">
        <v>10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10</v>
      </c>
    </row>
    <row r="68" spans="1:12" x14ac:dyDescent="0.3">
      <c r="A68" s="47" t="s">
        <v>216</v>
      </c>
      <c r="B68" s="48">
        <v>4178939</v>
      </c>
      <c r="C68" s="47" t="s">
        <v>172</v>
      </c>
      <c r="D68" s="48">
        <v>0</v>
      </c>
      <c r="E68" s="48">
        <v>10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48">
        <v>0</v>
      </c>
      <c r="L68" s="48">
        <v>10</v>
      </c>
    </row>
    <row r="69" spans="1:12" x14ac:dyDescent="0.3">
      <c r="A69" s="47" t="s">
        <v>216</v>
      </c>
      <c r="B69" s="48">
        <v>4178939</v>
      </c>
      <c r="C69" s="47" t="s">
        <v>174</v>
      </c>
      <c r="D69" s="48">
        <v>13583</v>
      </c>
      <c r="E69" s="48">
        <v>22020</v>
      </c>
      <c r="F69" s="48">
        <v>0</v>
      </c>
      <c r="G69" s="48">
        <v>19100</v>
      </c>
      <c r="H69" s="48">
        <v>0</v>
      </c>
      <c r="I69" s="48">
        <v>0</v>
      </c>
      <c r="J69" s="48">
        <v>0</v>
      </c>
      <c r="K69" s="48">
        <v>0</v>
      </c>
      <c r="L69" s="48">
        <v>16503</v>
      </c>
    </row>
    <row r="70" spans="1:12" x14ac:dyDescent="0.3">
      <c r="A70" s="47" t="s">
        <v>216</v>
      </c>
      <c r="B70" s="48">
        <v>4178939</v>
      </c>
      <c r="C70" s="47" t="s">
        <v>143</v>
      </c>
      <c r="D70" s="48">
        <v>4980</v>
      </c>
      <c r="E70" s="48">
        <v>6240</v>
      </c>
      <c r="F70" s="48">
        <v>0</v>
      </c>
      <c r="G70" s="48">
        <v>750</v>
      </c>
      <c r="H70" s="48">
        <v>0</v>
      </c>
      <c r="I70" s="48">
        <v>0</v>
      </c>
      <c r="J70" s="48">
        <v>0</v>
      </c>
      <c r="K70" s="48">
        <v>0</v>
      </c>
      <c r="L70" s="48">
        <v>10470</v>
      </c>
    </row>
    <row r="71" spans="1:12" x14ac:dyDescent="0.3">
      <c r="A71" s="47" t="s">
        <v>216</v>
      </c>
      <c r="B71" s="48">
        <v>4178939</v>
      </c>
      <c r="C71" s="47" t="s">
        <v>175</v>
      </c>
      <c r="D71" s="48">
        <v>10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10</v>
      </c>
    </row>
    <row r="72" spans="1:12" x14ac:dyDescent="0.3">
      <c r="A72" s="47" t="s">
        <v>216</v>
      </c>
      <c r="B72" s="48">
        <v>4178939</v>
      </c>
      <c r="C72" s="47" t="s">
        <v>177</v>
      </c>
      <c r="D72" s="48">
        <v>15</v>
      </c>
      <c r="E72" s="48">
        <v>732</v>
      </c>
      <c r="F72" s="48">
        <v>0</v>
      </c>
      <c r="G72" s="48">
        <v>465</v>
      </c>
      <c r="H72" s="48">
        <v>0</v>
      </c>
      <c r="I72" s="48">
        <v>0</v>
      </c>
      <c r="J72" s="48">
        <v>0</v>
      </c>
      <c r="K72" s="48">
        <v>0</v>
      </c>
      <c r="L72" s="48">
        <v>282</v>
      </c>
    </row>
    <row r="73" spans="1:12" x14ac:dyDescent="0.3">
      <c r="A73" s="47" t="s">
        <v>216</v>
      </c>
      <c r="B73" s="48">
        <v>4178939</v>
      </c>
      <c r="C73" s="47" t="s">
        <v>178</v>
      </c>
      <c r="D73" s="48">
        <v>15</v>
      </c>
      <c r="E73" s="48">
        <v>0</v>
      </c>
      <c r="F73" s="48">
        <v>0</v>
      </c>
      <c r="G73" s="48">
        <v>0</v>
      </c>
      <c r="H73" s="48">
        <v>0</v>
      </c>
      <c r="I73" s="48">
        <v>0</v>
      </c>
      <c r="J73" s="48">
        <v>0</v>
      </c>
      <c r="K73" s="48">
        <v>0</v>
      </c>
      <c r="L73" s="48">
        <v>15</v>
      </c>
    </row>
    <row r="74" spans="1:12" x14ac:dyDescent="0.3">
      <c r="A74" s="47" t="s">
        <v>216</v>
      </c>
      <c r="B74" s="48">
        <v>4178939</v>
      </c>
      <c r="C74" s="47" t="s">
        <v>179</v>
      </c>
      <c r="D74" s="48">
        <v>5</v>
      </c>
      <c r="E74" s="48">
        <v>15</v>
      </c>
      <c r="F74" s="48">
        <v>0</v>
      </c>
      <c r="G74" s="48">
        <v>4</v>
      </c>
      <c r="H74" s="48">
        <v>0</v>
      </c>
      <c r="I74" s="48">
        <v>0</v>
      </c>
      <c r="J74" s="48">
        <v>0</v>
      </c>
      <c r="K74" s="48">
        <v>0</v>
      </c>
      <c r="L74" s="48">
        <v>16</v>
      </c>
    </row>
    <row r="75" spans="1:12" x14ac:dyDescent="0.3">
      <c r="A75" s="47" t="s">
        <v>216</v>
      </c>
      <c r="B75" s="48">
        <v>4178939</v>
      </c>
      <c r="C75" s="47" t="s">
        <v>201</v>
      </c>
      <c r="D75" s="48">
        <v>30</v>
      </c>
      <c r="E75" s="48">
        <v>0</v>
      </c>
      <c r="F75" s="48">
        <v>0</v>
      </c>
      <c r="G75" s="48">
        <v>0</v>
      </c>
      <c r="H75" s="48">
        <v>0</v>
      </c>
      <c r="I75" s="48">
        <v>0</v>
      </c>
      <c r="J75" s="48">
        <v>0</v>
      </c>
      <c r="K75" s="48">
        <v>0</v>
      </c>
      <c r="L75" s="48">
        <v>30</v>
      </c>
    </row>
    <row r="76" spans="1:12" x14ac:dyDescent="0.3">
      <c r="A76" s="47" t="s">
        <v>216</v>
      </c>
      <c r="B76" s="48">
        <v>4178939</v>
      </c>
      <c r="C76" s="47" t="s">
        <v>181</v>
      </c>
      <c r="D76" s="48">
        <v>40</v>
      </c>
      <c r="E76" s="48">
        <v>0</v>
      </c>
      <c r="F76" s="48">
        <v>0</v>
      </c>
      <c r="G76" s="48">
        <v>0</v>
      </c>
      <c r="H76" s="48">
        <v>0</v>
      </c>
      <c r="I76" s="48">
        <v>0</v>
      </c>
      <c r="J76" s="48">
        <v>0</v>
      </c>
      <c r="K76" s="48">
        <v>0</v>
      </c>
      <c r="L76" s="48">
        <v>40</v>
      </c>
    </row>
    <row r="77" spans="1:12" x14ac:dyDescent="0.3">
      <c r="A77" s="47" t="s">
        <v>216</v>
      </c>
      <c r="B77" s="48">
        <v>4178939</v>
      </c>
      <c r="C77" s="47" t="s">
        <v>180</v>
      </c>
      <c r="D77" s="48">
        <v>15</v>
      </c>
      <c r="E77" s="48">
        <v>0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  <c r="L77" s="48">
        <v>15</v>
      </c>
    </row>
    <row r="78" spans="1:12" x14ac:dyDescent="0.3">
      <c r="A78" s="47" t="s">
        <v>216</v>
      </c>
      <c r="B78" s="48">
        <v>4178939</v>
      </c>
      <c r="C78" s="47" t="s">
        <v>186</v>
      </c>
      <c r="D78" s="48">
        <v>0</v>
      </c>
      <c r="E78" s="48">
        <v>10</v>
      </c>
      <c r="F78" s="48">
        <v>0</v>
      </c>
      <c r="G78" s="48">
        <v>0</v>
      </c>
      <c r="H78" s="48">
        <v>0</v>
      </c>
      <c r="I78" s="48">
        <v>0</v>
      </c>
      <c r="J78" s="48">
        <v>0</v>
      </c>
      <c r="K78" s="48">
        <v>0</v>
      </c>
      <c r="L78" s="48">
        <v>10</v>
      </c>
    </row>
    <row r="79" spans="1:12" x14ac:dyDescent="0.3">
      <c r="A79" s="47" t="s">
        <v>216</v>
      </c>
      <c r="B79" s="48">
        <v>4178939</v>
      </c>
      <c r="C79" s="47" t="s">
        <v>202</v>
      </c>
      <c r="D79" s="48">
        <v>0</v>
      </c>
      <c r="E79" s="48">
        <v>4</v>
      </c>
      <c r="F79" s="48">
        <v>0</v>
      </c>
      <c r="G79" s="48">
        <v>8</v>
      </c>
      <c r="H79" s="48">
        <v>4</v>
      </c>
      <c r="I79" s="48">
        <v>0</v>
      </c>
      <c r="J79" s="48">
        <v>0</v>
      </c>
      <c r="K79" s="48">
        <v>0</v>
      </c>
      <c r="L79" s="48">
        <v>0</v>
      </c>
    </row>
    <row r="80" spans="1:12" x14ac:dyDescent="0.3">
      <c r="A80" s="47" t="s">
        <v>216</v>
      </c>
      <c r="B80" s="48">
        <v>4178939</v>
      </c>
      <c r="C80" s="47" t="s">
        <v>210</v>
      </c>
      <c r="D80" s="48">
        <v>17</v>
      </c>
      <c r="E80" s="48">
        <v>0</v>
      </c>
      <c r="F80" s="48">
        <v>0</v>
      </c>
      <c r="G80" s="48">
        <v>17</v>
      </c>
      <c r="H80" s="48">
        <v>0</v>
      </c>
      <c r="I80" s="48">
        <v>0</v>
      </c>
      <c r="J80" s="48">
        <v>0</v>
      </c>
      <c r="K80" s="48">
        <v>0</v>
      </c>
      <c r="L80" s="48">
        <v>0</v>
      </c>
    </row>
    <row r="81" spans="1:12" x14ac:dyDescent="0.3">
      <c r="A81" s="47" t="s">
        <v>216</v>
      </c>
      <c r="B81" s="48">
        <v>4178939</v>
      </c>
      <c r="C81" s="47" t="s">
        <v>171</v>
      </c>
      <c r="D81" s="48">
        <v>200</v>
      </c>
      <c r="E81" s="48">
        <v>400</v>
      </c>
      <c r="F81" s="48">
        <v>0</v>
      </c>
      <c r="G81" s="48">
        <v>0</v>
      </c>
      <c r="H81" s="48">
        <v>0</v>
      </c>
      <c r="I81" s="48">
        <v>0</v>
      </c>
      <c r="J81" s="48">
        <v>0</v>
      </c>
      <c r="K81" s="48">
        <v>0</v>
      </c>
      <c r="L81" s="48">
        <v>600</v>
      </c>
    </row>
    <row r="82" spans="1:12" x14ac:dyDescent="0.3">
      <c r="A82" s="47" t="s">
        <v>216</v>
      </c>
      <c r="B82" s="48">
        <v>4178939</v>
      </c>
      <c r="C82" s="47" t="s">
        <v>176</v>
      </c>
      <c r="D82" s="48">
        <v>24</v>
      </c>
      <c r="E82" s="48">
        <v>0</v>
      </c>
      <c r="F82" s="48">
        <v>0</v>
      </c>
      <c r="G82" s="48">
        <v>0</v>
      </c>
      <c r="H82" s="48">
        <v>0</v>
      </c>
      <c r="I82" s="48">
        <v>0</v>
      </c>
      <c r="J82" s="48">
        <v>0</v>
      </c>
      <c r="K82" s="48">
        <v>0</v>
      </c>
      <c r="L82" s="48">
        <v>24</v>
      </c>
    </row>
    <row r="83" spans="1:12" x14ac:dyDescent="0.3">
      <c r="A83" s="102" t="s">
        <v>217</v>
      </c>
      <c r="B83" s="47"/>
      <c r="C83" s="47"/>
      <c r="D83" s="48">
        <v>20481.599999999999</v>
      </c>
      <c r="E83" s="48">
        <v>111525.2</v>
      </c>
      <c r="F83" s="48">
        <v>8996</v>
      </c>
      <c r="G83" s="48">
        <v>89166.5</v>
      </c>
      <c r="H83" s="48">
        <v>4</v>
      </c>
      <c r="I83" s="48">
        <v>0</v>
      </c>
      <c r="J83" s="48">
        <v>0</v>
      </c>
      <c r="K83" s="48">
        <v>0</v>
      </c>
      <c r="L83" s="48">
        <v>33848.300000000003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75"/>
  <sheetViews>
    <sheetView topLeftCell="A47" workbookViewId="0">
      <selection activeCell="C1" sqref="C1:C75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56</v>
      </c>
      <c r="B1">
        <f>VLOOKUP(A1,'[2]Opration TeamMember_ItemMaster_'!$B$9:$E$991,4,0)</f>
        <v>13</v>
      </c>
      <c r="C1">
        <v>0</v>
      </c>
    </row>
    <row r="2" spans="1:3" x14ac:dyDescent="0.3">
      <c r="A2" t="s">
        <v>144</v>
      </c>
      <c r="B2">
        <f>VLOOKUP(A2,'[2]Opration TeamMember_ItemMaster_'!$B$9:$E$991,4,0)</f>
        <v>30</v>
      </c>
      <c r="C2">
        <v>4</v>
      </c>
    </row>
    <row r="3" spans="1:3" x14ac:dyDescent="0.3">
      <c r="A3" t="s">
        <v>183</v>
      </c>
      <c r="B3">
        <f>VLOOKUP(A3,'[2]Opration TeamMember_ItemMaster_'!$B$9:$E$991,4,0)</f>
        <v>39</v>
      </c>
      <c r="C3">
        <v>90</v>
      </c>
    </row>
    <row r="4" spans="1:3" x14ac:dyDescent="0.3">
      <c r="A4" t="s">
        <v>184</v>
      </c>
      <c r="B4">
        <f>VLOOKUP(A4,'[2]Opration TeamMember_ItemMaster_'!$B$9:$E$991,4,0)</f>
        <v>40</v>
      </c>
      <c r="C4">
        <v>140</v>
      </c>
    </row>
    <row r="5" spans="1:3" x14ac:dyDescent="0.3">
      <c r="A5" t="s">
        <v>185</v>
      </c>
      <c r="B5">
        <f>VLOOKUP(A5,'[2]Opration TeamMember_ItemMaster_'!$B$9:$E$991,4,0)</f>
        <v>41</v>
      </c>
      <c r="C5">
        <v>90</v>
      </c>
    </row>
    <row r="6" spans="1:3" x14ac:dyDescent="0.3">
      <c r="A6" t="s">
        <v>145</v>
      </c>
      <c r="B6">
        <f>VLOOKUP(A6,'[2]Opration TeamMember_ItemMaster_'!$B$9:$E$991,4,0)</f>
        <v>42</v>
      </c>
      <c r="C6">
        <v>160</v>
      </c>
    </row>
    <row r="7" spans="1:3" x14ac:dyDescent="0.3">
      <c r="A7" t="s">
        <v>147</v>
      </c>
      <c r="B7">
        <f>VLOOKUP(A7,'[2]Opration TeamMember_ItemMaster_'!$B$9:$E$991,4,0)</f>
        <v>43</v>
      </c>
      <c r="C7">
        <v>50</v>
      </c>
    </row>
    <row r="8" spans="1:3" x14ac:dyDescent="0.3">
      <c r="A8" t="s">
        <v>146</v>
      </c>
      <c r="B8">
        <f>VLOOKUP(A8,'[2]Opration TeamMember_ItemMaster_'!$B$9:$E$991,4,0)</f>
        <v>44</v>
      </c>
      <c r="C8">
        <v>0</v>
      </c>
    </row>
    <row r="9" spans="1:3" x14ac:dyDescent="0.3">
      <c r="A9" t="s">
        <v>204</v>
      </c>
      <c r="B9">
        <f>VLOOKUP(A9,'[2]Opration TeamMember_ItemMaster_'!$B$9:$E$991,4,0)</f>
        <v>52</v>
      </c>
      <c r="C9">
        <v>6</v>
      </c>
    </row>
    <row r="10" spans="1:3" x14ac:dyDescent="0.3">
      <c r="A10" t="s">
        <v>205</v>
      </c>
      <c r="B10">
        <f>VLOOKUP(A10,'[2]Opration TeamMember_ItemMaster_'!$B$9:$E$991,4,0)</f>
        <v>59</v>
      </c>
      <c r="C10">
        <v>8</v>
      </c>
    </row>
    <row r="11" spans="1:3" x14ac:dyDescent="0.3">
      <c r="A11" t="s">
        <v>206</v>
      </c>
      <c r="B11">
        <f>VLOOKUP(A11,'[2]Opration TeamMember_ItemMaster_'!$B$9:$E$991,4,0)</f>
        <v>68</v>
      </c>
      <c r="C11">
        <v>10</v>
      </c>
    </row>
    <row r="12" spans="1:3" x14ac:dyDescent="0.3">
      <c r="A12" t="s">
        <v>207</v>
      </c>
      <c r="B12">
        <f>VLOOKUP(A12,'[2]Opration TeamMember_ItemMaster_'!$B$9:$E$991,4,0)</f>
        <v>76</v>
      </c>
      <c r="C12">
        <v>0</v>
      </c>
    </row>
    <row r="13" spans="1:3" x14ac:dyDescent="0.3">
      <c r="A13" t="s">
        <v>140</v>
      </c>
      <c r="B13">
        <f>VLOOKUP(A13,'[2]Opration TeamMember_ItemMaster_'!$B$9:$E$991,4,0)</f>
        <v>111</v>
      </c>
      <c r="C13">
        <v>10</v>
      </c>
    </row>
    <row r="14" spans="1:3" x14ac:dyDescent="0.3">
      <c r="A14" t="s">
        <v>150</v>
      </c>
      <c r="B14">
        <f>VLOOKUP(A14,'[2]Opration TeamMember_ItemMaster_'!$B$9:$E$991,4,0)</f>
        <v>122</v>
      </c>
      <c r="C14">
        <v>0</v>
      </c>
    </row>
    <row r="15" spans="1:3" x14ac:dyDescent="0.3">
      <c r="A15" t="s">
        <v>151</v>
      </c>
      <c r="B15">
        <f>VLOOKUP(A15,'[2]Opration TeamMember_ItemMaster_'!$B$9:$E$991,4,0)</f>
        <v>124</v>
      </c>
      <c r="C15">
        <v>0</v>
      </c>
    </row>
    <row r="16" spans="1:3" x14ac:dyDescent="0.3">
      <c r="A16" t="s">
        <v>153</v>
      </c>
      <c r="B16">
        <f>VLOOKUP(A16,'[2]Opration TeamMember_ItemMaster_'!$B$9:$E$991,4,0)</f>
        <v>125</v>
      </c>
      <c r="C16">
        <v>0</v>
      </c>
    </row>
    <row r="17" spans="1:3" x14ac:dyDescent="0.3">
      <c r="A17" t="s">
        <v>152</v>
      </c>
      <c r="B17">
        <f>VLOOKUP(A17,'[2]Opration TeamMember_ItemMaster_'!$B$9:$E$991,4,0)</f>
        <v>126</v>
      </c>
      <c r="C17">
        <v>99</v>
      </c>
    </row>
    <row r="18" spans="1:3" x14ac:dyDescent="0.3">
      <c r="A18" t="s">
        <v>203</v>
      </c>
      <c r="B18">
        <f>VLOOKUP(A18,'[2]Opration TeamMember_ItemMaster_'!$B$9:$E$991,4,0)</f>
        <v>132</v>
      </c>
      <c r="C18">
        <v>0</v>
      </c>
    </row>
    <row r="19" spans="1:3" x14ac:dyDescent="0.3">
      <c r="A19" t="s">
        <v>154</v>
      </c>
      <c r="B19">
        <f>VLOOKUP(A19,'[2]Opration TeamMember_ItemMaster_'!$B$9:$E$991,4,0)</f>
        <v>134</v>
      </c>
      <c r="C19">
        <v>0</v>
      </c>
    </row>
    <row r="20" spans="1:3" x14ac:dyDescent="0.3">
      <c r="A20" t="s">
        <v>187</v>
      </c>
      <c r="B20">
        <f>VLOOKUP(A20,'[2]Opration TeamMember_ItemMaster_'!$B$9:$E$991,4,0)</f>
        <v>135</v>
      </c>
      <c r="C20">
        <v>0</v>
      </c>
    </row>
    <row r="21" spans="1:3" x14ac:dyDescent="0.3">
      <c r="A21" t="s">
        <v>156</v>
      </c>
      <c r="B21">
        <f>VLOOKUP(A21,'[2]Opration TeamMember_ItemMaster_'!$B$9:$E$991,4,0)</f>
        <v>163</v>
      </c>
      <c r="C21">
        <v>20</v>
      </c>
    </row>
    <row r="22" spans="1:3" x14ac:dyDescent="0.3">
      <c r="A22" t="s">
        <v>188</v>
      </c>
      <c r="B22">
        <f>VLOOKUP(A22,'[2]Opration TeamMember_ItemMaster_'!$B$9:$E$991,4,0)</f>
        <v>164</v>
      </c>
      <c r="C22">
        <v>50</v>
      </c>
    </row>
    <row r="23" spans="1:3" x14ac:dyDescent="0.3">
      <c r="A23" t="s">
        <v>189</v>
      </c>
      <c r="B23">
        <f>VLOOKUP(A23,'[2]Opration TeamMember_ItemMaster_'!$B$9:$E$991,4,0)</f>
        <v>175</v>
      </c>
      <c r="C23">
        <v>0</v>
      </c>
    </row>
    <row r="24" spans="1:3" x14ac:dyDescent="0.3">
      <c r="A24" t="s">
        <v>141</v>
      </c>
      <c r="B24">
        <f>VLOOKUP(A24,'[2]Opration TeamMember_ItemMaster_'!$B$9:$E$991,4,0)</f>
        <v>177</v>
      </c>
      <c r="C24">
        <v>390</v>
      </c>
    </row>
    <row r="25" spans="1:3" x14ac:dyDescent="0.3">
      <c r="A25" t="s">
        <v>160</v>
      </c>
      <c r="B25">
        <f>VLOOKUP(A25,'[2]Opration TeamMember_ItemMaster_'!$B$9:$E$991,4,0)</f>
        <v>179</v>
      </c>
      <c r="C25">
        <v>5</v>
      </c>
    </row>
    <row r="26" spans="1:3" x14ac:dyDescent="0.3">
      <c r="A26" t="s">
        <v>142</v>
      </c>
      <c r="B26">
        <f>VLOOKUP(A26,'[2]Opration TeamMember_ItemMaster_'!$B$9:$E$991,4,0)</f>
        <v>182</v>
      </c>
      <c r="C26">
        <v>10</v>
      </c>
    </row>
    <row r="27" spans="1:3" x14ac:dyDescent="0.3">
      <c r="A27" t="s">
        <v>191</v>
      </c>
      <c r="B27">
        <f>VLOOKUP(A27,'[2]Opration TeamMember_ItemMaster_'!$B$9:$E$991,4,0)</f>
        <v>189</v>
      </c>
      <c r="C27">
        <v>0</v>
      </c>
    </row>
    <row r="28" spans="1:3" x14ac:dyDescent="0.3">
      <c r="A28" t="s">
        <v>161</v>
      </c>
      <c r="B28">
        <f>VLOOKUP(A28,'[2]Opration TeamMember_ItemMaster_'!$B$9:$E$991,4,0)</f>
        <v>195</v>
      </c>
      <c r="C28">
        <v>0</v>
      </c>
    </row>
    <row r="29" spans="1:3" x14ac:dyDescent="0.3">
      <c r="A29" t="s">
        <v>162</v>
      </c>
      <c r="B29">
        <f>VLOOKUP(A29,'[2]Opration TeamMember_ItemMaster_'!$B$9:$E$991,4,0)</f>
        <v>205</v>
      </c>
      <c r="C29">
        <v>0</v>
      </c>
    </row>
    <row r="30" spans="1:3" x14ac:dyDescent="0.3">
      <c r="A30" t="s">
        <v>165</v>
      </c>
      <c r="B30">
        <f>VLOOKUP(A30,'[2]Opration TeamMember_ItemMaster_'!$B$9:$E$991,4,0)</f>
        <v>210</v>
      </c>
      <c r="C30">
        <v>70</v>
      </c>
    </row>
    <row r="31" spans="1:3" x14ac:dyDescent="0.3">
      <c r="A31" t="s">
        <v>164</v>
      </c>
      <c r="B31">
        <f>VLOOKUP(A31,'[2]Opration TeamMember_ItemMaster_'!$B$9:$E$991,4,0)</f>
        <v>211</v>
      </c>
      <c r="C31">
        <v>60</v>
      </c>
    </row>
    <row r="32" spans="1:3" x14ac:dyDescent="0.3">
      <c r="A32" t="s">
        <v>163</v>
      </c>
      <c r="B32">
        <f>VLOOKUP(A32,'[2]Opration TeamMember_ItemMaster_'!$B$9:$E$991,4,0)</f>
        <v>212</v>
      </c>
      <c r="C32">
        <v>14</v>
      </c>
    </row>
    <row r="33" spans="1:3" x14ac:dyDescent="0.3">
      <c r="A33" t="s">
        <v>193</v>
      </c>
      <c r="B33">
        <f>VLOOKUP(A33,'[2]Opration TeamMember_ItemMaster_'!$B$9:$E$991,4,0)</f>
        <v>217</v>
      </c>
      <c r="C33">
        <v>5</v>
      </c>
    </row>
    <row r="34" spans="1:3" x14ac:dyDescent="0.3">
      <c r="A34" t="s">
        <v>194</v>
      </c>
      <c r="B34">
        <f>VLOOKUP(A34,'[2]Opration TeamMember_ItemMaster_'!$B$9:$E$991,4,0)</f>
        <v>219</v>
      </c>
      <c r="C34">
        <v>80</v>
      </c>
    </row>
    <row r="35" spans="1:3" x14ac:dyDescent="0.3">
      <c r="A35" t="s">
        <v>166</v>
      </c>
      <c r="B35">
        <f>VLOOKUP(A35,'[2]Opration TeamMember_ItemMaster_'!$B$9:$E$991,4,0)</f>
        <v>221</v>
      </c>
      <c r="C35">
        <v>0</v>
      </c>
    </row>
    <row r="36" spans="1:3" x14ac:dyDescent="0.3">
      <c r="A36" t="s">
        <v>208</v>
      </c>
      <c r="B36">
        <f>VLOOKUP(A36,'[2]Opration TeamMember_ItemMaster_'!$B$9:$E$991,4,0)</f>
        <v>236</v>
      </c>
      <c r="C36">
        <v>0</v>
      </c>
    </row>
    <row r="37" spans="1:3" x14ac:dyDescent="0.3">
      <c r="A37" t="s">
        <v>209</v>
      </c>
      <c r="B37">
        <f>VLOOKUP(A37,'[2]Opration TeamMember_ItemMaster_'!$B$9:$E$991,4,0)</f>
        <v>251</v>
      </c>
      <c r="C37">
        <v>0</v>
      </c>
    </row>
    <row r="38" spans="1:3" x14ac:dyDescent="0.3">
      <c r="A38" t="s">
        <v>167</v>
      </c>
      <c r="B38">
        <f>VLOOKUP(A38,'[2]Opration TeamMember_ItemMaster_'!$B$9:$E$991,4,0)</f>
        <v>266</v>
      </c>
      <c r="C38">
        <v>0</v>
      </c>
    </row>
    <row r="39" spans="1:3" x14ac:dyDescent="0.3">
      <c r="A39" t="s">
        <v>169</v>
      </c>
      <c r="B39">
        <f>VLOOKUP(A39,'[2]Opration TeamMember_ItemMaster_'!$B$9:$E$991,4,0)</f>
        <v>267</v>
      </c>
      <c r="C39">
        <v>30</v>
      </c>
    </row>
    <row r="40" spans="1:3" x14ac:dyDescent="0.3">
      <c r="A40" t="s">
        <v>168</v>
      </c>
      <c r="B40">
        <f>VLOOKUP(A40,'[2]Opration TeamMember_ItemMaster_'!$B$9:$E$991,4,0)</f>
        <v>268</v>
      </c>
      <c r="C40">
        <v>20</v>
      </c>
    </row>
    <row r="41" spans="1:3" x14ac:dyDescent="0.3">
      <c r="A41" t="s">
        <v>212</v>
      </c>
      <c r="B41">
        <f>VLOOKUP(A41,'[2]Opration TeamMember_ItemMaster_'!$B$9:$E$991,4,0)</f>
        <v>278</v>
      </c>
      <c r="C41">
        <v>2</v>
      </c>
    </row>
    <row r="42" spans="1:3" x14ac:dyDescent="0.3">
      <c r="A42" t="s">
        <v>213</v>
      </c>
      <c r="B42">
        <f>VLOOKUP(A42,'[2]Opration TeamMember_ItemMaster_'!$B$9:$E$991,4,0)</f>
        <v>279</v>
      </c>
      <c r="C42">
        <v>0</v>
      </c>
    </row>
    <row r="43" spans="1:3" x14ac:dyDescent="0.3">
      <c r="A43" t="s">
        <v>211</v>
      </c>
      <c r="B43">
        <f>VLOOKUP(A43,'[2]Opration TeamMember_ItemMaster_'!$B$9:$E$991,4,0)</f>
        <v>284</v>
      </c>
      <c r="C43">
        <v>0</v>
      </c>
    </row>
    <row r="44" spans="1:3" x14ac:dyDescent="0.3">
      <c r="A44" t="s">
        <v>195</v>
      </c>
      <c r="B44">
        <f>VLOOKUP(A44,'[2]Opration TeamMember_ItemMaster_'!$B$9:$E$991,4,0)</f>
        <v>290</v>
      </c>
      <c r="C44">
        <v>10</v>
      </c>
    </row>
    <row r="45" spans="1:3" x14ac:dyDescent="0.3">
      <c r="A45" t="s">
        <v>197</v>
      </c>
      <c r="B45">
        <f>VLOOKUP(A45,'[2]Opration TeamMember_ItemMaster_'!$B$9:$E$991,4,0)</f>
        <v>305</v>
      </c>
      <c r="C45">
        <v>10</v>
      </c>
    </row>
    <row r="46" spans="1:3" x14ac:dyDescent="0.3">
      <c r="A46" t="s">
        <v>198</v>
      </c>
      <c r="B46">
        <f>VLOOKUP(A46,'[2]Opration TeamMember_ItemMaster_'!$B$9:$E$991,4,0)</f>
        <v>306</v>
      </c>
      <c r="C46">
        <v>10</v>
      </c>
    </row>
    <row r="47" spans="1:3" x14ac:dyDescent="0.3">
      <c r="A47" t="s">
        <v>170</v>
      </c>
      <c r="B47">
        <f>VLOOKUP(A47,'[2]Opration TeamMember_ItemMaster_'!$B$9:$E$991,4,0)</f>
        <v>307</v>
      </c>
      <c r="C47">
        <v>5</v>
      </c>
    </row>
    <row r="48" spans="1:3" x14ac:dyDescent="0.3">
      <c r="A48" t="s">
        <v>196</v>
      </c>
      <c r="B48">
        <f>VLOOKUP(A48,'[2]Opration TeamMember_ItemMaster_'!$B$9:$E$991,4,0)</f>
        <v>308</v>
      </c>
      <c r="C48">
        <v>10</v>
      </c>
    </row>
    <row r="49" spans="1:3" x14ac:dyDescent="0.3">
      <c r="A49" t="s">
        <v>199</v>
      </c>
      <c r="B49">
        <f>VLOOKUP(A49,'[2]Opration TeamMember_ItemMaster_'!$B$9:$E$991,4,0)</f>
        <v>319</v>
      </c>
      <c r="C49">
        <v>5</v>
      </c>
    </row>
    <row r="50" spans="1:3" x14ac:dyDescent="0.3">
      <c r="A50" t="s">
        <v>200</v>
      </c>
      <c r="B50">
        <f>VLOOKUP(A50,'[2]Opration TeamMember_ItemMaster_'!$B$9:$E$991,4,0)</f>
        <v>323</v>
      </c>
      <c r="C50">
        <v>5</v>
      </c>
    </row>
    <row r="51" spans="1:3" x14ac:dyDescent="0.3">
      <c r="A51" t="s">
        <v>173</v>
      </c>
      <c r="B51">
        <f>VLOOKUP(A51,'[2]Opration TeamMember_ItemMaster_'!$B$9:$E$991,4,0)</f>
        <v>325</v>
      </c>
      <c r="C51">
        <v>0</v>
      </c>
    </row>
    <row r="52" spans="1:3" x14ac:dyDescent="0.3">
      <c r="A52" t="s">
        <v>172</v>
      </c>
      <c r="B52">
        <f>VLOOKUP(A52,'[2]Opration TeamMember_ItemMaster_'!$B$9:$E$991,4,0)</f>
        <v>327</v>
      </c>
      <c r="C52">
        <v>0</v>
      </c>
    </row>
    <row r="53" spans="1:3" x14ac:dyDescent="0.3">
      <c r="A53" t="s">
        <v>174</v>
      </c>
      <c r="B53">
        <f>VLOOKUP(A53,'[2]Opration TeamMember_ItemMaster_'!$B$9:$E$991,4,0)</f>
        <v>336</v>
      </c>
      <c r="C53">
        <v>13583</v>
      </c>
    </row>
    <row r="54" spans="1:3" x14ac:dyDescent="0.3">
      <c r="A54" t="s">
        <v>143</v>
      </c>
      <c r="B54">
        <f>VLOOKUP(A54,'[2]Opration TeamMember_ItemMaster_'!$B$9:$E$991,4,0)</f>
        <v>339</v>
      </c>
      <c r="C54">
        <v>4980</v>
      </c>
    </row>
    <row r="55" spans="1:3" x14ac:dyDescent="0.3">
      <c r="A55" t="s">
        <v>175</v>
      </c>
      <c r="B55">
        <f>VLOOKUP(A55,'[2]Opration TeamMember_ItemMaster_'!$B$9:$E$991,4,0)</f>
        <v>344</v>
      </c>
      <c r="C55">
        <v>10</v>
      </c>
    </row>
    <row r="56" spans="1:3" x14ac:dyDescent="0.3">
      <c r="A56" t="s">
        <v>177</v>
      </c>
      <c r="B56">
        <f>VLOOKUP(A56,'[2]Opration TeamMember_ItemMaster_'!$B$9:$E$991,4,0)</f>
        <v>353</v>
      </c>
      <c r="C56">
        <v>15</v>
      </c>
    </row>
    <row r="57" spans="1:3" x14ac:dyDescent="0.3">
      <c r="A57" t="s">
        <v>179</v>
      </c>
      <c r="B57">
        <f>VLOOKUP(A57,'[2]Opration TeamMember_ItemMaster_'!$B$9:$E$991,4,0)</f>
        <v>374</v>
      </c>
      <c r="C57">
        <v>5</v>
      </c>
    </row>
    <row r="58" spans="1:3" x14ac:dyDescent="0.3">
      <c r="A58" t="s">
        <v>186</v>
      </c>
      <c r="B58">
        <f>VLOOKUP(A58,'[2]Opration TeamMember_ItemMaster_'!$B$9:$E$991,4,0)</f>
        <v>923</v>
      </c>
      <c r="C58">
        <v>0</v>
      </c>
    </row>
    <row r="59" spans="1:3" x14ac:dyDescent="0.3">
      <c r="A59" t="s">
        <v>202</v>
      </c>
      <c r="B59">
        <f>VLOOKUP(A59,'[2]Opration TeamMember_ItemMaster_'!$B$9:$E$991,4,0)</f>
        <v>921</v>
      </c>
      <c r="C59">
        <v>0</v>
      </c>
    </row>
    <row r="60" spans="1:3" x14ac:dyDescent="0.3">
      <c r="A60" t="s">
        <v>210</v>
      </c>
      <c r="B60">
        <f>VLOOKUP(A60,'[2]Opration TeamMember_ItemMaster_'!$B$9:$E$991,4,0)</f>
        <v>911</v>
      </c>
      <c r="C60">
        <v>17</v>
      </c>
    </row>
    <row r="61" spans="1:3" x14ac:dyDescent="0.3">
      <c r="A61" t="s">
        <v>171</v>
      </c>
      <c r="B61">
        <f>VLOOKUP(A61,'[2]Opration TeamMember_ItemMaster_'!$B$9:$E$991,4,0)</f>
        <v>320</v>
      </c>
      <c r="C61">
        <v>200</v>
      </c>
    </row>
    <row r="62" spans="1:3" x14ac:dyDescent="0.3">
      <c r="A62" t="s">
        <v>176</v>
      </c>
      <c r="B62">
        <f>VLOOKUP(A62,'[2]Opration TeamMember_ItemMaster_'!$B$9:$E$991,4,0)</f>
        <v>345</v>
      </c>
      <c r="C62">
        <v>24</v>
      </c>
    </row>
    <row r="63" spans="1:3" x14ac:dyDescent="0.3">
      <c r="A63" t="s">
        <v>148</v>
      </c>
      <c r="B63">
        <f>VLOOKUP(A63,'[2]Opration TeamMember_ItemMaster_'!$B$9:$E$991,4,0)</f>
        <v>103</v>
      </c>
      <c r="C63">
        <v>12</v>
      </c>
    </row>
    <row r="64" spans="1:3" x14ac:dyDescent="0.3">
      <c r="A64" t="s">
        <v>149</v>
      </c>
      <c r="B64">
        <f>VLOOKUP(A64,'[2]Opration TeamMember_ItemMaster_'!$B$9:$E$991,4,0)</f>
        <v>123</v>
      </c>
      <c r="C64">
        <v>3.6</v>
      </c>
    </row>
    <row r="65" spans="1:3" x14ac:dyDescent="0.3">
      <c r="A65" t="s">
        <v>155</v>
      </c>
      <c r="B65">
        <f>VLOOKUP(A65,'[2]Opration TeamMember_ItemMaster_'!$B$9:$E$991,4,0)</f>
        <v>144</v>
      </c>
      <c r="C65">
        <v>2</v>
      </c>
    </row>
    <row r="66" spans="1:3" x14ac:dyDescent="0.3">
      <c r="A66" t="s">
        <v>157</v>
      </c>
      <c r="B66">
        <f>VLOOKUP(A66,'[2]Opration TeamMember_ItemMaster_'!$B$9:$E$991,4,0)</f>
        <v>162</v>
      </c>
      <c r="C66">
        <v>20</v>
      </c>
    </row>
    <row r="67" spans="1:3" x14ac:dyDescent="0.3">
      <c r="A67" t="s">
        <v>158</v>
      </c>
      <c r="B67">
        <f>VLOOKUP(A67,'[2]Opration TeamMember_ItemMaster_'!$B$9:$E$991,4,0)</f>
        <v>178</v>
      </c>
      <c r="C67">
        <v>10</v>
      </c>
    </row>
    <row r="68" spans="1:3" x14ac:dyDescent="0.3">
      <c r="A68" t="s">
        <v>159</v>
      </c>
      <c r="B68">
        <f>VLOOKUP(A68,'[2]Opration TeamMember_ItemMaster_'!$B$9:$E$991,4,0)</f>
        <v>180</v>
      </c>
      <c r="C68">
        <v>10</v>
      </c>
    </row>
    <row r="69" spans="1:3" x14ac:dyDescent="0.3">
      <c r="A69" t="s">
        <v>178</v>
      </c>
      <c r="B69">
        <f>VLOOKUP(A69,'[2]Opration TeamMember_ItemMaster_'!$B$9:$E$991,4,0)</f>
        <v>370</v>
      </c>
      <c r="C69">
        <v>15</v>
      </c>
    </row>
    <row r="70" spans="1:3" x14ac:dyDescent="0.3">
      <c r="A70" t="s">
        <v>180</v>
      </c>
      <c r="B70">
        <f>VLOOKUP(A70,'[2]Opration TeamMember_ItemMaster_'!$B$9:$E$991,4,0)</f>
        <v>406</v>
      </c>
      <c r="C70">
        <v>15</v>
      </c>
    </row>
    <row r="71" spans="1:3" x14ac:dyDescent="0.3">
      <c r="A71" t="s">
        <v>181</v>
      </c>
      <c r="B71">
        <f>VLOOKUP(A71,'[2]Opration TeamMember_ItemMaster_'!$B$9:$E$991,4,0)</f>
        <v>405</v>
      </c>
      <c r="C71">
        <v>40</v>
      </c>
    </row>
    <row r="72" spans="1:3" x14ac:dyDescent="0.3">
      <c r="A72" t="s">
        <v>182</v>
      </c>
      <c r="B72">
        <f>VLOOKUP(A72,'[2]Opration TeamMember_ItemMaster_'!$B$9:$E$991,4,0)</f>
        <v>321</v>
      </c>
      <c r="C72">
        <v>10</v>
      </c>
    </row>
    <row r="73" spans="1:3" x14ac:dyDescent="0.3">
      <c r="A73" t="s">
        <v>190</v>
      </c>
      <c r="B73">
        <f>VLOOKUP(A73,'[2]Opration TeamMember_ItemMaster_'!$B$9:$E$991,4,0)</f>
        <v>186</v>
      </c>
      <c r="C73">
        <v>2</v>
      </c>
    </row>
    <row r="74" spans="1:3" x14ac:dyDescent="0.3">
      <c r="A74" t="s">
        <v>192</v>
      </c>
      <c r="B74">
        <f>VLOOKUP(A74,'[2]Opration TeamMember_ItemMaster_'!$B$9:$E$991,4,0)</f>
        <v>215</v>
      </c>
      <c r="C74">
        <v>0</v>
      </c>
    </row>
    <row r="75" spans="1:3" x14ac:dyDescent="0.3">
      <c r="A75" t="s">
        <v>201</v>
      </c>
      <c r="B75">
        <f>VLOOKUP(A75,'[2]Opration TeamMember_ItemMaster_'!$B$9:$E$991,4,0)</f>
        <v>404</v>
      </c>
      <c r="C75">
        <v>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79"/>
  <sheetViews>
    <sheetView showGridLines="0" tabSelected="1" workbookViewId="0"/>
  </sheetViews>
  <sheetFormatPr defaultRowHeight="14.4" x14ac:dyDescent="0.3"/>
  <cols>
    <col min="1" max="1" width="37.21875" bestFit="1" customWidth="1"/>
    <col min="2" max="2" width="9.33203125" style="20" bestFit="1" customWidth="1"/>
    <col min="3" max="3" width="10.44140625" style="20" bestFit="1" customWidth="1"/>
    <col min="4" max="4" width="8.6640625" style="20" bestFit="1" customWidth="1"/>
    <col min="5" max="5" width="9.332031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9.332031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9.109375" style="20" bestFit="1" customWidth="1"/>
    <col min="21" max="21" width="10" style="20" bestFit="1" customWidth="1"/>
    <col min="22" max="23" width="8.664062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10" style="20" bestFit="1" customWidth="1"/>
    <col min="29" max="29" width="7.44140625" bestFit="1" customWidth="1"/>
  </cols>
  <sheetData>
    <row r="1" spans="1:29" ht="15" thickBot="1" x14ac:dyDescent="0.35">
      <c r="A1" s="5"/>
      <c r="B1" s="79" t="s">
        <v>219</v>
      </c>
      <c r="C1" s="80"/>
      <c r="D1" s="80"/>
      <c r="E1" s="80"/>
      <c r="F1" s="80"/>
      <c r="G1" s="80"/>
      <c r="H1" s="80"/>
      <c r="I1" s="80"/>
      <c r="J1" s="81"/>
      <c r="K1" s="79" t="s">
        <v>220</v>
      </c>
      <c r="L1" s="80"/>
      <c r="M1" s="80"/>
      <c r="N1" s="80"/>
      <c r="O1" s="80"/>
      <c r="P1" s="80"/>
      <c r="Q1" s="80"/>
      <c r="R1" s="80"/>
      <c r="S1" s="81"/>
      <c r="T1" s="79" t="s">
        <v>13</v>
      </c>
      <c r="U1" s="80"/>
      <c r="V1" s="80"/>
      <c r="W1" s="80"/>
      <c r="X1" s="80"/>
      <c r="Y1" s="80"/>
      <c r="Z1" s="80"/>
      <c r="AA1" s="80"/>
      <c r="AB1" s="81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56</v>
      </c>
      <c r="B4" s="20">
        <v>0</v>
      </c>
      <c r="C4" s="20">
        <v>150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150</v>
      </c>
      <c r="K4" s="27">
        <v>0</v>
      </c>
      <c r="L4" s="28">
        <v>150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28">
        <v>0</v>
      </c>
      <c r="S4" s="26">
        <v>150</v>
      </c>
      <c r="T4" s="28">
        <f>B4-K4</f>
        <v>0</v>
      </c>
      <c r="U4" s="28">
        <f t="shared" ref="U4:AB4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144</v>
      </c>
      <c r="B5" s="20">
        <v>4</v>
      </c>
      <c r="C5" s="20">
        <v>35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39</v>
      </c>
      <c r="K5" s="27">
        <v>4</v>
      </c>
      <c r="L5" s="20">
        <v>35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6">
        <v>39</v>
      </c>
      <c r="T5" s="20">
        <f t="shared" ref="T5:T68" si="1">B5-K5</f>
        <v>0</v>
      </c>
      <c r="U5" s="20">
        <f t="shared" ref="U5:U78" si="2">C5-L5</f>
        <v>0</v>
      </c>
      <c r="V5" s="20">
        <f t="shared" ref="V5:V78" si="3">D5-M5</f>
        <v>0</v>
      </c>
      <c r="W5" s="20">
        <f t="shared" ref="W5:W78" si="4">E5-N5</f>
        <v>0</v>
      </c>
      <c r="X5" s="20">
        <f t="shared" ref="X5:X78" si="5">F5-O5</f>
        <v>0</v>
      </c>
      <c r="Y5" s="20">
        <f t="shared" ref="Y5:Y78" si="6">G5-P5</f>
        <v>0</v>
      </c>
      <c r="Z5" s="20">
        <f t="shared" ref="Z5:Z78" si="7">H5-Q5</f>
        <v>0</v>
      </c>
      <c r="AA5" s="20">
        <f t="shared" ref="AA5:AA78" si="8">I5-R5</f>
        <v>0</v>
      </c>
      <c r="AB5" s="20">
        <f t="shared" ref="AB5:AB78" si="9">J5-S5</f>
        <v>0</v>
      </c>
      <c r="AC5" s="17" t="str">
        <f t="shared" ref="AC5:AC68" si="10">IF(AND(T5=0,AB5=0),"Ok","Issue")</f>
        <v>Ok</v>
      </c>
    </row>
    <row r="6" spans="1:29" x14ac:dyDescent="0.3">
      <c r="A6" s="17" t="s">
        <v>183</v>
      </c>
      <c r="B6" s="20">
        <v>90</v>
      </c>
      <c r="C6" s="20">
        <v>100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6">
        <v>190</v>
      </c>
      <c r="K6" s="27">
        <v>90</v>
      </c>
      <c r="L6" s="20">
        <v>100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6">
        <v>190</v>
      </c>
      <c r="T6" s="20">
        <f t="shared" si="1"/>
        <v>0</v>
      </c>
      <c r="U6" s="20">
        <f t="shared" si="2"/>
        <v>0</v>
      </c>
      <c r="V6" s="20">
        <f t="shared" si="3"/>
        <v>0</v>
      </c>
      <c r="W6" s="20">
        <f t="shared" si="4"/>
        <v>0</v>
      </c>
      <c r="X6" s="20">
        <f t="shared" si="5"/>
        <v>0</v>
      </c>
      <c r="Y6" s="20">
        <f t="shared" si="6"/>
        <v>0</v>
      </c>
      <c r="Z6" s="20">
        <f t="shared" si="7"/>
        <v>0</v>
      </c>
      <c r="AA6" s="20">
        <f t="shared" si="8"/>
        <v>0</v>
      </c>
      <c r="AB6" s="20">
        <f t="shared" si="9"/>
        <v>0</v>
      </c>
      <c r="AC6" s="17" t="str">
        <f t="shared" si="10"/>
        <v>Ok</v>
      </c>
    </row>
    <row r="7" spans="1:29" x14ac:dyDescent="0.3">
      <c r="A7" s="17" t="s">
        <v>184</v>
      </c>
      <c r="B7" s="20">
        <v>140</v>
      </c>
      <c r="C7" s="20">
        <v>150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6">
        <v>290</v>
      </c>
      <c r="K7" s="27">
        <v>140</v>
      </c>
      <c r="L7" s="20">
        <v>150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6">
        <v>290</v>
      </c>
      <c r="T7" s="20">
        <f t="shared" si="1"/>
        <v>0</v>
      </c>
      <c r="U7" s="20">
        <f t="shared" si="2"/>
        <v>0</v>
      </c>
      <c r="V7" s="20">
        <f t="shared" si="3"/>
        <v>0</v>
      </c>
      <c r="W7" s="20">
        <f t="shared" si="4"/>
        <v>0</v>
      </c>
      <c r="X7" s="20">
        <f t="shared" si="5"/>
        <v>0</v>
      </c>
      <c r="Y7" s="20">
        <f t="shared" si="6"/>
        <v>0</v>
      </c>
      <c r="Z7" s="20">
        <f t="shared" si="7"/>
        <v>0</v>
      </c>
      <c r="AA7" s="20">
        <f t="shared" si="8"/>
        <v>0</v>
      </c>
      <c r="AB7" s="20">
        <f t="shared" si="9"/>
        <v>0</v>
      </c>
      <c r="AC7" s="17" t="str">
        <f t="shared" si="10"/>
        <v>Ok</v>
      </c>
    </row>
    <row r="8" spans="1:29" x14ac:dyDescent="0.3">
      <c r="A8" s="17" t="s">
        <v>185</v>
      </c>
      <c r="B8" s="20">
        <v>90</v>
      </c>
      <c r="C8" s="20">
        <v>50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6">
        <v>140</v>
      </c>
      <c r="K8" s="27">
        <v>90</v>
      </c>
      <c r="L8" s="20">
        <v>50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6">
        <v>140</v>
      </c>
      <c r="T8" s="20">
        <f t="shared" si="1"/>
        <v>0</v>
      </c>
      <c r="U8" s="20">
        <f t="shared" si="2"/>
        <v>0</v>
      </c>
      <c r="V8" s="20">
        <f t="shared" si="3"/>
        <v>0</v>
      </c>
      <c r="W8" s="20">
        <f t="shared" si="4"/>
        <v>0</v>
      </c>
      <c r="X8" s="20">
        <f t="shared" si="5"/>
        <v>0</v>
      </c>
      <c r="Y8" s="20">
        <f t="shared" si="6"/>
        <v>0</v>
      </c>
      <c r="Z8" s="20">
        <f t="shared" si="7"/>
        <v>0</v>
      </c>
      <c r="AA8" s="20">
        <f t="shared" si="8"/>
        <v>0</v>
      </c>
      <c r="AB8" s="20">
        <f t="shared" si="9"/>
        <v>0</v>
      </c>
      <c r="AC8" s="17" t="str">
        <f t="shared" si="10"/>
        <v>Ok</v>
      </c>
    </row>
    <row r="9" spans="1:29" x14ac:dyDescent="0.3">
      <c r="A9" s="17" t="s">
        <v>145</v>
      </c>
      <c r="B9" s="20">
        <v>160</v>
      </c>
      <c r="C9" s="20">
        <v>250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410</v>
      </c>
      <c r="K9" s="27">
        <v>160</v>
      </c>
      <c r="L9" s="20">
        <v>250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6">
        <v>410</v>
      </c>
      <c r="T9" s="20">
        <f t="shared" si="1"/>
        <v>0</v>
      </c>
      <c r="U9" s="20">
        <f t="shared" si="2"/>
        <v>0</v>
      </c>
      <c r="V9" s="20">
        <f t="shared" si="3"/>
        <v>0</v>
      </c>
      <c r="W9" s="20">
        <f t="shared" si="4"/>
        <v>0</v>
      </c>
      <c r="X9" s="20">
        <f t="shared" si="5"/>
        <v>0</v>
      </c>
      <c r="Y9" s="20">
        <f t="shared" si="6"/>
        <v>0</v>
      </c>
      <c r="Z9" s="20">
        <f t="shared" si="7"/>
        <v>0</v>
      </c>
      <c r="AA9" s="20">
        <f t="shared" si="8"/>
        <v>0</v>
      </c>
      <c r="AB9" s="20">
        <f t="shared" si="9"/>
        <v>0</v>
      </c>
      <c r="AC9" s="17" t="str">
        <f t="shared" si="10"/>
        <v>Ok</v>
      </c>
    </row>
    <row r="10" spans="1:29" x14ac:dyDescent="0.3">
      <c r="A10" s="17" t="s">
        <v>147</v>
      </c>
      <c r="B10" s="20">
        <v>50</v>
      </c>
      <c r="C10" s="20">
        <v>340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390</v>
      </c>
      <c r="K10" s="27">
        <v>50</v>
      </c>
      <c r="L10" s="20">
        <v>340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6">
        <v>390</v>
      </c>
      <c r="T10" s="20">
        <f t="shared" si="1"/>
        <v>0</v>
      </c>
      <c r="U10" s="20">
        <f t="shared" si="2"/>
        <v>0</v>
      </c>
      <c r="V10" s="20">
        <f t="shared" si="3"/>
        <v>0</v>
      </c>
      <c r="W10" s="20">
        <f t="shared" si="4"/>
        <v>0</v>
      </c>
      <c r="X10" s="20">
        <f t="shared" si="5"/>
        <v>0</v>
      </c>
      <c r="Y10" s="20">
        <f t="shared" si="6"/>
        <v>0</v>
      </c>
      <c r="Z10" s="20">
        <f t="shared" si="7"/>
        <v>0</v>
      </c>
      <c r="AA10" s="20">
        <f t="shared" si="8"/>
        <v>0</v>
      </c>
      <c r="AB10" s="20">
        <f t="shared" si="9"/>
        <v>0</v>
      </c>
      <c r="AC10" s="17" t="str">
        <f t="shared" si="10"/>
        <v>Ok</v>
      </c>
    </row>
    <row r="11" spans="1:29" x14ac:dyDescent="0.3">
      <c r="A11" s="17" t="s">
        <v>146</v>
      </c>
      <c r="B11" s="20">
        <v>0</v>
      </c>
      <c r="C11" s="20">
        <v>50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50</v>
      </c>
      <c r="K11" s="27">
        <v>0</v>
      </c>
      <c r="L11" s="20">
        <v>50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6">
        <v>50</v>
      </c>
      <c r="T11" s="20">
        <f t="shared" si="1"/>
        <v>0</v>
      </c>
      <c r="U11" s="20">
        <f t="shared" si="2"/>
        <v>0</v>
      </c>
      <c r="V11" s="20">
        <f t="shared" si="3"/>
        <v>0</v>
      </c>
      <c r="W11" s="20">
        <f t="shared" si="4"/>
        <v>0</v>
      </c>
      <c r="X11" s="20">
        <f t="shared" si="5"/>
        <v>0</v>
      </c>
      <c r="Y11" s="20">
        <f t="shared" si="6"/>
        <v>0</v>
      </c>
      <c r="Z11" s="20">
        <f t="shared" si="7"/>
        <v>0</v>
      </c>
      <c r="AA11" s="20">
        <f t="shared" si="8"/>
        <v>0</v>
      </c>
      <c r="AB11" s="20">
        <f t="shared" si="9"/>
        <v>0</v>
      </c>
      <c r="AC11" s="17" t="str">
        <f t="shared" si="10"/>
        <v>Ok</v>
      </c>
    </row>
    <row r="12" spans="1:29" x14ac:dyDescent="0.3">
      <c r="A12" s="17" t="s">
        <v>204</v>
      </c>
      <c r="B12" s="20">
        <v>6</v>
      </c>
      <c r="C12" s="20">
        <v>300</v>
      </c>
      <c r="D12" s="20">
        <v>120</v>
      </c>
      <c r="E12" s="20">
        <v>186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7">
        <v>6</v>
      </c>
      <c r="L12" s="20">
        <v>180</v>
      </c>
      <c r="M12" s="20">
        <v>0</v>
      </c>
      <c r="N12" s="20">
        <v>186</v>
      </c>
      <c r="O12" s="20">
        <v>0</v>
      </c>
      <c r="P12" s="20">
        <v>0</v>
      </c>
      <c r="Q12" s="20">
        <v>0</v>
      </c>
      <c r="R12" s="20">
        <v>0</v>
      </c>
      <c r="S12" s="26">
        <v>0</v>
      </c>
      <c r="T12" s="20">
        <f t="shared" si="1"/>
        <v>0</v>
      </c>
      <c r="U12" s="20">
        <f t="shared" si="2"/>
        <v>120</v>
      </c>
      <c r="V12" s="20">
        <f t="shared" si="3"/>
        <v>120</v>
      </c>
      <c r="W12" s="20">
        <f t="shared" si="4"/>
        <v>0</v>
      </c>
      <c r="X12" s="20">
        <f t="shared" si="5"/>
        <v>0</v>
      </c>
      <c r="Y12" s="20">
        <f t="shared" si="6"/>
        <v>0</v>
      </c>
      <c r="Z12" s="20">
        <f t="shared" si="7"/>
        <v>0</v>
      </c>
      <c r="AA12" s="20">
        <f t="shared" si="8"/>
        <v>0</v>
      </c>
      <c r="AB12" s="20">
        <f t="shared" si="9"/>
        <v>0</v>
      </c>
      <c r="AC12" s="17" t="str">
        <f t="shared" si="10"/>
        <v>Ok</v>
      </c>
    </row>
    <row r="13" spans="1:29" x14ac:dyDescent="0.3">
      <c r="A13" s="17" t="s">
        <v>205</v>
      </c>
      <c r="B13" s="20">
        <v>8</v>
      </c>
      <c r="C13" s="20">
        <v>57045</v>
      </c>
      <c r="D13" s="20">
        <v>4188</v>
      </c>
      <c r="E13" s="20">
        <v>52865</v>
      </c>
      <c r="F13" s="20">
        <v>0</v>
      </c>
      <c r="G13" s="20">
        <v>0</v>
      </c>
      <c r="H13" s="20">
        <v>0</v>
      </c>
      <c r="I13" s="20">
        <v>0</v>
      </c>
      <c r="J13" s="26">
        <v>0</v>
      </c>
      <c r="K13" s="27">
        <v>8</v>
      </c>
      <c r="L13" s="20">
        <v>52857</v>
      </c>
      <c r="M13" s="20">
        <v>0</v>
      </c>
      <c r="N13" s="20">
        <v>52865</v>
      </c>
      <c r="O13" s="20">
        <v>0</v>
      </c>
      <c r="P13" s="20">
        <v>0</v>
      </c>
      <c r="Q13" s="20">
        <v>0</v>
      </c>
      <c r="R13" s="20">
        <v>0</v>
      </c>
      <c r="S13" s="26">
        <v>0</v>
      </c>
      <c r="T13" s="20">
        <f t="shared" si="1"/>
        <v>0</v>
      </c>
      <c r="U13" s="20">
        <f t="shared" si="2"/>
        <v>4188</v>
      </c>
      <c r="V13" s="20">
        <f t="shared" si="3"/>
        <v>4188</v>
      </c>
      <c r="W13" s="20">
        <f t="shared" si="4"/>
        <v>0</v>
      </c>
      <c r="X13" s="20">
        <f t="shared" si="5"/>
        <v>0</v>
      </c>
      <c r="Y13" s="20">
        <f t="shared" si="6"/>
        <v>0</v>
      </c>
      <c r="Z13" s="20">
        <f t="shared" si="7"/>
        <v>0</v>
      </c>
      <c r="AA13" s="20">
        <f t="shared" si="8"/>
        <v>0</v>
      </c>
      <c r="AB13" s="20">
        <f t="shared" si="9"/>
        <v>0</v>
      </c>
      <c r="AC13" s="17" t="str">
        <f t="shared" si="10"/>
        <v>Ok</v>
      </c>
    </row>
    <row r="14" spans="1:29" x14ac:dyDescent="0.3">
      <c r="A14" s="17" t="s">
        <v>206</v>
      </c>
      <c r="B14" s="20">
        <v>10</v>
      </c>
      <c r="C14" s="20">
        <v>300</v>
      </c>
      <c r="D14" s="20">
        <v>234</v>
      </c>
      <c r="E14" s="20">
        <v>76</v>
      </c>
      <c r="F14" s="20">
        <v>0</v>
      </c>
      <c r="G14" s="20">
        <v>0</v>
      </c>
      <c r="H14" s="20">
        <v>0</v>
      </c>
      <c r="I14" s="20">
        <v>0</v>
      </c>
      <c r="J14" s="26">
        <v>0</v>
      </c>
      <c r="K14" s="27">
        <v>10</v>
      </c>
      <c r="L14" s="20">
        <v>66</v>
      </c>
      <c r="M14" s="20">
        <v>0</v>
      </c>
      <c r="N14" s="20">
        <v>76</v>
      </c>
      <c r="O14" s="20">
        <v>0</v>
      </c>
      <c r="P14" s="20">
        <v>0</v>
      </c>
      <c r="Q14" s="20">
        <v>0</v>
      </c>
      <c r="R14" s="20">
        <v>0</v>
      </c>
      <c r="S14" s="26">
        <v>0</v>
      </c>
      <c r="T14" s="20">
        <f t="shared" si="1"/>
        <v>0</v>
      </c>
      <c r="U14" s="20">
        <f t="shared" si="2"/>
        <v>234</v>
      </c>
      <c r="V14" s="20">
        <f t="shared" si="3"/>
        <v>234</v>
      </c>
      <c r="W14" s="20">
        <f t="shared" si="4"/>
        <v>0</v>
      </c>
      <c r="X14" s="20">
        <f t="shared" si="5"/>
        <v>0</v>
      </c>
      <c r="Y14" s="20">
        <f t="shared" si="6"/>
        <v>0</v>
      </c>
      <c r="Z14" s="20">
        <f t="shared" si="7"/>
        <v>0</v>
      </c>
      <c r="AA14" s="20">
        <f t="shared" si="8"/>
        <v>0</v>
      </c>
      <c r="AB14" s="20">
        <f t="shared" si="9"/>
        <v>0</v>
      </c>
      <c r="AC14" s="17" t="str">
        <f t="shared" si="10"/>
        <v>Ok</v>
      </c>
    </row>
    <row r="15" spans="1:29" x14ac:dyDescent="0.3">
      <c r="A15" s="17" t="s">
        <v>207</v>
      </c>
      <c r="B15" s="20">
        <v>0</v>
      </c>
      <c r="C15" s="20">
        <v>4770</v>
      </c>
      <c r="D15" s="20">
        <v>3465</v>
      </c>
      <c r="E15" s="20">
        <v>1305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7">
        <v>0</v>
      </c>
      <c r="L15" s="20">
        <v>1305</v>
      </c>
      <c r="M15" s="20">
        <v>0</v>
      </c>
      <c r="N15" s="20">
        <v>1305</v>
      </c>
      <c r="O15" s="20">
        <v>0</v>
      </c>
      <c r="P15" s="20">
        <v>0</v>
      </c>
      <c r="Q15" s="20">
        <v>0</v>
      </c>
      <c r="R15" s="20">
        <v>0</v>
      </c>
      <c r="S15" s="26">
        <v>0</v>
      </c>
      <c r="T15" s="20">
        <f t="shared" si="1"/>
        <v>0</v>
      </c>
      <c r="U15" s="20">
        <f t="shared" si="2"/>
        <v>3465</v>
      </c>
      <c r="V15" s="20">
        <f t="shared" si="3"/>
        <v>3465</v>
      </c>
      <c r="W15" s="20">
        <f t="shared" si="4"/>
        <v>0</v>
      </c>
      <c r="X15" s="20">
        <f t="shared" si="5"/>
        <v>0</v>
      </c>
      <c r="Y15" s="20">
        <f t="shared" si="6"/>
        <v>0</v>
      </c>
      <c r="Z15" s="20">
        <f t="shared" si="7"/>
        <v>0</v>
      </c>
      <c r="AA15" s="20">
        <f t="shared" si="8"/>
        <v>0</v>
      </c>
      <c r="AB15" s="20">
        <f t="shared" si="9"/>
        <v>0</v>
      </c>
      <c r="AC15" s="17" t="str">
        <f t="shared" si="10"/>
        <v>Ok</v>
      </c>
    </row>
    <row r="16" spans="1:29" x14ac:dyDescent="0.3">
      <c r="A16" s="17" t="s">
        <v>140</v>
      </c>
      <c r="B16" s="20">
        <v>10</v>
      </c>
      <c r="C16" s="20">
        <v>10</v>
      </c>
      <c r="D16" s="20">
        <v>0</v>
      </c>
      <c r="E16" s="20">
        <v>3</v>
      </c>
      <c r="F16" s="20">
        <v>0</v>
      </c>
      <c r="G16" s="20">
        <v>0</v>
      </c>
      <c r="H16" s="20">
        <v>0</v>
      </c>
      <c r="I16" s="20">
        <v>0</v>
      </c>
      <c r="J16" s="26">
        <v>17</v>
      </c>
      <c r="K16" s="27">
        <v>10</v>
      </c>
      <c r="L16" s="20">
        <v>10</v>
      </c>
      <c r="M16" s="20">
        <v>0</v>
      </c>
      <c r="N16" s="20">
        <v>3</v>
      </c>
      <c r="O16" s="20">
        <v>0</v>
      </c>
      <c r="P16" s="20">
        <v>0</v>
      </c>
      <c r="Q16" s="20">
        <v>0</v>
      </c>
      <c r="R16" s="20">
        <v>0</v>
      </c>
      <c r="S16" s="26">
        <v>17</v>
      </c>
      <c r="T16" s="20">
        <f t="shared" si="1"/>
        <v>0</v>
      </c>
      <c r="U16" s="20">
        <f t="shared" si="2"/>
        <v>0</v>
      </c>
      <c r="V16" s="20">
        <f t="shared" si="3"/>
        <v>0</v>
      </c>
      <c r="W16" s="20">
        <f t="shared" si="4"/>
        <v>0</v>
      </c>
      <c r="X16" s="20">
        <f t="shared" si="5"/>
        <v>0</v>
      </c>
      <c r="Y16" s="20">
        <f t="shared" si="6"/>
        <v>0</v>
      </c>
      <c r="Z16" s="20">
        <f t="shared" si="7"/>
        <v>0</v>
      </c>
      <c r="AA16" s="20">
        <f t="shared" si="8"/>
        <v>0</v>
      </c>
      <c r="AB16" s="20">
        <f t="shared" si="9"/>
        <v>0</v>
      </c>
      <c r="AC16" s="17" t="str">
        <f t="shared" si="10"/>
        <v>Ok</v>
      </c>
    </row>
    <row r="17" spans="1:29" x14ac:dyDescent="0.3">
      <c r="A17" s="17" t="s">
        <v>150</v>
      </c>
      <c r="B17" s="20">
        <v>0</v>
      </c>
      <c r="C17" s="20">
        <v>16.2</v>
      </c>
      <c r="D17" s="20">
        <v>0</v>
      </c>
      <c r="E17" s="20">
        <v>13.5</v>
      </c>
      <c r="F17" s="20">
        <v>0</v>
      </c>
      <c r="G17" s="20">
        <v>0</v>
      </c>
      <c r="H17" s="20">
        <v>0</v>
      </c>
      <c r="I17" s="20">
        <v>0</v>
      </c>
      <c r="J17" s="26">
        <v>2.7</v>
      </c>
      <c r="K17" s="27">
        <v>0</v>
      </c>
      <c r="L17" s="20">
        <v>16.2</v>
      </c>
      <c r="M17" s="20">
        <v>0</v>
      </c>
      <c r="N17" s="20">
        <v>13.5</v>
      </c>
      <c r="O17" s="20">
        <v>0</v>
      </c>
      <c r="P17" s="20">
        <v>0</v>
      </c>
      <c r="Q17" s="20">
        <v>0</v>
      </c>
      <c r="R17" s="20">
        <v>0</v>
      </c>
      <c r="S17" s="26">
        <v>2.7</v>
      </c>
      <c r="T17" s="20">
        <f t="shared" si="1"/>
        <v>0</v>
      </c>
      <c r="U17" s="20">
        <f t="shared" si="2"/>
        <v>0</v>
      </c>
      <c r="V17" s="20">
        <f t="shared" si="3"/>
        <v>0</v>
      </c>
      <c r="W17" s="20">
        <f t="shared" si="4"/>
        <v>0</v>
      </c>
      <c r="X17" s="20">
        <f t="shared" si="5"/>
        <v>0</v>
      </c>
      <c r="Y17" s="20">
        <f t="shared" si="6"/>
        <v>0</v>
      </c>
      <c r="Z17" s="20">
        <f t="shared" si="7"/>
        <v>0</v>
      </c>
      <c r="AA17" s="20">
        <f t="shared" si="8"/>
        <v>0</v>
      </c>
      <c r="AB17" s="20">
        <f t="shared" si="9"/>
        <v>0</v>
      </c>
      <c r="AC17" s="17" t="str">
        <f t="shared" si="10"/>
        <v>Ok</v>
      </c>
    </row>
    <row r="18" spans="1:29" x14ac:dyDescent="0.3">
      <c r="A18" s="17" t="s">
        <v>151</v>
      </c>
      <c r="B18" s="20">
        <v>0</v>
      </c>
      <c r="C18" s="20">
        <v>90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90</v>
      </c>
      <c r="K18" s="27">
        <v>0</v>
      </c>
      <c r="L18" s="20">
        <v>90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6">
        <v>90</v>
      </c>
      <c r="T18" s="20">
        <f t="shared" si="1"/>
        <v>0</v>
      </c>
      <c r="U18" s="20">
        <f t="shared" si="2"/>
        <v>0</v>
      </c>
      <c r="V18" s="20">
        <f t="shared" si="3"/>
        <v>0</v>
      </c>
      <c r="W18" s="20">
        <f t="shared" si="4"/>
        <v>0</v>
      </c>
      <c r="X18" s="20">
        <f t="shared" si="5"/>
        <v>0</v>
      </c>
      <c r="Y18" s="20">
        <f t="shared" si="6"/>
        <v>0</v>
      </c>
      <c r="Z18" s="20">
        <f t="shared" si="7"/>
        <v>0</v>
      </c>
      <c r="AA18" s="20">
        <f t="shared" si="8"/>
        <v>0</v>
      </c>
      <c r="AB18" s="20">
        <f t="shared" si="9"/>
        <v>0</v>
      </c>
      <c r="AC18" s="17" t="str">
        <f t="shared" si="10"/>
        <v>Ok</v>
      </c>
    </row>
    <row r="19" spans="1:29" x14ac:dyDescent="0.3">
      <c r="A19" s="17" t="s">
        <v>153</v>
      </c>
      <c r="B19" s="20">
        <v>0</v>
      </c>
      <c r="C19" s="20">
        <v>30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6">
        <v>30</v>
      </c>
      <c r="K19" s="27">
        <v>0</v>
      </c>
      <c r="L19" s="20">
        <v>30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6">
        <v>30</v>
      </c>
      <c r="T19" s="20">
        <f t="shared" si="1"/>
        <v>0</v>
      </c>
      <c r="U19" s="20">
        <f t="shared" si="2"/>
        <v>0</v>
      </c>
      <c r="V19" s="20">
        <f t="shared" si="3"/>
        <v>0</v>
      </c>
      <c r="W19" s="20">
        <f t="shared" si="4"/>
        <v>0</v>
      </c>
      <c r="X19" s="20">
        <f t="shared" si="5"/>
        <v>0</v>
      </c>
      <c r="Y19" s="20">
        <f t="shared" si="6"/>
        <v>0</v>
      </c>
      <c r="Z19" s="20">
        <f t="shared" si="7"/>
        <v>0</v>
      </c>
      <c r="AA19" s="20">
        <f t="shared" si="8"/>
        <v>0</v>
      </c>
      <c r="AB19" s="20">
        <f t="shared" si="9"/>
        <v>0</v>
      </c>
      <c r="AC19" s="17" t="str">
        <f t="shared" si="10"/>
        <v>Ok</v>
      </c>
    </row>
    <row r="20" spans="1:29" x14ac:dyDescent="0.3">
      <c r="A20" s="17" t="s">
        <v>152</v>
      </c>
      <c r="B20" s="20">
        <v>99</v>
      </c>
      <c r="C20" s="20">
        <v>150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249</v>
      </c>
      <c r="K20" s="27">
        <v>99</v>
      </c>
      <c r="L20" s="20">
        <v>150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6">
        <v>249</v>
      </c>
      <c r="T20" s="20">
        <f t="shared" si="1"/>
        <v>0</v>
      </c>
      <c r="U20" s="20">
        <f t="shared" si="2"/>
        <v>0</v>
      </c>
      <c r="V20" s="20">
        <f t="shared" si="3"/>
        <v>0</v>
      </c>
      <c r="W20" s="20">
        <f t="shared" si="4"/>
        <v>0</v>
      </c>
      <c r="X20" s="20">
        <f t="shared" si="5"/>
        <v>0</v>
      </c>
      <c r="Y20" s="20">
        <f t="shared" si="6"/>
        <v>0</v>
      </c>
      <c r="Z20" s="20">
        <f t="shared" si="7"/>
        <v>0</v>
      </c>
      <c r="AA20" s="20">
        <f t="shared" si="8"/>
        <v>0</v>
      </c>
      <c r="AB20" s="20">
        <f t="shared" si="9"/>
        <v>0</v>
      </c>
      <c r="AC20" s="17" t="str">
        <f t="shared" si="10"/>
        <v>Ok</v>
      </c>
    </row>
    <row r="21" spans="1:29" x14ac:dyDescent="0.3">
      <c r="A21" s="17" t="s">
        <v>203</v>
      </c>
      <c r="B21" s="20">
        <v>0</v>
      </c>
      <c r="C21" s="20">
        <v>50</v>
      </c>
      <c r="D21" s="20">
        <v>0</v>
      </c>
      <c r="E21" s="20">
        <v>40</v>
      </c>
      <c r="F21" s="20">
        <v>0</v>
      </c>
      <c r="G21" s="20">
        <v>0</v>
      </c>
      <c r="H21" s="20">
        <v>0</v>
      </c>
      <c r="I21" s="20">
        <v>0</v>
      </c>
      <c r="J21" s="26">
        <v>10</v>
      </c>
      <c r="K21" s="27">
        <v>0</v>
      </c>
      <c r="L21" s="20">
        <v>50</v>
      </c>
      <c r="M21" s="20">
        <v>0</v>
      </c>
      <c r="N21" s="20">
        <v>40</v>
      </c>
      <c r="O21" s="20">
        <v>0</v>
      </c>
      <c r="P21" s="20">
        <v>0</v>
      </c>
      <c r="Q21" s="20">
        <v>0</v>
      </c>
      <c r="R21" s="20">
        <v>0</v>
      </c>
      <c r="S21" s="26">
        <v>10</v>
      </c>
      <c r="T21" s="20">
        <f t="shared" si="1"/>
        <v>0</v>
      </c>
      <c r="U21" s="20">
        <f t="shared" si="2"/>
        <v>0</v>
      </c>
      <c r="V21" s="20">
        <f t="shared" si="3"/>
        <v>0</v>
      </c>
      <c r="W21" s="20">
        <f t="shared" si="4"/>
        <v>0</v>
      </c>
      <c r="X21" s="20">
        <f t="shared" si="5"/>
        <v>0</v>
      </c>
      <c r="Y21" s="20">
        <f t="shared" si="6"/>
        <v>0</v>
      </c>
      <c r="Z21" s="20">
        <f t="shared" si="7"/>
        <v>0</v>
      </c>
      <c r="AA21" s="20">
        <f t="shared" si="8"/>
        <v>0</v>
      </c>
      <c r="AB21" s="20">
        <f t="shared" si="9"/>
        <v>0</v>
      </c>
      <c r="AC21" s="17" t="str">
        <f t="shared" si="10"/>
        <v>Ok</v>
      </c>
    </row>
    <row r="22" spans="1:29" x14ac:dyDescent="0.3">
      <c r="A22" s="17" t="s">
        <v>154</v>
      </c>
      <c r="B22" s="20">
        <v>0</v>
      </c>
      <c r="C22" s="20">
        <v>20</v>
      </c>
      <c r="D22" s="20">
        <v>0</v>
      </c>
      <c r="E22" s="20">
        <v>20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7">
        <v>0</v>
      </c>
      <c r="L22" s="20">
        <v>20</v>
      </c>
      <c r="M22" s="20">
        <v>0</v>
      </c>
      <c r="N22" s="20">
        <v>20</v>
      </c>
      <c r="O22" s="20">
        <v>0</v>
      </c>
      <c r="P22" s="20">
        <v>0</v>
      </c>
      <c r="Q22" s="20">
        <v>0</v>
      </c>
      <c r="R22" s="20">
        <v>0</v>
      </c>
      <c r="S22" s="26">
        <v>0</v>
      </c>
      <c r="T22" s="20">
        <f t="shared" si="1"/>
        <v>0</v>
      </c>
      <c r="U22" s="20">
        <f t="shared" si="2"/>
        <v>0</v>
      </c>
      <c r="V22" s="20">
        <f t="shared" si="3"/>
        <v>0</v>
      </c>
      <c r="W22" s="20">
        <f t="shared" si="4"/>
        <v>0</v>
      </c>
      <c r="X22" s="20">
        <f t="shared" si="5"/>
        <v>0</v>
      </c>
      <c r="Y22" s="20">
        <f t="shared" si="6"/>
        <v>0</v>
      </c>
      <c r="Z22" s="20">
        <f t="shared" si="7"/>
        <v>0</v>
      </c>
      <c r="AA22" s="20">
        <f t="shared" si="8"/>
        <v>0</v>
      </c>
      <c r="AB22" s="20">
        <f t="shared" si="9"/>
        <v>0</v>
      </c>
      <c r="AC22" s="17" t="str">
        <f t="shared" si="10"/>
        <v>Ok</v>
      </c>
    </row>
    <row r="23" spans="1:29" x14ac:dyDescent="0.3">
      <c r="A23" s="17" t="s">
        <v>187</v>
      </c>
      <c r="B23" s="20">
        <v>0</v>
      </c>
      <c r="C23" s="20">
        <v>30</v>
      </c>
      <c r="D23" s="20">
        <v>0</v>
      </c>
      <c r="E23" s="20">
        <v>5</v>
      </c>
      <c r="F23" s="20">
        <v>0</v>
      </c>
      <c r="G23" s="20">
        <v>0</v>
      </c>
      <c r="H23" s="20">
        <v>0</v>
      </c>
      <c r="I23" s="20">
        <v>0</v>
      </c>
      <c r="J23" s="26">
        <v>25</v>
      </c>
      <c r="K23" s="27">
        <v>0</v>
      </c>
      <c r="L23" s="20">
        <v>30</v>
      </c>
      <c r="M23" s="20">
        <v>0</v>
      </c>
      <c r="N23" s="20">
        <v>5</v>
      </c>
      <c r="O23" s="20">
        <v>0</v>
      </c>
      <c r="P23" s="20">
        <v>0</v>
      </c>
      <c r="Q23" s="20">
        <v>0</v>
      </c>
      <c r="R23" s="20">
        <v>0</v>
      </c>
      <c r="S23" s="26">
        <v>25</v>
      </c>
      <c r="T23" s="20">
        <f t="shared" si="1"/>
        <v>0</v>
      </c>
      <c r="U23" s="20">
        <f t="shared" si="2"/>
        <v>0</v>
      </c>
      <c r="V23" s="20">
        <f t="shared" si="3"/>
        <v>0</v>
      </c>
      <c r="W23" s="20">
        <f t="shared" si="4"/>
        <v>0</v>
      </c>
      <c r="X23" s="20">
        <f t="shared" si="5"/>
        <v>0</v>
      </c>
      <c r="Y23" s="20">
        <f t="shared" si="6"/>
        <v>0</v>
      </c>
      <c r="Z23" s="20">
        <f t="shared" si="7"/>
        <v>0</v>
      </c>
      <c r="AA23" s="20">
        <f t="shared" si="8"/>
        <v>0</v>
      </c>
      <c r="AB23" s="20">
        <f t="shared" si="9"/>
        <v>0</v>
      </c>
      <c r="AC23" s="17" t="str">
        <f t="shared" si="10"/>
        <v>Ok</v>
      </c>
    </row>
    <row r="24" spans="1:29" x14ac:dyDescent="0.3">
      <c r="A24" s="17" t="s">
        <v>156</v>
      </c>
      <c r="B24" s="20">
        <v>20</v>
      </c>
      <c r="C24" s="20">
        <v>70</v>
      </c>
      <c r="D24" s="20">
        <v>0</v>
      </c>
      <c r="E24" s="20">
        <v>45</v>
      </c>
      <c r="F24" s="20">
        <v>0</v>
      </c>
      <c r="G24" s="20">
        <v>0</v>
      </c>
      <c r="H24" s="20">
        <v>0</v>
      </c>
      <c r="I24" s="20">
        <v>0</v>
      </c>
      <c r="J24" s="20">
        <v>45</v>
      </c>
      <c r="K24" s="27">
        <v>20</v>
      </c>
      <c r="L24" s="20">
        <v>70</v>
      </c>
      <c r="M24" s="20">
        <v>0</v>
      </c>
      <c r="N24" s="20">
        <v>45</v>
      </c>
      <c r="O24" s="20">
        <v>0</v>
      </c>
      <c r="P24" s="20">
        <v>0</v>
      </c>
      <c r="Q24" s="20">
        <v>0</v>
      </c>
      <c r="R24" s="20">
        <v>0</v>
      </c>
      <c r="S24" s="26">
        <v>45</v>
      </c>
      <c r="T24" s="20">
        <f t="shared" si="1"/>
        <v>0</v>
      </c>
      <c r="U24" s="20">
        <f t="shared" si="2"/>
        <v>0</v>
      </c>
      <c r="V24" s="20">
        <f t="shared" si="3"/>
        <v>0</v>
      </c>
      <c r="W24" s="20">
        <f t="shared" si="4"/>
        <v>0</v>
      </c>
      <c r="X24" s="20">
        <f t="shared" si="5"/>
        <v>0</v>
      </c>
      <c r="Y24" s="20">
        <f t="shared" si="6"/>
        <v>0</v>
      </c>
      <c r="Z24" s="20">
        <f t="shared" si="7"/>
        <v>0</v>
      </c>
      <c r="AA24" s="20">
        <f t="shared" si="8"/>
        <v>0</v>
      </c>
      <c r="AB24" s="20">
        <f t="shared" si="9"/>
        <v>0</v>
      </c>
      <c r="AC24" s="17" t="str">
        <f t="shared" si="10"/>
        <v>Ok</v>
      </c>
    </row>
    <row r="25" spans="1:29" x14ac:dyDescent="0.3">
      <c r="A25" s="17" t="s">
        <v>188</v>
      </c>
      <c r="B25" s="20">
        <v>50</v>
      </c>
      <c r="C25" s="20">
        <v>60</v>
      </c>
      <c r="D25" s="20">
        <v>0</v>
      </c>
      <c r="E25" s="20">
        <v>50</v>
      </c>
      <c r="F25" s="20">
        <v>0</v>
      </c>
      <c r="G25" s="20">
        <v>0</v>
      </c>
      <c r="H25" s="20">
        <v>0</v>
      </c>
      <c r="I25" s="20">
        <v>0</v>
      </c>
      <c r="J25" s="26">
        <v>60</v>
      </c>
      <c r="K25" s="27">
        <v>50</v>
      </c>
      <c r="L25" s="20">
        <v>60</v>
      </c>
      <c r="M25" s="20">
        <v>0</v>
      </c>
      <c r="N25" s="20">
        <v>50</v>
      </c>
      <c r="O25" s="20">
        <v>0</v>
      </c>
      <c r="P25" s="20">
        <v>0</v>
      </c>
      <c r="Q25" s="20">
        <v>0</v>
      </c>
      <c r="R25" s="20">
        <v>0</v>
      </c>
      <c r="S25" s="26">
        <v>60</v>
      </c>
      <c r="T25" s="20">
        <f t="shared" si="1"/>
        <v>0</v>
      </c>
      <c r="U25" s="20">
        <f t="shared" si="2"/>
        <v>0</v>
      </c>
      <c r="V25" s="20">
        <f t="shared" si="3"/>
        <v>0</v>
      </c>
      <c r="W25" s="20">
        <f t="shared" si="4"/>
        <v>0</v>
      </c>
      <c r="X25" s="20">
        <f t="shared" si="5"/>
        <v>0</v>
      </c>
      <c r="Y25" s="20">
        <f t="shared" si="6"/>
        <v>0</v>
      </c>
      <c r="Z25" s="20">
        <f t="shared" si="7"/>
        <v>0</v>
      </c>
      <c r="AA25" s="20">
        <f t="shared" si="8"/>
        <v>0</v>
      </c>
      <c r="AB25" s="20">
        <f t="shared" si="9"/>
        <v>0</v>
      </c>
      <c r="AC25" s="17" t="str">
        <f t="shared" si="10"/>
        <v>Ok</v>
      </c>
    </row>
    <row r="26" spans="1:29" x14ac:dyDescent="0.3">
      <c r="A26" s="17" t="s">
        <v>189</v>
      </c>
      <c r="B26" s="20">
        <v>0</v>
      </c>
      <c r="C26" s="20">
        <v>30</v>
      </c>
      <c r="D26" s="20">
        <v>0</v>
      </c>
      <c r="E26" s="20">
        <v>10</v>
      </c>
      <c r="F26" s="20">
        <v>0</v>
      </c>
      <c r="G26" s="20">
        <v>0</v>
      </c>
      <c r="H26" s="20">
        <v>0</v>
      </c>
      <c r="I26" s="20">
        <v>0</v>
      </c>
      <c r="J26" s="26">
        <v>20</v>
      </c>
      <c r="K26" s="27">
        <v>0</v>
      </c>
      <c r="L26" s="20">
        <v>30</v>
      </c>
      <c r="M26" s="20">
        <v>0</v>
      </c>
      <c r="N26" s="20">
        <v>10</v>
      </c>
      <c r="O26" s="20">
        <v>0</v>
      </c>
      <c r="P26" s="20">
        <v>0</v>
      </c>
      <c r="Q26" s="20">
        <v>0</v>
      </c>
      <c r="R26" s="20">
        <v>0</v>
      </c>
      <c r="S26" s="26">
        <v>20</v>
      </c>
      <c r="T26" s="20">
        <f t="shared" si="1"/>
        <v>0</v>
      </c>
      <c r="U26" s="20">
        <f t="shared" si="2"/>
        <v>0</v>
      </c>
      <c r="V26" s="20">
        <f t="shared" si="3"/>
        <v>0</v>
      </c>
      <c r="W26" s="20">
        <f t="shared" si="4"/>
        <v>0</v>
      </c>
      <c r="X26" s="20">
        <f t="shared" si="5"/>
        <v>0</v>
      </c>
      <c r="Y26" s="20">
        <f t="shared" si="6"/>
        <v>0</v>
      </c>
      <c r="Z26" s="20">
        <f t="shared" si="7"/>
        <v>0</v>
      </c>
      <c r="AA26" s="20">
        <f t="shared" si="8"/>
        <v>0</v>
      </c>
      <c r="AB26" s="20">
        <f t="shared" si="9"/>
        <v>0</v>
      </c>
      <c r="AC26" s="17" t="str">
        <f t="shared" si="10"/>
        <v>Ok</v>
      </c>
    </row>
    <row r="27" spans="1:29" x14ac:dyDescent="0.3">
      <c r="A27" s="17" t="s">
        <v>141</v>
      </c>
      <c r="B27" s="20">
        <v>390</v>
      </c>
      <c r="C27" s="20">
        <v>2304</v>
      </c>
      <c r="D27" s="20">
        <v>0</v>
      </c>
      <c r="E27" s="20">
        <v>1720</v>
      </c>
      <c r="F27" s="20">
        <v>0</v>
      </c>
      <c r="G27" s="20">
        <v>0</v>
      </c>
      <c r="H27" s="20">
        <v>0</v>
      </c>
      <c r="I27" s="20">
        <v>0</v>
      </c>
      <c r="J27" s="26">
        <v>974</v>
      </c>
      <c r="K27" s="27">
        <v>390</v>
      </c>
      <c r="L27" s="20">
        <v>2304</v>
      </c>
      <c r="M27" s="20">
        <v>0</v>
      </c>
      <c r="N27" s="20">
        <v>1720</v>
      </c>
      <c r="O27" s="20">
        <v>0</v>
      </c>
      <c r="P27" s="20">
        <v>0</v>
      </c>
      <c r="Q27" s="20">
        <v>0</v>
      </c>
      <c r="R27" s="20">
        <v>0</v>
      </c>
      <c r="S27" s="26">
        <v>974</v>
      </c>
      <c r="T27" s="20">
        <f t="shared" si="1"/>
        <v>0</v>
      </c>
      <c r="U27" s="20">
        <f t="shared" si="2"/>
        <v>0</v>
      </c>
      <c r="V27" s="20">
        <f t="shared" si="3"/>
        <v>0</v>
      </c>
      <c r="W27" s="20">
        <f t="shared" si="4"/>
        <v>0</v>
      </c>
      <c r="X27" s="20">
        <f t="shared" si="5"/>
        <v>0</v>
      </c>
      <c r="Y27" s="20">
        <f t="shared" si="6"/>
        <v>0</v>
      </c>
      <c r="Z27" s="20">
        <f t="shared" si="7"/>
        <v>0</v>
      </c>
      <c r="AA27" s="20">
        <f t="shared" si="8"/>
        <v>0</v>
      </c>
      <c r="AB27" s="20">
        <f t="shared" si="9"/>
        <v>0</v>
      </c>
      <c r="AC27" s="17" t="str">
        <f t="shared" si="10"/>
        <v>Ok</v>
      </c>
    </row>
    <row r="28" spans="1:29" x14ac:dyDescent="0.3">
      <c r="A28" s="17" t="s">
        <v>160</v>
      </c>
      <c r="B28" s="20">
        <v>5</v>
      </c>
      <c r="C28" s="20">
        <v>5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6">
        <v>10</v>
      </c>
      <c r="K28" s="27">
        <v>5</v>
      </c>
      <c r="L28" s="20">
        <v>5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6">
        <v>10</v>
      </c>
      <c r="T28" s="20">
        <f t="shared" si="1"/>
        <v>0</v>
      </c>
      <c r="U28" s="20">
        <f t="shared" si="2"/>
        <v>0</v>
      </c>
      <c r="V28" s="20">
        <f t="shared" si="3"/>
        <v>0</v>
      </c>
      <c r="W28" s="20">
        <f t="shared" si="4"/>
        <v>0</v>
      </c>
      <c r="X28" s="20">
        <f t="shared" si="5"/>
        <v>0</v>
      </c>
      <c r="Y28" s="20">
        <f t="shared" si="6"/>
        <v>0</v>
      </c>
      <c r="Z28" s="20">
        <f t="shared" si="7"/>
        <v>0</v>
      </c>
      <c r="AA28" s="20">
        <f t="shared" si="8"/>
        <v>0</v>
      </c>
      <c r="AB28" s="20">
        <f t="shared" si="9"/>
        <v>0</v>
      </c>
      <c r="AC28" s="17" t="str">
        <f t="shared" si="10"/>
        <v>Ok</v>
      </c>
    </row>
    <row r="29" spans="1:29" x14ac:dyDescent="0.3">
      <c r="A29" s="17" t="s">
        <v>142</v>
      </c>
      <c r="B29" s="20">
        <v>10</v>
      </c>
      <c r="C29" s="20">
        <v>5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6">
        <v>15</v>
      </c>
      <c r="K29" s="27">
        <v>10</v>
      </c>
      <c r="L29" s="20">
        <v>5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6">
        <v>15</v>
      </c>
      <c r="T29" s="20">
        <f t="shared" si="1"/>
        <v>0</v>
      </c>
      <c r="U29" s="20">
        <f t="shared" si="2"/>
        <v>0</v>
      </c>
      <c r="V29" s="20">
        <f t="shared" si="3"/>
        <v>0</v>
      </c>
      <c r="W29" s="20">
        <f t="shared" si="4"/>
        <v>0</v>
      </c>
      <c r="X29" s="20">
        <f t="shared" si="5"/>
        <v>0</v>
      </c>
      <c r="Y29" s="20">
        <f t="shared" si="6"/>
        <v>0</v>
      </c>
      <c r="Z29" s="20">
        <f t="shared" si="7"/>
        <v>0</v>
      </c>
      <c r="AA29" s="20">
        <f t="shared" si="8"/>
        <v>0</v>
      </c>
      <c r="AB29" s="20">
        <f t="shared" si="9"/>
        <v>0</v>
      </c>
      <c r="AC29" s="17" t="str">
        <f t="shared" si="10"/>
        <v>Ok</v>
      </c>
    </row>
    <row r="30" spans="1:29" x14ac:dyDescent="0.3">
      <c r="A30" s="17" t="s">
        <v>191</v>
      </c>
      <c r="B30" s="20">
        <v>0</v>
      </c>
      <c r="C30" s="20">
        <v>4</v>
      </c>
      <c r="D30" s="20">
        <v>0</v>
      </c>
      <c r="E30" s="20">
        <v>4</v>
      </c>
      <c r="F30" s="20">
        <v>0</v>
      </c>
      <c r="G30" s="20">
        <v>0</v>
      </c>
      <c r="H30" s="20">
        <v>0</v>
      </c>
      <c r="I30" s="20">
        <v>0</v>
      </c>
      <c r="J30" s="26">
        <v>0</v>
      </c>
      <c r="K30" s="27">
        <v>0</v>
      </c>
      <c r="L30" s="20">
        <v>4</v>
      </c>
      <c r="M30" s="20">
        <v>0</v>
      </c>
      <c r="N30" s="20">
        <v>4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1"/>
        <v>0</v>
      </c>
      <c r="U30" s="20">
        <f t="shared" si="2"/>
        <v>0</v>
      </c>
      <c r="V30" s="20">
        <f t="shared" si="3"/>
        <v>0</v>
      </c>
      <c r="W30" s="20">
        <f t="shared" si="4"/>
        <v>0</v>
      </c>
      <c r="X30" s="20">
        <f t="shared" si="5"/>
        <v>0</v>
      </c>
      <c r="Y30" s="20">
        <f t="shared" si="6"/>
        <v>0</v>
      </c>
      <c r="Z30" s="20">
        <f t="shared" si="7"/>
        <v>0</v>
      </c>
      <c r="AA30" s="20">
        <f t="shared" si="8"/>
        <v>0</v>
      </c>
      <c r="AB30" s="20">
        <f t="shared" si="9"/>
        <v>0</v>
      </c>
      <c r="AC30" s="17" t="str">
        <f t="shared" si="10"/>
        <v>Ok</v>
      </c>
    </row>
    <row r="31" spans="1:29" x14ac:dyDescent="0.3">
      <c r="A31" s="17" t="s">
        <v>161</v>
      </c>
      <c r="B31" s="20">
        <v>0</v>
      </c>
      <c r="C31" s="20">
        <v>30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6">
        <v>30</v>
      </c>
      <c r="K31" s="27">
        <v>0</v>
      </c>
      <c r="L31" s="20">
        <v>30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6">
        <v>30</v>
      </c>
      <c r="T31" s="20">
        <f t="shared" si="1"/>
        <v>0</v>
      </c>
      <c r="U31" s="20">
        <f t="shared" si="2"/>
        <v>0</v>
      </c>
      <c r="V31" s="20">
        <f t="shared" si="3"/>
        <v>0</v>
      </c>
      <c r="W31" s="20">
        <f t="shared" si="4"/>
        <v>0</v>
      </c>
      <c r="X31" s="20">
        <f t="shared" si="5"/>
        <v>0</v>
      </c>
      <c r="Y31" s="20">
        <f t="shared" si="6"/>
        <v>0</v>
      </c>
      <c r="Z31" s="20">
        <f t="shared" si="7"/>
        <v>0</v>
      </c>
      <c r="AA31" s="20">
        <f t="shared" si="8"/>
        <v>0</v>
      </c>
      <c r="AB31" s="20">
        <f t="shared" si="9"/>
        <v>0</v>
      </c>
      <c r="AC31" s="17" t="str">
        <f t="shared" si="10"/>
        <v>Ok</v>
      </c>
    </row>
    <row r="32" spans="1:29" x14ac:dyDescent="0.3">
      <c r="A32" s="17" t="s">
        <v>162</v>
      </c>
      <c r="B32" s="20">
        <v>0</v>
      </c>
      <c r="C32" s="20">
        <v>10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6">
        <v>10</v>
      </c>
      <c r="K32" s="27">
        <v>0</v>
      </c>
      <c r="L32" s="20">
        <v>10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6">
        <v>10</v>
      </c>
      <c r="T32" s="20">
        <f t="shared" si="1"/>
        <v>0</v>
      </c>
      <c r="U32" s="20">
        <f t="shared" si="2"/>
        <v>0</v>
      </c>
      <c r="V32" s="20">
        <f t="shared" si="3"/>
        <v>0</v>
      </c>
      <c r="W32" s="20">
        <f t="shared" si="4"/>
        <v>0</v>
      </c>
      <c r="X32" s="20">
        <f t="shared" si="5"/>
        <v>0</v>
      </c>
      <c r="Y32" s="20">
        <f t="shared" si="6"/>
        <v>0</v>
      </c>
      <c r="Z32" s="20">
        <f t="shared" si="7"/>
        <v>0</v>
      </c>
      <c r="AA32" s="20">
        <f t="shared" si="8"/>
        <v>0</v>
      </c>
      <c r="AB32" s="20">
        <f t="shared" si="9"/>
        <v>0</v>
      </c>
      <c r="AC32" s="17" t="str">
        <f t="shared" si="10"/>
        <v>Ok</v>
      </c>
    </row>
    <row r="33" spans="1:29" x14ac:dyDescent="0.3">
      <c r="A33" s="17" t="s">
        <v>165</v>
      </c>
      <c r="B33" s="20">
        <v>70</v>
      </c>
      <c r="C33" s="20">
        <v>1760</v>
      </c>
      <c r="D33" s="20">
        <v>0</v>
      </c>
      <c r="E33" s="20">
        <v>1820</v>
      </c>
      <c r="F33" s="20">
        <v>0</v>
      </c>
      <c r="G33" s="20">
        <v>0</v>
      </c>
      <c r="H33" s="20">
        <v>0</v>
      </c>
      <c r="I33" s="20">
        <v>0</v>
      </c>
      <c r="J33" s="26">
        <v>10</v>
      </c>
      <c r="K33" s="27">
        <v>70</v>
      </c>
      <c r="L33" s="20">
        <v>1760</v>
      </c>
      <c r="M33" s="20">
        <v>0</v>
      </c>
      <c r="N33" s="20">
        <v>1820</v>
      </c>
      <c r="O33" s="20">
        <v>0</v>
      </c>
      <c r="P33" s="20">
        <v>0</v>
      </c>
      <c r="Q33" s="20">
        <v>0</v>
      </c>
      <c r="R33" s="20">
        <v>0</v>
      </c>
      <c r="S33" s="26">
        <v>10</v>
      </c>
      <c r="T33" s="20">
        <f t="shared" si="1"/>
        <v>0</v>
      </c>
      <c r="U33" s="20">
        <f t="shared" si="2"/>
        <v>0</v>
      </c>
      <c r="V33" s="20">
        <f t="shared" si="3"/>
        <v>0</v>
      </c>
      <c r="W33" s="20">
        <f t="shared" si="4"/>
        <v>0</v>
      </c>
      <c r="X33" s="20">
        <f t="shared" si="5"/>
        <v>0</v>
      </c>
      <c r="Y33" s="20">
        <f t="shared" si="6"/>
        <v>0</v>
      </c>
      <c r="Z33" s="20">
        <f t="shared" si="7"/>
        <v>0</v>
      </c>
      <c r="AA33" s="20">
        <f t="shared" si="8"/>
        <v>0</v>
      </c>
      <c r="AB33" s="20">
        <f t="shared" si="9"/>
        <v>0</v>
      </c>
      <c r="AC33" s="17" t="str">
        <f t="shared" si="10"/>
        <v>Ok</v>
      </c>
    </row>
    <row r="34" spans="1:29" x14ac:dyDescent="0.3">
      <c r="A34" s="17" t="s">
        <v>164</v>
      </c>
      <c r="B34" s="20">
        <v>60</v>
      </c>
      <c r="C34" s="20">
        <v>396</v>
      </c>
      <c r="D34" s="20">
        <v>0</v>
      </c>
      <c r="E34" s="20">
        <v>440</v>
      </c>
      <c r="F34" s="20">
        <v>0</v>
      </c>
      <c r="G34" s="20">
        <v>0</v>
      </c>
      <c r="H34" s="20">
        <v>0</v>
      </c>
      <c r="I34" s="20">
        <v>0</v>
      </c>
      <c r="J34" s="26">
        <v>16</v>
      </c>
      <c r="K34" s="27">
        <v>60</v>
      </c>
      <c r="L34" s="20">
        <v>396</v>
      </c>
      <c r="M34" s="20">
        <v>0</v>
      </c>
      <c r="N34" s="20">
        <v>440</v>
      </c>
      <c r="O34" s="20">
        <v>0</v>
      </c>
      <c r="P34" s="20">
        <v>0</v>
      </c>
      <c r="Q34" s="20">
        <v>0</v>
      </c>
      <c r="R34" s="20">
        <v>0</v>
      </c>
      <c r="S34" s="26">
        <v>16</v>
      </c>
      <c r="T34" s="20">
        <f t="shared" si="1"/>
        <v>0</v>
      </c>
      <c r="U34" s="20">
        <f t="shared" si="2"/>
        <v>0</v>
      </c>
      <c r="V34" s="20">
        <f t="shared" si="3"/>
        <v>0</v>
      </c>
      <c r="W34" s="20">
        <f t="shared" si="4"/>
        <v>0</v>
      </c>
      <c r="X34" s="20">
        <f t="shared" si="5"/>
        <v>0</v>
      </c>
      <c r="Y34" s="20">
        <f t="shared" si="6"/>
        <v>0</v>
      </c>
      <c r="Z34" s="20">
        <f t="shared" si="7"/>
        <v>0</v>
      </c>
      <c r="AA34" s="20">
        <f t="shared" si="8"/>
        <v>0</v>
      </c>
      <c r="AB34" s="20">
        <f t="shared" si="9"/>
        <v>0</v>
      </c>
      <c r="AC34" s="17" t="str">
        <f t="shared" si="10"/>
        <v>Ok</v>
      </c>
    </row>
    <row r="35" spans="1:29" x14ac:dyDescent="0.3">
      <c r="A35" s="17" t="s">
        <v>163</v>
      </c>
      <c r="B35" s="20">
        <v>14</v>
      </c>
      <c r="C35" s="20">
        <v>5864</v>
      </c>
      <c r="D35" s="20">
        <v>0</v>
      </c>
      <c r="E35" s="20">
        <v>4824</v>
      </c>
      <c r="F35" s="20">
        <v>0</v>
      </c>
      <c r="G35" s="20">
        <v>0</v>
      </c>
      <c r="H35" s="20">
        <v>0</v>
      </c>
      <c r="I35" s="20">
        <v>0</v>
      </c>
      <c r="J35" s="26">
        <v>1054</v>
      </c>
      <c r="K35" s="27">
        <v>14</v>
      </c>
      <c r="L35" s="20">
        <v>5864</v>
      </c>
      <c r="M35" s="20">
        <v>0</v>
      </c>
      <c r="N35" s="20">
        <v>4824</v>
      </c>
      <c r="O35" s="20">
        <v>0</v>
      </c>
      <c r="P35" s="20">
        <v>0</v>
      </c>
      <c r="Q35" s="20">
        <v>0</v>
      </c>
      <c r="R35" s="20">
        <v>0</v>
      </c>
      <c r="S35" s="26">
        <v>1054</v>
      </c>
      <c r="T35" s="20">
        <f t="shared" si="1"/>
        <v>0</v>
      </c>
      <c r="U35" s="20">
        <f t="shared" si="2"/>
        <v>0</v>
      </c>
      <c r="V35" s="20">
        <f t="shared" si="3"/>
        <v>0</v>
      </c>
      <c r="W35" s="20">
        <f t="shared" si="4"/>
        <v>0</v>
      </c>
      <c r="X35" s="20">
        <f t="shared" si="5"/>
        <v>0</v>
      </c>
      <c r="Y35" s="20">
        <f t="shared" si="6"/>
        <v>0</v>
      </c>
      <c r="Z35" s="20">
        <f t="shared" si="7"/>
        <v>0</v>
      </c>
      <c r="AA35" s="20">
        <f t="shared" si="8"/>
        <v>0</v>
      </c>
      <c r="AB35" s="20">
        <f t="shared" si="9"/>
        <v>0</v>
      </c>
      <c r="AC35" s="17" t="str">
        <f t="shared" si="10"/>
        <v>Ok</v>
      </c>
    </row>
    <row r="36" spans="1:29" x14ac:dyDescent="0.3">
      <c r="A36" s="17" t="s">
        <v>193</v>
      </c>
      <c r="B36" s="20">
        <v>5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6">
        <v>5</v>
      </c>
      <c r="K36" s="27">
        <v>5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6">
        <v>5</v>
      </c>
      <c r="T36" s="20">
        <f t="shared" si="1"/>
        <v>0</v>
      </c>
      <c r="U36" s="20">
        <f t="shared" si="2"/>
        <v>0</v>
      </c>
      <c r="V36" s="20">
        <f t="shared" si="3"/>
        <v>0</v>
      </c>
      <c r="W36" s="20">
        <f t="shared" si="4"/>
        <v>0</v>
      </c>
      <c r="X36" s="20">
        <f t="shared" si="5"/>
        <v>0</v>
      </c>
      <c r="Y36" s="20">
        <f t="shared" si="6"/>
        <v>0</v>
      </c>
      <c r="Z36" s="20">
        <f t="shared" si="7"/>
        <v>0</v>
      </c>
      <c r="AA36" s="20">
        <f t="shared" si="8"/>
        <v>0</v>
      </c>
      <c r="AB36" s="20">
        <f t="shared" si="9"/>
        <v>0</v>
      </c>
      <c r="AC36" s="17" t="str">
        <f t="shared" si="10"/>
        <v>Ok</v>
      </c>
    </row>
    <row r="37" spans="1:29" x14ac:dyDescent="0.3">
      <c r="A37" s="17" t="s">
        <v>194</v>
      </c>
      <c r="B37" s="20">
        <v>80</v>
      </c>
      <c r="C37" s="20">
        <v>0</v>
      </c>
      <c r="D37" s="20">
        <v>50</v>
      </c>
      <c r="E37" s="20">
        <v>6</v>
      </c>
      <c r="F37" s="20">
        <v>0</v>
      </c>
      <c r="G37" s="20">
        <v>0</v>
      </c>
      <c r="H37" s="20">
        <v>0</v>
      </c>
      <c r="I37" s="20">
        <v>0</v>
      </c>
      <c r="J37" s="26">
        <v>24</v>
      </c>
      <c r="K37" s="27">
        <v>80</v>
      </c>
      <c r="L37" s="20">
        <v>-50</v>
      </c>
      <c r="M37" s="20">
        <v>0</v>
      </c>
      <c r="N37" s="20">
        <v>6</v>
      </c>
      <c r="O37" s="20">
        <v>0</v>
      </c>
      <c r="P37" s="20">
        <v>0</v>
      </c>
      <c r="Q37" s="20">
        <v>0</v>
      </c>
      <c r="R37" s="20">
        <v>0</v>
      </c>
      <c r="S37" s="26">
        <v>24</v>
      </c>
      <c r="T37" s="20">
        <f t="shared" si="1"/>
        <v>0</v>
      </c>
      <c r="U37" s="20">
        <f t="shared" si="2"/>
        <v>50</v>
      </c>
      <c r="V37" s="20">
        <f t="shared" si="3"/>
        <v>50</v>
      </c>
      <c r="W37" s="20">
        <f t="shared" si="4"/>
        <v>0</v>
      </c>
      <c r="X37" s="20">
        <f t="shared" si="5"/>
        <v>0</v>
      </c>
      <c r="Y37" s="20">
        <f t="shared" si="6"/>
        <v>0</v>
      </c>
      <c r="Z37" s="20">
        <f t="shared" si="7"/>
        <v>0</v>
      </c>
      <c r="AA37" s="20">
        <f t="shared" si="8"/>
        <v>0</v>
      </c>
      <c r="AB37" s="20">
        <f t="shared" si="9"/>
        <v>0</v>
      </c>
      <c r="AC37" s="17" t="str">
        <f t="shared" si="10"/>
        <v>Ok</v>
      </c>
    </row>
    <row r="38" spans="1:29" x14ac:dyDescent="0.3">
      <c r="A38" s="17" t="s">
        <v>166</v>
      </c>
      <c r="B38" s="20">
        <v>0</v>
      </c>
      <c r="C38" s="20">
        <v>600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6">
        <v>600</v>
      </c>
      <c r="K38" s="27">
        <v>0</v>
      </c>
      <c r="L38" s="20">
        <v>600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6">
        <v>600</v>
      </c>
      <c r="T38" s="20">
        <f t="shared" si="1"/>
        <v>0</v>
      </c>
      <c r="U38" s="20">
        <f t="shared" si="2"/>
        <v>0</v>
      </c>
      <c r="V38" s="20">
        <f t="shared" si="3"/>
        <v>0</v>
      </c>
      <c r="W38" s="20">
        <f t="shared" si="4"/>
        <v>0</v>
      </c>
      <c r="X38" s="20">
        <f t="shared" si="5"/>
        <v>0</v>
      </c>
      <c r="Y38" s="20">
        <f t="shared" si="6"/>
        <v>0</v>
      </c>
      <c r="Z38" s="20">
        <f t="shared" si="7"/>
        <v>0</v>
      </c>
      <c r="AA38" s="20">
        <f t="shared" si="8"/>
        <v>0</v>
      </c>
      <c r="AB38" s="20">
        <f t="shared" si="9"/>
        <v>0</v>
      </c>
      <c r="AC38" s="17" t="str">
        <f t="shared" si="10"/>
        <v>Ok</v>
      </c>
    </row>
    <row r="39" spans="1:29" x14ac:dyDescent="0.3">
      <c r="A39" s="17" t="s">
        <v>208</v>
      </c>
      <c r="B39" s="20">
        <v>0</v>
      </c>
      <c r="C39" s="20">
        <v>990</v>
      </c>
      <c r="D39" s="20">
        <v>39</v>
      </c>
      <c r="E39" s="20">
        <v>855</v>
      </c>
      <c r="F39" s="20">
        <v>0</v>
      </c>
      <c r="G39" s="20">
        <v>0</v>
      </c>
      <c r="H39" s="20">
        <v>0</v>
      </c>
      <c r="I39" s="20">
        <v>0</v>
      </c>
      <c r="J39" s="26">
        <v>96</v>
      </c>
      <c r="K39" s="27">
        <v>0</v>
      </c>
      <c r="L39" s="20">
        <v>951</v>
      </c>
      <c r="M39" s="20">
        <v>0</v>
      </c>
      <c r="N39" s="20">
        <v>855</v>
      </c>
      <c r="O39" s="20">
        <v>0</v>
      </c>
      <c r="P39" s="20">
        <v>0</v>
      </c>
      <c r="Q39" s="20">
        <v>0</v>
      </c>
      <c r="R39" s="20">
        <v>0</v>
      </c>
      <c r="S39" s="26">
        <v>96</v>
      </c>
      <c r="T39" s="20">
        <f t="shared" si="1"/>
        <v>0</v>
      </c>
      <c r="U39" s="20">
        <f t="shared" si="2"/>
        <v>39</v>
      </c>
      <c r="V39" s="20">
        <f t="shared" si="3"/>
        <v>39</v>
      </c>
      <c r="W39" s="20">
        <f t="shared" si="4"/>
        <v>0</v>
      </c>
      <c r="X39" s="20">
        <f t="shared" si="5"/>
        <v>0</v>
      </c>
      <c r="Y39" s="20">
        <f t="shared" si="6"/>
        <v>0</v>
      </c>
      <c r="Z39" s="20">
        <f t="shared" si="7"/>
        <v>0</v>
      </c>
      <c r="AA39" s="20">
        <f t="shared" si="8"/>
        <v>0</v>
      </c>
      <c r="AB39" s="20">
        <f t="shared" si="9"/>
        <v>0</v>
      </c>
      <c r="AC39" s="17" t="str">
        <f t="shared" si="10"/>
        <v>Ok</v>
      </c>
    </row>
    <row r="40" spans="1:29" x14ac:dyDescent="0.3">
      <c r="A40" s="17" t="s">
        <v>209</v>
      </c>
      <c r="B40" s="20">
        <v>0</v>
      </c>
      <c r="C40" s="20">
        <v>600</v>
      </c>
      <c r="D40" s="20">
        <v>150</v>
      </c>
      <c r="E40" s="20">
        <v>303</v>
      </c>
      <c r="F40" s="20">
        <v>0</v>
      </c>
      <c r="G40" s="20">
        <v>0</v>
      </c>
      <c r="H40" s="20">
        <v>0</v>
      </c>
      <c r="I40" s="20">
        <v>0</v>
      </c>
      <c r="J40" s="26">
        <v>147</v>
      </c>
      <c r="K40" s="27">
        <v>0</v>
      </c>
      <c r="L40" s="20">
        <v>450</v>
      </c>
      <c r="M40" s="20">
        <v>0</v>
      </c>
      <c r="N40" s="20">
        <v>303</v>
      </c>
      <c r="O40" s="20">
        <v>0</v>
      </c>
      <c r="P40" s="20">
        <v>0</v>
      </c>
      <c r="Q40" s="20">
        <v>0</v>
      </c>
      <c r="R40" s="20">
        <v>0</v>
      </c>
      <c r="S40" s="26">
        <v>147</v>
      </c>
      <c r="T40" s="20">
        <f t="shared" si="1"/>
        <v>0</v>
      </c>
      <c r="U40" s="20">
        <f t="shared" si="2"/>
        <v>150</v>
      </c>
      <c r="V40" s="20">
        <f t="shared" si="3"/>
        <v>150</v>
      </c>
      <c r="W40" s="20">
        <f t="shared" si="4"/>
        <v>0</v>
      </c>
      <c r="X40" s="20">
        <f t="shared" si="5"/>
        <v>0</v>
      </c>
      <c r="Y40" s="20">
        <f t="shared" si="6"/>
        <v>0</v>
      </c>
      <c r="Z40" s="20">
        <f t="shared" si="7"/>
        <v>0</v>
      </c>
      <c r="AA40" s="20">
        <f t="shared" si="8"/>
        <v>0</v>
      </c>
      <c r="AB40" s="20">
        <f t="shared" si="9"/>
        <v>0</v>
      </c>
      <c r="AC40" s="17" t="str">
        <f t="shared" si="10"/>
        <v>Ok</v>
      </c>
    </row>
    <row r="41" spans="1:29" x14ac:dyDescent="0.3">
      <c r="A41" s="17" t="s">
        <v>167</v>
      </c>
      <c r="B41" s="20">
        <v>0</v>
      </c>
      <c r="C41" s="20">
        <v>210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6">
        <v>210</v>
      </c>
      <c r="K41" s="27">
        <v>0</v>
      </c>
      <c r="L41" s="20">
        <v>210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6">
        <v>210</v>
      </c>
      <c r="T41" s="20">
        <f t="shared" si="1"/>
        <v>0</v>
      </c>
      <c r="U41" s="20">
        <f t="shared" si="2"/>
        <v>0</v>
      </c>
      <c r="V41" s="20">
        <f t="shared" si="3"/>
        <v>0</v>
      </c>
      <c r="W41" s="20">
        <f t="shared" si="4"/>
        <v>0</v>
      </c>
      <c r="X41" s="20">
        <f t="shared" si="5"/>
        <v>0</v>
      </c>
      <c r="Y41" s="20">
        <f t="shared" si="6"/>
        <v>0</v>
      </c>
      <c r="Z41" s="20">
        <f t="shared" si="7"/>
        <v>0</v>
      </c>
      <c r="AA41" s="20">
        <f t="shared" si="8"/>
        <v>0</v>
      </c>
      <c r="AB41" s="20">
        <f t="shared" si="9"/>
        <v>0</v>
      </c>
      <c r="AC41" s="17" t="str">
        <f t="shared" si="10"/>
        <v>Ok</v>
      </c>
    </row>
    <row r="42" spans="1:29" x14ac:dyDescent="0.3">
      <c r="A42" s="17" t="s">
        <v>169</v>
      </c>
      <c r="B42" s="20">
        <v>30</v>
      </c>
      <c r="C42" s="20">
        <v>110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6">
        <v>140</v>
      </c>
      <c r="K42" s="27">
        <v>30</v>
      </c>
      <c r="L42" s="20">
        <v>110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6">
        <v>140</v>
      </c>
      <c r="T42" s="20">
        <f t="shared" si="1"/>
        <v>0</v>
      </c>
      <c r="U42" s="20">
        <f t="shared" si="2"/>
        <v>0</v>
      </c>
      <c r="V42" s="20">
        <f t="shared" si="3"/>
        <v>0</v>
      </c>
      <c r="W42" s="20">
        <f t="shared" si="4"/>
        <v>0</v>
      </c>
      <c r="X42" s="20">
        <f t="shared" si="5"/>
        <v>0</v>
      </c>
      <c r="Y42" s="20">
        <f t="shared" si="6"/>
        <v>0</v>
      </c>
      <c r="Z42" s="20">
        <f t="shared" si="7"/>
        <v>0</v>
      </c>
      <c r="AA42" s="20">
        <f t="shared" si="8"/>
        <v>0</v>
      </c>
      <c r="AB42" s="20">
        <f t="shared" si="9"/>
        <v>0</v>
      </c>
      <c r="AC42" s="17" t="str">
        <f t="shared" si="10"/>
        <v>Ok</v>
      </c>
    </row>
    <row r="43" spans="1:29" x14ac:dyDescent="0.3">
      <c r="A43" s="17" t="s">
        <v>168</v>
      </c>
      <c r="B43" s="20">
        <v>20</v>
      </c>
      <c r="C43" s="20">
        <v>50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70</v>
      </c>
      <c r="K43" s="27">
        <v>20</v>
      </c>
      <c r="L43" s="20">
        <v>50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6">
        <v>70</v>
      </c>
      <c r="T43" s="20">
        <f t="shared" si="1"/>
        <v>0</v>
      </c>
      <c r="U43" s="20">
        <f t="shared" si="2"/>
        <v>0</v>
      </c>
      <c r="V43" s="20">
        <f t="shared" si="3"/>
        <v>0</v>
      </c>
      <c r="W43" s="20">
        <f t="shared" si="4"/>
        <v>0</v>
      </c>
      <c r="X43" s="20">
        <f t="shared" si="5"/>
        <v>0</v>
      </c>
      <c r="Y43" s="20">
        <f t="shared" si="6"/>
        <v>0</v>
      </c>
      <c r="Z43" s="20">
        <f t="shared" si="7"/>
        <v>0</v>
      </c>
      <c r="AA43" s="20">
        <f t="shared" si="8"/>
        <v>0</v>
      </c>
      <c r="AB43" s="20">
        <f t="shared" si="9"/>
        <v>0</v>
      </c>
      <c r="AC43" s="17" t="str">
        <f t="shared" si="10"/>
        <v>Ok</v>
      </c>
    </row>
    <row r="44" spans="1:29" x14ac:dyDescent="0.3">
      <c r="A44" s="17" t="s">
        <v>212</v>
      </c>
      <c r="B44" s="20">
        <v>2</v>
      </c>
      <c r="C44" s="20">
        <v>2910</v>
      </c>
      <c r="D44" s="20">
        <v>210</v>
      </c>
      <c r="E44" s="20">
        <v>2702</v>
      </c>
      <c r="F44" s="20">
        <v>0</v>
      </c>
      <c r="G44" s="20">
        <v>0</v>
      </c>
      <c r="H44" s="20">
        <v>0</v>
      </c>
      <c r="I44" s="20">
        <v>0</v>
      </c>
      <c r="J44" s="26">
        <v>0</v>
      </c>
      <c r="K44" s="27">
        <v>2</v>
      </c>
      <c r="L44" s="20">
        <v>2700</v>
      </c>
      <c r="M44" s="20">
        <v>0</v>
      </c>
      <c r="N44" s="20">
        <v>2702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1"/>
        <v>0</v>
      </c>
      <c r="U44" s="20">
        <f t="shared" si="2"/>
        <v>210</v>
      </c>
      <c r="V44" s="20">
        <f t="shared" si="3"/>
        <v>210</v>
      </c>
      <c r="W44" s="20">
        <f t="shared" si="4"/>
        <v>0</v>
      </c>
      <c r="X44" s="20">
        <f t="shared" si="5"/>
        <v>0</v>
      </c>
      <c r="Y44" s="20">
        <f t="shared" si="6"/>
        <v>0</v>
      </c>
      <c r="Z44" s="20">
        <f t="shared" si="7"/>
        <v>0</v>
      </c>
      <c r="AA44" s="20">
        <f t="shared" si="8"/>
        <v>0</v>
      </c>
      <c r="AB44" s="20">
        <f t="shared" si="9"/>
        <v>0</v>
      </c>
      <c r="AC44" s="17" t="str">
        <f t="shared" si="10"/>
        <v>Ok</v>
      </c>
    </row>
    <row r="45" spans="1:29" x14ac:dyDescent="0.3">
      <c r="A45" s="17" t="s">
        <v>213</v>
      </c>
      <c r="B45" s="20">
        <v>0</v>
      </c>
      <c r="C45" s="20">
        <v>1380</v>
      </c>
      <c r="D45" s="20">
        <v>30</v>
      </c>
      <c r="E45" s="20">
        <v>1380</v>
      </c>
      <c r="F45" s="20">
        <v>0</v>
      </c>
      <c r="G45" s="20">
        <v>0</v>
      </c>
      <c r="H45" s="20">
        <v>0</v>
      </c>
      <c r="I45" s="20">
        <v>0</v>
      </c>
      <c r="J45" s="26">
        <v>-30</v>
      </c>
      <c r="K45" s="27">
        <v>0</v>
      </c>
      <c r="L45" s="20">
        <v>1350</v>
      </c>
      <c r="M45" s="20">
        <v>0</v>
      </c>
      <c r="N45" s="20">
        <v>1380</v>
      </c>
      <c r="O45" s="20">
        <v>0</v>
      </c>
      <c r="P45" s="20">
        <v>0</v>
      </c>
      <c r="Q45" s="20">
        <v>0</v>
      </c>
      <c r="R45" s="20">
        <v>0</v>
      </c>
      <c r="S45" s="26">
        <v>-30</v>
      </c>
      <c r="T45" s="20">
        <f t="shared" si="1"/>
        <v>0</v>
      </c>
      <c r="U45" s="20">
        <f t="shared" si="2"/>
        <v>30</v>
      </c>
      <c r="V45" s="20">
        <f t="shared" si="3"/>
        <v>30</v>
      </c>
      <c r="W45" s="20">
        <f t="shared" si="4"/>
        <v>0</v>
      </c>
      <c r="X45" s="20">
        <f t="shared" si="5"/>
        <v>0</v>
      </c>
      <c r="Y45" s="20">
        <f t="shared" si="6"/>
        <v>0</v>
      </c>
      <c r="Z45" s="20">
        <f t="shared" si="7"/>
        <v>0</v>
      </c>
      <c r="AA45" s="20">
        <f t="shared" si="8"/>
        <v>0</v>
      </c>
      <c r="AB45" s="20">
        <f t="shared" si="9"/>
        <v>0</v>
      </c>
      <c r="AC45" s="17" t="str">
        <f t="shared" si="10"/>
        <v>Ok</v>
      </c>
    </row>
    <row r="46" spans="1:29" x14ac:dyDescent="0.3">
      <c r="A46" s="17" t="s">
        <v>211</v>
      </c>
      <c r="B46" s="20">
        <v>0</v>
      </c>
      <c r="C46" s="20">
        <v>660</v>
      </c>
      <c r="D46" s="20">
        <v>510</v>
      </c>
      <c r="E46" s="20">
        <v>150</v>
      </c>
      <c r="F46" s="20">
        <v>0</v>
      </c>
      <c r="G46" s="20">
        <v>0</v>
      </c>
      <c r="H46" s="20">
        <v>0</v>
      </c>
      <c r="I46" s="20">
        <v>0</v>
      </c>
      <c r="J46" s="26">
        <v>0</v>
      </c>
      <c r="K46" s="27">
        <v>0</v>
      </c>
      <c r="L46" s="20">
        <v>150</v>
      </c>
      <c r="M46" s="20">
        <v>0</v>
      </c>
      <c r="N46" s="20">
        <v>150</v>
      </c>
      <c r="O46" s="20">
        <v>0</v>
      </c>
      <c r="P46" s="20">
        <v>0</v>
      </c>
      <c r="Q46" s="20">
        <v>0</v>
      </c>
      <c r="R46" s="20">
        <v>0</v>
      </c>
      <c r="S46" s="26">
        <v>0</v>
      </c>
      <c r="T46" s="20">
        <f t="shared" si="1"/>
        <v>0</v>
      </c>
      <c r="U46" s="20">
        <f t="shared" si="2"/>
        <v>510</v>
      </c>
      <c r="V46" s="20">
        <f t="shared" si="3"/>
        <v>510</v>
      </c>
      <c r="W46" s="20">
        <f t="shared" si="4"/>
        <v>0</v>
      </c>
      <c r="X46" s="20">
        <f t="shared" si="5"/>
        <v>0</v>
      </c>
      <c r="Y46" s="20">
        <f t="shared" si="6"/>
        <v>0</v>
      </c>
      <c r="Z46" s="20">
        <f t="shared" si="7"/>
        <v>0</v>
      </c>
      <c r="AA46" s="20">
        <f t="shared" si="8"/>
        <v>0</v>
      </c>
      <c r="AB46" s="20">
        <f t="shared" si="9"/>
        <v>0</v>
      </c>
      <c r="AC46" s="17" t="str">
        <f t="shared" si="10"/>
        <v>Ok</v>
      </c>
    </row>
    <row r="47" spans="1:29" x14ac:dyDescent="0.3">
      <c r="A47" s="17" t="s">
        <v>195</v>
      </c>
      <c r="B47" s="20">
        <v>10</v>
      </c>
      <c r="C47" s="20">
        <v>20</v>
      </c>
      <c r="D47" s="20">
        <v>0</v>
      </c>
      <c r="E47" s="20">
        <v>10</v>
      </c>
      <c r="F47" s="20">
        <v>0</v>
      </c>
      <c r="G47" s="20">
        <v>0</v>
      </c>
      <c r="H47" s="20">
        <v>0</v>
      </c>
      <c r="I47" s="20">
        <v>0</v>
      </c>
      <c r="J47" s="26">
        <v>20</v>
      </c>
      <c r="K47" s="27">
        <v>10</v>
      </c>
      <c r="L47" s="20">
        <v>20</v>
      </c>
      <c r="M47" s="20">
        <v>0</v>
      </c>
      <c r="N47" s="20">
        <v>10</v>
      </c>
      <c r="O47" s="20">
        <v>0</v>
      </c>
      <c r="P47" s="20">
        <v>0</v>
      </c>
      <c r="Q47" s="20">
        <v>0</v>
      </c>
      <c r="R47" s="20">
        <v>0</v>
      </c>
      <c r="S47" s="26">
        <v>20</v>
      </c>
      <c r="T47" s="20">
        <f t="shared" si="1"/>
        <v>0</v>
      </c>
      <c r="U47" s="20">
        <f t="shared" si="2"/>
        <v>0</v>
      </c>
      <c r="V47" s="20">
        <f t="shared" si="3"/>
        <v>0</v>
      </c>
      <c r="W47" s="20">
        <f t="shared" si="4"/>
        <v>0</v>
      </c>
      <c r="X47" s="20">
        <f t="shared" si="5"/>
        <v>0</v>
      </c>
      <c r="Y47" s="20">
        <f t="shared" si="6"/>
        <v>0</v>
      </c>
      <c r="Z47" s="20">
        <f t="shared" si="7"/>
        <v>0</v>
      </c>
      <c r="AA47" s="20">
        <f t="shared" si="8"/>
        <v>0</v>
      </c>
      <c r="AB47" s="20">
        <f t="shared" si="9"/>
        <v>0</v>
      </c>
      <c r="AC47" s="17" t="str">
        <f t="shared" si="10"/>
        <v>Ok</v>
      </c>
    </row>
    <row r="48" spans="1:29" x14ac:dyDescent="0.3">
      <c r="A48" s="17" t="s">
        <v>197</v>
      </c>
      <c r="B48" s="20">
        <v>10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6">
        <v>10</v>
      </c>
      <c r="K48" s="27">
        <v>10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6">
        <v>10</v>
      </c>
      <c r="T48" s="20">
        <f t="shared" si="1"/>
        <v>0</v>
      </c>
      <c r="U48" s="20">
        <f t="shared" si="2"/>
        <v>0</v>
      </c>
      <c r="V48" s="20">
        <f t="shared" si="3"/>
        <v>0</v>
      </c>
      <c r="W48" s="20">
        <f t="shared" si="4"/>
        <v>0</v>
      </c>
      <c r="X48" s="20">
        <f t="shared" si="5"/>
        <v>0</v>
      </c>
      <c r="Y48" s="20">
        <f t="shared" si="6"/>
        <v>0</v>
      </c>
      <c r="Z48" s="20">
        <f t="shared" si="7"/>
        <v>0</v>
      </c>
      <c r="AA48" s="20">
        <f t="shared" si="8"/>
        <v>0</v>
      </c>
      <c r="AB48" s="20">
        <f t="shared" si="9"/>
        <v>0</v>
      </c>
      <c r="AC48" s="17" t="str">
        <f t="shared" si="10"/>
        <v>Ok</v>
      </c>
    </row>
    <row r="49" spans="1:29" x14ac:dyDescent="0.3">
      <c r="A49" s="17" t="s">
        <v>198</v>
      </c>
      <c r="B49" s="20">
        <v>10</v>
      </c>
      <c r="C49" s="20">
        <v>70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6">
        <v>80</v>
      </c>
      <c r="K49" s="27">
        <v>10</v>
      </c>
      <c r="L49" s="20">
        <v>70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80</v>
      </c>
      <c r="T49" s="20">
        <f t="shared" si="1"/>
        <v>0</v>
      </c>
      <c r="U49" s="20">
        <f t="shared" si="2"/>
        <v>0</v>
      </c>
      <c r="V49" s="20">
        <f t="shared" si="3"/>
        <v>0</v>
      </c>
      <c r="W49" s="20">
        <f t="shared" si="4"/>
        <v>0</v>
      </c>
      <c r="X49" s="20">
        <f t="shared" si="5"/>
        <v>0</v>
      </c>
      <c r="Y49" s="20">
        <f t="shared" si="6"/>
        <v>0</v>
      </c>
      <c r="Z49" s="20">
        <f t="shared" si="7"/>
        <v>0</v>
      </c>
      <c r="AA49" s="20">
        <f t="shared" si="8"/>
        <v>0</v>
      </c>
      <c r="AB49" s="20">
        <f t="shared" si="9"/>
        <v>0</v>
      </c>
      <c r="AC49" s="17" t="str">
        <f t="shared" si="10"/>
        <v>Ok</v>
      </c>
    </row>
    <row r="50" spans="1:29" x14ac:dyDescent="0.3">
      <c r="A50" s="17" t="s">
        <v>170</v>
      </c>
      <c r="B50" s="20">
        <v>5</v>
      </c>
      <c r="C50" s="20">
        <v>5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10</v>
      </c>
      <c r="K50" s="27">
        <v>5</v>
      </c>
      <c r="L50" s="20">
        <v>5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10</v>
      </c>
      <c r="T50" s="20">
        <f t="shared" si="1"/>
        <v>0</v>
      </c>
      <c r="U50" s="20">
        <f t="shared" si="2"/>
        <v>0</v>
      </c>
      <c r="V50" s="20">
        <f t="shared" si="3"/>
        <v>0</v>
      </c>
      <c r="W50" s="20">
        <f t="shared" si="4"/>
        <v>0</v>
      </c>
      <c r="X50" s="20">
        <f t="shared" si="5"/>
        <v>0</v>
      </c>
      <c r="Y50" s="20">
        <f t="shared" si="6"/>
        <v>0</v>
      </c>
      <c r="Z50" s="20">
        <f t="shared" si="7"/>
        <v>0</v>
      </c>
      <c r="AA50" s="20">
        <f t="shared" si="8"/>
        <v>0</v>
      </c>
      <c r="AB50" s="20">
        <f t="shared" si="9"/>
        <v>0</v>
      </c>
      <c r="AC50" s="17" t="str">
        <f t="shared" si="10"/>
        <v>Ok</v>
      </c>
    </row>
    <row r="51" spans="1:29" x14ac:dyDescent="0.3">
      <c r="A51" s="17" t="s">
        <v>196</v>
      </c>
      <c r="B51" s="20">
        <v>10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6">
        <v>10</v>
      </c>
      <c r="K51" s="27">
        <v>10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10</v>
      </c>
      <c r="T51" s="20">
        <f t="shared" si="1"/>
        <v>0</v>
      </c>
      <c r="U51" s="20">
        <f t="shared" si="2"/>
        <v>0</v>
      </c>
      <c r="V51" s="20">
        <f t="shared" si="3"/>
        <v>0</v>
      </c>
      <c r="W51" s="20">
        <f t="shared" si="4"/>
        <v>0</v>
      </c>
      <c r="X51" s="20">
        <f t="shared" si="5"/>
        <v>0</v>
      </c>
      <c r="Y51" s="20">
        <f t="shared" si="6"/>
        <v>0</v>
      </c>
      <c r="Z51" s="20">
        <f t="shared" si="7"/>
        <v>0</v>
      </c>
      <c r="AA51" s="20">
        <f t="shared" si="8"/>
        <v>0</v>
      </c>
      <c r="AB51" s="20">
        <f t="shared" si="9"/>
        <v>0</v>
      </c>
      <c r="AC51" s="17" t="str">
        <f t="shared" si="10"/>
        <v>Ok</v>
      </c>
    </row>
    <row r="52" spans="1:29" x14ac:dyDescent="0.3">
      <c r="A52" s="17" t="s">
        <v>199</v>
      </c>
      <c r="B52" s="20">
        <v>5</v>
      </c>
      <c r="C52" s="20">
        <v>5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10</v>
      </c>
      <c r="K52" s="27">
        <v>5</v>
      </c>
      <c r="L52" s="20">
        <v>5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10</v>
      </c>
      <c r="T52" s="20">
        <f t="shared" si="1"/>
        <v>0</v>
      </c>
      <c r="U52" s="20">
        <f t="shared" si="2"/>
        <v>0</v>
      </c>
      <c r="V52" s="20">
        <f t="shared" si="3"/>
        <v>0</v>
      </c>
      <c r="W52" s="20">
        <f t="shared" si="4"/>
        <v>0</v>
      </c>
      <c r="X52" s="20">
        <f t="shared" si="5"/>
        <v>0</v>
      </c>
      <c r="Y52" s="20">
        <f t="shared" si="6"/>
        <v>0</v>
      </c>
      <c r="Z52" s="20">
        <f t="shared" si="7"/>
        <v>0</v>
      </c>
      <c r="AA52" s="20">
        <f t="shared" si="8"/>
        <v>0</v>
      </c>
      <c r="AB52" s="20">
        <f t="shared" si="9"/>
        <v>0</v>
      </c>
      <c r="AC52" s="17" t="str">
        <f t="shared" si="10"/>
        <v>Ok</v>
      </c>
    </row>
    <row r="53" spans="1:29" x14ac:dyDescent="0.3">
      <c r="A53" s="17" t="s">
        <v>200</v>
      </c>
      <c r="B53" s="20">
        <v>5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6">
        <v>5</v>
      </c>
      <c r="K53" s="27">
        <v>5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6">
        <v>5</v>
      </c>
      <c r="T53" s="20">
        <f t="shared" si="1"/>
        <v>0</v>
      </c>
      <c r="U53" s="20">
        <f t="shared" si="2"/>
        <v>0</v>
      </c>
      <c r="V53" s="20">
        <f t="shared" si="3"/>
        <v>0</v>
      </c>
      <c r="W53" s="20">
        <f t="shared" si="4"/>
        <v>0</v>
      </c>
      <c r="X53" s="20">
        <f t="shared" si="5"/>
        <v>0</v>
      </c>
      <c r="Y53" s="20">
        <f t="shared" si="6"/>
        <v>0</v>
      </c>
      <c r="Z53" s="20">
        <f t="shared" si="7"/>
        <v>0</v>
      </c>
      <c r="AA53" s="20">
        <f t="shared" si="8"/>
        <v>0</v>
      </c>
      <c r="AB53" s="20">
        <f t="shared" si="9"/>
        <v>0</v>
      </c>
      <c r="AC53" s="17" t="str">
        <f t="shared" si="10"/>
        <v>Ok</v>
      </c>
    </row>
    <row r="54" spans="1:29" x14ac:dyDescent="0.3">
      <c r="A54" s="17" t="s">
        <v>173</v>
      </c>
      <c r="B54" s="20">
        <v>0</v>
      </c>
      <c r="C54" s="20">
        <v>10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10</v>
      </c>
      <c r="K54" s="27">
        <v>0</v>
      </c>
      <c r="L54" s="20">
        <v>10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10</v>
      </c>
      <c r="T54" s="20">
        <f t="shared" si="1"/>
        <v>0</v>
      </c>
      <c r="U54" s="20">
        <f t="shared" si="2"/>
        <v>0</v>
      </c>
      <c r="V54" s="20">
        <f t="shared" si="3"/>
        <v>0</v>
      </c>
      <c r="W54" s="20">
        <f t="shared" si="4"/>
        <v>0</v>
      </c>
      <c r="X54" s="20">
        <f t="shared" si="5"/>
        <v>0</v>
      </c>
      <c r="Y54" s="20">
        <f t="shared" si="6"/>
        <v>0</v>
      </c>
      <c r="Z54" s="20">
        <f t="shared" si="7"/>
        <v>0</v>
      </c>
      <c r="AA54" s="20">
        <f t="shared" si="8"/>
        <v>0</v>
      </c>
      <c r="AB54" s="20">
        <f t="shared" si="9"/>
        <v>0</v>
      </c>
      <c r="AC54" s="17" t="str">
        <f t="shared" si="10"/>
        <v>Ok</v>
      </c>
    </row>
    <row r="55" spans="1:29" x14ac:dyDescent="0.3">
      <c r="A55" s="17" t="s">
        <v>172</v>
      </c>
      <c r="B55" s="20">
        <v>0</v>
      </c>
      <c r="C55" s="20">
        <v>10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6">
        <v>10</v>
      </c>
      <c r="K55" s="27">
        <v>0</v>
      </c>
      <c r="L55" s="20">
        <v>10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6">
        <v>10</v>
      </c>
      <c r="T55" s="20">
        <f t="shared" si="1"/>
        <v>0</v>
      </c>
      <c r="U55" s="20">
        <f t="shared" si="2"/>
        <v>0</v>
      </c>
      <c r="V55" s="20">
        <f t="shared" si="3"/>
        <v>0</v>
      </c>
      <c r="W55" s="20">
        <f t="shared" si="4"/>
        <v>0</v>
      </c>
      <c r="X55" s="20">
        <f t="shared" si="5"/>
        <v>0</v>
      </c>
      <c r="Y55" s="20">
        <f t="shared" si="6"/>
        <v>0</v>
      </c>
      <c r="Z55" s="20">
        <f t="shared" si="7"/>
        <v>0</v>
      </c>
      <c r="AA55" s="20">
        <f t="shared" si="8"/>
        <v>0</v>
      </c>
      <c r="AB55" s="20">
        <f t="shared" si="9"/>
        <v>0</v>
      </c>
      <c r="AC55" s="17" t="str">
        <f t="shared" si="10"/>
        <v>Ok</v>
      </c>
    </row>
    <row r="56" spans="1:29" x14ac:dyDescent="0.3">
      <c r="A56" s="17" t="s">
        <v>174</v>
      </c>
      <c r="B56" s="20">
        <v>13583</v>
      </c>
      <c r="C56" s="20">
        <v>52020</v>
      </c>
      <c r="D56" s="20">
        <v>0</v>
      </c>
      <c r="E56" s="20">
        <v>19100</v>
      </c>
      <c r="F56" s="20">
        <v>0</v>
      </c>
      <c r="G56" s="20">
        <v>0</v>
      </c>
      <c r="H56" s="20">
        <v>0</v>
      </c>
      <c r="I56" s="20">
        <v>0</v>
      </c>
      <c r="J56" s="26">
        <v>46503</v>
      </c>
      <c r="K56" s="27">
        <v>13583</v>
      </c>
      <c r="L56" s="20">
        <v>52020</v>
      </c>
      <c r="M56" s="20">
        <v>0</v>
      </c>
      <c r="N56" s="20">
        <v>19100</v>
      </c>
      <c r="O56" s="20">
        <v>0</v>
      </c>
      <c r="P56" s="20">
        <v>0</v>
      </c>
      <c r="Q56" s="20">
        <v>0</v>
      </c>
      <c r="R56" s="20">
        <v>0</v>
      </c>
      <c r="S56" s="26">
        <v>46503</v>
      </c>
      <c r="T56" s="20">
        <f t="shared" si="1"/>
        <v>0</v>
      </c>
      <c r="U56" s="20">
        <f t="shared" si="2"/>
        <v>0</v>
      </c>
      <c r="V56" s="20">
        <f t="shared" si="3"/>
        <v>0</v>
      </c>
      <c r="W56" s="20">
        <f t="shared" si="4"/>
        <v>0</v>
      </c>
      <c r="X56" s="20">
        <f t="shared" si="5"/>
        <v>0</v>
      </c>
      <c r="Y56" s="20">
        <f t="shared" si="6"/>
        <v>0</v>
      </c>
      <c r="Z56" s="20">
        <f t="shared" si="7"/>
        <v>0</v>
      </c>
      <c r="AA56" s="20">
        <f t="shared" si="8"/>
        <v>0</v>
      </c>
      <c r="AB56" s="20">
        <f t="shared" si="9"/>
        <v>0</v>
      </c>
      <c r="AC56" s="17" t="str">
        <f t="shared" si="10"/>
        <v>Ok</v>
      </c>
    </row>
    <row r="57" spans="1:29" x14ac:dyDescent="0.3">
      <c r="A57" s="17" t="s">
        <v>143</v>
      </c>
      <c r="B57" s="20">
        <v>4980</v>
      </c>
      <c r="C57" s="20">
        <v>6240</v>
      </c>
      <c r="D57" s="20">
        <v>0</v>
      </c>
      <c r="E57" s="20">
        <v>750</v>
      </c>
      <c r="F57" s="20">
        <v>0</v>
      </c>
      <c r="G57" s="20">
        <v>0</v>
      </c>
      <c r="H57" s="20">
        <v>0</v>
      </c>
      <c r="I57" s="20">
        <v>0</v>
      </c>
      <c r="J57" s="26">
        <v>10470</v>
      </c>
      <c r="K57" s="27">
        <v>4980</v>
      </c>
      <c r="L57" s="20">
        <v>6240</v>
      </c>
      <c r="M57" s="20">
        <v>0</v>
      </c>
      <c r="N57" s="20">
        <v>750</v>
      </c>
      <c r="O57" s="20">
        <v>0</v>
      </c>
      <c r="P57" s="20">
        <v>0</v>
      </c>
      <c r="Q57" s="20">
        <v>0</v>
      </c>
      <c r="R57" s="20">
        <v>0</v>
      </c>
      <c r="S57" s="26">
        <v>10470</v>
      </c>
      <c r="T57" s="20">
        <f t="shared" si="1"/>
        <v>0</v>
      </c>
      <c r="U57" s="20">
        <f t="shared" si="2"/>
        <v>0</v>
      </c>
      <c r="V57" s="20">
        <f t="shared" si="3"/>
        <v>0</v>
      </c>
      <c r="W57" s="20">
        <f t="shared" si="4"/>
        <v>0</v>
      </c>
      <c r="X57" s="20">
        <f t="shared" si="5"/>
        <v>0</v>
      </c>
      <c r="Y57" s="20">
        <f t="shared" si="6"/>
        <v>0</v>
      </c>
      <c r="Z57" s="20">
        <f t="shared" si="7"/>
        <v>0</v>
      </c>
      <c r="AA57" s="20">
        <f t="shared" si="8"/>
        <v>0</v>
      </c>
      <c r="AB57" s="20">
        <f t="shared" si="9"/>
        <v>0</v>
      </c>
      <c r="AC57" s="17" t="str">
        <f t="shared" si="10"/>
        <v>Ok</v>
      </c>
    </row>
    <row r="58" spans="1:29" x14ac:dyDescent="0.3">
      <c r="A58" s="17" t="s">
        <v>175</v>
      </c>
      <c r="B58" s="20">
        <v>10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10</v>
      </c>
      <c r="K58" s="27">
        <v>10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10</v>
      </c>
      <c r="T58" s="20">
        <f t="shared" si="1"/>
        <v>0</v>
      </c>
      <c r="U58" s="20">
        <f t="shared" si="2"/>
        <v>0</v>
      </c>
      <c r="V58" s="20">
        <f t="shared" si="3"/>
        <v>0</v>
      </c>
      <c r="W58" s="20">
        <f t="shared" si="4"/>
        <v>0</v>
      </c>
      <c r="X58" s="20">
        <f t="shared" si="5"/>
        <v>0</v>
      </c>
      <c r="Y58" s="20">
        <f t="shared" si="6"/>
        <v>0</v>
      </c>
      <c r="Z58" s="20">
        <f t="shared" si="7"/>
        <v>0</v>
      </c>
      <c r="AA58" s="20">
        <f t="shared" si="8"/>
        <v>0</v>
      </c>
      <c r="AB58" s="20">
        <f t="shared" si="9"/>
        <v>0</v>
      </c>
      <c r="AC58" s="17" t="str">
        <f t="shared" si="10"/>
        <v>Ok</v>
      </c>
    </row>
    <row r="59" spans="1:29" x14ac:dyDescent="0.3">
      <c r="A59" s="17" t="s">
        <v>177</v>
      </c>
      <c r="B59" s="20">
        <v>15</v>
      </c>
      <c r="C59" s="20">
        <v>732</v>
      </c>
      <c r="D59" s="20">
        <v>0</v>
      </c>
      <c r="E59" s="20">
        <v>465</v>
      </c>
      <c r="F59" s="20">
        <v>0</v>
      </c>
      <c r="G59" s="20">
        <v>0</v>
      </c>
      <c r="H59" s="20">
        <v>0</v>
      </c>
      <c r="I59" s="20">
        <v>0</v>
      </c>
      <c r="J59" s="26">
        <v>282</v>
      </c>
      <c r="K59" s="27">
        <v>15</v>
      </c>
      <c r="L59" s="20">
        <v>732</v>
      </c>
      <c r="M59" s="20">
        <v>0</v>
      </c>
      <c r="N59" s="20">
        <v>465</v>
      </c>
      <c r="O59" s="20">
        <v>0</v>
      </c>
      <c r="P59" s="20">
        <v>0</v>
      </c>
      <c r="Q59" s="20">
        <v>0</v>
      </c>
      <c r="R59" s="20">
        <v>0</v>
      </c>
      <c r="S59" s="26">
        <v>282</v>
      </c>
      <c r="T59" s="20">
        <f t="shared" si="1"/>
        <v>0</v>
      </c>
      <c r="U59" s="20">
        <f t="shared" si="2"/>
        <v>0</v>
      </c>
      <c r="V59" s="20">
        <f t="shared" si="3"/>
        <v>0</v>
      </c>
      <c r="W59" s="20">
        <f t="shared" si="4"/>
        <v>0</v>
      </c>
      <c r="X59" s="20">
        <f t="shared" si="5"/>
        <v>0</v>
      </c>
      <c r="Y59" s="20">
        <f t="shared" si="6"/>
        <v>0</v>
      </c>
      <c r="Z59" s="20">
        <f t="shared" si="7"/>
        <v>0</v>
      </c>
      <c r="AA59" s="20">
        <f t="shared" si="8"/>
        <v>0</v>
      </c>
      <c r="AB59" s="20">
        <f t="shared" si="9"/>
        <v>0</v>
      </c>
      <c r="AC59" s="17" t="str">
        <f t="shared" si="10"/>
        <v>Ok</v>
      </c>
    </row>
    <row r="60" spans="1:29" x14ac:dyDescent="0.3">
      <c r="A60" s="17" t="s">
        <v>179</v>
      </c>
      <c r="B60" s="20">
        <v>5</v>
      </c>
      <c r="C60" s="20">
        <v>15</v>
      </c>
      <c r="D60" s="20">
        <v>0</v>
      </c>
      <c r="E60" s="20">
        <v>4</v>
      </c>
      <c r="F60" s="20">
        <v>0</v>
      </c>
      <c r="G60" s="20">
        <v>0</v>
      </c>
      <c r="H60" s="20">
        <v>0</v>
      </c>
      <c r="I60" s="20">
        <v>0</v>
      </c>
      <c r="J60" s="26">
        <v>16</v>
      </c>
      <c r="K60" s="27">
        <v>5</v>
      </c>
      <c r="L60" s="20">
        <v>15</v>
      </c>
      <c r="M60" s="20">
        <v>0</v>
      </c>
      <c r="N60" s="20">
        <v>4</v>
      </c>
      <c r="O60" s="20">
        <v>0</v>
      </c>
      <c r="P60" s="20">
        <v>0</v>
      </c>
      <c r="Q60" s="20">
        <v>0</v>
      </c>
      <c r="R60" s="20">
        <v>0</v>
      </c>
      <c r="S60" s="26">
        <v>16</v>
      </c>
      <c r="T60" s="20">
        <f t="shared" si="1"/>
        <v>0</v>
      </c>
      <c r="U60" s="20">
        <f t="shared" si="2"/>
        <v>0</v>
      </c>
      <c r="V60" s="20">
        <f t="shared" si="3"/>
        <v>0</v>
      </c>
      <c r="W60" s="20">
        <f t="shared" si="4"/>
        <v>0</v>
      </c>
      <c r="X60" s="20">
        <f t="shared" si="5"/>
        <v>0</v>
      </c>
      <c r="Y60" s="20">
        <f t="shared" si="6"/>
        <v>0</v>
      </c>
      <c r="Z60" s="20">
        <f t="shared" si="7"/>
        <v>0</v>
      </c>
      <c r="AA60" s="20">
        <f t="shared" si="8"/>
        <v>0</v>
      </c>
      <c r="AB60" s="20">
        <f t="shared" si="9"/>
        <v>0</v>
      </c>
      <c r="AC60" s="17" t="str">
        <f t="shared" si="10"/>
        <v>Ok</v>
      </c>
    </row>
    <row r="61" spans="1:29" x14ac:dyDescent="0.3">
      <c r="A61" s="17" t="s">
        <v>186</v>
      </c>
      <c r="B61" s="20">
        <v>0</v>
      </c>
      <c r="C61" s="20">
        <v>10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6">
        <v>10</v>
      </c>
      <c r="K61" s="27">
        <v>0</v>
      </c>
      <c r="L61" s="20">
        <v>10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6">
        <v>10</v>
      </c>
      <c r="T61" s="20">
        <f t="shared" si="1"/>
        <v>0</v>
      </c>
      <c r="U61" s="20">
        <f t="shared" si="2"/>
        <v>0</v>
      </c>
      <c r="V61" s="20">
        <f t="shared" si="3"/>
        <v>0</v>
      </c>
      <c r="W61" s="20">
        <f t="shared" si="4"/>
        <v>0</v>
      </c>
      <c r="X61" s="20">
        <f t="shared" si="5"/>
        <v>0</v>
      </c>
      <c r="Y61" s="20">
        <f t="shared" si="6"/>
        <v>0</v>
      </c>
      <c r="Z61" s="20">
        <f t="shared" si="7"/>
        <v>0</v>
      </c>
      <c r="AA61" s="20">
        <f t="shared" si="8"/>
        <v>0</v>
      </c>
      <c r="AB61" s="20">
        <f t="shared" si="9"/>
        <v>0</v>
      </c>
      <c r="AC61" s="17" t="str">
        <f t="shared" si="10"/>
        <v>Ok</v>
      </c>
    </row>
    <row r="62" spans="1:29" x14ac:dyDescent="0.3">
      <c r="A62" s="17" t="s">
        <v>202</v>
      </c>
      <c r="B62" s="20">
        <v>0</v>
      </c>
      <c r="C62" s="20">
        <v>4</v>
      </c>
      <c r="D62" s="20">
        <v>0</v>
      </c>
      <c r="E62" s="20">
        <v>8</v>
      </c>
      <c r="F62" s="20">
        <v>4</v>
      </c>
      <c r="G62" s="20">
        <v>0</v>
      </c>
      <c r="H62" s="20">
        <v>0</v>
      </c>
      <c r="I62" s="20">
        <v>0</v>
      </c>
      <c r="J62" s="20">
        <v>0</v>
      </c>
      <c r="K62" s="27">
        <v>0</v>
      </c>
      <c r="L62" s="20">
        <v>4</v>
      </c>
      <c r="M62" s="20">
        <v>0</v>
      </c>
      <c r="N62" s="20">
        <v>4</v>
      </c>
      <c r="O62" s="20">
        <v>0</v>
      </c>
      <c r="P62" s="20">
        <v>0</v>
      </c>
      <c r="Q62" s="20">
        <v>0</v>
      </c>
      <c r="R62" s="20">
        <v>0</v>
      </c>
      <c r="S62" s="26">
        <v>0</v>
      </c>
      <c r="T62" s="20">
        <f t="shared" si="1"/>
        <v>0</v>
      </c>
      <c r="U62" s="20">
        <f t="shared" si="2"/>
        <v>0</v>
      </c>
      <c r="V62" s="20">
        <f t="shared" si="3"/>
        <v>0</v>
      </c>
      <c r="W62" s="20">
        <f t="shared" si="4"/>
        <v>4</v>
      </c>
      <c r="X62" s="20">
        <f t="shared" si="5"/>
        <v>4</v>
      </c>
      <c r="Y62" s="20">
        <f t="shared" si="6"/>
        <v>0</v>
      </c>
      <c r="Z62" s="20">
        <f t="shared" si="7"/>
        <v>0</v>
      </c>
      <c r="AA62" s="20">
        <f t="shared" si="8"/>
        <v>0</v>
      </c>
      <c r="AB62" s="20">
        <f t="shared" si="9"/>
        <v>0</v>
      </c>
      <c r="AC62" s="17" t="str">
        <f t="shared" si="10"/>
        <v>Ok</v>
      </c>
    </row>
    <row r="63" spans="1:29" x14ac:dyDescent="0.3">
      <c r="A63" s="17" t="s">
        <v>210</v>
      </c>
      <c r="B63" s="20">
        <v>17</v>
      </c>
      <c r="C63" s="20">
        <v>0</v>
      </c>
      <c r="D63" s="20">
        <v>0</v>
      </c>
      <c r="E63" s="20">
        <v>17</v>
      </c>
      <c r="F63" s="20">
        <v>0</v>
      </c>
      <c r="G63" s="20">
        <v>0</v>
      </c>
      <c r="H63" s="20">
        <v>0</v>
      </c>
      <c r="I63" s="20">
        <v>0</v>
      </c>
      <c r="J63" s="26">
        <v>0</v>
      </c>
      <c r="K63" s="27">
        <v>17</v>
      </c>
      <c r="L63" s="20">
        <v>0</v>
      </c>
      <c r="M63" s="20">
        <v>0</v>
      </c>
      <c r="N63" s="20">
        <v>17</v>
      </c>
      <c r="O63" s="20">
        <v>0</v>
      </c>
      <c r="P63" s="20">
        <v>0</v>
      </c>
      <c r="Q63" s="20">
        <v>0</v>
      </c>
      <c r="R63" s="20">
        <v>0</v>
      </c>
      <c r="S63" s="26">
        <v>0</v>
      </c>
      <c r="T63" s="20">
        <f t="shared" si="1"/>
        <v>0</v>
      </c>
      <c r="U63" s="20">
        <f t="shared" si="2"/>
        <v>0</v>
      </c>
      <c r="V63" s="20">
        <f t="shared" si="3"/>
        <v>0</v>
      </c>
      <c r="W63" s="20">
        <f t="shared" si="4"/>
        <v>0</v>
      </c>
      <c r="X63" s="20">
        <f t="shared" si="5"/>
        <v>0</v>
      </c>
      <c r="Y63" s="20">
        <f t="shared" si="6"/>
        <v>0</v>
      </c>
      <c r="Z63" s="20">
        <f t="shared" si="7"/>
        <v>0</v>
      </c>
      <c r="AA63" s="20">
        <f t="shared" si="8"/>
        <v>0</v>
      </c>
      <c r="AB63" s="20">
        <f t="shared" si="9"/>
        <v>0</v>
      </c>
      <c r="AC63" s="17" t="str">
        <f t="shared" si="10"/>
        <v>Ok</v>
      </c>
    </row>
    <row r="64" spans="1:29" x14ac:dyDescent="0.3">
      <c r="A64" s="17" t="s">
        <v>171</v>
      </c>
      <c r="B64" s="20">
        <v>200</v>
      </c>
      <c r="C64" s="20">
        <v>400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6">
        <v>600</v>
      </c>
      <c r="K64" s="27">
        <v>200</v>
      </c>
      <c r="L64" s="20">
        <v>400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6">
        <v>600</v>
      </c>
      <c r="T64" s="20">
        <f t="shared" si="1"/>
        <v>0</v>
      </c>
      <c r="U64" s="20">
        <f t="shared" si="2"/>
        <v>0</v>
      </c>
      <c r="V64" s="20">
        <f t="shared" si="3"/>
        <v>0</v>
      </c>
      <c r="W64" s="20">
        <f t="shared" si="4"/>
        <v>0</v>
      </c>
      <c r="X64" s="20">
        <f t="shared" si="5"/>
        <v>0</v>
      </c>
      <c r="Y64" s="20">
        <f t="shared" si="6"/>
        <v>0</v>
      </c>
      <c r="Z64" s="20">
        <f t="shared" si="7"/>
        <v>0</v>
      </c>
      <c r="AA64" s="20">
        <f t="shared" si="8"/>
        <v>0</v>
      </c>
      <c r="AB64" s="20">
        <f t="shared" si="9"/>
        <v>0</v>
      </c>
      <c r="AC64" s="17" t="str">
        <f t="shared" si="10"/>
        <v>Ok</v>
      </c>
    </row>
    <row r="65" spans="1:29" x14ac:dyDescent="0.3">
      <c r="A65" s="17" t="s">
        <v>176</v>
      </c>
      <c r="B65" s="20">
        <v>24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6">
        <v>24</v>
      </c>
      <c r="K65" s="27">
        <v>24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6">
        <v>24</v>
      </c>
      <c r="T65" s="20">
        <f t="shared" si="1"/>
        <v>0</v>
      </c>
      <c r="U65" s="20">
        <f t="shared" si="2"/>
        <v>0</v>
      </c>
      <c r="V65" s="20">
        <f t="shared" si="3"/>
        <v>0</v>
      </c>
      <c r="W65" s="20">
        <f t="shared" si="4"/>
        <v>0</v>
      </c>
      <c r="X65" s="20">
        <f t="shared" si="5"/>
        <v>0</v>
      </c>
      <c r="Y65" s="20">
        <f t="shared" si="6"/>
        <v>0</v>
      </c>
      <c r="Z65" s="20">
        <f t="shared" si="7"/>
        <v>0</v>
      </c>
      <c r="AA65" s="20">
        <f t="shared" si="8"/>
        <v>0</v>
      </c>
      <c r="AB65" s="20">
        <f t="shared" si="9"/>
        <v>0</v>
      </c>
      <c r="AC65" s="17" t="str">
        <f t="shared" si="10"/>
        <v>Ok</v>
      </c>
    </row>
    <row r="66" spans="1:29" x14ac:dyDescent="0.3">
      <c r="A66" s="17" t="s">
        <v>148</v>
      </c>
      <c r="B66" s="20">
        <v>12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6">
        <v>12</v>
      </c>
      <c r="K66" s="27">
        <v>12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6">
        <v>12</v>
      </c>
      <c r="T66" s="20">
        <f t="shared" si="1"/>
        <v>0</v>
      </c>
      <c r="U66" s="20">
        <f t="shared" si="2"/>
        <v>0</v>
      </c>
      <c r="V66" s="20">
        <f t="shared" si="3"/>
        <v>0</v>
      </c>
      <c r="W66" s="20">
        <f t="shared" si="4"/>
        <v>0</v>
      </c>
      <c r="X66" s="20">
        <f t="shared" si="5"/>
        <v>0</v>
      </c>
      <c r="Y66" s="20">
        <f t="shared" si="6"/>
        <v>0</v>
      </c>
      <c r="Z66" s="20">
        <f t="shared" si="7"/>
        <v>0</v>
      </c>
      <c r="AA66" s="20">
        <f t="shared" si="8"/>
        <v>0</v>
      </c>
      <c r="AB66" s="20">
        <f t="shared" si="9"/>
        <v>0</v>
      </c>
      <c r="AC66" s="17" t="str">
        <f t="shared" si="10"/>
        <v>Ok</v>
      </c>
    </row>
    <row r="67" spans="1:29" x14ac:dyDescent="0.3">
      <c r="A67" s="17" t="s">
        <v>149</v>
      </c>
      <c r="B67" s="20">
        <v>3.6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6">
        <v>3.6</v>
      </c>
      <c r="K67" s="27">
        <v>3.6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6">
        <v>3.6</v>
      </c>
      <c r="T67" s="20">
        <f t="shared" si="1"/>
        <v>0</v>
      </c>
      <c r="U67" s="20">
        <f t="shared" si="2"/>
        <v>0</v>
      </c>
      <c r="V67" s="20">
        <f t="shared" si="3"/>
        <v>0</v>
      </c>
      <c r="W67" s="20">
        <f t="shared" si="4"/>
        <v>0</v>
      </c>
      <c r="X67" s="20">
        <f t="shared" si="5"/>
        <v>0</v>
      </c>
      <c r="Y67" s="20">
        <f t="shared" si="6"/>
        <v>0</v>
      </c>
      <c r="Z67" s="20">
        <f t="shared" si="7"/>
        <v>0</v>
      </c>
      <c r="AA67" s="20">
        <f t="shared" si="8"/>
        <v>0</v>
      </c>
      <c r="AB67" s="20">
        <f t="shared" si="9"/>
        <v>0</v>
      </c>
      <c r="AC67" s="17" t="str">
        <f t="shared" si="10"/>
        <v>Ok</v>
      </c>
    </row>
    <row r="68" spans="1:29" x14ac:dyDescent="0.3">
      <c r="A68" s="17" t="s">
        <v>155</v>
      </c>
      <c r="B68" s="20">
        <v>2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6">
        <v>2</v>
      </c>
      <c r="K68" s="27">
        <v>2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6">
        <v>2</v>
      </c>
      <c r="T68" s="20">
        <f t="shared" si="1"/>
        <v>0</v>
      </c>
      <c r="U68" s="20">
        <f t="shared" si="2"/>
        <v>0</v>
      </c>
      <c r="V68" s="20">
        <f t="shared" si="3"/>
        <v>0</v>
      </c>
      <c r="W68" s="20">
        <f t="shared" si="4"/>
        <v>0</v>
      </c>
      <c r="X68" s="20">
        <f t="shared" si="5"/>
        <v>0</v>
      </c>
      <c r="Y68" s="20">
        <f t="shared" si="6"/>
        <v>0</v>
      </c>
      <c r="Z68" s="20">
        <f t="shared" si="7"/>
        <v>0</v>
      </c>
      <c r="AA68" s="20">
        <f t="shared" si="8"/>
        <v>0</v>
      </c>
      <c r="AB68" s="20">
        <f t="shared" si="9"/>
        <v>0</v>
      </c>
      <c r="AC68" s="17" t="str">
        <f t="shared" si="10"/>
        <v>Ok</v>
      </c>
    </row>
    <row r="69" spans="1:29" x14ac:dyDescent="0.3">
      <c r="A69" s="17" t="s">
        <v>157</v>
      </c>
      <c r="B69" s="20">
        <v>20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6">
        <v>20</v>
      </c>
      <c r="K69" s="27">
        <v>20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6">
        <v>20</v>
      </c>
      <c r="T69" s="20">
        <f t="shared" ref="T69:T78" si="11">B69-K69</f>
        <v>0</v>
      </c>
      <c r="U69" s="20">
        <f t="shared" si="2"/>
        <v>0</v>
      </c>
      <c r="V69" s="20">
        <f t="shared" si="3"/>
        <v>0</v>
      </c>
      <c r="W69" s="20">
        <f t="shared" si="4"/>
        <v>0</v>
      </c>
      <c r="X69" s="20">
        <f t="shared" si="5"/>
        <v>0</v>
      </c>
      <c r="Y69" s="20">
        <f t="shared" si="6"/>
        <v>0</v>
      </c>
      <c r="Z69" s="20">
        <f t="shared" si="7"/>
        <v>0</v>
      </c>
      <c r="AA69" s="20">
        <f t="shared" si="8"/>
        <v>0</v>
      </c>
      <c r="AB69" s="20">
        <f t="shared" si="9"/>
        <v>0</v>
      </c>
      <c r="AC69" s="17" t="str">
        <f t="shared" ref="AC69:AC78" si="12">IF(AND(T69=0,AB69=0),"Ok","Issue")</f>
        <v>Ok</v>
      </c>
    </row>
    <row r="70" spans="1:29" x14ac:dyDescent="0.3">
      <c r="A70" s="17" t="s">
        <v>158</v>
      </c>
      <c r="B70" s="20">
        <v>10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6">
        <v>10</v>
      </c>
      <c r="K70" s="27">
        <v>10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6">
        <v>10</v>
      </c>
      <c r="T70" s="20">
        <f t="shared" si="11"/>
        <v>0</v>
      </c>
      <c r="U70" s="20">
        <f t="shared" si="2"/>
        <v>0</v>
      </c>
      <c r="V70" s="20">
        <f t="shared" si="3"/>
        <v>0</v>
      </c>
      <c r="W70" s="20">
        <f t="shared" si="4"/>
        <v>0</v>
      </c>
      <c r="X70" s="20">
        <f t="shared" si="5"/>
        <v>0</v>
      </c>
      <c r="Y70" s="20">
        <f t="shared" si="6"/>
        <v>0</v>
      </c>
      <c r="Z70" s="20">
        <f t="shared" si="7"/>
        <v>0</v>
      </c>
      <c r="AA70" s="20">
        <f t="shared" si="8"/>
        <v>0</v>
      </c>
      <c r="AB70" s="20">
        <f t="shared" si="9"/>
        <v>0</v>
      </c>
      <c r="AC70" s="17" t="str">
        <f t="shared" si="12"/>
        <v>Ok</v>
      </c>
    </row>
    <row r="71" spans="1:29" x14ac:dyDescent="0.3">
      <c r="A71" s="17" t="s">
        <v>159</v>
      </c>
      <c r="B71" s="20">
        <v>10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6">
        <v>10</v>
      </c>
      <c r="K71" s="27">
        <v>10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6">
        <v>10</v>
      </c>
      <c r="T71" s="20">
        <f t="shared" si="11"/>
        <v>0</v>
      </c>
      <c r="U71" s="20">
        <f t="shared" si="2"/>
        <v>0</v>
      </c>
      <c r="V71" s="20">
        <f t="shared" si="3"/>
        <v>0</v>
      </c>
      <c r="W71" s="20">
        <f t="shared" si="4"/>
        <v>0</v>
      </c>
      <c r="X71" s="20">
        <f t="shared" si="5"/>
        <v>0</v>
      </c>
      <c r="Y71" s="20">
        <f t="shared" si="6"/>
        <v>0</v>
      </c>
      <c r="Z71" s="20">
        <f t="shared" si="7"/>
        <v>0</v>
      </c>
      <c r="AA71" s="20">
        <f t="shared" si="8"/>
        <v>0</v>
      </c>
      <c r="AB71" s="20">
        <f t="shared" si="9"/>
        <v>0</v>
      </c>
      <c r="AC71" s="17" t="str">
        <f t="shared" si="12"/>
        <v>Ok</v>
      </c>
    </row>
    <row r="72" spans="1:29" x14ac:dyDescent="0.3">
      <c r="A72" s="17" t="s">
        <v>178</v>
      </c>
      <c r="B72" s="20">
        <v>15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6">
        <v>15</v>
      </c>
      <c r="K72" s="27">
        <v>15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6">
        <v>15</v>
      </c>
      <c r="T72" s="20">
        <f t="shared" si="11"/>
        <v>0</v>
      </c>
      <c r="U72" s="20">
        <f t="shared" si="2"/>
        <v>0</v>
      </c>
      <c r="V72" s="20">
        <f t="shared" si="3"/>
        <v>0</v>
      </c>
      <c r="W72" s="20">
        <f t="shared" si="4"/>
        <v>0</v>
      </c>
      <c r="X72" s="20">
        <f t="shared" si="5"/>
        <v>0</v>
      </c>
      <c r="Y72" s="20">
        <f t="shared" si="6"/>
        <v>0</v>
      </c>
      <c r="Z72" s="20">
        <f t="shared" si="7"/>
        <v>0</v>
      </c>
      <c r="AA72" s="20">
        <f t="shared" si="8"/>
        <v>0</v>
      </c>
      <c r="AB72" s="20">
        <f t="shared" si="9"/>
        <v>0</v>
      </c>
      <c r="AC72" s="17" t="str">
        <f t="shared" si="12"/>
        <v>Ok</v>
      </c>
    </row>
    <row r="73" spans="1:29" x14ac:dyDescent="0.3">
      <c r="A73" s="17" t="s">
        <v>180</v>
      </c>
      <c r="B73" s="20">
        <v>15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6">
        <v>15</v>
      </c>
      <c r="K73" s="27">
        <v>15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6">
        <v>15</v>
      </c>
      <c r="T73" s="20">
        <f t="shared" si="11"/>
        <v>0</v>
      </c>
      <c r="U73" s="20">
        <f t="shared" si="2"/>
        <v>0</v>
      </c>
      <c r="V73" s="20">
        <f t="shared" si="3"/>
        <v>0</v>
      </c>
      <c r="W73" s="20">
        <f t="shared" si="4"/>
        <v>0</v>
      </c>
      <c r="X73" s="20">
        <f t="shared" si="5"/>
        <v>0</v>
      </c>
      <c r="Y73" s="20">
        <f t="shared" si="6"/>
        <v>0</v>
      </c>
      <c r="Z73" s="20">
        <f t="shared" si="7"/>
        <v>0</v>
      </c>
      <c r="AA73" s="20">
        <f t="shared" si="8"/>
        <v>0</v>
      </c>
      <c r="AB73" s="20">
        <f t="shared" si="9"/>
        <v>0</v>
      </c>
      <c r="AC73" s="17" t="str">
        <f t="shared" si="12"/>
        <v>Ok</v>
      </c>
    </row>
    <row r="74" spans="1:29" x14ac:dyDescent="0.3">
      <c r="A74" s="17" t="s">
        <v>181</v>
      </c>
      <c r="B74" s="20">
        <v>40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6">
        <v>40</v>
      </c>
      <c r="K74" s="27">
        <v>40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6">
        <v>40</v>
      </c>
      <c r="T74" s="20">
        <f t="shared" si="11"/>
        <v>0</v>
      </c>
      <c r="U74" s="20">
        <f t="shared" si="2"/>
        <v>0</v>
      </c>
      <c r="V74" s="20">
        <f t="shared" si="3"/>
        <v>0</v>
      </c>
      <c r="W74" s="20">
        <f t="shared" si="4"/>
        <v>0</v>
      </c>
      <c r="X74" s="20">
        <f t="shared" si="5"/>
        <v>0</v>
      </c>
      <c r="Y74" s="20">
        <f t="shared" si="6"/>
        <v>0</v>
      </c>
      <c r="Z74" s="20">
        <f t="shared" si="7"/>
        <v>0</v>
      </c>
      <c r="AA74" s="20">
        <f t="shared" si="8"/>
        <v>0</v>
      </c>
      <c r="AB74" s="20">
        <f t="shared" si="9"/>
        <v>0</v>
      </c>
      <c r="AC74" s="17" t="str">
        <f t="shared" si="12"/>
        <v>Ok</v>
      </c>
    </row>
    <row r="75" spans="1:29" x14ac:dyDescent="0.3">
      <c r="A75" s="17" t="s">
        <v>182</v>
      </c>
      <c r="B75" s="20">
        <v>10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6">
        <v>10</v>
      </c>
      <c r="K75" s="27">
        <v>10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6">
        <v>10</v>
      </c>
      <c r="T75" s="20">
        <f t="shared" si="11"/>
        <v>0</v>
      </c>
      <c r="U75" s="20">
        <f t="shared" si="2"/>
        <v>0</v>
      </c>
      <c r="V75" s="20">
        <f t="shared" si="3"/>
        <v>0</v>
      </c>
      <c r="W75" s="20">
        <f t="shared" si="4"/>
        <v>0</v>
      </c>
      <c r="X75" s="20">
        <f t="shared" si="5"/>
        <v>0</v>
      </c>
      <c r="Y75" s="20">
        <f t="shared" si="6"/>
        <v>0</v>
      </c>
      <c r="Z75" s="20">
        <f t="shared" si="7"/>
        <v>0</v>
      </c>
      <c r="AA75" s="20">
        <f t="shared" si="8"/>
        <v>0</v>
      </c>
      <c r="AB75" s="20">
        <f t="shared" si="9"/>
        <v>0</v>
      </c>
      <c r="AC75" s="17" t="str">
        <f t="shared" si="12"/>
        <v>Ok</v>
      </c>
    </row>
    <row r="76" spans="1:29" x14ac:dyDescent="0.3">
      <c r="A76" s="17" t="s">
        <v>190</v>
      </c>
      <c r="B76" s="20">
        <v>2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6">
        <v>2</v>
      </c>
      <c r="K76" s="27">
        <v>2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6">
        <v>2</v>
      </c>
      <c r="T76" s="20">
        <f t="shared" si="11"/>
        <v>0</v>
      </c>
      <c r="U76" s="20">
        <f t="shared" si="2"/>
        <v>0</v>
      </c>
      <c r="V76" s="20">
        <f t="shared" si="3"/>
        <v>0</v>
      </c>
      <c r="W76" s="20">
        <f t="shared" si="4"/>
        <v>0</v>
      </c>
      <c r="X76" s="20">
        <f t="shared" si="5"/>
        <v>0</v>
      </c>
      <c r="Y76" s="20">
        <f t="shared" si="6"/>
        <v>0</v>
      </c>
      <c r="Z76" s="20">
        <f t="shared" si="7"/>
        <v>0</v>
      </c>
      <c r="AA76" s="20">
        <f t="shared" si="8"/>
        <v>0</v>
      </c>
      <c r="AB76" s="20">
        <f t="shared" si="9"/>
        <v>0</v>
      </c>
      <c r="AC76" s="17" t="str">
        <f t="shared" si="12"/>
        <v>Ok</v>
      </c>
    </row>
    <row r="77" spans="1:29" x14ac:dyDescent="0.3">
      <c r="A77" s="17" t="s">
        <v>192</v>
      </c>
      <c r="B77" s="20">
        <v>0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6">
        <v>0</v>
      </c>
      <c r="K77" s="27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6">
        <v>0</v>
      </c>
      <c r="T77" s="20">
        <f t="shared" si="11"/>
        <v>0</v>
      </c>
      <c r="U77" s="20">
        <f t="shared" si="2"/>
        <v>0</v>
      </c>
      <c r="V77" s="20">
        <f t="shared" si="3"/>
        <v>0</v>
      </c>
      <c r="W77" s="20">
        <f t="shared" si="4"/>
        <v>0</v>
      </c>
      <c r="X77" s="20">
        <f t="shared" si="5"/>
        <v>0</v>
      </c>
      <c r="Y77" s="20">
        <f t="shared" si="6"/>
        <v>0</v>
      </c>
      <c r="Z77" s="20">
        <f t="shared" si="7"/>
        <v>0</v>
      </c>
      <c r="AA77" s="20">
        <f t="shared" si="8"/>
        <v>0</v>
      </c>
      <c r="AB77" s="20">
        <f t="shared" si="9"/>
        <v>0</v>
      </c>
      <c r="AC77" s="17" t="str">
        <f t="shared" si="12"/>
        <v>Ok</v>
      </c>
    </row>
    <row r="78" spans="1:29" ht="15" thickBot="1" x14ac:dyDescent="0.35">
      <c r="A78" s="17" t="s">
        <v>201</v>
      </c>
      <c r="B78" s="20">
        <v>30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6">
        <v>30</v>
      </c>
      <c r="K78" s="27">
        <v>30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6">
        <v>30</v>
      </c>
      <c r="T78" s="20">
        <f t="shared" si="11"/>
        <v>0</v>
      </c>
      <c r="U78" s="20">
        <f t="shared" si="2"/>
        <v>0</v>
      </c>
      <c r="V78" s="20">
        <f t="shared" si="3"/>
        <v>0</v>
      </c>
      <c r="W78" s="20">
        <f t="shared" si="4"/>
        <v>0</v>
      </c>
      <c r="X78" s="20">
        <f t="shared" si="5"/>
        <v>0</v>
      </c>
      <c r="Y78" s="20">
        <f t="shared" si="6"/>
        <v>0</v>
      </c>
      <c r="Z78" s="20">
        <f t="shared" si="7"/>
        <v>0</v>
      </c>
      <c r="AA78" s="20">
        <f t="shared" si="8"/>
        <v>0</v>
      </c>
      <c r="AB78" s="20">
        <f t="shared" si="9"/>
        <v>0</v>
      </c>
      <c r="AC78" s="17" t="str">
        <f t="shared" si="12"/>
        <v>Ok</v>
      </c>
    </row>
    <row r="79" spans="1:29" s="37" customFormat="1" ht="16.2" thickBot="1" x14ac:dyDescent="0.35">
      <c r="A79" s="32" t="s">
        <v>19</v>
      </c>
      <c r="B79" s="33">
        <f>SUM(B4:B78)</f>
        <v>20481.599999999999</v>
      </c>
      <c r="C79" s="33">
        <f>SUM(C4:C78)</f>
        <v>141525.20000000001</v>
      </c>
      <c r="D79" s="33">
        <f>SUM(D4:D78)</f>
        <v>8996</v>
      </c>
      <c r="E79" s="33">
        <f>SUM(E4:E78)</f>
        <v>89176.5</v>
      </c>
      <c r="F79" s="33">
        <f>SUM(F4:F78)</f>
        <v>4</v>
      </c>
      <c r="G79" s="33">
        <f>SUM(G4:G78)</f>
        <v>0</v>
      </c>
      <c r="H79" s="33">
        <f>SUM(H4:H78)</f>
        <v>0</v>
      </c>
      <c r="I79" s="33">
        <f>SUM(I4:I78)</f>
        <v>0</v>
      </c>
      <c r="J79" s="34">
        <f>SUM(J4:J78)</f>
        <v>63838.299999999996</v>
      </c>
      <c r="K79" s="35">
        <f>SUM(K4:K78)</f>
        <v>20481.599999999999</v>
      </c>
      <c r="L79" s="33">
        <f>SUM(L4:L78)</f>
        <v>132529.20000000001</v>
      </c>
      <c r="M79" s="33">
        <f>SUM(M4:M78)</f>
        <v>0</v>
      </c>
      <c r="N79" s="33">
        <f>SUM(N4:N78)</f>
        <v>89172.5</v>
      </c>
      <c r="O79" s="33">
        <f>SUM(O4:O78)</f>
        <v>0</v>
      </c>
      <c r="P79" s="33">
        <f>SUM(P4:P78)</f>
        <v>0</v>
      </c>
      <c r="Q79" s="33">
        <f>SUM(Q4:Q78)</f>
        <v>0</v>
      </c>
      <c r="R79" s="33">
        <f>SUM(R4:R78)</f>
        <v>0</v>
      </c>
      <c r="S79" s="34">
        <f>SUM(S4:S78)</f>
        <v>63838.299999999996</v>
      </c>
      <c r="T79" s="33">
        <f>SUM(T4:T78)</f>
        <v>0</v>
      </c>
      <c r="U79" s="33">
        <f>SUM(U4:U78)</f>
        <v>8996</v>
      </c>
      <c r="V79" s="33">
        <f>SUM(V4:V78)</f>
        <v>8996</v>
      </c>
      <c r="W79" s="33">
        <f>SUM(W4:W78)</f>
        <v>4</v>
      </c>
      <c r="X79" s="33">
        <f>SUM(X4:X78)</f>
        <v>4</v>
      </c>
      <c r="Y79" s="33">
        <f>SUM(Y4:Y78)</f>
        <v>0</v>
      </c>
      <c r="Z79" s="33">
        <f>SUM(Z4:Z78)</f>
        <v>0</v>
      </c>
      <c r="AA79" s="33">
        <f>SUM(AA4:AA78)</f>
        <v>0</v>
      </c>
      <c r="AB79" s="34">
        <f>SUM(AB4:AB78)</f>
        <v>0</v>
      </c>
      <c r="AC79" s="36"/>
    </row>
  </sheetData>
  <mergeCells count="3">
    <mergeCell ref="B1:J1"/>
    <mergeCell ref="K1:S1"/>
    <mergeCell ref="T1:AB1"/>
  </mergeCells>
  <conditionalFormatting sqref="A79:A1048576 A1:A4">
    <cfRule type="duplicateValues" dxfId="20" priority="155"/>
  </conditionalFormatting>
  <conditionalFormatting sqref="A62">
    <cfRule type="duplicateValues" dxfId="19" priority="17"/>
  </conditionalFormatting>
  <conditionalFormatting sqref="A63">
    <cfRule type="duplicateValues" dxfId="18" priority="18"/>
  </conditionalFormatting>
  <conditionalFormatting sqref="A68:A75">
    <cfRule type="duplicateValues" dxfId="17" priority="16"/>
  </conditionalFormatting>
  <conditionalFormatting sqref="A64:A67">
    <cfRule type="duplicateValues" dxfId="16" priority="19"/>
  </conditionalFormatting>
  <conditionalFormatting sqref="A43">
    <cfRule type="duplicateValues" dxfId="15" priority="12"/>
  </conditionalFormatting>
  <conditionalFormatting sqref="A44">
    <cfRule type="duplicateValues" dxfId="14" priority="13"/>
  </conditionalFormatting>
  <conditionalFormatting sqref="A49:A56">
    <cfRule type="duplicateValues" dxfId="13" priority="11"/>
  </conditionalFormatting>
  <conditionalFormatting sqref="A45:A48">
    <cfRule type="duplicateValues" dxfId="12" priority="14"/>
  </conditionalFormatting>
  <conditionalFormatting sqref="A57:A61">
    <cfRule type="duplicateValues" dxfId="11" priority="15"/>
  </conditionalFormatting>
  <conditionalFormatting sqref="A24">
    <cfRule type="duplicateValues" dxfId="10" priority="7"/>
  </conditionalFormatting>
  <conditionalFormatting sqref="A25">
    <cfRule type="duplicateValues" dxfId="9" priority="8"/>
  </conditionalFormatting>
  <conditionalFormatting sqref="A30:A37">
    <cfRule type="duplicateValues" dxfId="8" priority="6"/>
  </conditionalFormatting>
  <conditionalFormatting sqref="A26:A29">
    <cfRule type="duplicateValues" dxfId="7" priority="9"/>
  </conditionalFormatting>
  <conditionalFormatting sqref="A38:A42">
    <cfRule type="duplicateValues" dxfId="6" priority="10"/>
  </conditionalFormatting>
  <conditionalFormatting sqref="A5">
    <cfRule type="duplicateValues" dxfId="5" priority="2"/>
  </conditionalFormatting>
  <conditionalFormatting sqref="A6">
    <cfRule type="duplicateValues" dxfId="4" priority="3"/>
  </conditionalFormatting>
  <conditionalFormatting sqref="A11:A18">
    <cfRule type="duplicateValues" dxfId="3" priority="1"/>
  </conditionalFormatting>
  <conditionalFormatting sqref="A7:A10">
    <cfRule type="duplicateValues" dxfId="2" priority="4"/>
  </conditionalFormatting>
  <conditionalFormatting sqref="A19:A23">
    <cfRule type="duplicateValues" dxfId="1" priority="5"/>
  </conditionalFormatting>
  <conditionalFormatting sqref="A76:A78">
    <cfRule type="duplicateValues" dxfId="0" priority="169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2021-01-12T06:00:53Z</dcterms:modified>
</cp:coreProperties>
</file>