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4183488-VIKAS AGRO GUARD\"/>
    </mc:Choice>
  </mc:AlternateContent>
  <xr:revisionPtr revIDLastSave="0" documentId="13_ncr:1_{3EC122BB-93CD-4BAB-B139-0FBA9D91E3E6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working'!$A$1:$O$44</definedName>
    <definedName name="_xlnm._FilterDatabase" localSheetId="5" hidden="1">Reco!$A$3:$AC$45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9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2" i="5"/>
  <c r="X10" i="4" l="1"/>
  <c r="X18" i="4"/>
  <c r="V23" i="4"/>
  <c r="Z25" i="4"/>
  <c r="V27" i="4"/>
  <c r="Z29" i="4"/>
  <c r="V31" i="4"/>
  <c r="V35" i="4"/>
  <c r="Z37" i="4"/>
  <c r="V43" i="4"/>
  <c r="X13" i="4"/>
  <c r="V14" i="4"/>
  <c r="Z16" i="4"/>
  <c r="V18" i="4"/>
  <c r="Z20" i="4"/>
  <c r="X21" i="4"/>
  <c r="Z24" i="4"/>
  <c r="X25" i="4"/>
  <c r="V26" i="4"/>
  <c r="Z28" i="4"/>
  <c r="V30" i="4"/>
  <c r="Z32" i="4"/>
  <c r="AA5" i="4"/>
  <c r="AA9" i="4"/>
  <c r="V21" i="4"/>
  <c r="V25" i="4"/>
  <c r="Z27" i="4"/>
  <c r="X28" i="4"/>
  <c r="X9" i="4"/>
  <c r="Z12" i="4"/>
  <c r="AA39" i="4"/>
  <c r="Y16" i="4"/>
  <c r="AA12" i="4"/>
  <c r="X33" i="4"/>
  <c r="Z36" i="4"/>
  <c r="X37" i="4"/>
  <c r="Z44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AA37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X19" i="4"/>
  <c r="X36" i="4"/>
  <c r="V37" i="4"/>
  <c r="Z7" i="4"/>
  <c r="X8" i="4"/>
  <c r="AA10" i="4"/>
  <c r="X11" i="4"/>
  <c r="Z14" i="4"/>
  <c r="X15" i="4"/>
  <c r="AA17" i="4"/>
  <c r="Y18" i="4"/>
  <c r="X40" i="4"/>
  <c r="Z43" i="4"/>
  <c r="X44" i="4"/>
  <c r="AA11" i="4"/>
  <c r="V13" i="4"/>
  <c r="X16" i="4"/>
  <c r="Y22" i="4"/>
  <c r="V38" i="4"/>
  <c r="Z40" i="4"/>
  <c r="X41" i="4"/>
  <c r="V42" i="4"/>
  <c r="X5" i="4"/>
  <c r="V6" i="4"/>
  <c r="Y8" i="4"/>
  <c r="Z11" i="4"/>
  <c r="Y14" i="4"/>
  <c r="Z17" i="4"/>
  <c r="Z19" i="4"/>
  <c r="Y26" i="4"/>
  <c r="Y30" i="4"/>
  <c r="Z5" i="4"/>
  <c r="Z8" i="4"/>
  <c r="Y9" i="4"/>
  <c r="Y12" i="4"/>
  <c r="AA14" i="4"/>
  <c r="Y15" i="4"/>
  <c r="Y20" i="4"/>
  <c r="Y23" i="4"/>
  <c r="AA26" i="4"/>
  <c r="V39" i="4"/>
  <c r="V7" i="4"/>
  <c r="AA15" i="4"/>
  <c r="AA18" i="4"/>
  <c r="V19" i="4"/>
  <c r="Y21" i="4"/>
  <c r="AA27" i="4"/>
  <c r="Y7" i="4"/>
  <c r="Y10" i="4"/>
  <c r="Y13" i="4"/>
  <c r="AA21" i="4"/>
  <c r="X22" i="4"/>
  <c r="X43" i="4"/>
  <c r="V44" i="4"/>
  <c r="Y33" i="4"/>
  <c r="V34" i="4"/>
  <c r="Y36" i="4"/>
  <c r="Y39" i="4"/>
  <c r="Z41" i="4"/>
  <c r="Y44" i="4"/>
  <c r="V29" i="4"/>
  <c r="Z31" i="4"/>
  <c r="X32" i="4"/>
  <c r="X38" i="4"/>
  <c r="V41" i="4"/>
  <c r="Y5" i="4"/>
  <c r="X20" i="4"/>
  <c r="V9" i="4"/>
  <c r="Z10" i="4"/>
  <c r="Y6" i="4"/>
  <c r="AA8" i="4"/>
  <c r="V32" i="4"/>
  <c r="V5" i="4"/>
  <c r="AA6" i="4"/>
  <c r="AA33" i="4"/>
  <c r="AA35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AA36" i="4"/>
  <c r="AA38" i="4"/>
  <c r="V11" i="4"/>
  <c r="AA32" i="4"/>
  <c r="AA40" i="4"/>
  <c r="AA30" i="4"/>
  <c r="AA34" i="4"/>
  <c r="AA42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29" i="4"/>
  <c r="X26" i="4"/>
  <c r="Y35" i="4"/>
  <c r="X24" i="4"/>
  <c r="Y27" i="4"/>
  <c r="Y37" i="4"/>
  <c r="Y43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U15" i="4" l="1"/>
  <c r="U17" i="4"/>
  <c r="U21" i="4"/>
  <c r="W26" i="4"/>
  <c r="W31" i="4"/>
  <c r="W15" i="4"/>
  <c r="W39" i="4"/>
  <c r="W41" i="4"/>
  <c r="W24" i="4"/>
  <c r="W30" i="4"/>
  <c r="W34" i="4"/>
  <c r="W42" i="4"/>
  <c r="W11" i="4"/>
  <c r="W35" i="4"/>
  <c r="W5" i="4"/>
  <c r="W9" i="4"/>
  <c r="W13" i="4"/>
  <c r="W17" i="4"/>
  <c r="W37" i="4"/>
  <c r="W38" i="4"/>
  <c r="W21" i="4"/>
  <c r="W25" i="4"/>
  <c r="U39" i="4"/>
  <c r="U42" i="4"/>
  <c r="U35" i="4"/>
  <c r="U13" i="4"/>
  <c r="U25" i="4"/>
  <c r="AB26" i="4"/>
  <c r="AB31" i="4"/>
  <c r="AB15" i="4"/>
  <c r="AB39" i="4"/>
  <c r="AB41" i="4"/>
  <c r="AB24" i="4"/>
  <c r="AB30" i="4"/>
  <c r="AB34" i="4"/>
  <c r="AB42" i="4"/>
  <c r="AB11" i="4"/>
  <c r="AB35" i="4"/>
  <c r="AB5" i="4"/>
  <c r="AB9" i="4"/>
  <c r="AB13" i="4"/>
  <c r="AB17" i="4"/>
  <c r="AB37" i="4"/>
  <c r="AB38" i="4"/>
  <c r="AB21" i="4"/>
  <c r="AB25" i="4"/>
  <c r="U41" i="4"/>
  <c r="U11" i="4"/>
  <c r="U5" i="4"/>
  <c r="U37" i="4"/>
  <c r="T32" i="4"/>
  <c r="T12" i="4"/>
  <c r="T19" i="4"/>
  <c r="T40" i="4"/>
  <c r="T23" i="4"/>
  <c r="T29" i="4"/>
  <c r="T33" i="4"/>
  <c r="T10" i="4"/>
  <c r="T43" i="4"/>
  <c r="T44" i="4"/>
  <c r="T36" i="4"/>
  <c r="T6" i="4"/>
  <c r="T8" i="4"/>
  <c r="T14" i="4"/>
  <c r="T16" i="4"/>
  <c r="T18" i="4"/>
  <c r="T20" i="4"/>
  <c r="T22" i="4"/>
  <c r="T28" i="4"/>
  <c r="T27" i="4"/>
  <c r="U31" i="4"/>
  <c r="U34" i="4"/>
  <c r="U9" i="4"/>
  <c r="U38" i="4"/>
  <c r="U32" i="4"/>
  <c r="U12" i="4"/>
  <c r="U19" i="4"/>
  <c r="U40" i="4"/>
  <c r="U23" i="4"/>
  <c r="U29" i="4"/>
  <c r="U33" i="4"/>
  <c r="U10" i="4"/>
  <c r="U43" i="4"/>
  <c r="U44" i="4"/>
  <c r="U36" i="4"/>
  <c r="U6" i="4"/>
  <c r="U8" i="4"/>
  <c r="U14" i="4"/>
  <c r="U16" i="4"/>
  <c r="U18" i="4"/>
  <c r="U20" i="4"/>
  <c r="U22" i="4"/>
  <c r="U28" i="4"/>
  <c r="U27" i="4"/>
  <c r="U26" i="4"/>
  <c r="U30" i="4"/>
  <c r="W32" i="4"/>
  <c r="W12" i="4"/>
  <c r="W19" i="4"/>
  <c r="W40" i="4"/>
  <c r="W23" i="4"/>
  <c r="W29" i="4"/>
  <c r="W33" i="4"/>
  <c r="W10" i="4"/>
  <c r="W43" i="4"/>
  <c r="W44" i="4"/>
  <c r="W36" i="4"/>
  <c r="W6" i="4"/>
  <c r="W8" i="4"/>
  <c r="W14" i="4"/>
  <c r="W16" i="4"/>
  <c r="W18" i="4"/>
  <c r="W20" i="4"/>
  <c r="W22" i="4"/>
  <c r="W28" i="4"/>
  <c r="W27" i="4"/>
  <c r="U24" i="4"/>
  <c r="AB32" i="4"/>
  <c r="AB12" i="4"/>
  <c r="AB19" i="4"/>
  <c r="AB40" i="4"/>
  <c r="AB23" i="4"/>
  <c r="AB29" i="4"/>
  <c r="AB33" i="4"/>
  <c r="AB10" i="4"/>
  <c r="AB43" i="4"/>
  <c r="AB44" i="4"/>
  <c r="AB36" i="4"/>
  <c r="AB6" i="4"/>
  <c r="AB8" i="4"/>
  <c r="AB14" i="4"/>
  <c r="AB16" i="4"/>
  <c r="AB18" i="4"/>
  <c r="AB20" i="4"/>
  <c r="AB22" i="4"/>
  <c r="AB28" i="4"/>
  <c r="AB27" i="4"/>
  <c r="T26" i="4"/>
  <c r="T31" i="4"/>
  <c r="T15" i="4"/>
  <c r="T39" i="4"/>
  <c r="T41" i="4"/>
  <c r="T24" i="4"/>
  <c r="T30" i="4"/>
  <c r="AC30" i="4" s="1"/>
  <c r="T34" i="4"/>
  <c r="T42" i="4"/>
  <c r="T11" i="4"/>
  <c r="T35" i="4"/>
  <c r="T5" i="4"/>
  <c r="T9" i="4"/>
  <c r="T13" i="4"/>
  <c r="T17" i="4"/>
  <c r="T37" i="4"/>
  <c r="T38" i="4"/>
  <c r="T21" i="4"/>
  <c r="T25" i="4"/>
  <c r="M3" i="2"/>
  <c r="H3" i="2"/>
  <c r="F3" i="2"/>
  <c r="E3" i="2"/>
  <c r="AC17" i="4" l="1"/>
  <c r="AC37" i="4"/>
  <c r="AC34" i="4"/>
  <c r="AC29" i="4"/>
  <c r="AC14" i="4"/>
  <c r="AC5" i="4"/>
  <c r="AC39" i="4"/>
  <c r="AC25" i="4"/>
  <c r="AC35" i="4"/>
  <c r="AC15" i="4"/>
  <c r="AC22" i="4"/>
  <c r="AC44" i="4"/>
  <c r="AC12" i="4"/>
  <c r="T7" i="4"/>
  <c r="AC21" i="4"/>
  <c r="AC13" i="4"/>
  <c r="AC11" i="4"/>
  <c r="AC24" i="4"/>
  <c r="AC31" i="4"/>
  <c r="AC20" i="4"/>
  <c r="AC8" i="4"/>
  <c r="AC43" i="4"/>
  <c r="AC23" i="4"/>
  <c r="AC32" i="4"/>
  <c r="U7" i="4"/>
  <c r="W7" i="4"/>
  <c r="AC38" i="4"/>
  <c r="AC9" i="4"/>
  <c r="AC42" i="4"/>
  <c r="AC41" i="4"/>
  <c r="AC26" i="4"/>
  <c r="AC27" i="4"/>
  <c r="AC18" i="4"/>
  <c r="AC6" i="4"/>
  <c r="AC10" i="4"/>
  <c r="AC40" i="4"/>
  <c r="AB7" i="4"/>
  <c r="AC36" i="4"/>
  <c r="AC33" i="4"/>
  <c r="AC19" i="4"/>
  <c r="AC28" i="4"/>
  <c r="AC16" i="4"/>
  <c r="AC7" i="4" l="1"/>
  <c r="B2" i="6"/>
  <c r="B3" i="6"/>
  <c r="B1" i="6"/>
  <c r="M44" i="2" l="1"/>
  <c r="L44" i="2"/>
  <c r="K44" i="2"/>
  <c r="J44" i="2"/>
  <c r="I44" i="2"/>
  <c r="H44" i="2"/>
  <c r="G44" i="2"/>
  <c r="F44" i="2"/>
  <c r="E44" i="2"/>
  <c r="S45" i="4" l="1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AB4" i="4"/>
  <c r="AA4" i="4"/>
  <c r="Z4" i="4"/>
  <c r="Y4" i="4"/>
  <c r="X4" i="4"/>
  <c r="W4" i="4"/>
  <c r="V4" i="4"/>
  <c r="U4" i="4"/>
  <c r="T4" i="4"/>
  <c r="AC4" i="4" l="1"/>
  <c r="V45" i="4"/>
  <c r="Z45" i="4"/>
  <c r="W45" i="4"/>
  <c r="AA45" i="4"/>
  <c r="T45" i="4"/>
  <c r="X45" i="4"/>
  <c r="AB45" i="4"/>
  <c r="U45" i="4"/>
  <c r="Y45" i="4"/>
</calcChain>
</file>

<file path=xl/sharedStrings.xml><?xml version="1.0" encoding="utf-8"?>
<sst xmlns="http://schemas.openxmlformats.org/spreadsheetml/2006/main" count="474" uniqueCount="155">
  <si>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</si>
  <si>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</si>
  <si>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</si>
  <si>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</si>
  <si>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</si>
  <si>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</si>
  <si>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</si>
  <si>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</si>
  <si>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</si>
  <si>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</si>
  <si>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</si>
  <si>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</si>
  <si>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</si>
  <si>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</si>
  <si>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</si>
  <si>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</si>
  <si>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</si>
  <si>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</si>
  <si>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</si>
  <si>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</si>
  <si>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</si>
  <si>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</si>
  <si>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</si>
  <si>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</si>
  <si>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</si>
  <si>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</si>
  <si>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</si>
  <si>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</si>
  <si>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</si>
  <si>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</si>
  <si>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</si>
  <si>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</si>
  <si>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</si>
  <si>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</si>
  <si>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</si>
  <si>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</si>
  <si>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</si>
  <si>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</si>
  <si>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</si>
  <si>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</si>
  <si>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</si>
  <si>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</si>
  <si>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</si>
  <si>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</si>
  <si>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</si>
  <si>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</si>
  <si>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</si>
  <si>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</si>
  <si>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</si>
  <si>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</si>
  <si>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</si>
  <si>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</si>
  <si>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</si>
  <si>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</si>
  <si>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</si>
  <si>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</si>
  <si>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Zylem Report - 01-Apr-2020 TO 31-Jan-2021</t>
  </si>
  <si>
    <t>Dealer Report - 01-Apr-2020 TO 31-Jan-2021</t>
  </si>
  <si>
    <t>VIKAS AGRO GAURD</t>
  </si>
  <si>
    <t>VIP INDUSTRIES SAD, PLOT NO. 255/256</t>
  </si>
  <si>
    <t>SHOP NO. A-5/6, KUMBHARWADA</t>
  </si>
  <si>
    <t>MOTI TALAV ROAD, BHAVNAGAR</t>
  </si>
  <si>
    <t>BAYER CROPSCIENCE LTD.</t>
  </si>
  <si>
    <t>1-Apr-2020 to 31-Jan-2021</t>
  </si>
  <si>
    <t>VIKAS AGRO GAURD -- (from 1-Apr-2019)</t>
  </si>
  <si>
    <t>BAYER - ALIETTE W.P.80  0.100 KG.</t>
  </si>
  <si>
    <t>BAYER - Antracol (Propined 70% WP) 1  KG.</t>
  </si>
  <si>
    <t>BAYER - ANTRACOL (Propined 70% WP)  500 GMS.</t>
  </si>
  <si>
    <t>BAYER - ANTRACOL  W.P. 0.250 KG.</t>
  </si>
  <si>
    <t>BAYER - BELT EXPERT SC  0.100 LTR.</t>
  </si>
  <si>
    <t>BAYER - DECIS 2.8 % 0.250 LTR.</t>
  </si>
  <si>
    <t>BAYER - DECIS 2.8% 0.500 LTR.</t>
  </si>
  <si>
    <t>BAYER - DECIS 2.8%  1.000 LTR.</t>
  </si>
  <si>
    <t>BAYER - DECIS EC101,2 - 0.100 ML</t>
  </si>
  <si>
    <t>BAYER - DECIS EC101,2 - 0.250 ML</t>
  </si>
  <si>
    <t>BAYER  -  EVERGOL XTEND 0.040 ML</t>
  </si>
  <si>
    <t>BAYER - FOLICUR (TEBUCONAZOLE 250 EC) 1 LTR.</t>
  </si>
  <si>
    <t>BAYER - FOLICUR (TEBUCONAZOLE 250 EC) - 250 ML</t>
  </si>
  <si>
    <t>BAYER - FOLICUR (TEBUCONAZOLE 250 EC) - 500 ML</t>
  </si>
  <si>
    <t>BAYER - JUMP WG80 - 2 GM.</t>
  </si>
  <si>
    <t>BAYER - LARVIN 75% WP  0.500 KG.</t>
  </si>
  <si>
    <t>BAYER - LARVIN WP 75 0.250 LTR.</t>
  </si>
  <si>
    <t>BAYER - LASENTA  0.100 KG.</t>
  </si>
  <si>
    <t>BAYER - LESENTA  0.100 KG.</t>
  </si>
  <si>
    <t>BAYER - MOVENTO ENERGY  0.250 LTR.</t>
  </si>
  <si>
    <t>BAYER - NATIVO 0.250 KG.</t>
  </si>
  <si>
    <t>BAYER - NATIVO 75 W.G. 0.100 KG.</t>
  </si>
  <si>
    <t>BAYER - PLANOFIX  0.500 LTR.</t>
  </si>
  <si>
    <t>BAYER - PLANOFIX  1.000 LTR.</t>
  </si>
  <si>
    <t>BAYER - RAFT  0.250 LTR.</t>
  </si>
  <si>
    <t>BAYER - RAFT  0.500 LTR.</t>
  </si>
  <si>
    <t>BAYER - REGENT GOLD SC -  0.250 ML</t>
  </si>
  <si>
    <t>BAYER - REGENT GOLD SC - 0.500 ML</t>
  </si>
  <si>
    <t>BAYER - REGENT (SC)  0.250 LTR.</t>
  </si>
  <si>
    <t>BAYER - REGENT (SC)  0.500 LTR.</t>
  </si>
  <si>
    <t>BAYER - REGENT (SC)  1.000 LTR.</t>
  </si>
  <si>
    <t>BAYER - SOLOMON  0.100 LTR.</t>
  </si>
  <si>
    <t>BAYER - SOLOMON  0.250 LTR.</t>
  </si>
  <si>
    <t>BAYER - SOLOMON  0.500 LTR</t>
  </si>
  <si>
    <t>BAYER - SOLOMON  1.000 LTR</t>
  </si>
  <si>
    <t>BAYER - WHIPSUPER - 0.100 ML</t>
  </si>
  <si>
    <t>BAYER - WHIP SUPER  0.250 LTR.</t>
  </si>
  <si>
    <t>BAYER - WHIP SUPER  0.500 LTR.</t>
  </si>
  <si>
    <t>BAYER - WHIPSUPER  1 LTR.</t>
  </si>
  <si>
    <t>BCL - EVERGOL XTEND - 0.100 ML</t>
  </si>
  <si>
    <t>BCL - EVERGOL XTEND -0.250 ML</t>
  </si>
  <si>
    <t>BCL - GAUCHO FS600 - 0.100 ML</t>
  </si>
  <si>
    <t>BCL - GAUCHO FS600 - 0.250 ML</t>
  </si>
  <si>
    <t>Tally Powered by www.tallyworld.orgE-Mail :- admin@tallyworld.org</t>
  </si>
  <si>
    <t>ALIETTE WP80 40X100GR BAG IN</t>
  </si>
  <si>
    <t>DECIS EC101-2 40X250ML BOT IN</t>
  </si>
  <si>
    <t>DECIS EC101-2 50X100ML BOX IN</t>
  </si>
  <si>
    <t>LESENTA WG80 50X100GR BAG IN</t>
  </si>
  <si>
    <t>MOVENTO ENERGY SC240 40X250ML BOT IN</t>
  </si>
  <si>
    <t>RAFT EC60 40X250ML BOT IN</t>
  </si>
  <si>
    <t>RAFT EC60 20X500ML BOT IN</t>
  </si>
  <si>
    <t>REGENT (T) SC50 20X250ML BOT IN</t>
  </si>
  <si>
    <t>GAUCHO FS600 50X100ML BOT IN</t>
  </si>
  <si>
    <t>GAUCHO FS600 40X250ML BOT IN</t>
  </si>
  <si>
    <t>ANTRACOL (T) WP70 10X1KG BAG IN</t>
  </si>
  <si>
    <t>ANTRACOL (T) WP70 20X500GR BAG IN</t>
  </si>
  <si>
    <t>ANTRACOL (T) WP70 40X250GR BAG IN</t>
  </si>
  <si>
    <t>BELT EXPERT SC480 50X100ML BOT IN</t>
  </si>
  <si>
    <t>DECIS EC 28 40X250ML BOT IN</t>
  </si>
  <si>
    <t>DECIS EC 28 10X1L BOT IN</t>
  </si>
  <si>
    <t>EVERGOL XTEND FS308 100X40ML BOT IN</t>
  </si>
  <si>
    <t>FOLICUR (T) EC250 10X1L BOT IN</t>
  </si>
  <si>
    <t>FOLICUR (T) EC250 40X250ML BOT IN</t>
  </si>
  <si>
    <t>FOLICUR (T) EC250 20X500ML BOT IN</t>
  </si>
  <si>
    <t>JUMP WG80 160X(10X2GR) BAG IN</t>
  </si>
  <si>
    <t>LARVIN (T) WP75 20X500GR BAG IN</t>
  </si>
  <si>
    <t>LARVIN (T) WP75 20X250GR BAG IN</t>
  </si>
  <si>
    <t>NATIVO WG75 40X250GR BAG IN</t>
  </si>
  <si>
    <t>NATIVO WG75 50X100GR BAG IN</t>
  </si>
  <si>
    <t>PLANOFIX SL4 5 20X500ML BOT IN</t>
  </si>
  <si>
    <t>PLANOFIX SL45 10X1L BOT IN</t>
  </si>
  <si>
    <t>REGENT GOLD SC200 40X250ML BOT IN</t>
  </si>
  <si>
    <t>REGENT GOLD SC200 20X500ML BOT IN</t>
  </si>
  <si>
    <t>REGENT (T) SC50 20X500ML BOT IN</t>
  </si>
  <si>
    <t>REGENT (T) SC50 10X1L BOT IN</t>
  </si>
  <si>
    <t>SOLOMON OD300 50X100ML BOT IN</t>
  </si>
  <si>
    <t>SOLOMON OD300 40X250ML BOT IN</t>
  </si>
  <si>
    <t>SOLOMON OD300 20X500ML BOT IN</t>
  </si>
  <si>
    <t>SOLOMON OD300 10X1L BOT IN</t>
  </si>
  <si>
    <t>WHIPSUPER (T) EC90 50X100ML BOT IN</t>
  </si>
  <si>
    <t>WHIPSUPER (T) EC90 40X250ML BOT IN</t>
  </si>
  <si>
    <t>WHIPSUPER (T) EC90 20X500ML BOT IN</t>
  </si>
  <si>
    <t>WHIPSUPER (T) EC90 10X1L BOT IN</t>
  </si>
  <si>
    <t>EVERGOL XTEND FS308 50X100ML BOT IN</t>
  </si>
  <si>
    <t>EVERGOL XTEND FS308 40X250ML BOT IN</t>
  </si>
  <si>
    <t>Stock and Sales FOR THE PERIOD 01-Apr-2020 TO 31-Jan-2021</t>
  </si>
  <si>
    <t>DISTRIBUTOR:Vikas Agro Guard,</t>
  </si>
  <si>
    <t>Vikas Agro Guard</t>
  </si>
  <si>
    <t>GRANDTOTAL</t>
  </si>
  <si>
    <t>Generated on 2/23/2021 10:56:14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</si>
</sst>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&quot; PCS&quot;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i/>
      <sz val="7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49" fontId="13" fillId="0" borderId="0" xfId="0" applyNumberFormat="1" applyFont="1" applyAlignment="1">
      <alignment vertical="top"/>
    </xf>
    <xf numFmtId="49" fontId="13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vertical="top"/>
    </xf>
    <xf numFmtId="49" fontId="14" fillId="0" borderId="24" xfId="0" applyNumberFormat="1" applyFont="1" applyBorder="1" applyAlignment="1">
      <alignment horizontal="left" vertical="top" indent="2"/>
    </xf>
    <xf numFmtId="49" fontId="15" fillId="0" borderId="24" xfId="0" applyNumberFormat="1" applyFont="1" applyBorder="1" applyAlignment="1">
      <alignment horizontal="center" vertical="top" wrapText="1"/>
    </xf>
    <xf numFmtId="49" fontId="14" fillId="0" borderId="0" xfId="0" applyNumberFormat="1" applyFont="1" applyAlignment="1">
      <alignment horizontal="left" vertical="top" indent="2"/>
    </xf>
    <xf numFmtId="49" fontId="14" fillId="0" borderId="22" xfId="0" applyNumberFormat="1" applyFont="1" applyBorder="1" applyAlignment="1">
      <alignment horizontal="center" vertical="top" wrapText="1"/>
    </xf>
    <xf numFmtId="49" fontId="14" fillId="0" borderId="0" xfId="0" applyNumberFormat="1" applyFont="1" applyAlignment="1">
      <alignment horizontal="center" vertical="top" wrapText="1"/>
    </xf>
    <xf numFmtId="49" fontId="14" fillId="0" borderId="22" xfId="0" applyNumberFormat="1" applyFont="1" applyBorder="1" applyAlignment="1">
      <alignment horizontal="left" vertical="top" indent="2"/>
    </xf>
    <xf numFmtId="49" fontId="16" fillId="0" borderId="22" xfId="0" applyNumberFormat="1" applyFont="1" applyBorder="1" applyAlignment="1">
      <alignment horizontal="center" vertical="top" wrapText="1"/>
    </xf>
    <xf numFmtId="49" fontId="16" fillId="0" borderId="0" xfId="0" applyNumberFormat="1" applyFont="1" applyAlignment="1">
      <alignment horizontal="center" vertical="top" wrapText="1"/>
    </xf>
    <xf numFmtId="49" fontId="14" fillId="0" borderId="23" xfId="0" applyNumberFormat="1" applyFont="1" applyBorder="1" applyAlignment="1">
      <alignment horizontal="center" vertical="top" wrapText="1"/>
    </xf>
    <xf numFmtId="49" fontId="14" fillId="0" borderId="24" xfId="0" applyNumberFormat="1" applyFont="1" applyBorder="1" applyAlignment="1">
      <alignment horizontal="center" vertical="top" wrapText="1"/>
    </xf>
    <xf numFmtId="49" fontId="14" fillId="0" borderId="26" xfId="0" applyNumberFormat="1" applyFont="1" applyBorder="1" applyAlignment="1">
      <alignment horizontal="left" vertical="top" indent="2"/>
    </xf>
    <xf numFmtId="49" fontId="16" fillId="0" borderId="26" xfId="0" applyNumberFormat="1" applyFont="1" applyBorder="1" applyAlignment="1">
      <alignment horizontal="center" vertical="top"/>
    </xf>
    <xf numFmtId="49" fontId="15" fillId="0" borderId="26" xfId="0" applyNumberFormat="1" applyFont="1" applyBorder="1" applyAlignment="1">
      <alignment horizontal="center" vertical="top"/>
    </xf>
    <xf numFmtId="49" fontId="16" fillId="0" borderId="24" xfId="0" applyNumberFormat="1" applyFont="1" applyBorder="1" applyAlignment="1">
      <alignment vertical="top"/>
    </xf>
    <xf numFmtId="166" fontId="16" fillId="0" borderId="23" xfId="0" applyNumberFormat="1" applyFont="1" applyBorder="1" applyAlignment="1">
      <alignment horizontal="right" vertical="top"/>
    </xf>
    <xf numFmtId="166" fontId="15" fillId="0" borderId="24" xfId="0" applyNumberFormat="1" applyFont="1" applyBorder="1" applyAlignment="1">
      <alignment horizontal="right" vertical="top"/>
    </xf>
    <xf numFmtId="166" fontId="16" fillId="0" borderId="24" xfId="0" applyNumberFormat="1" applyFont="1" applyBorder="1" applyAlignment="1">
      <alignment horizontal="right" vertical="top"/>
    </xf>
    <xf numFmtId="170" fontId="16" fillId="0" borderId="23" xfId="0" applyNumberFormat="1" applyFont="1" applyBorder="1" applyAlignment="1">
      <alignment horizontal="right" vertical="top"/>
    </xf>
    <xf numFmtId="167" fontId="15" fillId="0" borderId="24" xfId="0" applyNumberFormat="1" applyFont="1" applyBorder="1" applyAlignment="1">
      <alignment horizontal="right" vertical="top"/>
    </xf>
    <xf numFmtId="167" fontId="16" fillId="0" borderId="24" xfId="0" applyNumberFormat="1" applyFont="1" applyBorder="1" applyAlignment="1">
      <alignment horizontal="right" vertical="top"/>
    </xf>
    <xf numFmtId="49" fontId="14" fillId="0" borderId="27" xfId="0" applyNumberFormat="1" applyFont="1" applyBorder="1" applyAlignment="1">
      <alignment horizontal="left" vertical="top" indent="2"/>
    </xf>
    <xf numFmtId="170" fontId="14" fillId="0" borderId="27" xfId="0" applyNumberFormat="1" applyFont="1" applyBorder="1" applyAlignment="1">
      <alignment horizontal="right" vertical="top"/>
    </xf>
    <xf numFmtId="166" fontId="17" fillId="0" borderId="27" xfId="0" applyNumberFormat="1" applyFont="1" applyBorder="1" applyAlignment="1">
      <alignment horizontal="right" vertical="top"/>
    </xf>
    <xf numFmtId="167" fontId="14" fillId="0" borderId="27" xfId="0" applyNumberFormat="1" applyFont="1" applyBorder="1" applyAlignment="1">
      <alignment horizontal="right" vertical="top"/>
    </xf>
    <xf numFmtId="49" fontId="18" fillId="0" borderId="0" xfId="0" applyNumberFormat="1" applyFont="1" applyAlignment="1">
      <alignment horizontal="center" vertical="top"/>
    </xf>
    <xf numFmtId="2" fontId="19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0.673998379629" createdVersion="6" refreshedVersion="6" minRefreshableVersion="3" recordCount="43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0">
      <sharedItems containsString="0" containsBlank="1" containsNumber="1" containsInteger="1" minValue="8" maxValue="50"/>
    </cacheField>
    <cacheField name="Opening Balance Rate" numFmtId="0">
      <sharedItems containsString="0" containsBlank="1" containsNumber="1" minValue="138.37" maxValue="1125.01"/>
    </cacheField>
    <cacheField name="Opening Balance Value" numFmtId="0">
      <sharedItems containsString="0" containsBlank="1" containsNumber="1" minValue="4508.6400000000003" maxValue="12375.11"/>
    </cacheField>
    <cacheField name="Inwards Quantity" numFmtId="0">
      <sharedItems containsString="0" containsBlank="1" containsNumber="1" containsInteger="1" minValue="5" maxValue="1600"/>
    </cacheField>
    <cacheField name="Inwards Rate" numFmtId="0">
      <sharedItems containsString="0" containsBlank="1" containsNumber="1" minValue="35.46" maxValue="1835"/>
    </cacheField>
    <cacheField name="Inwards Value" numFmtId="0">
      <sharedItems containsString="0" containsBlank="1" containsNumber="1" minValue="6310.5" maxValue="255222.8"/>
    </cacheField>
    <cacheField name="Outwards Quantity" numFmtId="0">
      <sharedItems containsString="0" containsBlank="1" containsNumber="1" containsInteger="1" minValue="5" maxValue="1600"/>
    </cacheField>
    <cacheField name="Outwards Rate" numFmtId="0">
      <sharedItems containsString="0" containsBlank="1" containsNumber="1" minValue="37.85" maxValue="1963.45"/>
    </cacheField>
    <cacheField name="Outwards Value" numFmtId="0">
      <sharedItems containsString="0" containsBlank="1" containsNumber="1" minValue="144.72" maxValue="268603.59999999998"/>
    </cacheField>
    <cacheField name="Closing Balance Quantity" numFmtId="0">
      <sharedItems containsString="0" containsBlank="1" containsNumber="1" containsInteger="1" minValue="2" maxValue="65"/>
    </cacheField>
    <cacheField name="Closing Balance Rate" numFmtId="0">
      <sharedItems containsString="0" containsBlank="1" containsNumber="1" minValue="133.9" maxValue="925.05"/>
    </cacheField>
    <cacheField name="Closing Balance Value" numFmtId="0">
      <sharedItems containsString="0" containsBlank="1" containsNumber="1" minValue="1823.02" maxValue="46252.5"/>
    </cacheField>
    <cacheField name="Combi Name" numFmtId="165">
      <sharedItems/>
    </cacheField>
    <cacheField name="Master Name" numFmtId="165">
      <sharedItems count="188">
        <s v="ALIETTE WP80 40X100GR BAG IN"/>
        <s v="ANTRACOL (T) WP70 10X1KG BAG IN"/>
        <s v="ANTRACOL (T) WP70 20X500GR BAG IN"/>
        <s v="ANTRACOL (T) WP70 40X250GR BAG IN"/>
        <s v="BELT EXPERT SC480 50X100ML BOT IN"/>
        <s v="DECIS EC 28 40X250ML BOT IN"/>
        <s v="DECIS EC 28 10X1L BOT IN"/>
        <s v="DECIS EC101-2 50X100ML BOX IN"/>
        <s v="DECIS EC101-2 40X250ML BOT IN"/>
        <s v="EVERGOL XTEND FS308 100X40ML BOT IN"/>
        <s v="FOLICUR (T) EC250 10X1L BOT IN"/>
        <s v="FOLICUR (T) EC250 40X250ML BOT IN"/>
        <s v="FOLICUR (T) EC250 20X500ML BOT IN"/>
        <s v="JUMP WG80 160X(10X2GR) BAG IN"/>
        <s v="LARVIN (T) WP75 20X500GR BAG IN"/>
        <s v="LARVIN (T) WP75 20X250GR BAG IN"/>
        <s v="LESENTA WG80 50X100GR BAG IN"/>
        <s v="MOVENTO ENERGY SC240 40X250ML BOT IN"/>
        <s v="NATIVO WG75 40X250GR BAG IN"/>
        <s v="NATIVO WG75 50X100GR BAG IN"/>
        <s v="PLANOFIX SL4 5 20X500ML BOT IN"/>
        <s v="PLANOFIX SL45 10X1L BOT IN"/>
        <s v="RAFT EC60 40X250ML BOT IN"/>
        <s v="RAFT EC60 20X500ML BOT IN"/>
        <s v="REGENT GOLD SC200 40X250ML BOT IN"/>
        <s v="REGENT GOLD SC200 20X500ML BOT IN"/>
        <s v="REGENT (T) SC50 20X250ML BOT IN"/>
        <s v="REGENT (T) SC50 20X500ML BOT IN"/>
        <s v="REGENT (T) SC50 10X1L BOT IN"/>
        <s v="SOLOMON OD300 50X100ML BOT IN"/>
        <s v="SOLOMON OD300 40X250ML BOT IN"/>
        <s v="SOLOMON OD300 20X500ML BOT IN"/>
        <s v="SOLOMON OD300 10X1L BOT IN"/>
        <s v="WHIPSUPER (T) EC90 50X100ML BOT IN"/>
        <s v="WHIPSUPER (T) EC90 40X250ML BOT IN"/>
        <s v="WHIPSUPER (T) EC90 20X500ML BOT IN"/>
        <s v="WHIPSUPER (T) EC90 10X1L BOT IN"/>
        <s v="EVERGOL XTEND FS308 50X100ML BOT IN"/>
        <s v="EVERGOL XTEND FS308 40X250ML BOT IN"/>
        <s v="GAUCHO FS600 50X100ML BOT IN"/>
        <s v="GAUCHO FS600 40X250ML BOT IN"/>
        <s v="SECTIN WG60 20X600GR BAG IN" u="1"/>
        <s v="SECTIN WG60 50X100GR BAG IN" u="1"/>
        <s v="RAXIL (T) DS2 5X(10X100GR) BAG IN" u="1"/>
        <s v="PROFILER WG71 11 20X250GR BAG IN" u="1"/>
        <s v="REGENT GR0 3 4X5KG BAG IN" u="1"/>
        <s v="EMESTO PRIME FS240 40X250ML BOT IN" u="1"/>
        <s v="EMESTO PRIME FS240 50X100ML BOT IN" u="1"/>
        <s v="LUCIFER (T) WP15 25X160GR BAG IN" u="1"/>
        <s v="FOOST WP50 20X250G BAG IN" u="1"/>
        <s v="FOOST WP50 24X500G BAG IN" u="1"/>
        <s v="REGENT (T) SC50 50X100ML BOT IN" u="1"/>
        <s v="BELT EXPERT SC480 100X50ML BOT IN" u="1"/>
        <s v="BELT EXPERT SC480 40X250ML BOT IN" u="1"/>
        <s v="CONFIDOR (T) SL200 100X50M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NATIVO WG75 100X50GR BAG IN" u="1"/>
        <s v="NATIVO WG75 20X500GR BAG IN" u="1"/>
        <s v="ALION PLUS SC560 4X5L BOT IN" u="1"/>
        <e v="#N/A" u="1"/>
        <s v="GAUCHO FS600 100X5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VELUM PRIME SC400 50X100ML BOT IN" u="1"/>
        <s v="LARVIN (T) WP75 10X1KG BAG IN" u="1"/>
        <s v="SENCOR WP70 60X100GR BAG IN" u="1"/>
        <s v="FLOTIS (T) SC262 5 20X500ML BOT IN" u="1"/>
        <s v="FLOTIS (T) SC262 5 40X250ML BOT IN" u="1"/>
        <s v="TOPSTAR (T) WP80 8X(20X22.5GR) BOX IN" u="1"/>
        <s v="ADMIRE (T) WG70 150X30GR BOT IN" u="1"/>
        <s v="ADMIRE (T) WG70 30X150GR BOT IN" u="1"/>
        <s v="GAUCHO FS600 2X5L BOT IN" u="1"/>
        <s v="FENOS QUICK SC150 40X250ML BOT IN" u="1"/>
        <s v="FENOS QUICK SC150 50X100ML BOT IN" u="1"/>
        <s v="FAME (T) SC480 10X(20X10ML) BOT IN" u="1"/>
        <s v="DISCOUNTINUE PRODUCT" u="1"/>
        <s v="SUNRICE WG15 100X50GR BOT IN" u="1"/>
        <s v="LESENTA WG80 100X40GR BAG IN" u="1"/>
        <s v="LESENTA WG80 20X250GR BAG IN" u="1"/>
        <s v="FITREST SG5 16X250GR BOT IN" u="1"/>
        <s v="FITREST SG5 40X100GR BOT IN" u="1"/>
        <s v="PLANOFIX SL4 5 40X250ML BOT IN" u="1"/>
        <s v="PLANOFIX SL4 5 50X100ML BOT IN" u="1"/>
        <s v="GLAMORE WG80 50X(10X5GR) BAG IN" u="1"/>
        <s v="MELODY DUO WP66 8 10X800G BAG IN" u="1"/>
        <s v="SIMBOLA (T) SG20 10X500G BOT IN" u="1"/>
        <s v="SIMBOLA (T) SG20 50X100G BOT IN" u="1"/>
        <s v="REGENT GR0 3 1X25KG BOX WW" u="1"/>
        <s v="JUMP WG80 2X(15X100GR) BOT IN" u="1"/>
        <s v="SECTIN WG60 10X1KG BAG IN" u="1"/>
        <s v="RAXIL (T) DS2 5X(25X40GR) BAG IN" u="1"/>
        <s v="OBERON (T) SC240 10X1L BOT IN" u="1"/>
        <s v="OBERON (T) SC240 100X50M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50X100ML BOT IN" u="1"/>
        <s v="AMBITION 10X1L BOT IN" u="1"/>
        <s v="FAME (T) SC480 40X50ML BOT IN" u="1"/>
        <s v="FAME (T) SC480 4X500ML BOT IN" u="1"/>
        <s v="FAME (T) SC480 8X250ML BOT IN" u="1"/>
        <s v="MELODY DUO WP66 8 10X400GR BAG IN" u="1"/>
        <s v="MELODY DUO WP66 8 50X100GR BAG IN" u="1"/>
        <s v="NATIVO WG75 10X1KG BAG IN" u="1"/>
        <s v="FITREST SG5 80X50GR BOT IN" u="1"/>
        <s v="REGENT GR0 3 20X1KG BAG IN" u="1"/>
        <s v="RAXIL EASY FS60 100X50ML BOT IN" u="1"/>
        <s v="RAXIL EASY FS60 50X100ML BOT IN" u="1"/>
        <s v="RICESTAR EC69 10X1L BOT IN" u="1"/>
        <s v="ADMIRE (T) WG70 60X75GR BOT IN" u="1"/>
        <s v="RAXIL EASY FS60 10X1L BOT IN" u="1"/>
        <s v="NEWPRODUCT_9060327" u="1"/>
        <s v="MOMIJI WG85 50X60G BOT IN" u="1"/>
        <s v="LARVIN (T) WP75 40X100GR BAG IN" u="1"/>
        <s v="REGENT ULTRA GR0 6 20X1KG BAG IN" u="1"/>
        <s v="INFINITO SC687 5 10X1L BOT IN" u="1"/>
        <s v="RAXIL EASY FS60 10X(20X13.4ML) BOT IN" u="1"/>
        <s v="INFINITO SC687 5 20X500ML BOT IN" u="1"/>
        <s v="INFINITO SC687 5 50X100ML BOT IN" u="1"/>
        <s v="MOVENTO OD150 20X500ML BOT IN" u="1"/>
        <s v="MOVENTO OD150 40X250ML BOT IN" u="1"/>
        <s v="NATIVO WG75 20X(10X10GR) BAG IN" u="1"/>
        <s v="LAUDIS SC630 3X230ML BOT IN" u="1"/>
        <s v="LAUDIS SC630 8X115ML BOT IN" u="1"/>
        <s v="PROFILER WG71 11 10X1KG BAG IN" u="1"/>
        <s v="GLAMORE WG80 40X50GR BOT IN" u="1"/>
        <s v="SPINTOR SC495 10X(20X7ML) BOT IN" u="1"/>
        <s v="CONFIDOR SUPER (T) SC350 50X50ML BOT IN" u="1"/>
        <s v="MONCEREN SC250 10X1L BOT IN" u="1"/>
        <s v="GAUCHO FS600 2X(5X1L) BOT IN" u="1"/>
        <s v="SIVANTO PRIME SL200 40X250ML BOT IN" u="1"/>
        <s v="SIVANTO PRIME SL200 50X100ML BOT IN" u="1"/>
        <s v="SPINTOR SC495 20X75ML BOT IN" u="1"/>
        <s v="MOVENTO ENERGY SC240 10X1L BOT IN" u="1"/>
        <s v="CONFIDOR SUPER (T) SC350 10X1L BOT IN" u="1"/>
        <s v="FOLICUR (T) EC250 50X100ML BOT IN" u="1"/>
        <s v="ANTRACOL (T) WP70 50X100GR BAG IN" u="1"/>
        <s v="COUNCIL ACTIV WG30 12X(5X90GR) BOX IN" u="1"/>
        <s v="COUNCIL ACTIV WG30 8X(10X45GR) BOX IN" u="1"/>
        <s v="MOVENTO ENERGY SC240 50X100ML BOT IN" u="1"/>
        <s v="GLAMORE WG80 20X100GR BOT IN" u="1"/>
        <s v="ATLANTIS KL3 6 15X160GR BOT IN" u="1"/>
        <s v="ALIETTE WP80 10X1KG BAG IN" u="1"/>
        <s v="ALANTO (T) SC240 10X1L BOT IN" u="1"/>
        <s v="REGENT ULTRA GR0 6 5X4KG BAG IN" u="1"/>
        <s v="LUNA EXPERIENCE SC400 10X1L BOT IN" u="1"/>
        <s v="ALANTO (T) SC240 20X500ML BOT IN" u="1"/>
        <s v="ALANTO (T) SC240 40X250ML BOT IN" u="1"/>
        <s v="ALANTO (T) SC240 50X100ML BOT IN" u="1"/>
        <s v="LAUDIS SC630 10X57.5ML BOT IN" u="1"/>
        <s v="MONCEREN SC250 20X500ML BOT IN" u="1"/>
        <s v="MONCEREN SC250 40X250ML BOT IN" u="1"/>
        <s v="MONCEREN SC250 50X100ML BOT IN" u="1"/>
        <s v="DECIS EC 28 20X500ML BOT IN" u="1"/>
        <s v="DECIS EC 28 50X100ML BOT IN" u="1"/>
        <s v="FLOTIS (T) SC262 5 2X5L BOT IN" u="1"/>
        <s v="CONFIDOR (T) SL200 10X1L BOT IN" u="1"/>
        <s v="AMBITION 20X500ML BOT IN" u="1"/>
        <s v="AMBITION 40X250ML BOT IN" u="1"/>
        <s v="AMBITION 50X100ML BOT IN" u="1"/>
        <s v="LUNA EXPERIENCE SC400 40X250ML BOT IN" u="1"/>
        <s v="LUNA EXPERIENCE SC400 50X100ML BOT IN" u="1"/>
        <s v="GLAMORE WG80 8X250GR BAG IN" u="1"/>
        <s v="PROFILER WG71 11 5X2KG BAG IN" u="1"/>
        <s v="ETHREL SL39 20X500ML BOT IN" u="1"/>
        <s v="ETHREL SL39 50X100ML BOT IN" u="1"/>
        <s v="ETHREL SL39 10X1L BOT IN" u="1"/>
        <s v="BASTA SL150 10X1L BOT IN" u="1"/>
        <s v="FLOTIS (T) SC262 5 10X1L BOT IN" u="1"/>
        <s v="ADMIRE WG70 125X(8X2GR) BAG IN" u="1"/>
        <s v="SENCOR WP70 20X500GR BOX IN" u="1"/>
        <s v="ADMIRE WG70 20X300GR BAG IN" u="1"/>
        <s v="MOVENTO OD150 10X1L BOT IN" u="1"/>
        <s v="ALIETTE WP80 20X250GR BAG IN" u="1"/>
        <s v="ALIETTE WP80 20X500GR BAG IN" u="1"/>
        <s v="DECIS EC101-2 100X50ML BOT IN" u="1"/>
        <s v="GLAMORE WG80 2X(10X100)G BAG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">
  <r>
    <s v="BAYER - ALIETTE W.P.80  0.100 KG."/>
    <m/>
    <m/>
    <m/>
    <m/>
    <m/>
    <m/>
    <m/>
    <m/>
    <m/>
    <m/>
    <m/>
    <m/>
    <s v="BAYER - ALIETTE W.P.80 0.100 KG."/>
    <x v="0"/>
  </r>
  <r>
    <s v="BAYER - Antracol (Propined 70% WP) 1  KG."/>
    <n v="10"/>
    <n v="493.08"/>
    <n v="4930.8"/>
    <n v="110"/>
    <n v="483.08"/>
    <n v="53138.8"/>
    <n v="92"/>
    <n v="506.55"/>
    <n v="46602.97"/>
    <n v="28"/>
    <n v="483.08"/>
    <n v="13526.24"/>
    <s v="BAYER - Antracol (Propined 70% WP) 1 KG."/>
    <x v="1"/>
  </r>
  <r>
    <s v="BAYER - ANTRACOL (Propined 70% WP)  500 GMS."/>
    <m/>
    <m/>
    <m/>
    <n v="220"/>
    <n v="254.67"/>
    <n v="56027.4"/>
    <n v="155"/>
    <n v="269.24"/>
    <n v="41731.480000000003"/>
    <n v="65"/>
    <n v="254.67"/>
    <n v="16553.55"/>
    <s v="BAYER - ANTRACOL (Propined 70% WP) 500 GMS."/>
    <x v="2"/>
  </r>
  <r>
    <s v="BAYER - ANTRACOL  W.P. 0.250 KG."/>
    <m/>
    <m/>
    <m/>
    <n v="200"/>
    <n v="133.9"/>
    <n v="26780"/>
    <n v="149"/>
    <n v="144.58000000000001"/>
    <n v="21542.42"/>
    <n v="51"/>
    <n v="133.9"/>
    <n v="6828.9"/>
    <s v="BAYER - ANTRACOL W.P. 0.250 KG."/>
    <x v="3"/>
  </r>
  <r>
    <s v="BAYER - BELT EXPERT SC  0.100 LTR."/>
    <n v="19"/>
    <n v="565"/>
    <n v="10735"/>
    <m/>
    <m/>
    <m/>
    <n v="19"/>
    <n v="565"/>
    <n v="10735"/>
    <m/>
    <m/>
    <m/>
    <s v="BAYER - BELT EXPERT SC 0.100 LTR."/>
    <x v="4"/>
  </r>
  <r>
    <s v="BAYER - DECIS 2.8 % 0.250 LTR."/>
    <n v="50"/>
    <n v="138.37"/>
    <n v="6918.5"/>
    <m/>
    <m/>
    <m/>
    <n v="50"/>
    <n v="127.12"/>
    <n v="6356"/>
    <m/>
    <m/>
    <m/>
    <s v="BAYER - DECIS 2.8 % 0.250 LTR."/>
    <x v="5"/>
  </r>
  <r>
    <s v="BAYER - DECIS 2.8% 0.500 LTR."/>
    <n v="20"/>
    <n v="254.52"/>
    <n v="5090.3999999999996"/>
    <n v="40"/>
    <n v="252.09"/>
    <n v="10083.6"/>
    <n v="60"/>
    <n v="271.37"/>
    <n v="16282.2"/>
    <m/>
    <m/>
    <m/>
    <s v="BAYER - DECIS 2.8% 0.500 LTR."/>
    <x v="5"/>
  </r>
  <r>
    <s v="BAYER - DECIS 2.8%  1.000 LTR."/>
    <m/>
    <m/>
    <m/>
    <n v="100"/>
    <n v="489.76"/>
    <n v="48976"/>
    <n v="100"/>
    <n v="519.15"/>
    <n v="51915"/>
    <m/>
    <m/>
    <m/>
    <s v="BAYER - DECIS 2.8% 1.000 LTR."/>
    <x v="6"/>
  </r>
  <r>
    <s v="BAYER - DECIS EC101,2 - 0.100 ML"/>
    <m/>
    <m/>
    <m/>
    <n v="50"/>
    <n v="152.76"/>
    <n v="7638"/>
    <n v="50"/>
    <n v="158.69"/>
    <n v="7934.57"/>
    <m/>
    <m/>
    <m/>
    <s v="BAYER - DECIS EC101,2 - 0.100 ML"/>
    <x v="7"/>
  </r>
  <r>
    <s v="BAYER - DECIS EC101,2 - 0.250 ML"/>
    <m/>
    <m/>
    <m/>
    <n v="120"/>
    <n v="351"/>
    <n v="42120"/>
    <n v="120"/>
    <n v="372.06"/>
    <n v="44647.199999999997"/>
    <m/>
    <m/>
    <m/>
    <s v="BAYER - DECIS EC101,2 - 0.250 ML"/>
    <x v="8"/>
  </r>
  <r>
    <s v="BAYER  -  EVERGOL XTEND 0.040 ML"/>
    <m/>
    <m/>
    <m/>
    <m/>
    <m/>
    <m/>
    <m/>
    <m/>
    <m/>
    <m/>
    <m/>
    <m/>
    <s v="BAYER - EVERGOL XTEND 0.040 ML"/>
    <x v="9"/>
  </r>
  <r>
    <s v="BAYER - FOLICUR (TEBUCONAZOLE 250 EC) 1 LTR."/>
    <m/>
    <m/>
    <m/>
    <n v="100"/>
    <n v="1676.51"/>
    <n v="167650.6"/>
    <n v="90"/>
    <n v="1636.11"/>
    <n v="147249.76"/>
    <n v="10"/>
    <m/>
    <m/>
    <s v="BAYER - FOLICUR (TEBUCONAZOLE 250 EC) 1 LTR."/>
    <x v="10"/>
  </r>
  <r>
    <s v="BAYER - FOLICUR (TEBUCONAZOLE 250 EC) - 250 ML"/>
    <n v="25"/>
    <n v="459.75"/>
    <n v="11493.75"/>
    <m/>
    <m/>
    <m/>
    <n v="25"/>
    <n v="414.53"/>
    <n v="10363.219999999999"/>
    <m/>
    <m/>
    <m/>
    <s v="BAYER - FOLICUR (TEBUCONAZOLE 250 EC) - 250 ML"/>
    <x v="11"/>
  </r>
  <r>
    <s v="BAYER - FOLICUR (TEBUCONAZOLE 250 EC) - 500 ML"/>
    <m/>
    <m/>
    <m/>
    <n v="80"/>
    <n v="851.8"/>
    <n v="68144"/>
    <n v="80"/>
    <n v="857.93"/>
    <n v="68634.37"/>
    <m/>
    <m/>
    <m/>
    <s v="BAYER - FOLICUR (TEBUCONAZOLE 250 EC) - 500 ML"/>
    <x v="12"/>
  </r>
  <r>
    <s v="BAYER - JUMP WG80 - 2 GM."/>
    <m/>
    <m/>
    <m/>
    <n v="1600"/>
    <n v="35.46"/>
    <n v="56736"/>
    <n v="1600"/>
    <n v="37.85"/>
    <n v="60566.32"/>
    <m/>
    <m/>
    <m/>
    <s v="BAYER - JUMP WG80 - 2 GM."/>
    <x v="13"/>
  </r>
  <r>
    <s v="BAYER - LARVIN 75% WP  0.500 KG."/>
    <n v="11"/>
    <n v="1125.01"/>
    <n v="12375.11"/>
    <n v="40"/>
    <n v="1196.31"/>
    <n v="47852.2"/>
    <n v="51"/>
    <n v="1233.1400000000001"/>
    <n v="62890.21"/>
    <m/>
    <m/>
    <m/>
    <s v="BAYER - LARVIN 75% WP 0.500 KG."/>
    <x v="14"/>
  </r>
  <r>
    <s v="BAYER - LARVIN WP 75 0.250 LTR."/>
    <m/>
    <m/>
    <m/>
    <n v="40"/>
    <n v="591.6"/>
    <n v="23664"/>
    <n v="40"/>
    <n v="614.12"/>
    <n v="24564.799999999999"/>
    <m/>
    <m/>
    <m/>
    <s v="BAYER - LARVIN WP 75 0.250 LTR."/>
    <x v="15"/>
  </r>
  <r>
    <s v="BAYER - LASENTA  0.100 KG."/>
    <m/>
    <m/>
    <m/>
    <m/>
    <m/>
    <m/>
    <m/>
    <m/>
    <m/>
    <m/>
    <m/>
    <m/>
    <s v="BAYER - LASENTA 0.100 KG."/>
    <x v="16"/>
  </r>
  <r>
    <s v="BAYER - LESENTA  0.100 KG."/>
    <m/>
    <m/>
    <m/>
    <n v="10"/>
    <n v="986.39"/>
    <n v="9863.9"/>
    <n v="10"/>
    <n v="986.39"/>
    <n v="9863.9"/>
    <m/>
    <m/>
    <m/>
    <s v="BAYER - LESENTA 0.100 KG."/>
    <x v="16"/>
  </r>
  <r>
    <s v="BAYER - MOVENTO ENERGY  0.250 LTR."/>
    <m/>
    <m/>
    <m/>
    <m/>
    <m/>
    <m/>
    <m/>
    <m/>
    <m/>
    <m/>
    <m/>
    <m/>
    <s v="BAYER - MOVENTO ENERGY 0.250 LTR."/>
    <x v="17"/>
  </r>
  <r>
    <s v="BAYER - NATIVO 0.250 KG."/>
    <m/>
    <m/>
    <m/>
    <m/>
    <m/>
    <m/>
    <m/>
    <m/>
    <m/>
    <m/>
    <m/>
    <m/>
    <s v="BAYER - NATIVO 0.250 KG."/>
    <x v="18"/>
  </r>
  <r>
    <s v="BAYER - NATIVO 75 W.G. 0.100 KG."/>
    <m/>
    <m/>
    <m/>
    <n v="50"/>
    <n v="625.29"/>
    <n v="31264.5"/>
    <n v="50"/>
    <n v="629.37"/>
    <n v="31468.39"/>
    <m/>
    <m/>
    <m/>
    <s v="BAYER - NATIVO 75 W.G. 0.100 KG."/>
    <x v="19"/>
  </r>
  <r>
    <s v="BAYER - PLANOFIX  0.500 LTR."/>
    <m/>
    <m/>
    <m/>
    <m/>
    <m/>
    <m/>
    <m/>
    <m/>
    <m/>
    <m/>
    <m/>
    <m/>
    <s v="BAYER - PLANOFIX 0.500 LTR."/>
    <x v="20"/>
  </r>
  <r>
    <s v="BAYER - PLANOFIX  1.000 LTR."/>
    <m/>
    <m/>
    <m/>
    <m/>
    <m/>
    <m/>
    <m/>
    <m/>
    <m/>
    <m/>
    <m/>
    <m/>
    <s v="BAYER - PLANOFIX 1.000 LTR."/>
    <x v="21"/>
  </r>
  <r>
    <s v="BAYER - RAFT  0.250 LTR."/>
    <m/>
    <m/>
    <m/>
    <m/>
    <m/>
    <m/>
    <m/>
    <m/>
    <m/>
    <m/>
    <m/>
    <m/>
    <s v="BAYER - RAFT 0.250 LTR."/>
    <x v="22"/>
  </r>
  <r>
    <s v="BAYER - RAFT  0.500 LTR."/>
    <m/>
    <m/>
    <m/>
    <m/>
    <m/>
    <m/>
    <m/>
    <m/>
    <m/>
    <m/>
    <m/>
    <m/>
    <s v="BAYER - RAFT 0.500 LTR."/>
    <x v="23"/>
  </r>
  <r>
    <s v="BAYER - REGENT GOLD SC -  0.250 ML"/>
    <m/>
    <m/>
    <m/>
    <n v="40"/>
    <n v="946"/>
    <n v="37840"/>
    <n v="40"/>
    <n v="1012.22"/>
    <n v="40488.800000000003"/>
    <m/>
    <m/>
    <m/>
    <s v="BAYER - REGENT GOLD SC - 0.250 ML"/>
    <x v="24"/>
  </r>
  <r>
    <s v="BAYER - REGENT GOLD SC - 0.500 ML"/>
    <m/>
    <m/>
    <m/>
    <n v="20"/>
    <n v="1835"/>
    <n v="36700"/>
    <n v="20"/>
    <n v="1963.45"/>
    <n v="39269"/>
    <m/>
    <m/>
    <m/>
    <s v="BAYER - REGENT GOLD SC - 0.500 ML"/>
    <x v="25"/>
  </r>
  <r>
    <s v="BAYER - REGENT (SC)  0.250 LTR."/>
    <m/>
    <m/>
    <m/>
    <m/>
    <m/>
    <m/>
    <m/>
    <m/>
    <m/>
    <m/>
    <m/>
    <m/>
    <s v="BAYER - REGENT (SC) 0.250 LTR."/>
    <x v="26"/>
  </r>
  <r>
    <s v="BAYER - REGENT (SC)  0.500 LTR."/>
    <m/>
    <m/>
    <m/>
    <n v="120"/>
    <n v="459.8"/>
    <n v="55176"/>
    <n v="120"/>
    <n v="474.01"/>
    <n v="56881.440000000002"/>
    <m/>
    <m/>
    <m/>
    <s v="BAYER - REGENT (SC) 0.500 LTR."/>
    <x v="27"/>
  </r>
  <r>
    <s v="BAYER - REGENT (SC)  1.000 LTR."/>
    <m/>
    <m/>
    <m/>
    <n v="190"/>
    <n v="913.46"/>
    <n v="173557"/>
    <n v="140"/>
    <n v="879.29"/>
    <n v="123099.96"/>
    <n v="50"/>
    <n v="925.05"/>
    <n v="46252.5"/>
    <s v="BAYER - REGENT (SC) 1.000 LTR."/>
    <x v="28"/>
  </r>
  <r>
    <s v="BAYER - SOLOMON  0.100 LTR."/>
    <m/>
    <m/>
    <m/>
    <m/>
    <m/>
    <m/>
    <m/>
    <m/>
    <n v="144.72"/>
    <m/>
    <m/>
    <m/>
    <s v="BAYER - SOLOMON 0.100 LTR."/>
    <x v="29"/>
  </r>
  <r>
    <s v="BAYER - SOLOMON  0.250 LTR."/>
    <n v="8"/>
    <n v="563.58000000000004"/>
    <n v="4508.6400000000003"/>
    <n v="40"/>
    <n v="488.58"/>
    <n v="19543.2"/>
    <n v="48"/>
    <n v="722.62"/>
    <n v="34685.660000000003"/>
    <m/>
    <m/>
    <m/>
    <s v="BAYER - SOLOMON 0.250 LTR."/>
    <x v="30"/>
  </r>
  <r>
    <s v="BAYER - SOLOMON  0.500 LTR"/>
    <m/>
    <m/>
    <m/>
    <n v="280"/>
    <n v="911.51"/>
    <n v="255222.8"/>
    <n v="278"/>
    <n v="966.2"/>
    <n v="268603.59999999998"/>
    <n v="2"/>
    <n v="911.51"/>
    <n v="1823.02"/>
    <s v="BAYER - SOLOMON 0.500 LTR"/>
    <x v="31"/>
  </r>
  <r>
    <s v="BAYER - SOLOMON  1.000 LTR"/>
    <m/>
    <m/>
    <m/>
    <n v="110"/>
    <n v="1797.77"/>
    <n v="197754.7"/>
    <n v="110"/>
    <n v="1905.64"/>
    <n v="209620.4"/>
    <m/>
    <m/>
    <m/>
    <s v="BAYER - SOLOMON 1.000 LTR"/>
    <x v="32"/>
  </r>
  <r>
    <s v="BAYER - WHIPSUPER - 0.100 ML"/>
    <m/>
    <m/>
    <m/>
    <n v="200"/>
    <n v="129.02000000000001"/>
    <n v="25804"/>
    <n v="200"/>
    <n v="141.53"/>
    <n v="28306"/>
    <m/>
    <m/>
    <m/>
    <s v="BAYER - WHIPSUPER - 0.100 ML"/>
    <x v="33"/>
  </r>
  <r>
    <s v="BAYER - WHIP SUPER  0.250 LTR."/>
    <m/>
    <m/>
    <m/>
    <n v="80"/>
    <n v="312.29000000000002"/>
    <n v="24983.200000000001"/>
    <n v="80"/>
    <n v="343.22"/>
    <n v="27457.599999999999"/>
    <m/>
    <m/>
    <m/>
    <s v="BAYER - WHIP SUPER 0.250 LTR."/>
    <x v="34"/>
  </r>
  <r>
    <s v="BAYER - WHIP SUPER  0.500 LTR."/>
    <m/>
    <m/>
    <m/>
    <n v="50"/>
    <n v="614.26"/>
    <n v="30713.1"/>
    <n v="50"/>
    <n v="668.97"/>
    <n v="33448.519999999997"/>
    <m/>
    <m/>
    <m/>
    <s v="BAYER - WHIP SUPER 0.500 LTR."/>
    <x v="35"/>
  </r>
  <r>
    <s v="BAYER - WHIPSUPER  1 LTR."/>
    <m/>
    <m/>
    <m/>
    <n v="5"/>
    <n v="1262.0999999999999"/>
    <n v="6310.5"/>
    <n v="5"/>
    <n v="1173.75"/>
    <n v="5868.77"/>
    <m/>
    <m/>
    <m/>
    <s v="BAYER - WHIPSUPER 1 LTR."/>
    <x v="36"/>
  </r>
  <r>
    <s v="BCL - EVERGOL XTEND - 0.100 ML"/>
    <m/>
    <m/>
    <m/>
    <n v="50"/>
    <n v="573.25"/>
    <n v="28662.5"/>
    <n v="50"/>
    <n v="621.4"/>
    <n v="31070"/>
    <m/>
    <m/>
    <m/>
    <s v="BCL - EVERGOL XTEND - 0.100 ML"/>
    <x v="37"/>
  </r>
  <r>
    <s v="BCL - EVERGOL XTEND -0.250 ML"/>
    <m/>
    <m/>
    <m/>
    <n v="40"/>
    <n v="1385.15"/>
    <n v="55406"/>
    <n v="40"/>
    <n v="1502.17"/>
    <n v="60086.8"/>
    <m/>
    <m/>
    <m/>
    <s v="BCL - EVERGOL XTEND -0.250 ML"/>
    <x v="38"/>
  </r>
  <r>
    <s v="BCL - GAUCHO FS600 - 0.100 ML"/>
    <m/>
    <m/>
    <m/>
    <m/>
    <m/>
    <m/>
    <m/>
    <m/>
    <m/>
    <m/>
    <m/>
    <m/>
    <s v="BCL - GAUCHO FS600 - 0.100 ML"/>
    <x v="39"/>
  </r>
  <r>
    <s v="BCL - GAUCHO FS600 - 0.250 ML"/>
    <m/>
    <m/>
    <m/>
    <m/>
    <m/>
    <m/>
    <m/>
    <m/>
    <m/>
    <m/>
    <m/>
    <m/>
    <s v="BCL - GAUCHO FS600 - 0.250 ML"/>
    <x v="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3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43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89">
        <item m="1" x="63"/>
        <item x="4"/>
        <item m="1" x="50"/>
        <item x="39"/>
        <item m="1" x="154"/>
        <item m="1" x="77"/>
        <item m="1" x="179"/>
        <item m="1" x="158"/>
        <item m="1" x="153"/>
        <item m="1" x="157"/>
        <item m="1" x="156"/>
        <item x="0"/>
        <item m="1" x="152"/>
        <item m="1" x="183"/>
        <item m="1" x="184"/>
        <item m="1" x="146"/>
        <item x="1"/>
        <item x="3"/>
        <item x="2"/>
        <item m="1" x="151"/>
        <item m="1" x="57"/>
        <item m="1" x="166"/>
        <item m="1" x="55"/>
        <item m="1" x="56"/>
        <item m="1" x="67"/>
        <item m="1" x="65"/>
        <item m="1" x="148"/>
        <item m="1" x="147"/>
        <item x="6"/>
        <item m="1" x="164"/>
        <item x="5"/>
        <item m="1" x="163"/>
        <item m="1" x="46"/>
        <item m="1" x="81"/>
        <item m="1" x="187"/>
        <item m="1" x="110"/>
        <item m="1" x="109"/>
        <item m="1" x="108"/>
        <item x="12"/>
        <item x="10"/>
        <item m="1" x="139"/>
        <item m="1" x="78"/>
        <item m="1" x="64"/>
        <item m="1" x="186"/>
        <item m="1" x="128"/>
        <item m="1" x="125"/>
        <item m="1" x="127"/>
        <item x="13"/>
        <item m="1" x="103"/>
        <item m="1" x="123"/>
        <item m="1" x="71"/>
        <item x="15"/>
        <item x="14"/>
        <item m="1" x="133"/>
        <item m="1" x="132"/>
        <item m="1" x="159"/>
        <item m="1" x="48"/>
        <item m="1" x="170"/>
        <item m="1" x="111"/>
        <item m="1" x="122"/>
        <item m="1" x="138"/>
        <item m="1" x="161"/>
        <item m="1" x="160"/>
        <item m="1" x="143"/>
        <item x="18"/>
        <item x="19"/>
        <item m="1" x="73"/>
        <item m="1" x="102"/>
        <item m="1" x="101"/>
        <item m="1" x="100"/>
        <item m="1" x="89"/>
        <item m="1" x="134"/>
        <item m="1" x="44"/>
        <item m="1" x="43"/>
        <item m="1" x="97"/>
        <item m="1" x="126"/>
        <item m="1" x="51"/>
        <item x="26"/>
        <item m="1" x="94"/>
        <item x="27"/>
        <item m="1" x="45"/>
        <item x="28"/>
        <item m="1" x="118"/>
        <item m="1" x="59"/>
        <item m="1" x="42"/>
        <item m="1" x="96"/>
        <item m="1" x="41"/>
        <item m="1" x="72"/>
        <item m="1" x="180"/>
        <item m="1" x="58"/>
        <item m="1" x="92"/>
        <item m="1" x="141"/>
        <item m="1" x="140"/>
        <item x="29"/>
        <item x="32"/>
        <item x="30"/>
        <item x="31"/>
        <item m="1" x="142"/>
        <item m="1" x="83"/>
        <item m="1" x="75"/>
        <item x="33"/>
        <item x="34"/>
        <item m="1" x="172"/>
        <item m="1" x="91"/>
        <item m="1" x="121"/>
        <item m="1" x="120"/>
        <item m="1" x="76"/>
        <item m="1" x="181"/>
        <item m="1" x="119"/>
        <item m="1" x="62"/>
        <item m="1" x="107"/>
        <item m="1" x="167"/>
        <item m="1" x="168"/>
        <item m="1" x="169"/>
        <item m="1" x="177"/>
        <item m="1" x="82"/>
        <item m="1" x="52"/>
        <item m="1" x="53"/>
        <item m="1" x="54"/>
        <item m="1" x="144"/>
        <item m="1" x="66"/>
        <item m="1" x="137"/>
        <item m="1" x="185"/>
        <item m="1" x="47"/>
        <item m="1" x="176"/>
        <item m="1" x="174"/>
        <item m="1" x="175"/>
        <item x="37"/>
        <item m="1" x="79"/>
        <item m="1" x="80"/>
        <item m="1" x="86"/>
        <item m="1" x="87"/>
        <item m="1" x="114"/>
        <item m="1" x="178"/>
        <item m="1" x="165"/>
        <item m="1" x="74"/>
        <item x="11"/>
        <item m="1" x="145"/>
        <item m="1" x="49"/>
        <item m="1" x="150"/>
        <item m="1" x="135"/>
        <item m="1" x="90"/>
        <item m="1" x="95"/>
        <item m="1" x="84"/>
        <item m="1" x="85"/>
        <item x="16"/>
        <item m="1" x="155"/>
        <item m="1" x="171"/>
        <item m="1" x="112"/>
        <item m="1" x="162"/>
        <item x="17"/>
        <item m="1" x="149"/>
        <item m="1" x="130"/>
        <item m="1" x="182"/>
        <item m="1" x="129"/>
        <item m="1" x="60"/>
        <item m="1" x="113"/>
        <item m="1" x="131"/>
        <item m="1" x="61"/>
        <item m="1" x="99"/>
        <item m="1" x="98"/>
        <item x="21"/>
        <item x="20"/>
        <item m="1" x="88"/>
        <item m="1" x="173"/>
        <item m="1" x="116"/>
        <item m="1" x="117"/>
        <item x="25"/>
        <item x="24"/>
        <item m="1" x="106"/>
        <item m="1" x="115"/>
        <item m="1" x="124"/>
        <item m="1" x="93"/>
        <item m="1" x="136"/>
        <item m="1" x="104"/>
        <item m="1" x="105"/>
        <item m="1" x="68"/>
        <item m="1" x="69"/>
        <item m="1" x="70"/>
        <item x="36"/>
        <item x="35"/>
        <item x="7"/>
        <item x="8"/>
        <item x="9"/>
        <item x="22"/>
        <item x="23"/>
        <item x="38"/>
        <item x="40"/>
        <item t="default"/>
      </items>
    </pivotField>
  </pivotFields>
  <rowFields count="1">
    <field x="14"/>
  </rowFields>
  <rowItems count="42">
    <i>
      <x v="1"/>
    </i>
    <i>
      <x v="3"/>
    </i>
    <i>
      <x v="11"/>
    </i>
    <i>
      <x v="16"/>
    </i>
    <i>
      <x v="17"/>
    </i>
    <i>
      <x v="18"/>
    </i>
    <i>
      <x v="28"/>
    </i>
    <i>
      <x v="30"/>
    </i>
    <i>
      <x v="38"/>
    </i>
    <i>
      <x v="39"/>
    </i>
    <i>
      <x v="47"/>
    </i>
    <i>
      <x v="51"/>
    </i>
    <i>
      <x v="52"/>
    </i>
    <i>
      <x v="64"/>
    </i>
    <i>
      <x v="65"/>
    </i>
    <i>
      <x v="77"/>
    </i>
    <i>
      <x v="79"/>
    </i>
    <i>
      <x v="81"/>
    </i>
    <i>
      <x v="93"/>
    </i>
    <i>
      <x v="94"/>
    </i>
    <i>
      <x v="95"/>
    </i>
    <i>
      <x v="96"/>
    </i>
    <i>
      <x v="100"/>
    </i>
    <i>
      <x v="101"/>
    </i>
    <i>
      <x v="127"/>
    </i>
    <i>
      <x v="136"/>
    </i>
    <i>
      <x v="145"/>
    </i>
    <i>
      <x v="150"/>
    </i>
    <i>
      <x v="161"/>
    </i>
    <i>
      <x v="162"/>
    </i>
    <i>
      <x v="167"/>
    </i>
    <i>
      <x v="16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20">
      <pivotArea type="all" dataOnly="0" outline="0" fieldPosition="0"/>
    </format>
    <format dxfId="19">
      <pivotArea outline="0" collapsedLevelsAreSubtotals="1" fieldPosition="0"/>
    </format>
    <format dxfId="18">
      <pivotArea field="14" type="button" dataOnly="0" labelOnly="1" outline="0" axis="axisRow" fieldPosition="0"/>
    </format>
    <format dxfId="17">
      <pivotArea dataOnly="0" labelOnly="1" grandRow="1" outline="0" fieldPosition="0"/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field="14" type="button" dataOnly="0" labelOnly="1" outline="0" axis="axisRow" fieldPosition="0"/>
    </format>
    <format dxfId="1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opLeftCell="A30" workbookViewId="0">
      <selection activeCell="A13" sqref="A13:M55"/>
    </sheetView>
  </sheetViews>
  <sheetFormatPr defaultRowHeight="14.4" x14ac:dyDescent="0.3"/>
  <cols>
    <col min="1" max="1" width="45.5546875" bestFit="1" customWidth="1"/>
    <col min="2" max="2" width="7.88671875" bestFit="1" customWidth="1"/>
    <col min="3" max="3" width="8" bestFit="1" customWidth="1"/>
    <col min="4" max="4" width="8.44140625" bestFit="1" customWidth="1"/>
    <col min="5" max="5" width="9" bestFit="1" customWidth="1"/>
    <col min="6" max="6" width="8" bestFit="1" customWidth="1"/>
    <col min="7" max="7" width="10.44140625" bestFit="1" customWidth="1"/>
    <col min="8" max="8" width="9" bestFit="1" customWidth="1"/>
    <col min="9" max="9" width="8" bestFit="1" customWidth="1"/>
    <col min="10" max="10" width="10.44140625" bestFit="1" customWidth="1"/>
    <col min="11" max="11" width="7.88671875" bestFit="1" customWidth="1"/>
    <col min="12" max="12" width="7" bestFit="1" customWidth="1"/>
    <col min="13" max="13" width="8.44140625" bestFit="1" customWidth="1"/>
    <col min="257" max="257" width="45.5546875" bestFit="1" customWidth="1"/>
    <col min="258" max="258" width="7.88671875" bestFit="1" customWidth="1"/>
    <col min="259" max="259" width="8" bestFit="1" customWidth="1"/>
    <col min="260" max="260" width="8.44140625" bestFit="1" customWidth="1"/>
    <col min="261" max="261" width="9" bestFit="1" customWidth="1"/>
    <col min="262" max="262" width="8" bestFit="1" customWidth="1"/>
    <col min="263" max="263" width="10.44140625" bestFit="1" customWidth="1"/>
    <col min="264" max="264" width="9" bestFit="1" customWidth="1"/>
    <col min="265" max="265" width="8" bestFit="1" customWidth="1"/>
    <col min="266" max="266" width="10.44140625" bestFit="1" customWidth="1"/>
    <col min="267" max="267" width="7.88671875" bestFit="1" customWidth="1"/>
    <col min="268" max="268" width="7" bestFit="1" customWidth="1"/>
    <col min="269" max="269" width="8.44140625" bestFit="1" customWidth="1"/>
    <col min="513" max="513" width="45.5546875" bestFit="1" customWidth="1"/>
    <col min="514" max="514" width="7.88671875" bestFit="1" customWidth="1"/>
    <col min="515" max="515" width="8" bestFit="1" customWidth="1"/>
    <col min="516" max="516" width="8.44140625" bestFit="1" customWidth="1"/>
    <col min="517" max="517" width="9" bestFit="1" customWidth="1"/>
    <col min="518" max="518" width="8" bestFit="1" customWidth="1"/>
    <col min="519" max="519" width="10.44140625" bestFit="1" customWidth="1"/>
    <col min="520" max="520" width="9" bestFit="1" customWidth="1"/>
    <col min="521" max="521" width="8" bestFit="1" customWidth="1"/>
    <col min="522" max="522" width="10.44140625" bestFit="1" customWidth="1"/>
    <col min="523" max="523" width="7.88671875" bestFit="1" customWidth="1"/>
    <col min="524" max="524" width="7" bestFit="1" customWidth="1"/>
    <col min="525" max="525" width="8.44140625" bestFit="1" customWidth="1"/>
    <col min="769" max="769" width="45.5546875" bestFit="1" customWidth="1"/>
    <col min="770" max="770" width="7.88671875" bestFit="1" customWidth="1"/>
    <col min="771" max="771" width="8" bestFit="1" customWidth="1"/>
    <col min="772" max="772" width="8.44140625" bestFit="1" customWidth="1"/>
    <col min="773" max="773" width="9" bestFit="1" customWidth="1"/>
    <col min="774" max="774" width="8" bestFit="1" customWidth="1"/>
    <col min="775" max="775" width="10.44140625" bestFit="1" customWidth="1"/>
    <col min="776" max="776" width="9" bestFit="1" customWidth="1"/>
    <col min="777" max="777" width="8" bestFit="1" customWidth="1"/>
    <col min="778" max="778" width="10.44140625" bestFit="1" customWidth="1"/>
    <col min="779" max="779" width="7.88671875" bestFit="1" customWidth="1"/>
    <col min="780" max="780" width="7" bestFit="1" customWidth="1"/>
    <col min="781" max="781" width="8.44140625" bestFit="1" customWidth="1"/>
    <col min="1025" max="1025" width="45.5546875" bestFit="1" customWidth="1"/>
    <col min="1026" max="1026" width="7.88671875" bestFit="1" customWidth="1"/>
    <col min="1027" max="1027" width="8" bestFit="1" customWidth="1"/>
    <col min="1028" max="1028" width="8.44140625" bestFit="1" customWidth="1"/>
    <col min="1029" max="1029" width="9" bestFit="1" customWidth="1"/>
    <col min="1030" max="1030" width="8" bestFit="1" customWidth="1"/>
    <col min="1031" max="1031" width="10.44140625" bestFit="1" customWidth="1"/>
    <col min="1032" max="1032" width="9" bestFit="1" customWidth="1"/>
    <col min="1033" max="1033" width="8" bestFit="1" customWidth="1"/>
    <col min="1034" max="1034" width="10.44140625" bestFit="1" customWidth="1"/>
    <col min="1035" max="1035" width="7.88671875" bestFit="1" customWidth="1"/>
    <col min="1036" max="1036" width="7" bestFit="1" customWidth="1"/>
    <col min="1037" max="1037" width="8.44140625" bestFit="1" customWidth="1"/>
    <col min="1281" max="1281" width="45.5546875" bestFit="1" customWidth="1"/>
    <col min="1282" max="1282" width="7.88671875" bestFit="1" customWidth="1"/>
    <col min="1283" max="1283" width="8" bestFit="1" customWidth="1"/>
    <col min="1284" max="1284" width="8.44140625" bestFit="1" customWidth="1"/>
    <col min="1285" max="1285" width="9" bestFit="1" customWidth="1"/>
    <col min="1286" max="1286" width="8" bestFit="1" customWidth="1"/>
    <col min="1287" max="1287" width="10.44140625" bestFit="1" customWidth="1"/>
    <col min="1288" max="1288" width="9" bestFit="1" customWidth="1"/>
    <col min="1289" max="1289" width="8" bestFit="1" customWidth="1"/>
    <col min="1290" max="1290" width="10.44140625" bestFit="1" customWidth="1"/>
    <col min="1291" max="1291" width="7.88671875" bestFit="1" customWidth="1"/>
    <col min="1292" max="1292" width="7" bestFit="1" customWidth="1"/>
    <col min="1293" max="1293" width="8.44140625" bestFit="1" customWidth="1"/>
    <col min="1537" max="1537" width="45.5546875" bestFit="1" customWidth="1"/>
    <col min="1538" max="1538" width="7.88671875" bestFit="1" customWidth="1"/>
    <col min="1539" max="1539" width="8" bestFit="1" customWidth="1"/>
    <col min="1540" max="1540" width="8.44140625" bestFit="1" customWidth="1"/>
    <col min="1541" max="1541" width="9" bestFit="1" customWidth="1"/>
    <col min="1542" max="1542" width="8" bestFit="1" customWidth="1"/>
    <col min="1543" max="1543" width="10.44140625" bestFit="1" customWidth="1"/>
    <col min="1544" max="1544" width="9" bestFit="1" customWidth="1"/>
    <col min="1545" max="1545" width="8" bestFit="1" customWidth="1"/>
    <col min="1546" max="1546" width="10.44140625" bestFit="1" customWidth="1"/>
    <col min="1547" max="1547" width="7.88671875" bestFit="1" customWidth="1"/>
    <col min="1548" max="1548" width="7" bestFit="1" customWidth="1"/>
    <col min="1549" max="1549" width="8.44140625" bestFit="1" customWidth="1"/>
    <col min="1793" max="1793" width="45.5546875" bestFit="1" customWidth="1"/>
    <col min="1794" max="1794" width="7.88671875" bestFit="1" customWidth="1"/>
    <col min="1795" max="1795" width="8" bestFit="1" customWidth="1"/>
    <col min="1796" max="1796" width="8.44140625" bestFit="1" customWidth="1"/>
    <col min="1797" max="1797" width="9" bestFit="1" customWidth="1"/>
    <col min="1798" max="1798" width="8" bestFit="1" customWidth="1"/>
    <col min="1799" max="1799" width="10.44140625" bestFit="1" customWidth="1"/>
    <col min="1800" max="1800" width="9" bestFit="1" customWidth="1"/>
    <col min="1801" max="1801" width="8" bestFit="1" customWidth="1"/>
    <col min="1802" max="1802" width="10.44140625" bestFit="1" customWidth="1"/>
    <col min="1803" max="1803" width="7.88671875" bestFit="1" customWidth="1"/>
    <col min="1804" max="1804" width="7" bestFit="1" customWidth="1"/>
    <col min="1805" max="1805" width="8.44140625" bestFit="1" customWidth="1"/>
    <col min="2049" max="2049" width="45.5546875" bestFit="1" customWidth="1"/>
    <col min="2050" max="2050" width="7.88671875" bestFit="1" customWidth="1"/>
    <col min="2051" max="2051" width="8" bestFit="1" customWidth="1"/>
    <col min="2052" max="2052" width="8.44140625" bestFit="1" customWidth="1"/>
    <col min="2053" max="2053" width="9" bestFit="1" customWidth="1"/>
    <col min="2054" max="2054" width="8" bestFit="1" customWidth="1"/>
    <col min="2055" max="2055" width="10.44140625" bestFit="1" customWidth="1"/>
    <col min="2056" max="2056" width="9" bestFit="1" customWidth="1"/>
    <col min="2057" max="2057" width="8" bestFit="1" customWidth="1"/>
    <col min="2058" max="2058" width="10.44140625" bestFit="1" customWidth="1"/>
    <col min="2059" max="2059" width="7.88671875" bestFit="1" customWidth="1"/>
    <col min="2060" max="2060" width="7" bestFit="1" customWidth="1"/>
    <col min="2061" max="2061" width="8.44140625" bestFit="1" customWidth="1"/>
    <col min="2305" max="2305" width="45.5546875" bestFit="1" customWidth="1"/>
    <col min="2306" max="2306" width="7.88671875" bestFit="1" customWidth="1"/>
    <col min="2307" max="2307" width="8" bestFit="1" customWidth="1"/>
    <col min="2308" max="2308" width="8.44140625" bestFit="1" customWidth="1"/>
    <col min="2309" max="2309" width="9" bestFit="1" customWidth="1"/>
    <col min="2310" max="2310" width="8" bestFit="1" customWidth="1"/>
    <col min="2311" max="2311" width="10.44140625" bestFit="1" customWidth="1"/>
    <col min="2312" max="2312" width="9" bestFit="1" customWidth="1"/>
    <col min="2313" max="2313" width="8" bestFit="1" customWidth="1"/>
    <col min="2314" max="2314" width="10.44140625" bestFit="1" customWidth="1"/>
    <col min="2315" max="2315" width="7.88671875" bestFit="1" customWidth="1"/>
    <col min="2316" max="2316" width="7" bestFit="1" customWidth="1"/>
    <col min="2317" max="2317" width="8.44140625" bestFit="1" customWidth="1"/>
    <col min="2561" max="2561" width="45.5546875" bestFit="1" customWidth="1"/>
    <col min="2562" max="2562" width="7.88671875" bestFit="1" customWidth="1"/>
    <col min="2563" max="2563" width="8" bestFit="1" customWidth="1"/>
    <col min="2564" max="2564" width="8.44140625" bestFit="1" customWidth="1"/>
    <col min="2565" max="2565" width="9" bestFit="1" customWidth="1"/>
    <col min="2566" max="2566" width="8" bestFit="1" customWidth="1"/>
    <col min="2567" max="2567" width="10.44140625" bestFit="1" customWidth="1"/>
    <col min="2568" max="2568" width="9" bestFit="1" customWidth="1"/>
    <col min="2569" max="2569" width="8" bestFit="1" customWidth="1"/>
    <col min="2570" max="2570" width="10.44140625" bestFit="1" customWidth="1"/>
    <col min="2571" max="2571" width="7.88671875" bestFit="1" customWidth="1"/>
    <col min="2572" max="2572" width="7" bestFit="1" customWidth="1"/>
    <col min="2573" max="2573" width="8.44140625" bestFit="1" customWidth="1"/>
    <col min="2817" max="2817" width="45.5546875" bestFit="1" customWidth="1"/>
    <col min="2818" max="2818" width="7.88671875" bestFit="1" customWidth="1"/>
    <col min="2819" max="2819" width="8" bestFit="1" customWidth="1"/>
    <col min="2820" max="2820" width="8.44140625" bestFit="1" customWidth="1"/>
    <col min="2821" max="2821" width="9" bestFit="1" customWidth="1"/>
    <col min="2822" max="2822" width="8" bestFit="1" customWidth="1"/>
    <col min="2823" max="2823" width="10.44140625" bestFit="1" customWidth="1"/>
    <col min="2824" max="2824" width="9" bestFit="1" customWidth="1"/>
    <col min="2825" max="2825" width="8" bestFit="1" customWidth="1"/>
    <col min="2826" max="2826" width="10.44140625" bestFit="1" customWidth="1"/>
    <col min="2827" max="2827" width="7.88671875" bestFit="1" customWidth="1"/>
    <col min="2828" max="2828" width="7" bestFit="1" customWidth="1"/>
    <col min="2829" max="2829" width="8.44140625" bestFit="1" customWidth="1"/>
    <col min="3073" max="3073" width="45.5546875" bestFit="1" customWidth="1"/>
    <col min="3074" max="3074" width="7.88671875" bestFit="1" customWidth="1"/>
    <col min="3075" max="3075" width="8" bestFit="1" customWidth="1"/>
    <col min="3076" max="3076" width="8.44140625" bestFit="1" customWidth="1"/>
    <col min="3077" max="3077" width="9" bestFit="1" customWidth="1"/>
    <col min="3078" max="3078" width="8" bestFit="1" customWidth="1"/>
    <col min="3079" max="3079" width="10.44140625" bestFit="1" customWidth="1"/>
    <col min="3080" max="3080" width="9" bestFit="1" customWidth="1"/>
    <col min="3081" max="3081" width="8" bestFit="1" customWidth="1"/>
    <col min="3082" max="3082" width="10.44140625" bestFit="1" customWidth="1"/>
    <col min="3083" max="3083" width="7.88671875" bestFit="1" customWidth="1"/>
    <col min="3084" max="3084" width="7" bestFit="1" customWidth="1"/>
    <col min="3085" max="3085" width="8.44140625" bestFit="1" customWidth="1"/>
    <col min="3329" max="3329" width="45.5546875" bestFit="1" customWidth="1"/>
    <col min="3330" max="3330" width="7.88671875" bestFit="1" customWidth="1"/>
    <col min="3331" max="3331" width="8" bestFit="1" customWidth="1"/>
    <col min="3332" max="3332" width="8.44140625" bestFit="1" customWidth="1"/>
    <col min="3333" max="3333" width="9" bestFit="1" customWidth="1"/>
    <col min="3334" max="3334" width="8" bestFit="1" customWidth="1"/>
    <col min="3335" max="3335" width="10.44140625" bestFit="1" customWidth="1"/>
    <col min="3336" max="3336" width="9" bestFit="1" customWidth="1"/>
    <col min="3337" max="3337" width="8" bestFit="1" customWidth="1"/>
    <col min="3338" max="3338" width="10.44140625" bestFit="1" customWidth="1"/>
    <col min="3339" max="3339" width="7.88671875" bestFit="1" customWidth="1"/>
    <col min="3340" max="3340" width="7" bestFit="1" customWidth="1"/>
    <col min="3341" max="3341" width="8.44140625" bestFit="1" customWidth="1"/>
    <col min="3585" max="3585" width="45.5546875" bestFit="1" customWidth="1"/>
    <col min="3586" max="3586" width="7.88671875" bestFit="1" customWidth="1"/>
    <col min="3587" max="3587" width="8" bestFit="1" customWidth="1"/>
    <col min="3588" max="3588" width="8.44140625" bestFit="1" customWidth="1"/>
    <col min="3589" max="3589" width="9" bestFit="1" customWidth="1"/>
    <col min="3590" max="3590" width="8" bestFit="1" customWidth="1"/>
    <col min="3591" max="3591" width="10.44140625" bestFit="1" customWidth="1"/>
    <col min="3592" max="3592" width="9" bestFit="1" customWidth="1"/>
    <col min="3593" max="3593" width="8" bestFit="1" customWidth="1"/>
    <col min="3594" max="3594" width="10.44140625" bestFit="1" customWidth="1"/>
    <col min="3595" max="3595" width="7.88671875" bestFit="1" customWidth="1"/>
    <col min="3596" max="3596" width="7" bestFit="1" customWidth="1"/>
    <col min="3597" max="3597" width="8.44140625" bestFit="1" customWidth="1"/>
    <col min="3841" max="3841" width="45.5546875" bestFit="1" customWidth="1"/>
    <col min="3842" max="3842" width="7.88671875" bestFit="1" customWidth="1"/>
    <col min="3843" max="3843" width="8" bestFit="1" customWidth="1"/>
    <col min="3844" max="3844" width="8.44140625" bestFit="1" customWidth="1"/>
    <col min="3845" max="3845" width="9" bestFit="1" customWidth="1"/>
    <col min="3846" max="3846" width="8" bestFit="1" customWidth="1"/>
    <col min="3847" max="3847" width="10.44140625" bestFit="1" customWidth="1"/>
    <col min="3848" max="3848" width="9" bestFit="1" customWidth="1"/>
    <col min="3849" max="3849" width="8" bestFit="1" customWidth="1"/>
    <col min="3850" max="3850" width="10.44140625" bestFit="1" customWidth="1"/>
    <col min="3851" max="3851" width="7.88671875" bestFit="1" customWidth="1"/>
    <col min="3852" max="3852" width="7" bestFit="1" customWidth="1"/>
    <col min="3853" max="3853" width="8.44140625" bestFit="1" customWidth="1"/>
    <col min="4097" max="4097" width="45.5546875" bestFit="1" customWidth="1"/>
    <col min="4098" max="4098" width="7.88671875" bestFit="1" customWidth="1"/>
    <col min="4099" max="4099" width="8" bestFit="1" customWidth="1"/>
    <col min="4100" max="4100" width="8.44140625" bestFit="1" customWidth="1"/>
    <col min="4101" max="4101" width="9" bestFit="1" customWidth="1"/>
    <col min="4102" max="4102" width="8" bestFit="1" customWidth="1"/>
    <col min="4103" max="4103" width="10.44140625" bestFit="1" customWidth="1"/>
    <col min="4104" max="4104" width="9" bestFit="1" customWidth="1"/>
    <col min="4105" max="4105" width="8" bestFit="1" customWidth="1"/>
    <col min="4106" max="4106" width="10.44140625" bestFit="1" customWidth="1"/>
    <col min="4107" max="4107" width="7.88671875" bestFit="1" customWidth="1"/>
    <col min="4108" max="4108" width="7" bestFit="1" customWidth="1"/>
    <col min="4109" max="4109" width="8.44140625" bestFit="1" customWidth="1"/>
    <col min="4353" max="4353" width="45.5546875" bestFit="1" customWidth="1"/>
    <col min="4354" max="4354" width="7.88671875" bestFit="1" customWidth="1"/>
    <col min="4355" max="4355" width="8" bestFit="1" customWidth="1"/>
    <col min="4356" max="4356" width="8.44140625" bestFit="1" customWidth="1"/>
    <col min="4357" max="4357" width="9" bestFit="1" customWidth="1"/>
    <col min="4358" max="4358" width="8" bestFit="1" customWidth="1"/>
    <col min="4359" max="4359" width="10.44140625" bestFit="1" customWidth="1"/>
    <col min="4360" max="4360" width="9" bestFit="1" customWidth="1"/>
    <col min="4361" max="4361" width="8" bestFit="1" customWidth="1"/>
    <col min="4362" max="4362" width="10.44140625" bestFit="1" customWidth="1"/>
    <col min="4363" max="4363" width="7.88671875" bestFit="1" customWidth="1"/>
    <col min="4364" max="4364" width="7" bestFit="1" customWidth="1"/>
    <col min="4365" max="4365" width="8.44140625" bestFit="1" customWidth="1"/>
    <col min="4609" max="4609" width="45.5546875" bestFit="1" customWidth="1"/>
    <col min="4610" max="4610" width="7.88671875" bestFit="1" customWidth="1"/>
    <col min="4611" max="4611" width="8" bestFit="1" customWidth="1"/>
    <col min="4612" max="4612" width="8.44140625" bestFit="1" customWidth="1"/>
    <col min="4613" max="4613" width="9" bestFit="1" customWidth="1"/>
    <col min="4614" max="4614" width="8" bestFit="1" customWidth="1"/>
    <col min="4615" max="4615" width="10.44140625" bestFit="1" customWidth="1"/>
    <col min="4616" max="4616" width="9" bestFit="1" customWidth="1"/>
    <col min="4617" max="4617" width="8" bestFit="1" customWidth="1"/>
    <col min="4618" max="4618" width="10.44140625" bestFit="1" customWidth="1"/>
    <col min="4619" max="4619" width="7.88671875" bestFit="1" customWidth="1"/>
    <col min="4620" max="4620" width="7" bestFit="1" customWidth="1"/>
    <col min="4621" max="4621" width="8.44140625" bestFit="1" customWidth="1"/>
    <col min="4865" max="4865" width="45.5546875" bestFit="1" customWidth="1"/>
    <col min="4866" max="4866" width="7.88671875" bestFit="1" customWidth="1"/>
    <col min="4867" max="4867" width="8" bestFit="1" customWidth="1"/>
    <col min="4868" max="4868" width="8.44140625" bestFit="1" customWidth="1"/>
    <col min="4869" max="4869" width="9" bestFit="1" customWidth="1"/>
    <col min="4870" max="4870" width="8" bestFit="1" customWidth="1"/>
    <col min="4871" max="4871" width="10.44140625" bestFit="1" customWidth="1"/>
    <col min="4872" max="4872" width="9" bestFit="1" customWidth="1"/>
    <col min="4873" max="4873" width="8" bestFit="1" customWidth="1"/>
    <col min="4874" max="4874" width="10.44140625" bestFit="1" customWidth="1"/>
    <col min="4875" max="4875" width="7.88671875" bestFit="1" customWidth="1"/>
    <col min="4876" max="4876" width="7" bestFit="1" customWidth="1"/>
    <col min="4877" max="4877" width="8.44140625" bestFit="1" customWidth="1"/>
    <col min="5121" max="5121" width="45.5546875" bestFit="1" customWidth="1"/>
    <col min="5122" max="5122" width="7.88671875" bestFit="1" customWidth="1"/>
    <col min="5123" max="5123" width="8" bestFit="1" customWidth="1"/>
    <col min="5124" max="5124" width="8.44140625" bestFit="1" customWidth="1"/>
    <col min="5125" max="5125" width="9" bestFit="1" customWidth="1"/>
    <col min="5126" max="5126" width="8" bestFit="1" customWidth="1"/>
    <col min="5127" max="5127" width="10.44140625" bestFit="1" customWidth="1"/>
    <col min="5128" max="5128" width="9" bestFit="1" customWidth="1"/>
    <col min="5129" max="5129" width="8" bestFit="1" customWidth="1"/>
    <col min="5130" max="5130" width="10.44140625" bestFit="1" customWidth="1"/>
    <col min="5131" max="5131" width="7.88671875" bestFit="1" customWidth="1"/>
    <col min="5132" max="5132" width="7" bestFit="1" customWidth="1"/>
    <col min="5133" max="5133" width="8.44140625" bestFit="1" customWidth="1"/>
    <col min="5377" max="5377" width="45.5546875" bestFit="1" customWidth="1"/>
    <col min="5378" max="5378" width="7.88671875" bestFit="1" customWidth="1"/>
    <col min="5379" max="5379" width="8" bestFit="1" customWidth="1"/>
    <col min="5380" max="5380" width="8.44140625" bestFit="1" customWidth="1"/>
    <col min="5381" max="5381" width="9" bestFit="1" customWidth="1"/>
    <col min="5382" max="5382" width="8" bestFit="1" customWidth="1"/>
    <col min="5383" max="5383" width="10.44140625" bestFit="1" customWidth="1"/>
    <col min="5384" max="5384" width="9" bestFit="1" customWidth="1"/>
    <col min="5385" max="5385" width="8" bestFit="1" customWidth="1"/>
    <col min="5386" max="5386" width="10.44140625" bestFit="1" customWidth="1"/>
    <col min="5387" max="5387" width="7.88671875" bestFit="1" customWidth="1"/>
    <col min="5388" max="5388" width="7" bestFit="1" customWidth="1"/>
    <col min="5389" max="5389" width="8.44140625" bestFit="1" customWidth="1"/>
    <col min="5633" max="5633" width="45.5546875" bestFit="1" customWidth="1"/>
    <col min="5634" max="5634" width="7.88671875" bestFit="1" customWidth="1"/>
    <col min="5635" max="5635" width="8" bestFit="1" customWidth="1"/>
    <col min="5636" max="5636" width="8.44140625" bestFit="1" customWidth="1"/>
    <col min="5637" max="5637" width="9" bestFit="1" customWidth="1"/>
    <col min="5638" max="5638" width="8" bestFit="1" customWidth="1"/>
    <col min="5639" max="5639" width="10.44140625" bestFit="1" customWidth="1"/>
    <col min="5640" max="5640" width="9" bestFit="1" customWidth="1"/>
    <col min="5641" max="5641" width="8" bestFit="1" customWidth="1"/>
    <col min="5642" max="5642" width="10.44140625" bestFit="1" customWidth="1"/>
    <col min="5643" max="5643" width="7.88671875" bestFit="1" customWidth="1"/>
    <col min="5644" max="5644" width="7" bestFit="1" customWidth="1"/>
    <col min="5645" max="5645" width="8.44140625" bestFit="1" customWidth="1"/>
    <col min="5889" max="5889" width="45.5546875" bestFit="1" customWidth="1"/>
    <col min="5890" max="5890" width="7.88671875" bestFit="1" customWidth="1"/>
    <col min="5891" max="5891" width="8" bestFit="1" customWidth="1"/>
    <col min="5892" max="5892" width="8.44140625" bestFit="1" customWidth="1"/>
    <col min="5893" max="5893" width="9" bestFit="1" customWidth="1"/>
    <col min="5894" max="5894" width="8" bestFit="1" customWidth="1"/>
    <col min="5895" max="5895" width="10.44140625" bestFit="1" customWidth="1"/>
    <col min="5896" max="5896" width="9" bestFit="1" customWidth="1"/>
    <col min="5897" max="5897" width="8" bestFit="1" customWidth="1"/>
    <col min="5898" max="5898" width="10.44140625" bestFit="1" customWidth="1"/>
    <col min="5899" max="5899" width="7.88671875" bestFit="1" customWidth="1"/>
    <col min="5900" max="5900" width="7" bestFit="1" customWidth="1"/>
    <col min="5901" max="5901" width="8.44140625" bestFit="1" customWidth="1"/>
    <col min="6145" max="6145" width="45.5546875" bestFit="1" customWidth="1"/>
    <col min="6146" max="6146" width="7.88671875" bestFit="1" customWidth="1"/>
    <col min="6147" max="6147" width="8" bestFit="1" customWidth="1"/>
    <col min="6148" max="6148" width="8.44140625" bestFit="1" customWidth="1"/>
    <col min="6149" max="6149" width="9" bestFit="1" customWidth="1"/>
    <col min="6150" max="6150" width="8" bestFit="1" customWidth="1"/>
    <col min="6151" max="6151" width="10.44140625" bestFit="1" customWidth="1"/>
    <col min="6152" max="6152" width="9" bestFit="1" customWidth="1"/>
    <col min="6153" max="6153" width="8" bestFit="1" customWidth="1"/>
    <col min="6154" max="6154" width="10.44140625" bestFit="1" customWidth="1"/>
    <col min="6155" max="6155" width="7.88671875" bestFit="1" customWidth="1"/>
    <col min="6156" max="6156" width="7" bestFit="1" customWidth="1"/>
    <col min="6157" max="6157" width="8.44140625" bestFit="1" customWidth="1"/>
    <col min="6401" max="6401" width="45.5546875" bestFit="1" customWidth="1"/>
    <col min="6402" max="6402" width="7.88671875" bestFit="1" customWidth="1"/>
    <col min="6403" max="6403" width="8" bestFit="1" customWidth="1"/>
    <col min="6404" max="6404" width="8.44140625" bestFit="1" customWidth="1"/>
    <col min="6405" max="6405" width="9" bestFit="1" customWidth="1"/>
    <col min="6406" max="6406" width="8" bestFit="1" customWidth="1"/>
    <col min="6407" max="6407" width="10.44140625" bestFit="1" customWidth="1"/>
    <col min="6408" max="6408" width="9" bestFit="1" customWidth="1"/>
    <col min="6409" max="6409" width="8" bestFit="1" customWidth="1"/>
    <col min="6410" max="6410" width="10.44140625" bestFit="1" customWidth="1"/>
    <col min="6411" max="6411" width="7.88671875" bestFit="1" customWidth="1"/>
    <col min="6412" max="6412" width="7" bestFit="1" customWidth="1"/>
    <col min="6413" max="6413" width="8.44140625" bestFit="1" customWidth="1"/>
    <col min="6657" max="6657" width="45.5546875" bestFit="1" customWidth="1"/>
    <col min="6658" max="6658" width="7.88671875" bestFit="1" customWidth="1"/>
    <col min="6659" max="6659" width="8" bestFit="1" customWidth="1"/>
    <col min="6660" max="6660" width="8.44140625" bestFit="1" customWidth="1"/>
    <col min="6661" max="6661" width="9" bestFit="1" customWidth="1"/>
    <col min="6662" max="6662" width="8" bestFit="1" customWidth="1"/>
    <col min="6663" max="6663" width="10.44140625" bestFit="1" customWidth="1"/>
    <col min="6664" max="6664" width="9" bestFit="1" customWidth="1"/>
    <col min="6665" max="6665" width="8" bestFit="1" customWidth="1"/>
    <col min="6666" max="6666" width="10.44140625" bestFit="1" customWidth="1"/>
    <col min="6667" max="6667" width="7.88671875" bestFit="1" customWidth="1"/>
    <col min="6668" max="6668" width="7" bestFit="1" customWidth="1"/>
    <col min="6669" max="6669" width="8.44140625" bestFit="1" customWidth="1"/>
    <col min="6913" max="6913" width="45.5546875" bestFit="1" customWidth="1"/>
    <col min="6914" max="6914" width="7.88671875" bestFit="1" customWidth="1"/>
    <col min="6915" max="6915" width="8" bestFit="1" customWidth="1"/>
    <col min="6916" max="6916" width="8.44140625" bestFit="1" customWidth="1"/>
    <col min="6917" max="6917" width="9" bestFit="1" customWidth="1"/>
    <col min="6918" max="6918" width="8" bestFit="1" customWidth="1"/>
    <col min="6919" max="6919" width="10.44140625" bestFit="1" customWidth="1"/>
    <col min="6920" max="6920" width="9" bestFit="1" customWidth="1"/>
    <col min="6921" max="6921" width="8" bestFit="1" customWidth="1"/>
    <col min="6922" max="6922" width="10.44140625" bestFit="1" customWidth="1"/>
    <col min="6923" max="6923" width="7.88671875" bestFit="1" customWidth="1"/>
    <col min="6924" max="6924" width="7" bestFit="1" customWidth="1"/>
    <col min="6925" max="6925" width="8.44140625" bestFit="1" customWidth="1"/>
    <col min="7169" max="7169" width="45.5546875" bestFit="1" customWidth="1"/>
    <col min="7170" max="7170" width="7.88671875" bestFit="1" customWidth="1"/>
    <col min="7171" max="7171" width="8" bestFit="1" customWidth="1"/>
    <col min="7172" max="7172" width="8.44140625" bestFit="1" customWidth="1"/>
    <col min="7173" max="7173" width="9" bestFit="1" customWidth="1"/>
    <col min="7174" max="7174" width="8" bestFit="1" customWidth="1"/>
    <col min="7175" max="7175" width="10.44140625" bestFit="1" customWidth="1"/>
    <col min="7176" max="7176" width="9" bestFit="1" customWidth="1"/>
    <col min="7177" max="7177" width="8" bestFit="1" customWidth="1"/>
    <col min="7178" max="7178" width="10.44140625" bestFit="1" customWidth="1"/>
    <col min="7179" max="7179" width="7.88671875" bestFit="1" customWidth="1"/>
    <col min="7180" max="7180" width="7" bestFit="1" customWidth="1"/>
    <col min="7181" max="7181" width="8.44140625" bestFit="1" customWidth="1"/>
    <col min="7425" max="7425" width="45.5546875" bestFit="1" customWidth="1"/>
    <col min="7426" max="7426" width="7.88671875" bestFit="1" customWidth="1"/>
    <col min="7427" max="7427" width="8" bestFit="1" customWidth="1"/>
    <col min="7428" max="7428" width="8.44140625" bestFit="1" customWidth="1"/>
    <col min="7429" max="7429" width="9" bestFit="1" customWidth="1"/>
    <col min="7430" max="7430" width="8" bestFit="1" customWidth="1"/>
    <col min="7431" max="7431" width="10.44140625" bestFit="1" customWidth="1"/>
    <col min="7432" max="7432" width="9" bestFit="1" customWidth="1"/>
    <col min="7433" max="7433" width="8" bestFit="1" customWidth="1"/>
    <col min="7434" max="7434" width="10.44140625" bestFit="1" customWidth="1"/>
    <col min="7435" max="7435" width="7.88671875" bestFit="1" customWidth="1"/>
    <col min="7436" max="7436" width="7" bestFit="1" customWidth="1"/>
    <col min="7437" max="7437" width="8.44140625" bestFit="1" customWidth="1"/>
    <col min="7681" max="7681" width="45.5546875" bestFit="1" customWidth="1"/>
    <col min="7682" max="7682" width="7.88671875" bestFit="1" customWidth="1"/>
    <col min="7683" max="7683" width="8" bestFit="1" customWidth="1"/>
    <col min="7684" max="7684" width="8.44140625" bestFit="1" customWidth="1"/>
    <col min="7685" max="7685" width="9" bestFit="1" customWidth="1"/>
    <col min="7686" max="7686" width="8" bestFit="1" customWidth="1"/>
    <col min="7687" max="7687" width="10.44140625" bestFit="1" customWidth="1"/>
    <col min="7688" max="7688" width="9" bestFit="1" customWidth="1"/>
    <col min="7689" max="7689" width="8" bestFit="1" customWidth="1"/>
    <col min="7690" max="7690" width="10.44140625" bestFit="1" customWidth="1"/>
    <col min="7691" max="7691" width="7.88671875" bestFit="1" customWidth="1"/>
    <col min="7692" max="7692" width="7" bestFit="1" customWidth="1"/>
    <col min="7693" max="7693" width="8.44140625" bestFit="1" customWidth="1"/>
    <col min="7937" max="7937" width="45.5546875" bestFit="1" customWidth="1"/>
    <col min="7938" max="7938" width="7.88671875" bestFit="1" customWidth="1"/>
    <col min="7939" max="7939" width="8" bestFit="1" customWidth="1"/>
    <col min="7940" max="7940" width="8.44140625" bestFit="1" customWidth="1"/>
    <col min="7941" max="7941" width="9" bestFit="1" customWidth="1"/>
    <col min="7942" max="7942" width="8" bestFit="1" customWidth="1"/>
    <col min="7943" max="7943" width="10.44140625" bestFit="1" customWidth="1"/>
    <col min="7944" max="7944" width="9" bestFit="1" customWidth="1"/>
    <col min="7945" max="7945" width="8" bestFit="1" customWidth="1"/>
    <col min="7946" max="7946" width="10.44140625" bestFit="1" customWidth="1"/>
    <col min="7947" max="7947" width="7.88671875" bestFit="1" customWidth="1"/>
    <col min="7948" max="7948" width="7" bestFit="1" customWidth="1"/>
    <col min="7949" max="7949" width="8.44140625" bestFit="1" customWidth="1"/>
    <col min="8193" max="8193" width="45.5546875" bestFit="1" customWidth="1"/>
    <col min="8194" max="8194" width="7.88671875" bestFit="1" customWidth="1"/>
    <col min="8195" max="8195" width="8" bestFit="1" customWidth="1"/>
    <col min="8196" max="8196" width="8.44140625" bestFit="1" customWidth="1"/>
    <col min="8197" max="8197" width="9" bestFit="1" customWidth="1"/>
    <col min="8198" max="8198" width="8" bestFit="1" customWidth="1"/>
    <col min="8199" max="8199" width="10.44140625" bestFit="1" customWidth="1"/>
    <col min="8200" max="8200" width="9" bestFit="1" customWidth="1"/>
    <col min="8201" max="8201" width="8" bestFit="1" customWidth="1"/>
    <col min="8202" max="8202" width="10.44140625" bestFit="1" customWidth="1"/>
    <col min="8203" max="8203" width="7.88671875" bestFit="1" customWidth="1"/>
    <col min="8204" max="8204" width="7" bestFit="1" customWidth="1"/>
    <col min="8205" max="8205" width="8.44140625" bestFit="1" customWidth="1"/>
    <col min="8449" max="8449" width="45.5546875" bestFit="1" customWidth="1"/>
    <col min="8450" max="8450" width="7.88671875" bestFit="1" customWidth="1"/>
    <col min="8451" max="8451" width="8" bestFit="1" customWidth="1"/>
    <col min="8452" max="8452" width="8.44140625" bestFit="1" customWidth="1"/>
    <col min="8453" max="8453" width="9" bestFit="1" customWidth="1"/>
    <col min="8454" max="8454" width="8" bestFit="1" customWidth="1"/>
    <col min="8455" max="8455" width="10.44140625" bestFit="1" customWidth="1"/>
    <col min="8456" max="8456" width="9" bestFit="1" customWidth="1"/>
    <col min="8457" max="8457" width="8" bestFit="1" customWidth="1"/>
    <col min="8458" max="8458" width="10.44140625" bestFit="1" customWidth="1"/>
    <col min="8459" max="8459" width="7.88671875" bestFit="1" customWidth="1"/>
    <col min="8460" max="8460" width="7" bestFit="1" customWidth="1"/>
    <col min="8461" max="8461" width="8.44140625" bestFit="1" customWidth="1"/>
    <col min="8705" max="8705" width="45.5546875" bestFit="1" customWidth="1"/>
    <col min="8706" max="8706" width="7.88671875" bestFit="1" customWidth="1"/>
    <col min="8707" max="8707" width="8" bestFit="1" customWidth="1"/>
    <col min="8708" max="8708" width="8.44140625" bestFit="1" customWidth="1"/>
    <col min="8709" max="8709" width="9" bestFit="1" customWidth="1"/>
    <col min="8710" max="8710" width="8" bestFit="1" customWidth="1"/>
    <col min="8711" max="8711" width="10.44140625" bestFit="1" customWidth="1"/>
    <col min="8712" max="8712" width="9" bestFit="1" customWidth="1"/>
    <col min="8713" max="8713" width="8" bestFit="1" customWidth="1"/>
    <col min="8714" max="8714" width="10.44140625" bestFit="1" customWidth="1"/>
    <col min="8715" max="8715" width="7.88671875" bestFit="1" customWidth="1"/>
    <col min="8716" max="8716" width="7" bestFit="1" customWidth="1"/>
    <col min="8717" max="8717" width="8.44140625" bestFit="1" customWidth="1"/>
    <col min="8961" max="8961" width="45.5546875" bestFit="1" customWidth="1"/>
    <col min="8962" max="8962" width="7.88671875" bestFit="1" customWidth="1"/>
    <col min="8963" max="8963" width="8" bestFit="1" customWidth="1"/>
    <col min="8964" max="8964" width="8.44140625" bestFit="1" customWidth="1"/>
    <col min="8965" max="8965" width="9" bestFit="1" customWidth="1"/>
    <col min="8966" max="8966" width="8" bestFit="1" customWidth="1"/>
    <col min="8967" max="8967" width="10.44140625" bestFit="1" customWidth="1"/>
    <col min="8968" max="8968" width="9" bestFit="1" customWidth="1"/>
    <col min="8969" max="8969" width="8" bestFit="1" customWidth="1"/>
    <col min="8970" max="8970" width="10.44140625" bestFit="1" customWidth="1"/>
    <col min="8971" max="8971" width="7.88671875" bestFit="1" customWidth="1"/>
    <col min="8972" max="8972" width="7" bestFit="1" customWidth="1"/>
    <col min="8973" max="8973" width="8.44140625" bestFit="1" customWidth="1"/>
    <col min="9217" max="9217" width="45.5546875" bestFit="1" customWidth="1"/>
    <col min="9218" max="9218" width="7.88671875" bestFit="1" customWidth="1"/>
    <col min="9219" max="9219" width="8" bestFit="1" customWidth="1"/>
    <col min="9220" max="9220" width="8.44140625" bestFit="1" customWidth="1"/>
    <col min="9221" max="9221" width="9" bestFit="1" customWidth="1"/>
    <col min="9222" max="9222" width="8" bestFit="1" customWidth="1"/>
    <col min="9223" max="9223" width="10.44140625" bestFit="1" customWidth="1"/>
    <col min="9224" max="9224" width="9" bestFit="1" customWidth="1"/>
    <col min="9225" max="9225" width="8" bestFit="1" customWidth="1"/>
    <col min="9226" max="9226" width="10.44140625" bestFit="1" customWidth="1"/>
    <col min="9227" max="9227" width="7.88671875" bestFit="1" customWidth="1"/>
    <col min="9228" max="9228" width="7" bestFit="1" customWidth="1"/>
    <col min="9229" max="9229" width="8.44140625" bestFit="1" customWidth="1"/>
    <col min="9473" max="9473" width="45.5546875" bestFit="1" customWidth="1"/>
    <col min="9474" max="9474" width="7.88671875" bestFit="1" customWidth="1"/>
    <col min="9475" max="9475" width="8" bestFit="1" customWidth="1"/>
    <col min="9476" max="9476" width="8.44140625" bestFit="1" customWidth="1"/>
    <col min="9477" max="9477" width="9" bestFit="1" customWidth="1"/>
    <col min="9478" max="9478" width="8" bestFit="1" customWidth="1"/>
    <col min="9479" max="9479" width="10.44140625" bestFit="1" customWidth="1"/>
    <col min="9480" max="9480" width="9" bestFit="1" customWidth="1"/>
    <col min="9481" max="9481" width="8" bestFit="1" customWidth="1"/>
    <col min="9482" max="9482" width="10.44140625" bestFit="1" customWidth="1"/>
    <col min="9483" max="9483" width="7.88671875" bestFit="1" customWidth="1"/>
    <col min="9484" max="9484" width="7" bestFit="1" customWidth="1"/>
    <col min="9485" max="9485" width="8.44140625" bestFit="1" customWidth="1"/>
    <col min="9729" max="9729" width="45.5546875" bestFit="1" customWidth="1"/>
    <col min="9730" max="9730" width="7.88671875" bestFit="1" customWidth="1"/>
    <col min="9731" max="9731" width="8" bestFit="1" customWidth="1"/>
    <col min="9732" max="9732" width="8.44140625" bestFit="1" customWidth="1"/>
    <col min="9733" max="9733" width="9" bestFit="1" customWidth="1"/>
    <col min="9734" max="9734" width="8" bestFit="1" customWidth="1"/>
    <col min="9735" max="9735" width="10.44140625" bestFit="1" customWidth="1"/>
    <col min="9736" max="9736" width="9" bestFit="1" customWidth="1"/>
    <col min="9737" max="9737" width="8" bestFit="1" customWidth="1"/>
    <col min="9738" max="9738" width="10.44140625" bestFit="1" customWidth="1"/>
    <col min="9739" max="9739" width="7.88671875" bestFit="1" customWidth="1"/>
    <col min="9740" max="9740" width="7" bestFit="1" customWidth="1"/>
    <col min="9741" max="9741" width="8.44140625" bestFit="1" customWidth="1"/>
    <col min="9985" max="9985" width="45.5546875" bestFit="1" customWidth="1"/>
    <col min="9986" max="9986" width="7.88671875" bestFit="1" customWidth="1"/>
    <col min="9987" max="9987" width="8" bestFit="1" customWidth="1"/>
    <col min="9988" max="9988" width="8.44140625" bestFit="1" customWidth="1"/>
    <col min="9989" max="9989" width="9" bestFit="1" customWidth="1"/>
    <col min="9990" max="9990" width="8" bestFit="1" customWidth="1"/>
    <col min="9991" max="9991" width="10.44140625" bestFit="1" customWidth="1"/>
    <col min="9992" max="9992" width="9" bestFit="1" customWidth="1"/>
    <col min="9993" max="9993" width="8" bestFit="1" customWidth="1"/>
    <col min="9994" max="9994" width="10.44140625" bestFit="1" customWidth="1"/>
    <col min="9995" max="9995" width="7.88671875" bestFit="1" customWidth="1"/>
    <col min="9996" max="9996" width="7" bestFit="1" customWidth="1"/>
    <col min="9997" max="9997" width="8.44140625" bestFit="1" customWidth="1"/>
    <col min="10241" max="10241" width="45.5546875" bestFit="1" customWidth="1"/>
    <col min="10242" max="10242" width="7.88671875" bestFit="1" customWidth="1"/>
    <col min="10243" max="10243" width="8" bestFit="1" customWidth="1"/>
    <col min="10244" max="10244" width="8.44140625" bestFit="1" customWidth="1"/>
    <col min="10245" max="10245" width="9" bestFit="1" customWidth="1"/>
    <col min="10246" max="10246" width="8" bestFit="1" customWidth="1"/>
    <col min="10247" max="10247" width="10.44140625" bestFit="1" customWidth="1"/>
    <col min="10248" max="10248" width="9" bestFit="1" customWidth="1"/>
    <col min="10249" max="10249" width="8" bestFit="1" customWidth="1"/>
    <col min="10250" max="10250" width="10.44140625" bestFit="1" customWidth="1"/>
    <col min="10251" max="10251" width="7.88671875" bestFit="1" customWidth="1"/>
    <col min="10252" max="10252" width="7" bestFit="1" customWidth="1"/>
    <col min="10253" max="10253" width="8.44140625" bestFit="1" customWidth="1"/>
    <col min="10497" max="10497" width="45.5546875" bestFit="1" customWidth="1"/>
    <col min="10498" max="10498" width="7.88671875" bestFit="1" customWidth="1"/>
    <col min="10499" max="10499" width="8" bestFit="1" customWidth="1"/>
    <col min="10500" max="10500" width="8.44140625" bestFit="1" customWidth="1"/>
    <col min="10501" max="10501" width="9" bestFit="1" customWidth="1"/>
    <col min="10502" max="10502" width="8" bestFit="1" customWidth="1"/>
    <col min="10503" max="10503" width="10.44140625" bestFit="1" customWidth="1"/>
    <col min="10504" max="10504" width="9" bestFit="1" customWidth="1"/>
    <col min="10505" max="10505" width="8" bestFit="1" customWidth="1"/>
    <col min="10506" max="10506" width="10.44140625" bestFit="1" customWidth="1"/>
    <col min="10507" max="10507" width="7.88671875" bestFit="1" customWidth="1"/>
    <col min="10508" max="10508" width="7" bestFit="1" customWidth="1"/>
    <col min="10509" max="10509" width="8.44140625" bestFit="1" customWidth="1"/>
    <col min="10753" max="10753" width="45.5546875" bestFit="1" customWidth="1"/>
    <col min="10754" max="10754" width="7.88671875" bestFit="1" customWidth="1"/>
    <col min="10755" max="10755" width="8" bestFit="1" customWidth="1"/>
    <col min="10756" max="10756" width="8.44140625" bestFit="1" customWidth="1"/>
    <col min="10757" max="10757" width="9" bestFit="1" customWidth="1"/>
    <col min="10758" max="10758" width="8" bestFit="1" customWidth="1"/>
    <col min="10759" max="10759" width="10.44140625" bestFit="1" customWidth="1"/>
    <col min="10760" max="10760" width="9" bestFit="1" customWidth="1"/>
    <col min="10761" max="10761" width="8" bestFit="1" customWidth="1"/>
    <col min="10762" max="10762" width="10.44140625" bestFit="1" customWidth="1"/>
    <col min="10763" max="10763" width="7.88671875" bestFit="1" customWidth="1"/>
    <col min="10764" max="10764" width="7" bestFit="1" customWidth="1"/>
    <col min="10765" max="10765" width="8.44140625" bestFit="1" customWidth="1"/>
    <col min="11009" max="11009" width="45.5546875" bestFit="1" customWidth="1"/>
    <col min="11010" max="11010" width="7.88671875" bestFit="1" customWidth="1"/>
    <col min="11011" max="11011" width="8" bestFit="1" customWidth="1"/>
    <col min="11012" max="11012" width="8.44140625" bestFit="1" customWidth="1"/>
    <col min="11013" max="11013" width="9" bestFit="1" customWidth="1"/>
    <col min="11014" max="11014" width="8" bestFit="1" customWidth="1"/>
    <col min="11015" max="11015" width="10.44140625" bestFit="1" customWidth="1"/>
    <col min="11016" max="11016" width="9" bestFit="1" customWidth="1"/>
    <col min="11017" max="11017" width="8" bestFit="1" customWidth="1"/>
    <col min="11018" max="11018" width="10.44140625" bestFit="1" customWidth="1"/>
    <col min="11019" max="11019" width="7.88671875" bestFit="1" customWidth="1"/>
    <col min="11020" max="11020" width="7" bestFit="1" customWidth="1"/>
    <col min="11021" max="11021" width="8.44140625" bestFit="1" customWidth="1"/>
    <col min="11265" max="11265" width="45.5546875" bestFit="1" customWidth="1"/>
    <col min="11266" max="11266" width="7.88671875" bestFit="1" customWidth="1"/>
    <col min="11267" max="11267" width="8" bestFit="1" customWidth="1"/>
    <col min="11268" max="11268" width="8.44140625" bestFit="1" customWidth="1"/>
    <col min="11269" max="11269" width="9" bestFit="1" customWidth="1"/>
    <col min="11270" max="11270" width="8" bestFit="1" customWidth="1"/>
    <col min="11271" max="11271" width="10.44140625" bestFit="1" customWidth="1"/>
    <col min="11272" max="11272" width="9" bestFit="1" customWidth="1"/>
    <col min="11273" max="11273" width="8" bestFit="1" customWidth="1"/>
    <col min="11274" max="11274" width="10.44140625" bestFit="1" customWidth="1"/>
    <col min="11275" max="11275" width="7.88671875" bestFit="1" customWidth="1"/>
    <col min="11276" max="11276" width="7" bestFit="1" customWidth="1"/>
    <col min="11277" max="11277" width="8.44140625" bestFit="1" customWidth="1"/>
    <col min="11521" max="11521" width="45.5546875" bestFit="1" customWidth="1"/>
    <col min="11522" max="11522" width="7.88671875" bestFit="1" customWidth="1"/>
    <col min="11523" max="11523" width="8" bestFit="1" customWidth="1"/>
    <col min="11524" max="11524" width="8.44140625" bestFit="1" customWidth="1"/>
    <col min="11525" max="11525" width="9" bestFit="1" customWidth="1"/>
    <col min="11526" max="11526" width="8" bestFit="1" customWidth="1"/>
    <col min="11527" max="11527" width="10.44140625" bestFit="1" customWidth="1"/>
    <col min="11528" max="11528" width="9" bestFit="1" customWidth="1"/>
    <col min="11529" max="11529" width="8" bestFit="1" customWidth="1"/>
    <col min="11530" max="11530" width="10.44140625" bestFit="1" customWidth="1"/>
    <col min="11531" max="11531" width="7.88671875" bestFit="1" customWidth="1"/>
    <col min="11532" max="11532" width="7" bestFit="1" customWidth="1"/>
    <col min="11533" max="11533" width="8.44140625" bestFit="1" customWidth="1"/>
    <col min="11777" max="11777" width="45.5546875" bestFit="1" customWidth="1"/>
    <col min="11778" max="11778" width="7.88671875" bestFit="1" customWidth="1"/>
    <col min="11779" max="11779" width="8" bestFit="1" customWidth="1"/>
    <col min="11780" max="11780" width="8.44140625" bestFit="1" customWidth="1"/>
    <col min="11781" max="11781" width="9" bestFit="1" customWidth="1"/>
    <col min="11782" max="11782" width="8" bestFit="1" customWidth="1"/>
    <col min="11783" max="11783" width="10.44140625" bestFit="1" customWidth="1"/>
    <col min="11784" max="11784" width="9" bestFit="1" customWidth="1"/>
    <col min="11785" max="11785" width="8" bestFit="1" customWidth="1"/>
    <col min="11786" max="11786" width="10.44140625" bestFit="1" customWidth="1"/>
    <col min="11787" max="11787" width="7.88671875" bestFit="1" customWidth="1"/>
    <col min="11788" max="11788" width="7" bestFit="1" customWidth="1"/>
    <col min="11789" max="11789" width="8.44140625" bestFit="1" customWidth="1"/>
    <col min="12033" max="12033" width="45.5546875" bestFit="1" customWidth="1"/>
    <col min="12034" max="12034" width="7.88671875" bestFit="1" customWidth="1"/>
    <col min="12035" max="12035" width="8" bestFit="1" customWidth="1"/>
    <col min="12036" max="12036" width="8.44140625" bestFit="1" customWidth="1"/>
    <col min="12037" max="12037" width="9" bestFit="1" customWidth="1"/>
    <col min="12038" max="12038" width="8" bestFit="1" customWidth="1"/>
    <col min="12039" max="12039" width="10.44140625" bestFit="1" customWidth="1"/>
    <col min="12040" max="12040" width="9" bestFit="1" customWidth="1"/>
    <col min="12041" max="12041" width="8" bestFit="1" customWidth="1"/>
    <col min="12042" max="12042" width="10.44140625" bestFit="1" customWidth="1"/>
    <col min="12043" max="12043" width="7.88671875" bestFit="1" customWidth="1"/>
    <col min="12044" max="12044" width="7" bestFit="1" customWidth="1"/>
    <col min="12045" max="12045" width="8.44140625" bestFit="1" customWidth="1"/>
    <col min="12289" max="12289" width="45.5546875" bestFit="1" customWidth="1"/>
    <col min="12290" max="12290" width="7.88671875" bestFit="1" customWidth="1"/>
    <col min="12291" max="12291" width="8" bestFit="1" customWidth="1"/>
    <col min="12292" max="12292" width="8.44140625" bestFit="1" customWidth="1"/>
    <col min="12293" max="12293" width="9" bestFit="1" customWidth="1"/>
    <col min="12294" max="12294" width="8" bestFit="1" customWidth="1"/>
    <col min="12295" max="12295" width="10.44140625" bestFit="1" customWidth="1"/>
    <col min="12296" max="12296" width="9" bestFit="1" customWidth="1"/>
    <col min="12297" max="12297" width="8" bestFit="1" customWidth="1"/>
    <col min="12298" max="12298" width="10.44140625" bestFit="1" customWidth="1"/>
    <col min="12299" max="12299" width="7.88671875" bestFit="1" customWidth="1"/>
    <col min="12300" max="12300" width="7" bestFit="1" customWidth="1"/>
    <col min="12301" max="12301" width="8.44140625" bestFit="1" customWidth="1"/>
    <col min="12545" max="12545" width="45.5546875" bestFit="1" customWidth="1"/>
    <col min="12546" max="12546" width="7.88671875" bestFit="1" customWidth="1"/>
    <col min="12547" max="12547" width="8" bestFit="1" customWidth="1"/>
    <col min="12548" max="12548" width="8.44140625" bestFit="1" customWidth="1"/>
    <col min="12549" max="12549" width="9" bestFit="1" customWidth="1"/>
    <col min="12550" max="12550" width="8" bestFit="1" customWidth="1"/>
    <col min="12551" max="12551" width="10.44140625" bestFit="1" customWidth="1"/>
    <col min="12552" max="12552" width="9" bestFit="1" customWidth="1"/>
    <col min="12553" max="12553" width="8" bestFit="1" customWidth="1"/>
    <col min="12554" max="12554" width="10.44140625" bestFit="1" customWidth="1"/>
    <col min="12555" max="12555" width="7.88671875" bestFit="1" customWidth="1"/>
    <col min="12556" max="12556" width="7" bestFit="1" customWidth="1"/>
    <col min="12557" max="12557" width="8.44140625" bestFit="1" customWidth="1"/>
    <col min="12801" max="12801" width="45.5546875" bestFit="1" customWidth="1"/>
    <col min="12802" max="12802" width="7.88671875" bestFit="1" customWidth="1"/>
    <col min="12803" max="12803" width="8" bestFit="1" customWidth="1"/>
    <col min="12804" max="12804" width="8.44140625" bestFit="1" customWidth="1"/>
    <col min="12805" max="12805" width="9" bestFit="1" customWidth="1"/>
    <col min="12806" max="12806" width="8" bestFit="1" customWidth="1"/>
    <col min="12807" max="12807" width="10.44140625" bestFit="1" customWidth="1"/>
    <col min="12808" max="12808" width="9" bestFit="1" customWidth="1"/>
    <col min="12809" max="12809" width="8" bestFit="1" customWidth="1"/>
    <col min="12810" max="12810" width="10.44140625" bestFit="1" customWidth="1"/>
    <col min="12811" max="12811" width="7.88671875" bestFit="1" customWidth="1"/>
    <col min="12812" max="12812" width="7" bestFit="1" customWidth="1"/>
    <col min="12813" max="12813" width="8.44140625" bestFit="1" customWidth="1"/>
    <col min="13057" max="13057" width="45.5546875" bestFit="1" customWidth="1"/>
    <col min="13058" max="13058" width="7.88671875" bestFit="1" customWidth="1"/>
    <col min="13059" max="13059" width="8" bestFit="1" customWidth="1"/>
    <col min="13060" max="13060" width="8.44140625" bestFit="1" customWidth="1"/>
    <col min="13061" max="13061" width="9" bestFit="1" customWidth="1"/>
    <col min="13062" max="13062" width="8" bestFit="1" customWidth="1"/>
    <col min="13063" max="13063" width="10.44140625" bestFit="1" customWidth="1"/>
    <col min="13064" max="13064" width="9" bestFit="1" customWidth="1"/>
    <col min="13065" max="13065" width="8" bestFit="1" customWidth="1"/>
    <col min="13066" max="13066" width="10.44140625" bestFit="1" customWidth="1"/>
    <col min="13067" max="13067" width="7.88671875" bestFit="1" customWidth="1"/>
    <col min="13068" max="13068" width="7" bestFit="1" customWidth="1"/>
    <col min="13069" max="13069" width="8.44140625" bestFit="1" customWidth="1"/>
    <col min="13313" max="13313" width="45.5546875" bestFit="1" customWidth="1"/>
    <col min="13314" max="13314" width="7.88671875" bestFit="1" customWidth="1"/>
    <col min="13315" max="13315" width="8" bestFit="1" customWidth="1"/>
    <col min="13316" max="13316" width="8.44140625" bestFit="1" customWidth="1"/>
    <col min="13317" max="13317" width="9" bestFit="1" customWidth="1"/>
    <col min="13318" max="13318" width="8" bestFit="1" customWidth="1"/>
    <col min="13319" max="13319" width="10.44140625" bestFit="1" customWidth="1"/>
    <col min="13320" max="13320" width="9" bestFit="1" customWidth="1"/>
    <col min="13321" max="13321" width="8" bestFit="1" customWidth="1"/>
    <col min="13322" max="13322" width="10.44140625" bestFit="1" customWidth="1"/>
    <col min="13323" max="13323" width="7.88671875" bestFit="1" customWidth="1"/>
    <col min="13324" max="13324" width="7" bestFit="1" customWidth="1"/>
    <col min="13325" max="13325" width="8.44140625" bestFit="1" customWidth="1"/>
    <col min="13569" max="13569" width="45.5546875" bestFit="1" customWidth="1"/>
    <col min="13570" max="13570" width="7.88671875" bestFit="1" customWidth="1"/>
    <col min="13571" max="13571" width="8" bestFit="1" customWidth="1"/>
    <col min="13572" max="13572" width="8.44140625" bestFit="1" customWidth="1"/>
    <col min="13573" max="13573" width="9" bestFit="1" customWidth="1"/>
    <col min="13574" max="13574" width="8" bestFit="1" customWidth="1"/>
    <col min="13575" max="13575" width="10.44140625" bestFit="1" customWidth="1"/>
    <col min="13576" max="13576" width="9" bestFit="1" customWidth="1"/>
    <col min="13577" max="13577" width="8" bestFit="1" customWidth="1"/>
    <col min="13578" max="13578" width="10.44140625" bestFit="1" customWidth="1"/>
    <col min="13579" max="13579" width="7.88671875" bestFit="1" customWidth="1"/>
    <col min="13580" max="13580" width="7" bestFit="1" customWidth="1"/>
    <col min="13581" max="13581" width="8.44140625" bestFit="1" customWidth="1"/>
    <col min="13825" max="13825" width="45.5546875" bestFit="1" customWidth="1"/>
    <col min="13826" max="13826" width="7.88671875" bestFit="1" customWidth="1"/>
    <col min="13827" max="13827" width="8" bestFit="1" customWidth="1"/>
    <col min="13828" max="13828" width="8.44140625" bestFit="1" customWidth="1"/>
    <col min="13829" max="13829" width="9" bestFit="1" customWidth="1"/>
    <col min="13830" max="13830" width="8" bestFit="1" customWidth="1"/>
    <col min="13831" max="13831" width="10.44140625" bestFit="1" customWidth="1"/>
    <col min="13832" max="13832" width="9" bestFit="1" customWidth="1"/>
    <col min="13833" max="13833" width="8" bestFit="1" customWidth="1"/>
    <col min="13834" max="13834" width="10.44140625" bestFit="1" customWidth="1"/>
    <col min="13835" max="13835" width="7.88671875" bestFit="1" customWidth="1"/>
    <col min="13836" max="13836" width="7" bestFit="1" customWidth="1"/>
    <col min="13837" max="13837" width="8.44140625" bestFit="1" customWidth="1"/>
    <col min="14081" max="14081" width="45.5546875" bestFit="1" customWidth="1"/>
    <col min="14082" max="14082" width="7.88671875" bestFit="1" customWidth="1"/>
    <col min="14083" max="14083" width="8" bestFit="1" customWidth="1"/>
    <col min="14084" max="14084" width="8.44140625" bestFit="1" customWidth="1"/>
    <col min="14085" max="14085" width="9" bestFit="1" customWidth="1"/>
    <col min="14086" max="14086" width="8" bestFit="1" customWidth="1"/>
    <col min="14087" max="14087" width="10.44140625" bestFit="1" customWidth="1"/>
    <col min="14088" max="14088" width="9" bestFit="1" customWidth="1"/>
    <col min="14089" max="14089" width="8" bestFit="1" customWidth="1"/>
    <col min="14090" max="14090" width="10.44140625" bestFit="1" customWidth="1"/>
    <col min="14091" max="14091" width="7.88671875" bestFit="1" customWidth="1"/>
    <col min="14092" max="14092" width="7" bestFit="1" customWidth="1"/>
    <col min="14093" max="14093" width="8.44140625" bestFit="1" customWidth="1"/>
    <col min="14337" max="14337" width="45.5546875" bestFit="1" customWidth="1"/>
    <col min="14338" max="14338" width="7.88671875" bestFit="1" customWidth="1"/>
    <col min="14339" max="14339" width="8" bestFit="1" customWidth="1"/>
    <col min="14340" max="14340" width="8.44140625" bestFit="1" customWidth="1"/>
    <col min="14341" max="14341" width="9" bestFit="1" customWidth="1"/>
    <col min="14342" max="14342" width="8" bestFit="1" customWidth="1"/>
    <col min="14343" max="14343" width="10.44140625" bestFit="1" customWidth="1"/>
    <col min="14344" max="14344" width="9" bestFit="1" customWidth="1"/>
    <col min="14345" max="14345" width="8" bestFit="1" customWidth="1"/>
    <col min="14346" max="14346" width="10.44140625" bestFit="1" customWidth="1"/>
    <col min="14347" max="14347" width="7.88671875" bestFit="1" customWidth="1"/>
    <col min="14348" max="14348" width="7" bestFit="1" customWidth="1"/>
    <col min="14349" max="14349" width="8.44140625" bestFit="1" customWidth="1"/>
    <col min="14593" max="14593" width="45.5546875" bestFit="1" customWidth="1"/>
    <col min="14594" max="14594" width="7.88671875" bestFit="1" customWidth="1"/>
    <col min="14595" max="14595" width="8" bestFit="1" customWidth="1"/>
    <col min="14596" max="14596" width="8.44140625" bestFit="1" customWidth="1"/>
    <col min="14597" max="14597" width="9" bestFit="1" customWidth="1"/>
    <col min="14598" max="14598" width="8" bestFit="1" customWidth="1"/>
    <col min="14599" max="14599" width="10.44140625" bestFit="1" customWidth="1"/>
    <col min="14600" max="14600" width="9" bestFit="1" customWidth="1"/>
    <col min="14601" max="14601" width="8" bestFit="1" customWidth="1"/>
    <col min="14602" max="14602" width="10.44140625" bestFit="1" customWidth="1"/>
    <col min="14603" max="14603" width="7.88671875" bestFit="1" customWidth="1"/>
    <col min="14604" max="14604" width="7" bestFit="1" customWidth="1"/>
    <col min="14605" max="14605" width="8.44140625" bestFit="1" customWidth="1"/>
    <col min="14849" max="14849" width="45.5546875" bestFit="1" customWidth="1"/>
    <col min="14850" max="14850" width="7.88671875" bestFit="1" customWidth="1"/>
    <col min="14851" max="14851" width="8" bestFit="1" customWidth="1"/>
    <col min="14852" max="14852" width="8.44140625" bestFit="1" customWidth="1"/>
    <col min="14853" max="14853" width="9" bestFit="1" customWidth="1"/>
    <col min="14854" max="14854" width="8" bestFit="1" customWidth="1"/>
    <col min="14855" max="14855" width="10.44140625" bestFit="1" customWidth="1"/>
    <col min="14856" max="14856" width="9" bestFit="1" customWidth="1"/>
    <col min="14857" max="14857" width="8" bestFit="1" customWidth="1"/>
    <col min="14858" max="14858" width="10.44140625" bestFit="1" customWidth="1"/>
    <col min="14859" max="14859" width="7.88671875" bestFit="1" customWidth="1"/>
    <col min="14860" max="14860" width="7" bestFit="1" customWidth="1"/>
    <col min="14861" max="14861" width="8.44140625" bestFit="1" customWidth="1"/>
    <col min="15105" max="15105" width="45.5546875" bestFit="1" customWidth="1"/>
    <col min="15106" max="15106" width="7.88671875" bestFit="1" customWidth="1"/>
    <col min="15107" max="15107" width="8" bestFit="1" customWidth="1"/>
    <col min="15108" max="15108" width="8.44140625" bestFit="1" customWidth="1"/>
    <col min="15109" max="15109" width="9" bestFit="1" customWidth="1"/>
    <col min="15110" max="15110" width="8" bestFit="1" customWidth="1"/>
    <col min="15111" max="15111" width="10.44140625" bestFit="1" customWidth="1"/>
    <col min="15112" max="15112" width="9" bestFit="1" customWidth="1"/>
    <col min="15113" max="15113" width="8" bestFit="1" customWidth="1"/>
    <col min="15114" max="15114" width="10.44140625" bestFit="1" customWidth="1"/>
    <col min="15115" max="15115" width="7.88671875" bestFit="1" customWidth="1"/>
    <col min="15116" max="15116" width="7" bestFit="1" customWidth="1"/>
    <col min="15117" max="15117" width="8.44140625" bestFit="1" customWidth="1"/>
    <col min="15361" max="15361" width="45.5546875" bestFit="1" customWidth="1"/>
    <col min="15362" max="15362" width="7.88671875" bestFit="1" customWidth="1"/>
    <col min="15363" max="15363" width="8" bestFit="1" customWidth="1"/>
    <col min="15364" max="15364" width="8.44140625" bestFit="1" customWidth="1"/>
    <col min="15365" max="15365" width="9" bestFit="1" customWidth="1"/>
    <col min="15366" max="15366" width="8" bestFit="1" customWidth="1"/>
    <col min="15367" max="15367" width="10.44140625" bestFit="1" customWidth="1"/>
    <col min="15368" max="15368" width="9" bestFit="1" customWidth="1"/>
    <col min="15369" max="15369" width="8" bestFit="1" customWidth="1"/>
    <col min="15370" max="15370" width="10.44140625" bestFit="1" customWidth="1"/>
    <col min="15371" max="15371" width="7.88671875" bestFit="1" customWidth="1"/>
    <col min="15372" max="15372" width="7" bestFit="1" customWidth="1"/>
    <col min="15373" max="15373" width="8.44140625" bestFit="1" customWidth="1"/>
    <col min="15617" max="15617" width="45.5546875" bestFit="1" customWidth="1"/>
    <col min="15618" max="15618" width="7.88671875" bestFit="1" customWidth="1"/>
    <col min="15619" max="15619" width="8" bestFit="1" customWidth="1"/>
    <col min="15620" max="15620" width="8.44140625" bestFit="1" customWidth="1"/>
    <col min="15621" max="15621" width="9" bestFit="1" customWidth="1"/>
    <col min="15622" max="15622" width="8" bestFit="1" customWidth="1"/>
    <col min="15623" max="15623" width="10.44140625" bestFit="1" customWidth="1"/>
    <col min="15624" max="15624" width="9" bestFit="1" customWidth="1"/>
    <col min="15625" max="15625" width="8" bestFit="1" customWidth="1"/>
    <col min="15626" max="15626" width="10.44140625" bestFit="1" customWidth="1"/>
    <col min="15627" max="15627" width="7.88671875" bestFit="1" customWidth="1"/>
    <col min="15628" max="15628" width="7" bestFit="1" customWidth="1"/>
    <col min="15629" max="15629" width="8.44140625" bestFit="1" customWidth="1"/>
    <col min="15873" max="15873" width="45.5546875" bestFit="1" customWidth="1"/>
    <col min="15874" max="15874" width="7.88671875" bestFit="1" customWidth="1"/>
    <col min="15875" max="15875" width="8" bestFit="1" customWidth="1"/>
    <col min="15876" max="15876" width="8.44140625" bestFit="1" customWidth="1"/>
    <col min="15877" max="15877" width="9" bestFit="1" customWidth="1"/>
    <col min="15878" max="15878" width="8" bestFit="1" customWidth="1"/>
    <col min="15879" max="15879" width="10.44140625" bestFit="1" customWidth="1"/>
    <col min="15880" max="15880" width="9" bestFit="1" customWidth="1"/>
    <col min="15881" max="15881" width="8" bestFit="1" customWidth="1"/>
    <col min="15882" max="15882" width="10.44140625" bestFit="1" customWidth="1"/>
    <col min="15883" max="15883" width="7.88671875" bestFit="1" customWidth="1"/>
    <col min="15884" max="15884" width="7" bestFit="1" customWidth="1"/>
    <col min="15885" max="15885" width="8.44140625" bestFit="1" customWidth="1"/>
    <col min="16129" max="16129" width="45.5546875" bestFit="1" customWidth="1"/>
    <col min="16130" max="16130" width="7.88671875" bestFit="1" customWidth="1"/>
    <col min="16131" max="16131" width="8" bestFit="1" customWidth="1"/>
    <col min="16132" max="16132" width="8.44140625" bestFit="1" customWidth="1"/>
    <col min="16133" max="16133" width="9" bestFit="1" customWidth="1"/>
    <col min="16134" max="16134" width="8" bestFit="1" customWidth="1"/>
    <col min="16135" max="16135" width="10.44140625" bestFit="1" customWidth="1"/>
    <col min="16136" max="16136" width="9" bestFit="1" customWidth="1"/>
    <col min="16137" max="16137" width="8" bestFit="1" customWidth="1"/>
    <col min="16138" max="16138" width="10.44140625" bestFit="1" customWidth="1"/>
    <col min="16139" max="16139" width="7.88671875" bestFit="1" customWidth="1"/>
    <col min="16140" max="16140" width="7" bestFit="1" customWidth="1"/>
    <col min="16141" max="16141" width="8.44140625" bestFit="1" customWidth="1"/>
  </cols>
  <sheetData>
    <row r="1" spans="1:13" ht="15.6" x14ac:dyDescent="0.3">
      <c r="A1" s="60" t="s">
        <v>58</v>
      </c>
      <c r="B1" s="60"/>
      <c r="C1" s="60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3">
      <c r="A2" s="62" t="s">
        <v>59</v>
      </c>
      <c r="B2" s="62"/>
      <c r="C2" s="62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x14ac:dyDescent="0.3">
      <c r="A3" s="62" t="s">
        <v>60</v>
      </c>
      <c r="B3" s="62"/>
      <c r="C3" s="62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x14ac:dyDescent="0.3">
      <c r="A4" s="63" t="s">
        <v>61</v>
      </c>
      <c r="B4" s="63"/>
      <c r="C4" s="63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5.6" x14ac:dyDescent="0.3">
      <c r="A5" s="64" t="s">
        <v>62</v>
      </c>
      <c r="B5" s="64"/>
      <c r="C5" s="64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x14ac:dyDescent="0.3">
      <c r="A6" s="62" t="s">
        <v>44</v>
      </c>
      <c r="B6" s="62"/>
      <c r="C6" s="62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x14ac:dyDescent="0.3">
      <c r="A7" s="62" t="s">
        <v>63</v>
      </c>
      <c r="B7" s="62"/>
      <c r="C7" s="62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x14ac:dyDescent="0.3">
      <c r="A8" s="65" t="s">
        <v>45</v>
      </c>
      <c r="B8" s="66" t="s">
        <v>62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13" x14ac:dyDescent="0.3">
      <c r="A9" s="67" t="s">
        <v>45</v>
      </c>
      <c r="B9" s="68" t="s">
        <v>64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</row>
    <row r="10" spans="1:13" x14ac:dyDescent="0.3">
      <c r="A10" s="70" t="s">
        <v>46</v>
      </c>
      <c r="B10" s="71" t="s">
        <v>63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3" x14ac:dyDescent="0.3">
      <c r="A11" s="70" t="s">
        <v>45</v>
      </c>
      <c r="B11" s="73" t="s">
        <v>47</v>
      </c>
      <c r="C11" s="74"/>
      <c r="D11" s="74"/>
      <c r="E11" s="73" t="s">
        <v>48</v>
      </c>
      <c r="F11" s="74"/>
      <c r="G11" s="74"/>
      <c r="H11" s="73" t="s">
        <v>49</v>
      </c>
      <c r="I11" s="74"/>
      <c r="J11" s="74"/>
      <c r="K11" s="73" t="s">
        <v>50</v>
      </c>
      <c r="L11" s="74"/>
      <c r="M11" s="74"/>
    </row>
    <row r="12" spans="1:13" x14ac:dyDescent="0.3">
      <c r="A12" s="75" t="s">
        <v>45</v>
      </c>
      <c r="B12" s="76" t="s">
        <v>51</v>
      </c>
      <c r="C12" s="77" t="s">
        <v>52</v>
      </c>
      <c r="D12" s="76" t="s">
        <v>53</v>
      </c>
      <c r="E12" s="76" t="s">
        <v>51</v>
      </c>
      <c r="F12" s="77" t="s">
        <v>52</v>
      </c>
      <c r="G12" s="76" t="s">
        <v>53</v>
      </c>
      <c r="H12" s="76" t="s">
        <v>51</v>
      </c>
      <c r="I12" s="77" t="s">
        <v>52</v>
      </c>
      <c r="J12" s="76" t="s">
        <v>53</v>
      </c>
      <c r="K12" s="76" t="s">
        <v>51</v>
      </c>
      <c r="L12" s="77" t="s">
        <v>52</v>
      </c>
      <c r="M12" s="76" t="s">
        <v>53</v>
      </c>
    </row>
    <row r="13" spans="1:13" x14ac:dyDescent="0.3">
      <c r="A13" s="78" t="s">
        <v>65</v>
      </c>
      <c r="B13" s="79"/>
      <c r="C13" s="80"/>
      <c r="D13" s="81"/>
      <c r="E13" s="79"/>
      <c r="F13" s="80"/>
      <c r="G13" s="81"/>
      <c r="H13" s="79"/>
      <c r="I13" s="80"/>
      <c r="J13" s="81"/>
      <c r="K13" s="79"/>
      <c r="L13" s="80"/>
      <c r="M13" s="81"/>
    </row>
    <row r="14" spans="1:13" x14ac:dyDescent="0.3">
      <c r="A14" s="78" t="s">
        <v>66</v>
      </c>
      <c r="B14" s="82">
        <v>10</v>
      </c>
      <c r="C14" s="83">
        <v>493.08</v>
      </c>
      <c r="D14" s="84">
        <v>4930.8</v>
      </c>
      <c r="E14" s="82">
        <v>110</v>
      </c>
      <c r="F14" s="83">
        <v>483.08</v>
      </c>
      <c r="G14" s="84">
        <v>53138.8</v>
      </c>
      <c r="H14" s="82">
        <v>92</v>
      </c>
      <c r="I14" s="83">
        <v>506.55</v>
      </c>
      <c r="J14" s="84">
        <v>46602.97</v>
      </c>
      <c r="K14" s="82">
        <v>28</v>
      </c>
      <c r="L14" s="83">
        <v>483.08</v>
      </c>
      <c r="M14" s="84">
        <v>13526.24</v>
      </c>
    </row>
    <row r="15" spans="1:13" x14ac:dyDescent="0.3">
      <c r="A15" s="78" t="s">
        <v>67</v>
      </c>
      <c r="B15" s="79"/>
      <c r="C15" s="80"/>
      <c r="D15" s="81"/>
      <c r="E15" s="82">
        <v>220</v>
      </c>
      <c r="F15" s="83">
        <v>254.67</v>
      </c>
      <c r="G15" s="84">
        <v>56027.4</v>
      </c>
      <c r="H15" s="82">
        <v>155</v>
      </c>
      <c r="I15" s="83">
        <v>269.24</v>
      </c>
      <c r="J15" s="84">
        <v>41731.480000000003</v>
      </c>
      <c r="K15" s="82">
        <v>65</v>
      </c>
      <c r="L15" s="83">
        <v>254.67</v>
      </c>
      <c r="M15" s="84">
        <v>16553.55</v>
      </c>
    </row>
    <row r="16" spans="1:13" x14ac:dyDescent="0.3">
      <c r="A16" s="78" t="s">
        <v>68</v>
      </c>
      <c r="B16" s="79"/>
      <c r="C16" s="80"/>
      <c r="D16" s="81"/>
      <c r="E16" s="82">
        <v>200</v>
      </c>
      <c r="F16" s="83">
        <v>133.9</v>
      </c>
      <c r="G16" s="84">
        <v>26780</v>
      </c>
      <c r="H16" s="82">
        <v>149</v>
      </c>
      <c r="I16" s="83">
        <v>144.58000000000001</v>
      </c>
      <c r="J16" s="84">
        <v>21542.42</v>
      </c>
      <c r="K16" s="82">
        <v>51</v>
      </c>
      <c r="L16" s="83">
        <v>133.9</v>
      </c>
      <c r="M16" s="84">
        <v>6828.9</v>
      </c>
    </row>
    <row r="17" spans="1:13" x14ac:dyDescent="0.3">
      <c r="A17" s="78" t="s">
        <v>69</v>
      </c>
      <c r="B17" s="82">
        <v>19</v>
      </c>
      <c r="C17" s="83">
        <v>565</v>
      </c>
      <c r="D17" s="84">
        <v>10735</v>
      </c>
      <c r="E17" s="79"/>
      <c r="F17" s="80"/>
      <c r="G17" s="81"/>
      <c r="H17" s="82">
        <v>19</v>
      </c>
      <c r="I17" s="83">
        <v>565</v>
      </c>
      <c r="J17" s="84">
        <v>10735</v>
      </c>
      <c r="K17" s="79"/>
      <c r="L17" s="80"/>
      <c r="M17" s="81"/>
    </row>
    <row r="18" spans="1:13" x14ac:dyDescent="0.3">
      <c r="A18" s="78" t="s">
        <v>70</v>
      </c>
      <c r="B18" s="82">
        <v>50</v>
      </c>
      <c r="C18" s="83">
        <v>138.37</v>
      </c>
      <c r="D18" s="84">
        <v>6918.5</v>
      </c>
      <c r="E18" s="79"/>
      <c r="F18" s="80"/>
      <c r="G18" s="81"/>
      <c r="H18" s="82">
        <v>50</v>
      </c>
      <c r="I18" s="83">
        <v>127.12</v>
      </c>
      <c r="J18" s="84">
        <v>6356</v>
      </c>
      <c r="K18" s="79"/>
      <c r="L18" s="80"/>
      <c r="M18" s="81"/>
    </row>
    <row r="19" spans="1:13" x14ac:dyDescent="0.3">
      <c r="A19" s="78" t="s">
        <v>71</v>
      </c>
      <c r="B19" s="82">
        <v>20</v>
      </c>
      <c r="C19" s="83">
        <v>254.52</v>
      </c>
      <c r="D19" s="84">
        <v>5090.3999999999996</v>
      </c>
      <c r="E19" s="82">
        <v>40</v>
      </c>
      <c r="F19" s="83">
        <v>252.09</v>
      </c>
      <c r="G19" s="84">
        <v>10083.6</v>
      </c>
      <c r="H19" s="82">
        <v>60</v>
      </c>
      <c r="I19" s="83">
        <v>271.37</v>
      </c>
      <c r="J19" s="84">
        <v>16282.2</v>
      </c>
      <c r="K19" s="79"/>
      <c r="L19" s="80"/>
      <c r="M19" s="81"/>
    </row>
    <row r="20" spans="1:13" x14ac:dyDescent="0.3">
      <c r="A20" s="78" t="s">
        <v>72</v>
      </c>
      <c r="B20" s="79"/>
      <c r="C20" s="80"/>
      <c r="D20" s="81"/>
      <c r="E20" s="82">
        <v>100</v>
      </c>
      <c r="F20" s="83">
        <v>489.76</v>
      </c>
      <c r="G20" s="84">
        <v>48976</v>
      </c>
      <c r="H20" s="82">
        <v>100</v>
      </c>
      <c r="I20" s="83">
        <v>519.15</v>
      </c>
      <c r="J20" s="84">
        <v>51915</v>
      </c>
      <c r="K20" s="79"/>
      <c r="L20" s="80"/>
      <c r="M20" s="81"/>
    </row>
    <row r="21" spans="1:13" x14ac:dyDescent="0.3">
      <c r="A21" s="78" t="s">
        <v>73</v>
      </c>
      <c r="B21" s="79"/>
      <c r="C21" s="80"/>
      <c r="D21" s="81"/>
      <c r="E21" s="82">
        <v>50</v>
      </c>
      <c r="F21" s="83">
        <v>152.76</v>
      </c>
      <c r="G21" s="84">
        <v>7638</v>
      </c>
      <c r="H21" s="82">
        <v>50</v>
      </c>
      <c r="I21" s="83">
        <v>158.69</v>
      </c>
      <c r="J21" s="84">
        <v>7934.57</v>
      </c>
      <c r="K21" s="79"/>
      <c r="L21" s="80"/>
      <c r="M21" s="81"/>
    </row>
    <row r="22" spans="1:13" x14ac:dyDescent="0.3">
      <c r="A22" s="78" t="s">
        <v>74</v>
      </c>
      <c r="B22" s="79"/>
      <c r="C22" s="80"/>
      <c r="D22" s="81"/>
      <c r="E22" s="82">
        <v>120</v>
      </c>
      <c r="F22" s="83">
        <v>351</v>
      </c>
      <c r="G22" s="84">
        <v>42120</v>
      </c>
      <c r="H22" s="82">
        <v>120</v>
      </c>
      <c r="I22" s="83">
        <v>372.06</v>
      </c>
      <c r="J22" s="84">
        <v>44647.199999999997</v>
      </c>
      <c r="K22" s="79"/>
      <c r="L22" s="80"/>
      <c r="M22" s="81"/>
    </row>
    <row r="23" spans="1:13" x14ac:dyDescent="0.3">
      <c r="A23" s="78" t="s">
        <v>75</v>
      </c>
      <c r="B23" s="79"/>
      <c r="C23" s="80"/>
      <c r="D23" s="81"/>
      <c r="E23" s="79"/>
      <c r="F23" s="80"/>
      <c r="G23" s="81"/>
      <c r="H23" s="79"/>
      <c r="I23" s="80"/>
      <c r="J23" s="81"/>
      <c r="K23" s="79"/>
      <c r="L23" s="80"/>
      <c r="M23" s="81"/>
    </row>
    <row r="24" spans="1:13" x14ac:dyDescent="0.3">
      <c r="A24" s="78" t="s">
        <v>76</v>
      </c>
      <c r="B24" s="79"/>
      <c r="C24" s="80"/>
      <c r="D24" s="81"/>
      <c r="E24" s="82">
        <v>100</v>
      </c>
      <c r="F24" s="83">
        <v>1676.51</v>
      </c>
      <c r="G24" s="84">
        <v>167650.6</v>
      </c>
      <c r="H24" s="82">
        <v>90</v>
      </c>
      <c r="I24" s="83">
        <v>1636.11</v>
      </c>
      <c r="J24" s="84">
        <v>147249.76</v>
      </c>
      <c r="K24" s="82">
        <v>10</v>
      </c>
      <c r="L24" s="80"/>
      <c r="M24" s="81"/>
    </row>
    <row r="25" spans="1:13" x14ac:dyDescent="0.3">
      <c r="A25" s="78" t="s">
        <v>77</v>
      </c>
      <c r="B25" s="82">
        <v>25</v>
      </c>
      <c r="C25" s="83">
        <v>459.75</v>
      </c>
      <c r="D25" s="84">
        <v>11493.75</v>
      </c>
      <c r="E25" s="79"/>
      <c r="F25" s="80"/>
      <c r="G25" s="81"/>
      <c r="H25" s="82">
        <v>25</v>
      </c>
      <c r="I25" s="83">
        <v>414.53</v>
      </c>
      <c r="J25" s="84">
        <v>10363.219999999999</v>
      </c>
      <c r="K25" s="79"/>
      <c r="L25" s="80"/>
      <c r="M25" s="81"/>
    </row>
    <row r="26" spans="1:13" x14ac:dyDescent="0.3">
      <c r="A26" s="78" t="s">
        <v>78</v>
      </c>
      <c r="B26" s="79"/>
      <c r="C26" s="80"/>
      <c r="D26" s="81"/>
      <c r="E26" s="82">
        <v>80</v>
      </c>
      <c r="F26" s="83">
        <v>851.8</v>
      </c>
      <c r="G26" s="84">
        <v>68144</v>
      </c>
      <c r="H26" s="82">
        <v>80</v>
      </c>
      <c r="I26" s="83">
        <v>857.93</v>
      </c>
      <c r="J26" s="84">
        <v>68634.37</v>
      </c>
      <c r="K26" s="79"/>
      <c r="L26" s="80"/>
      <c r="M26" s="81"/>
    </row>
    <row r="27" spans="1:13" x14ac:dyDescent="0.3">
      <c r="A27" s="78" t="s">
        <v>79</v>
      </c>
      <c r="B27" s="79"/>
      <c r="C27" s="80"/>
      <c r="D27" s="81"/>
      <c r="E27" s="82">
        <v>1600</v>
      </c>
      <c r="F27" s="83">
        <v>35.46</v>
      </c>
      <c r="G27" s="84">
        <v>56736</v>
      </c>
      <c r="H27" s="82">
        <v>1600</v>
      </c>
      <c r="I27" s="83">
        <v>37.85</v>
      </c>
      <c r="J27" s="84">
        <v>60566.32</v>
      </c>
      <c r="K27" s="79"/>
      <c r="L27" s="80"/>
      <c r="M27" s="81"/>
    </row>
    <row r="28" spans="1:13" x14ac:dyDescent="0.3">
      <c r="A28" s="78" t="s">
        <v>80</v>
      </c>
      <c r="B28" s="82">
        <v>11</v>
      </c>
      <c r="C28" s="83">
        <v>1125.01</v>
      </c>
      <c r="D28" s="84">
        <v>12375.11</v>
      </c>
      <c r="E28" s="82">
        <v>40</v>
      </c>
      <c r="F28" s="83">
        <v>1196.31</v>
      </c>
      <c r="G28" s="84">
        <v>47852.2</v>
      </c>
      <c r="H28" s="82">
        <v>51</v>
      </c>
      <c r="I28" s="83">
        <v>1233.1400000000001</v>
      </c>
      <c r="J28" s="84">
        <v>62890.21</v>
      </c>
      <c r="K28" s="79"/>
      <c r="L28" s="80"/>
      <c r="M28" s="81"/>
    </row>
    <row r="29" spans="1:13" x14ac:dyDescent="0.3">
      <c r="A29" s="78" t="s">
        <v>81</v>
      </c>
      <c r="B29" s="79"/>
      <c r="C29" s="80"/>
      <c r="D29" s="81"/>
      <c r="E29" s="82">
        <v>40</v>
      </c>
      <c r="F29" s="83">
        <v>591.6</v>
      </c>
      <c r="G29" s="84">
        <v>23664</v>
      </c>
      <c r="H29" s="82">
        <v>40</v>
      </c>
      <c r="I29" s="83">
        <v>614.12</v>
      </c>
      <c r="J29" s="84">
        <v>24564.799999999999</v>
      </c>
      <c r="K29" s="79"/>
      <c r="L29" s="80"/>
      <c r="M29" s="81"/>
    </row>
    <row r="30" spans="1:13" x14ac:dyDescent="0.3">
      <c r="A30" s="78" t="s">
        <v>82</v>
      </c>
      <c r="B30" s="79"/>
      <c r="C30" s="80"/>
      <c r="D30" s="81"/>
      <c r="E30" s="79"/>
      <c r="F30" s="80"/>
      <c r="G30" s="81"/>
      <c r="H30" s="79"/>
      <c r="I30" s="80"/>
      <c r="J30" s="81"/>
      <c r="K30" s="79"/>
      <c r="L30" s="80"/>
      <c r="M30" s="81"/>
    </row>
    <row r="31" spans="1:13" x14ac:dyDescent="0.3">
      <c r="A31" s="78" t="s">
        <v>83</v>
      </c>
      <c r="B31" s="79"/>
      <c r="C31" s="80"/>
      <c r="D31" s="81"/>
      <c r="E31" s="82">
        <v>10</v>
      </c>
      <c r="F31" s="83">
        <v>986.39</v>
      </c>
      <c r="G31" s="84">
        <v>9863.9</v>
      </c>
      <c r="H31" s="82">
        <v>10</v>
      </c>
      <c r="I31" s="83">
        <v>986.39</v>
      </c>
      <c r="J31" s="84">
        <v>9863.9</v>
      </c>
      <c r="K31" s="79"/>
      <c r="L31" s="80"/>
      <c r="M31" s="81"/>
    </row>
    <row r="32" spans="1:13" x14ac:dyDescent="0.3">
      <c r="A32" s="78" t="s">
        <v>84</v>
      </c>
      <c r="B32" s="79"/>
      <c r="C32" s="80"/>
      <c r="D32" s="81"/>
      <c r="E32" s="79"/>
      <c r="F32" s="80"/>
      <c r="G32" s="81"/>
      <c r="H32" s="79"/>
      <c r="I32" s="80"/>
      <c r="J32" s="81"/>
      <c r="K32" s="79"/>
      <c r="L32" s="80"/>
      <c r="M32" s="81"/>
    </row>
    <row r="33" spans="1:13" x14ac:dyDescent="0.3">
      <c r="A33" s="78" t="s">
        <v>85</v>
      </c>
      <c r="B33" s="79"/>
      <c r="C33" s="80"/>
      <c r="D33" s="81"/>
      <c r="E33" s="79"/>
      <c r="F33" s="80"/>
      <c r="G33" s="81"/>
      <c r="H33" s="79"/>
      <c r="I33" s="80"/>
      <c r="J33" s="81"/>
      <c r="K33" s="79"/>
      <c r="L33" s="80"/>
      <c r="M33" s="81"/>
    </row>
    <row r="34" spans="1:13" x14ac:dyDescent="0.3">
      <c r="A34" s="78" t="s">
        <v>86</v>
      </c>
      <c r="B34" s="79"/>
      <c r="C34" s="80"/>
      <c r="D34" s="81"/>
      <c r="E34" s="82">
        <v>50</v>
      </c>
      <c r="F34" s="83">
        <v>625.29</v>
      </c>
      <c r="G34" s="84">
        <v>31264.5</v>
      </c>
      <c r="H34" s="82">
        <v>50</v>
      </c>
      <c r="I34" s="83">
        <v>629.37</v>
      </c>
      <c r="J34" s="84">
        <v>31468.39</v>
      </c>
      <c r="K34" s="79"/>
      <c r="L34" s="80"/>
      <c r="M34" s="81"/>
    </row>
    <row r="35" spans="1:13" x14ac:dyDescent="0.3">
      <c r="A35" s="78" t="s">
        <v>87</v>
      </c>
      <c r="B35" s="79"/>
      <c r="C35" s="80"/>
      <c r="D35" s="81"/>
      <c r="E35" s="79"/>
      <c r="F35" s="80"/>
      <c r="G35" s="81"/>
      <c r="H35" s="79"/>
      <c r="I35" s="80"/>
      <c r="J35" s="81"/>
      <c r="K35" s="79"/>
      <c r="L35" s="80"/>
      <c r="M35" s="81"/>
    </row>
    <row r="36" spans="1:13" x14ac:dyDescent="0.3">
      <c r="A36" s="78" t="s">
        <v>88</v>
      </c>
      <c r="B36" s="79"/>
      <c r="C36" s="80"/>
      <c r="D36" s="81"/>
      <c r="E36" s="79"/>
      <c r="F36" s="80"/>
      <c r="G36" s="81"/>
      <c r="H36" s="79"/>
      <c r="I36" s="80"/>
      <c r="J36" s="81"/>
      <c r="K36" s="79"/>
      <c r="L36" s="80"/>
      <c r="M36" s="81"/>
    </row>
    <row r="37" spans="1:13" x14ac:dyDescent="0.3">
      <c r="A37" s="78" t="s">
        <v>89</v>
      </c>
      <c r="B37" s="79"/>
      <c r="C37" s="80"/>
      <c r="D37" s="81"/>
      <c r="E37" s="79"/>
      <c r="F37" s="80"/>
      <c r="G37" s="81"/>
      <c r="H37" s="79"/>
      <c r="I37" s="80"/>
      <c r="J37" s="81"/>
      <c r="K37" s="79"/>
      <c r="L37" s="80"/>
      <c r="M37" s="81"/>
    </row>
    <row r="38" spans="1:13" x14ac:dyDescent="0.3">
      <c r="A38" s="78" t="s">
        <v>90</v>
      </c>
      <c r="B38" s="79"/>
      <c r="C38" s="80"/>
      <c r="D38" s="81"/>
      <c r="E38" s="79"/>
      <c r="F38" s="80"/>
      <c r="G38" s="81"/>
      <c r="H38" s="79"/>
      <c r="I38" s="80"/>
      <c r="J38" s="81"/>
      <c r="K38" s="79"/>
      <c r="L38" s="80"/>
      <c r="M38" s="81"/>
    </row>
    <row r="39" spans="1:13" x14ac:dyDescent="0.3">
      <c r="A39" s="78" t="s">
        <v>91</v>
      </c>
      <c r="B39" s="79"/>
      <c r="C39" s="80"/>
      <c r="D39" s="81"/>
      <c r="E39" s="82">
        <v>40</v>
      </c>
      <c r="F39" s="83">
        <v>946</v>
      </c>
      <c r="G39" s="84">
        <v>37840</v>
      </c>
      <c r="H39" s="82">
        <v>40</v>
      </c>
      <c r="I39" s="83">
        <v>1012.22</v>
      </c>
      <c r="J39" s="84">
        <v>40488.800000000003</v>
      </c>
      <c r="K39" s="79"/>
      <c r="L39" s="80"/>
      <c r="M39" s="81"/>
    </row>
    <row r="40" spans="1:13" x14ac:dyDescent="0.3">
      <c r="A40" s="78" t="s">
        <v>92</v>
      </c>
      <c r="B40" s="79"/>
      <c r="C40" s="80"/>
      <c r="D40" s="81"/>
      <c r="E40" s="82">
        <v>20</v>
      </c>
      <c r="F40" s="83">
        <v>1835</v>
      </c>
      <c r="G40" s="84">
        <v>36700</v>
      </c>
      <c r="H40" s="82">
        <v>20</v>
      </c>
      <c r="I40" s="83">
        <v>1963.45</v>
      </c>
      <c r="J40" s="84">
        <v>39269</v>
      </c>
      <c r="K40" s="79"/>
      <c r="L40" s="80"/>
      <c r="M40" s="81"/>
    </row>
    <row r="41" spans="1:13" x14ac:dyDescent="0.3">
      <c r="A41" s="78" t="s">
        <v>93</v>
      </c>
      <c r="B41" s="79"/>
      <c r="C41" s="80"/>
      <c r="D41" s="81"/>
      <c r="E41" s="79"/>
      <c r="F41" s="80"/>
      <c r="G41" s="81"/>
      <c r="H41" s="79"/>
      <c r="I41" s="80"/>
      <c r="J41" s="81"/>
      <c r="K41" s="79"/>
      <c r="L41" s="80"/>
      <c r="M41" s="81"/>
    </row>
    <row r="42" spans="1:13" x14ac:dyDescent="0.3">
      <c r="A42" s="78" t="s">
        <v>94</v>
      </c>
      <c r="B42" s="79"/>
      <c r="C42" s="80"/>
      <c r="D42" s="81"/>
      <c r="E42" s="82">
        <v>120</v>
      </c>
      <c r="F42" s="83">
        <v>459.8</v>
      </c>
      <c r="G42" s="84">
        <v>55176</v>
      </c>
      <c r="H42" s="82">
        <v>120</v>
      </c>
      <c r="I42" s="83">
        <v>474.01</v>
      </c>
      <c r="J42" s="84">
        <v>56881.440000000002</v>
      </c>
      <c r="K42" s="79"/>
      <c r="L42" s="80"/>
      <c r="M42" s="81"/>
    </row>
    <row r="43" spans="1:13" x14ac:dyDescent="0.3">
      <c r="A43" s="78" t="s">
        <v>95</v>
      </c>
      <c r="B43" s="79"/>
      <c r="C43" s="80"/>
      <c r="D43" s="81"/>
      <c r="E43" s="82">
        <v>190</v>
      </c>
      <c r="F43" s="83">
        <v>913.46</v>
      </c>
      <c r="G43" s="84">
        <v>173557</v>
      </c>
      <c r="H43" s="82">
        <v>140</v>
      </c>
      <c r="I43" s="83">
        <v>879.29</v>
      </c>
      <c r="J43" s="84">
        <v>123099.96</v>
      </c>
      <c r="K43" s="82">
        <v>50</v>
      </c>
      <c r="L43" s="83">
        <v>925.05</v>
      </c>
      <c r="M43" s="84">
        <v>46252.5</v>
      </c>
    </row>
    <row r="44" spans="1:13" x14ac:dyDescent="0.3">
      <c r="A44" s="78" t="s">
        <v>96</v>
      </c>
      <c r="B44" s="79"/>
      <c r="C44" s="80"/>
      <c r="D44" s="81"/>
      <c r="E44" s="79"/>
      <c r="F44" s="80"/>
      <c r="G44" s="81"/>
      <c r="H44" s="79"/>
      <c r="I44" s="80"/>
      <c r="J44" s="84">
        <v>144.72</v>
      </c>
      <c r="K44" s="79"/>
      <c r="L44" s="80"/>
      <c r="M44" s="81"/>
    </row>
    <row r="45" spans="1:13" x14ac:dyDescent="0.3">
      <c r="A45" s="78" t="s">
        <v>97</v>
      </c>
      <c r="B45" s="82">
        <v>8</v>
      </c>
      <c r="C45" s="83">
        <v>563.58000000000004</v>
      </c>
      <c r="D45" s="84">
        <v>4508.6400000000003</v>
      </c>
      <c r="E45" s="82">
        <v>40</v>
      </c>
      <c r="F45" s="83">
        <v>488.58</v>
      </c>
      <c r="G45" s="84">
        <v>19543.2</v>
      </c>
      <c r="H45" s="82">
        <v>48</v>
      </c>
      <c r="I45" s="83">
        <v>722.62</v>
      </c>
      <c r="J45" s="84">
        <v>34685.660000000003</v>
      </c>
      <c r="K45" s="79"/>
      <c r="L45" s="80"/>
      <c r="M45" s="81"/>
    </row>
    <row r="46" spans="1:13" x14ac:dyDescent="0.3">
      <c r="A46" s="78" t="s">
        <v>98</v>
      </c>
      <c r="B46" s="79"/>
      <c r="C46" s="80"/>
      <c r="D46" s="81"/>
      <c r="E46" s="82">
        <v>280</v>
      </c>
      <c r="F46" s="83">
        <v>911.51</v>
      </c>
      <c r="G46" s="84">
        <v>255222.8</v>
      </c>
      <c r="H46" s="82">
        <v>278</v>
      </c>
      <c r="I46" s="83">
        <v>966.2</v>
      </c>
      <c r="J46" s="84">
        <v>268603.59999999998</v>
      </c>
      <c r="K46" s="82">
        <v>2</v>
      </c>
      <c r="L46" s="83">
        <v>911.51</v>
      </c>
      <c r="M46" s="84">
        <v>1823.02</v>
      </c>
    </row>
    <row r="47" spans="1:13" x14ac:dyDescent="0.3">
      <c r="A47" s="78" t="s">
        <v>99</v>
      </c>
      <c r="B47" s="79"/>
      <c r="C47" s="80"/>
      <c r="D47" s="81"/>
      <c r="E47" s="82">
        <v>110</v>
      </c>
      <c r="F47" s="83">
        <v>1797.77</v>
      </c>
      <c r="G47" s="84">
        <v>197754.7</v>
      </c>
      <c r="H47" s="82">
        <v>110</v>
      </c>
      <c r="I47" s="83">
        <v>1905.64</v>
      </c>
      <c r="J47" s="84">
        <v>209620.4</v>
      </c>
      <c r="K47" s="79"/>
      <c r="L47" s="80"/>
      <c r="M47" s="81"/>
    </row>
    <row r="48" spans="1:13" x14ac:dyDescent="0.3">
      <c r="A48" s="78" t="s">
        <v>100</v>
      </c>
      <c r="B48" s="79"/>
      <c r="C48" s="80"/>
      <c r="D48" s="81"/>
      <c r="E48" s="82">
        <v>200</v>
      </c>
      <c r="F48" s="83">
        <v>129.02000000000001</v>
      </c>
      <c r="G48" s="84">
        <v>25804</v>
      </c>
      <c r="H48" s="82">
        <v>200</v>
      </c>
      <c r="I48" s="83">
        <v>141.53</v>
      </c>
      <c r="J48" s="84">
        <v>28306</v>
      </c>
      <c r="K48" s="79"/>
      <c r="L48" s="80"/>
      <c r="M48" s="81"/>
    </row>
    <row r="49" spans="1:13" x14ac:dyDescent="0.3">
      <c r="A49" s="78" t="s">
        <v>101</v>
      </c>
      <c r="B49" s="79"/>
      <c r="C49" s="80"/>
      <c r="D49" s="81"/>
      <c r="E49" s="82">
        <v>80</v>
      </c>
      <c r="F49" s="83">
        <v>312.29000000000002</v>
      </c>
      <c r="G49" s="84">
        <v>24983.200000000001</v>
      </c>
      <c r="H49" s="82">
        <v>80</v>
      </c>
      <c r="I49" s="83">
        <v>343.22</v>
      </c>
      <c r="J49" s="84">
        <v>27457.599999999999</v>
      </c>
      <c r="K49" s="79"/>
      <c r="L49" s="80"/>
      <c r="M49" s="81"/>
    </row>
    <row r="50" spans="1:13" x14ac:dyDescent="0.3">
      <c r="A50" s="78" t="s">
        <v>102</v>
      </c>
      <c r="B50" s="79"/>
      <c r="C50" s="80"/>
      <c r="D50" s="81"/>
      <c r="E50" s="82">
        <v>50</v>
      </c>
      <c r="F50" s="83">
        <v>614.26</v>
      </c>
      <c r="G50" s="84">
        <v>30713.1</v>
      </c>
      <c r="H50" s="82">
        <v>50</v>
      </c>
      <c r="I50" s="83">
        <v>668.97</v>
      </c>
      <c r="J50" s="84">
        <v>33448.519999999997</v>
      </c>
      <c r="K50" s="79"/>
      <c r="L50" s="80"/>
      <c r="M50" s="81"/>
    </row>
    <row r="51" spans="1:13" x14ac:dyDescent="0.3">
      <c r="A51" s="78" t="s">
        <v>103</v>
      </c>
      <c r="B51" s="79"/>
      <c r="C51" s="80"/>
      <c r="D51" s="81"/>
      <c r="E51" s="82">
        <v>5</v>
      </c>
      <c r="F51" s="83">
        <v>1262.0999999999999</v>
      </c>
      <c r="G51" s="84">
        <v>6310.5</v>
      </c>
      <c r="H51" s="82">
        <v>5</v>
      </c>
      <c r="I51" s="83">
        <v>1173.75</v>
      </c>
      <c r="J51" s="84">
        <v>5868.77</v>
      </c>
      <c r="K51" s="79"/>
      <c r="L51" s="80"/>
      <c r="M51" s="81"/>
    </row>
    <row r="52" spans="1:13" x14ac:dyDescent="0.3">
      <c r="A52" s="78" t="s">
        <v>104</v>
      </c>
      <c r="B52" s="79"/>
      <c r="C52" s="80"/>
      <c r="D52" s="81"/>
      <c r="E52" s="82">
        <v>50</v>
      </c>
      <c r="F52" s="83">
        <v>573.25</v>
      </c>
      <c r="G52" s="84">
        <v>28662.5</v>
      </c>
      <c r="H52" s="82">
        <v>50</v>
      </c>
      <c r="I52" s="83">
        <v>621.4</v>
      </c>
      <c r="J52" s="84">
        <v>31070</v>
      </c>
      <c r="K52" s="79"/>
      <c r="L52" s="80"/>
      <c r="M52" s="81"/>
    </row>
    <row r="53" spans="1:13" x14ac:dyDescent="0.3">
      <c r="A53" s="78" t="s">
        <v>105</v>
      </c>
      <c r="B53" s="79"/>
      <c r="C53" s="80"/>
      <c r="D53" s="81"/>
      <c r="E53" s="82">
        <v>40</v>
      </c>
      <c r="F53" s="83">
        <v>1385.15</v>
      </c>
      <c r="G53" s="84">
        <v>55406</v>
      </c>
      <c r="H53" s="82">
        <v>40</v>
      </c>
      <c r="I53" s="83">
        <v>1502.17</v>
      </c>
      <c r="J53" s="84">
        <v>60086.8</v>
      </c>
      <c r="K53" s="79"/>
      <c r="L53" s="80"/>
      <c r="M53" s="81"/>
    </row>
    <row r="54" spans="1:13" x14ac:dyDescent="0.3">
      <c r="A54" s="78" t="s">
        <v>106</v>
      </c>
      <c r="B54" s="79"/>
      <c r="C54" s="80"/>
      <c r="D54" s="81"/>
      <c r="E54" s="79"/>
      <c r="F54" s="80"/>
      <c r="G54" s="81"/>
      <c r="H54" s="79"/>
      <c r="I54" s="80"/>
      <c r="J54" s="81"/>
      <c r="K54" s="79"/>
      <c r="L54" s="80"/>
      <c r="M54" s="81"/>
    </row>
    <row r="55" spans="1:13" x14ac:dyDescent="0.3">
      <c r="A55" s="78" t="s">
        <v>107</v>
      </c>
      <c r="B55" s="79"/>
      <c r="C55" s="80"/>
      <c r="D55" s="81"/>
      <c r="E55" s="79"/>
      <c r="F55" s="80"/>
      <c r="G55" s="81"/>
      <c r="H55" s="79"/>
      <c r="I55" s="80"/>
      <c r="J55" s="81"/>
      <c r="K55" s="79"/>
      <c r="L55" s="80"/>
      <c r="M55" s="81"/>
    </row>
    <row r="56" spans="1:13" x14ac:dyDescent="0.3">
      <c r="A56" s="85" t="s">
        <v>20</v>
      </c>
      <c r="B56" s="86">
        <v>143</v>
      </c>
      <c r="C56" s="87"/>
      <c r="D56" s="88">
        <v>56052.2</v>
      </c>
      <c r="E56" s="86">
        <v>3985</v>
      </c>
      <c r="F56" s="87"/>
      <c r="G56" s="88">
        <v>1597612</v>
      </c>
      <c r="H56" s="86">
        <v>3922</v>
      </c>
      <c r="I56" s="87"/>
      <c r="J56" s="88">
        <v>1622379.08</v>
      </c>
      <c r="K56" s="86">
        <v>206</v>
      </c>
      <c r="L56" s="87"/>
      <c r="M56" s="88">
        <v>84984.21</v>
      </c>
    </row>
    <row r="57" spans="1:13" x14ac:dyDescent="0.3">
      <c r="A57" s="89" t="s">
        <v>108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</row>
  </sheetData>
  <mergeCells count="14">
    <mergeCell ref="A7:C7"/>
    <mergeCell ref="B8:M8"/>
    <mergeCell ref="B9:M9"/>
    <mergeCell ref="A1:C1"/>
    <mergeCell ref="A2:C2"/>
    <mergeCell ref="A3:C3"/>
    <mergeCell ref="A4:C4"/>
    <mergeCell ref="A5:C5"/>
    <mergeCell ref="A6:C6"/>
    <mergeCell ref="B10:M10"/>
    <mergeCell ref="B11:D11"/>
    <mergeCell ref="E11:G11"/>
    <mergeCell ref="H11:J11"/>
    <mergeCell ref="K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67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5" width="34.5546875" style="30" bestFit="1" customWidth="1"/>
    <col min="16" max="16" width="32.6640625" style="30" bestFit="1" customWidth="1"/>
    <col min="17" max="17" width="38.332031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51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t="s">
        <v>65</v>
      </c>
      <c r="B2"/>
      <c r="C2"/>
      <c r="D2"/>
      <c r="E2"/>
      <c r="F2"/>
      <c r="G2"/>
      <c r="H2"/>
      <c r="I2"/>
      <c r="J2"/>
      <c r="K2"/>
      <c r="L2"/>
      <c r="M2"/>
      <c r="N2" s="44" t="str">
        <f>TRIM(A2)</f>
        <v>BAYER - ALIETTE W.P.80 0.100 KG.</v>
      </c>
      <c r="O2" s="44" t="s">
        <v>109</v>
      </c>
      <c r="Q2" s="45" t="s">
        <v>122</v>
      </c>
      <c r="R2" s="54">
        <v>19</v>
      </c>
      <c r="S2" s="54"/>
      <c r="T2" s="54">
        <v>19</v>
      </c>
      <c r="U2" s="54"/>
    </row>
    <row r="3" spans="1:21" x14ac:dyDescent="0.3">
      <c r="A3" t="s">
        <v>66</v>
      </c>
      <c r="B3">
        <v>10</v>
      </c>
      <c r="C3">
        <v>493.08</v>
      </c>
      <c r="D3">
        <v>4930.8</v>
      </c>
      <c r="E3">
        <v>110</v>
      </c>
      <c r="F3">
        <v>483.08</v>
      </c>
      <c r="G3">
        <v>53138.8</v>
      </c>
      <c r="H3">
        <v>92</v>
      </c>
      <c r="I3">
        <v>506.55</v>
      </c>
      <c r="J3">
        <v>46602.97</v>
      </c>
      <c r="K3">
        <v>28</v>
      </c>
      <c r="L3">
        <v>483.08</v>
      </c>
      <c r="M3">
        <v>13526.24</v>
      </c>
      <c r="N3" s="44" t="str">
        <f t="shared" ref="N3:N44" si="0">TRIM(A3)</f>
        <v>BAYER - Antracol (Propined 70% WP) 1 KG.</v>
      </c>
      <c r="O3" s="44" t="s">
        <v>119</v>
      </c>
      <c r="Q3" s="45" t="s">
        <v>117</v>
      </c>
      <c r="R3" s="54"/>
      <c r="S3" s="54"/>
      <c r="T3" s="54"/>
      <c r="U3" s="54"/>
    </row>
    <row r="4" spans="1:21" x14ac:dyDescent="0.3">
      <c r="A4" t="s">
        <v>67</v>
      </c>
      <c r="B4"/>
      <c r="C4"/>
      <c r="D4"/>
      <c r="E4">
        <v>220</v>
      </c>
      <c r="F4">
        <v>254.67</v>
      </c>
      <c r="G4">
        <v>56027.4</v>
      </c>
      <c r="H4">
        <v>155</v>
      </c>
      <c r="I4">
        <v>269.24</v>
      </c>
      <c r="J4">
        <v>41731.480000000003</v>
      </c>
      <c r="K4">
        <v>65</v>
      </c>
      <c r="L4">
        <v>254.67</v>
      </c>
      <c r="M4">
        <v>16553.55</v>
      </c>
      <c r="N4" s="44" t="str">
        <f t="shared" si="0"/>
        <v>BAYER - ANTRACOL (Propined 70% WP) 500 GMS.</v>
      </c>
      <c r="O4" s="44" t="s">
        <v>120</v>
      </c>
      <c r="Q4" s="45" t="s">
        <v>109</v>
      </c>
      <c r="R4" s="54"/>
      <c r="S4" s="54"/>
      <c r="T4" s="54"/>
      <c r="U4" s="54"/>
    </row>
    <row r="5" spans="1:21" x14ac:dyDescent="0.3">
      <c r="A5" t="s">
        <v>68</v>
      </c>
      <c r="B5"/>
      <c r="C5"/>
      <c r="D5"/>
      <c r="E5">
        <v>200</v>
      </c>
      <c r="F5">
        <v>133.9</v>
      </c>
      <c r="G5">
        <v>26780</v>
      </c>
      <c r="H5">
        <v>149</v>
      </c>
      <c r="I5">
        <v>144.58000000000001</v>
      </c>
      <c r="J5">
        <v>21542.42</v>
      </c>
      <c r="K5">
        <v>51</v>
      </c>
      <c r="L5">
        <v>133.9</v>
      </c>
      <c r="M5">
        <v>6828.9</v>
      </c>
      <c r="N5" s="44" t="str">
        <f t="shared" si="0"/>
        <v>BAYER - ANTRACOL W.P. 0.250 KG.</v>
      </c>
      <c r="O5" s="44" t="s">
        <v>121</v>
      </c>
      <c r="Q5" s="45" t="s">
        <v>119</v>
      </c>
      <c r="R5" s="54">
        <v>10</v>
      </c>
      <c r="S5" s="54">
        <v>110</v>
      </c>
      <c r="T5" s="54">
        <v>92</v>
      </c>
      <c r="U5" s="54">
        <v>28</v>
      </c>
    </row>
    <row r="6" spans="1:21" x14ac:dyDescent="0.3">
      <c r="A6" t="s">
        <v>69</v>
      </c>
      <c r="B6">
        <v>19</v>
      </c>
      <c r="C6">
        <v>565</v>
      </c>
      <c r="D6">
        <v>10735</v>
      </c>
      <c r="E6"/>
      <c r="F6"/>
      <c r="G6"/>
      <c r="H6">
        <v>19</v>
      </c>
      <c r="I6">
        <v>565</v>
      </c>
      <c r="J6">
        <v>10735</v>
      </c>
      <c r="K6"/>
      <c r="L6"/>
      <c r="M6"/>
      <c r="N6" s="44" t="str">
        <f t="shared" si="0"/>
        <v>BAYER - BELT EXPERT SC 0.100 LTR.</v>
      </c>
      <c r="O6" s="44" t="s">
        <v>122</v>
      </c>
      <c r="Q6" s="45" t="s">
        <v>121</v>
      </c>
      <c r="R6" s="54"/>
      <c r="S6" s="54">
        <v>200</v>
      </c>
      <c r="T6" s="54">
        <v>149</v>
      </c>
      <c r="U6" s="54">
        <v>51</v>
      </c>
    </row>
    <row r="7" spans="1:21" x14ac:dyDescent="0.3">
      <c r="A7" t="s">
        <v>70</v>
      </c>
      <c r="B7">
        <v>50</v>
      </c>
      <c r="C7">
        <v>138.37</v>
      </c>
      <c r="D7">
        <v>6918.5</v>
      </c>
      <c r="E7"/>
      <c r="F7"/>
      <c r="G7"/>
      <c r="H7">
        <v>50</v>
      </c>
      <c r="I7">
        <v>127.12</v>
      </c>
      <c r="J7">
        <v>6356</v>
      </c>
      <c r="K7"/>
      <c r="L7"/>
      <c r="M7"/>
      <c r="N7" s="44" t="str">
        <f t="shared" si="0"/>
        <v>BAYER - DECIS 2.8 % 0.250 LTR.</v>
      </c>
      <c r="O7" s="44" t="s">
        <v>123</v>
      </c>
      <c r="Q7" s="45" t="s">
        <v>120</v>
      </c>
      <c r="R7" s="54"/>
      <c r="S7" s="54">
        <v>220</v>
      </c>
      <c r="T7" s="54">
        <v>155</v>
      </c>
      <c r="U7" s="54">
        <v>65</v>
      </c>
    </row>
    <row r="8" spans="1:21" x14ac:dyDescent="0.3">
      <c r="A8" t="s">
        <v>71</v>
      </c>
      <c r="B8">
        <v>20</v>
      </c>
      <c r="C8">
        <v>254.52</v>
      </c>
      <c r="D8">
        <v>5090.3999999999996</v>
      </c>
      <c r="E8">
        <v>40</v>
      </c>
      <c r="F8">
        <v>252.09</v>
      </c>
      <c r="G8">
        <v>10083.6</v>
      </c>
      <c r="H8">
        <v>60</v>
      </c>
      <c r="I8">
        <v>271.37</v>
      </c>
      <c r="J8">
        <v>16282.2</v>
      </c>
      <c r="K8"/>
      <c r="L8"/>
      <c r="M8"/>
      <c r="N8" s="44" t="str">
        <f t="shared" si="0"/>
        <v>BAYER - DECIS 2.8% 0.500 LTR.</v>
      </c>
      <c r="O8" s="44" t="s">
        <v>123</v>
      </c>
      <c r="Q8" s="45" t="s">
        <v>124</v>
      </c>
      <c r="R8" s="54"/>
      <c r="S8" s="54">
        <v>100</v>
      </c>
      <c r="T8" s="54">
        <v>100</v>
      </c>
      <c r="U8" s="54"/>
    </row>
    <row r="9" spans="1:21" x14ac:dyDescent="0.3">
      <c r="A9" t="s">
        <v>72</v>
      </c>
      <c r="B9"/>
      <c r="C9"/>
      <c r="D9"/>
      <c r="E9">
        <v>100</v>
      </c>
      <c r="F9">
        <v>489.76</v>
      </c>
      <c r="G9">
        <v>48976</v>
      </c>
      <c r="H9">
        <v>100</v>
      </c>
      <c r="I9">
        <v>519.15</v>
      </c>
      <c r="J9">
        <v>51915</v>
      </c>
      <c r="K9"/>
      <c r="L9"/>
      <c r="M9"/>
      <c r="N9" s="44" t="str">
        <f t="shared" si="0"/>
        <v>BAYER - DECIS 2.8% 1.000 LTR.</v>
      </c>
      <c r="O9" s="44" t="s">
        <v>124</v>
      </c>
      <c r="Q9" s="45" t="s">
        <v>123</v>
      </c>
      <c r="R9" s="54">
        <v>70</v>
      </c>
      <c r="S9" s="54">
        <v>40</v>
      </c>
      <c r="T9" s="54">
        <v>110</v>
      </c>
      <c r="U9" s="54"/>
    </row>
    <row r="10" spans="1:21" x14ac:dyDescent="0.3">
      <c r="A10" t="s">
        <v>73</v>
      </c>
      <c r="B10"/>
      <c r="C10"/>
      <c r="D10"/>
      <c r="E10">
        <v>50</v>
      </c>
      <c r="F10">
        <v>152.76</v>
      </c>
      <c r="G10">
        <v>7638</v>
      </c>
      <c r="H10">
        <v>50</v>
      </c>
      <c r="I10">
        <v>158.69</v>
      </c>
      <c r="J10">
        <v>7934.57</v>
      </c>
      <c r="K10"/>
      <c r="L10"/>
      <c r="M10"/>
      <c r="N10" s="44" t="str">
        <f t="shared" si="0"/>
        <v>BAYER - DECIS EC101,2 - 0.100 ML</v>
      </c>
      <c r="O10" s="44" t="s">
        <v>111</v>
      </c>
      <c r="Q10" s="45" t="s">
        <v>128</v>
      </c>
      <c r="R10" s="54"/>
      <c r="S10" s="54">
        <v>80</v>
      </c>
      <c r="T10" s="54">
        <v>80</v>
      </c>
      <c r="U10" s="54"/>
    </row>
    <row r="11" spans="1:21" x14ac:dyDescent="0.3">
      <c r="A11" t="s">
        <v>74</v>
      </c>
      <c r="B11"/>
      <c r="C11"/>
      <c r="D11"/>
      <c r="E11">
        <v>120</v>
      </c>
      <c r="F11">
        <v>351</v>
      </c>
      <c r="G11">
        <v>42120</v>
      </c>
      <c r="H11">
        <v>120</v>
      </c>
      <c r="I11">
        <v>372.06</v>
      </c>
      <c r="J11">
        <v>44647.199999999997</v>
      </c>
      <c r="K11"/>
      <c r="L11"/>
      <c r="M11"/>
      <c r="N11" s="44" t="str">
        <f t="shared" si="0"/>
        <v>BAYER - DECIS EC101,2 - 0.250 ML</v>
      </c>
      <c r="O11" s="44" t="s">
        <v>110</v>
      </c>
      <c r="Q11" s="45" t="s">
        <v>126</v>
      </c>
      <c r="R11" s="54"/>
      <c r="S11" s="54">
        <v>100</v>
      </c>
      <c r="T11" s="54">
        <v>90</v>
      </c>
      <c r="U11" s="54">
        <v>10</v>
      </c>
    </row>
    <row r="12" spans="1:21" x14ac:dyDescent="0.3">
      <c r="A12" t="s">
        <v>75</v>
      </c>
      <c r="B12"/>
      <c r="C12"/>
      <c r="D12"/>
      <c r="E12"/>
      <c r="F12"/>
      <c r="G12"/>
      <c r="H12"/>
      <c r="I12"/>
      <c r="J12"/>
      <c r="K12"/>
      <c r="L12"/>
      <c r="M12"/>
      <c r="N12" s="44" t="str">
        <f t="shared" si="0"/>
        <v>BAYER - EVERGOL XTEND 0.040 ML</v>
      </c>
      <c r="O12" s="44" t="s">
        <v>125</v>
      </c>
      <c r="Q12" s="45" t="s">
        <v>129</v>
      </c>
      <c r="R12" s="54"/>
      <c r="S12" s="54">
        <v>1600</v>
      </c>
      <c r="T12" s="54">
        <v>1600</v>
      </c>
      <c r="U12" s="54"/>
    </row>
    <row r="13" spans="1:21" x14ac:dyDescent="0.3">
      <c r="A13" t="s">
        <v>76</v>
      </c>
      <c r="B13"/>
      <c r="C13"/>
      <c r="D13"/>
      <c r="E13">
        <v>100</v>
      </c>
      <c r="F13">
        <v>1676.51</v>
      </c>
      <c r="G13">
        <v>167650.6</v>
      </c>
      <c r="H13">
        <v>90</v>
      </c>
      <c r="I13">
        <v>1636.11</v>
      </c>
      <c r="J13">
        <v>147249.76</v>
      </c>
      <c r="K13">
        <v>10</v>
      </c>
      <c r="L13"/>
      <c r="M13"/>
      <c r="N13" s="44" t="str">
        <f t="shared" si="0"/>
        <v>BAYER - FOLICUR (TEBUCONAZOLE 250 EC) 1 LTR.</v>
      </c>
      <c r="O13" s="44" t="s">
        <v>126</v>
      </c>
      <c r="Q13" s="45" t="s">
        <v>131</v>
      </c>
      <c r="R13" s="54"/>
      <c r="S13" s="54">
        <v>40</v>
      </c>
      <c r="T13" s="54">
        <v>40</v>
      </c>
      <c r="U13" s="54"/>
    </row>
    <row r="14" spans="1:21" x14ac:dyDescent="0.3">
      <c r="A14" t="s">
        <v>77</v>
      </c>
      <c r="B14">
        <v>25</v>
      </c>
      <c r="C14">
        <v>459.75</v>
      </c>
      <c r="D14">
        <v>11493.75</v>
      </c>
      <c r="E14"/>
      <c r="F14"/>
      <c r="G14"/>
      <c r="H14">
        <v>25</v>
      </c>
      <c r="I14">
        <v>414.53</v>
      </c>
      <c r="J14">
        <v>10363.219999999999</v>
      </c>
      <c r="K14"/>
      <c r="L14"/>
      <c r="M14"/>
      <c r="N14" s="44" t="str">
        <f t="shared" si="0"/>
        <v>BAYER - FOLICUR (TEBUCONAZOLE 250 EC) - 250 ML</v>
      </c>
      <c r="O14" s="44" t="s">
        <v>127</v>
      </c>
      <c r="Q14" s="45" t="s">
        <v>130</v>
      </c>
      <c r="R14" s="54">
        <v>11</v>
      </c>
      <c r="S14" s="54">
        <v>40</v>
      </c>
      <c r="T14" s="54">
        <v>51</v>
      </c>
      <c r="U14" s="54"/>
    </row>
    <row r="15" spans="1:21" x14ac:dyDescent="0.3">
      <c r="A15" t="s">
        <v>78</v>
      </c>
      <c r="B15"/>
      <c r="C15"/>
      <c r="D15"/>
      <c r="E15">
        <v>80</v>
      </c>
      <c r="F15">
        <v>851.8</v>
      </c>
      <c r="G15">
        <v>68144</v>
      </c>
      <c r="H15">
        <v>80</v>
      </c>
      <c r="I15">
        <v>857.93</v>
      </c>
      <c r="J15">
        <v>68634.37</v>
      </c>
      <c r="K15"/>
      <c r="L15"/>
      <c r="M15"/>
      <c r="N15" s="44" t="str">
        <f t="shared" si="0"/>
        <v>BAYER - FOLICUR (TEBUCONAZOLE 250 EC) - 500 ML</v>
      </c>
      <c r="O15" s="44" t="s">
        <v>128</v>
      </c>
      <c r="Q15" s="45" t="s">
        <v>132</v>
      </c>
      <c r="R15" s="54"/>
      <c r="S15" s="54"/>
      <c r="T15" s="54"/>
      <c r="U15" s="54"/>
    </row>
    <row r="16" spans="1:21" x14ac:dyDescent="0.3">
      <c r="A16" t="s">
        <v>79</v>
      </c>
      <c r="B16"/>
      <c r="C16"/>
      <c r="D16"/>
      <c r="E16">
        <v>1600</v>
      </c>
      <c r="F16">
        <v>35.46</v>
      </c>
      <c r="G16">
        <v>56736</v>
      </c>
      <c r="H16">
        <v>1600</v>
      </c>
      <c r="I16">
        <v>37.85</v>
      </c>
      <c r="J16">
        <v>60566.32</v>
      </c>
      <c r="K16"/>
      <c r="L16"/>
      <c r="M16"/>
      <c r="N16" s="44" t="str">
        <f t="shared" si="0"/>
        <v>BAYER - JUMP WG80 - 2 GM.</v>
      </c>
      <c r="O16" s="44" t="s">
        <v>129</v>
      </c>
      <c r="Q16" s="45" t="s">
        <v>133</v>
      </c>
      <c r="R16" s="54"/>
      <c r="S16" s="54">
        <v>50</v>
      </c>
      <c r="T16" s="54">
        <v>50</v>
      </c>
      <c r="U16" s="54"/>
    </row>
    <row r="17" spans="1:21" x14ac:dyDescent="0.3">
      <c r="A17" t="s">
        <v>80</v>
      </c>
      <c r="B17">
        <v>11</v>
      </c>
      <c r="C17">
        <v>1125.01</v>
      </c>
      <c r="D17">
        <v>12375.11</v>
      </c>
      <c r="E17">
        <v>40</v>
      </c>
      <c r="F17">
        <v>1196.31</v>
      </c>
      <c r="G17">
        <v>47852.2</v>
      </c>
      <c r="H17">
        <v>51</v>
      </c>
      <c r="I17">
        <v>1233.1400000000001</v>
      </c>
      <c r="J17">
        <v>62890.21</v>
      </c>
      <c r="K17"/>
      <c r="L17"/>
      <c r="M17"/>
      <c r="N17" s="44" t="str">
        <f t="shared" si="0"/>
        <v>BAYER - LARVIN 75% WP 0.500 KG.</v>
      </c>
      <c r="O17" s="44" t="s">
        <v>130</v>
      </c>
      <c r="Q17" s="45" t="s">
        <v>116</v>
      </c>
      <c r="R17" s="54"/>
      <c r="S17" s="54"/>
      <c r="T17" s="54"/>
      <c r="U17" s="54"/>
    </row>
    <row r="18" spans="1:21" x14ac:dyDescent="0.3">
      <c r="A18" t="s">
        <v>81</v>
      </c>
      <c r="B18"/>
      <c r="C18"/>
      <c r="D18"/>
      <c r="E18">
        <v>40</v>
      </c>
      <c r="F18">
        <v>591.6</v>
      </c>
      <c r="G18">
        <v>23664</v>
      </c>
      <c r="H18">
        <v>40</v>
      </c>
      <c r="I18">
        <v>614.12</v>
      </c>
      <c r="J18">
        <v>24564.799999999999</v>
      </c>
      <c r="K18"/>
      <c r="L18"/>
      <c r="M18"/>
      <c r="N18" s="44" t="str">
        <f t="shared" si="0"/>
        <v>BAYER - LARVIN WP 75 0.250 LTR.</v>
      </c>
      <c r="O18" s="44" t="s">
        <v>131</v>
      </c>
      <c r="Q18" s="45" t="s">
        <v>138</v>
      </c>
      <c r="R18" s="54"/>
      <c r="S18" s="54">
        <v>120</v>
      </c>
      <c r="T18" s="54">
        <v>120</v>
      </c>
      <c r="U18" s="54"/>
    </row>
    <row r="19" spans="1:21" x14ac:dyDescent="0.3">
      <c r="A19" t="s">
        <v>82</v>
      </c>
      <c r="B19"/>
      <c r="C19"/>
      <c r="D19"/>
      <c r="E19"/>
      <c r="F19"/>
      <c r="G19"/>
      <c r="H19"/>
      <c r="I19"/>
      <c r="J19"/>
      <c r="K19"/>
      <c r="L19"/>
      <c r="M19"/>
      <c r="N19" s="44" t="str">
        <f t="shared" si="0"/>
        <v>BAYER - LASENTA 0.100 KG.</v>
      </c>
      <c r="O19" s="44" t="s">
        <v>112</v>
      </c>
      <c r="Q19" s="45" t="s">
        <v>139</v>
      </c>
      <c r="R19" s="54"/>
      <c r="S19" s="54">
        <v>190</v>
      </c>
      <c r="T19" s="54">
        <v>140</v>
      </c>
      <c r="U19" s="54">
        <v>50</v>
      </c>
    </row>
    <row r="20" spans="1:21" x14ac:dyDescent="0.3">
      <c r="A20" t="s">
        <v>83</v>
      </c>
      <c r="B20"/>
      <c r="C20"/>
      <c r="D20"/>
      <c r="E20">
        <v>10</v>
      </c>
      <c r="F20">
        <v>986.39</v>
      </c>
      <c r="G20">
        <v>9863.9</v>
      </c>
      <c r="H20">
        <v>10</v>
      </c>
      <c r="I20">
        <v>986.39</v>
      </c>
      <c r="J20">
        <v>9863.9</v>
      </c>
      <c r="K20"/>
      <c r="L20"/>
      <c r="M20"/>
      <c r="N20" s="44" t="str">
        <f t="shared" si="0"/>
        <v>BAYER - LESENTA 0.100 KG.</v>
      </c>
      <c r="O20" s="44" t="s">
        <v>112</v>
      </c>
      <c r="Q20" s="45" t="s">
        <v>140</v>
      </c>
      <c r="R20" s="54"/>
      <c r="S20" s="54"/>
      <c r="T20" s="54"/>
      <c r="U20" s="54"/>
    </row>
    <row r="21" spans="1:21" x14ac:dyDescent="0.3">
      <c r="A21" t="s">
        <v>84</v>
      </c>
      <c r="B21"/>
      <c r="C21"/>
      <c r="D21"/>
      <c r="E21"/>
      <c r="F21"/>
      <c r="G21"/>
      <c r="H21"/>
      <c r="I21"/>
      <c r="J21"/>
      <c r="K21"/>
      <c r="L21"/>
      <c r="M21"/>
      <c r="N21" s="44" t="str">
        <f t="shared" si="0"/>
        <v>BAYER - MOVENTO ENERGY 0.250 LTR.</v>
      </c>
      <c r="O21" s="44" t="s">
        <v>113</v>
      </c>
      <c r="Q21" s="45" t="s">
        <v>143</v>
      </c>
      <c r="R21" s="54"/>
      <c r="S21" s="54">
        <v>110</v>
      </c>
      <c r="T21" s="54">
        <v>110</v>
      </c>
      <c r="U21" s="54"/>
    </row>
    <row r="22" spans="1:21" x14ac:dyDescent="0.3">
      <c r="A22" t="s">
        <v>85</v>
      </c>
      <c r="B22"/>
      <c r="C22"/>
      <c r="D22"/>
      <c r="E22"/>
      <c r="F22"/>
      <c r="G22"/>
      <c r="H22"/>
      <c r="I22"/>
      <c r="J22"/>
      <c r="K22"/>
      <c r="L22"/>
      <c r="M22"/>
      <c r="N22" s="44" t="str">
        <f t="shared" si="0"/>
        <v>BAYER - NATIVO 0.250 KG.</v>
      </c>
      <c r="O22" s="44" t="s">
        <v>132</v>
      </c>
      <c r="Q22" s="45" t="s">
        <v>141</v>
      </c>
      <c r="R22" s="54">
        <v>8</v>
      </c>
      <c r="S22" s="54">
        <v>40</v>
      </c>
      <c r="T22" s="54">
        <v>48</v>
      </c>
      <c r="U22" s="54"/>
    </row>
    <row r="23" spans="1:21" x14ac:dyDescent="0.3">
      <c r="A23" t="s">
        <v>86</v>
      </c>
      <c r="B23"/>
      <c r="C23"/>
      <c r="D23"/>
      <c r="E23">
        <v>50</v>
      </c>
      <c r="F23">
        <v>625.29</v>
      </c>
      <c r="G23">
        <v>31264.5</v>
      </c>
      <c r="H23">
        <v>50</v>
      </c>
      <c r="I23">
        <v>629.37</v>
      </c>
      <c r="J23">
        <v>31468.39</v>
      </c>
      <c r="K23"/>
      <c r="L23"/>
      <c r="M23"/>
      <c r="N23" s="44" t="str">
        <f t="shared" si="0"/>
        <v>BAYER - NATIVO 75 W.G. 0.100 KG.</v>
      </c>
      <c r="O23" s="44" t="s">
        <v>133</v>
      </c>
      <c r="Q23" s="45" t="s">
        <v>142</v>
      </c>
      <c r="R23" s="54"/>
      <c r="S23" s="54">
        <v>280</v>
      </c>
      <c r="T23" s="54">
        <v>278</v>
      </c>
      <c r="U23" s="54">
        <v>2</v>
      </c>
    </row>
    <row r="24" spans="1:21" x14ac:dyDescent="0.3">
      <c r="A24" t="s">
        <v>87</v>
      </c>
      <c r="B24"/>
      <c r="C24"/>
      <c r="D24"/>
      <c r="E24"/>
      <c r="F24"/>
      <c r="G24"/>
      <c r="H24"/>
      <c r="I24"/>
      <c r="J24"/>
      <c r="K24"/>
      <c r="L24"/>
      <c r="M24"/>
      <c r="N24" s="44" t="str">
        <f t="shared" si="0"/>
        <v>BAYER - PLANOFIX 0.500 LTR.</v>
      </c>
      <c r="O24" s="44" t="s">
        <v>134</v>
      </c>
      <c r="Q24" s="45" t="s">
        <v>144</v>
      </c>
      <c r="R24" s="54"/>
      <c r="S24" s="54">
        <v>200</v>
      </c>
      <c r="T24" s="54">
        <v>200</v>
      </c>
      <c r="U24" s="54"/>
    </row>
    <row r="25" spans="1:21" x14ac:dyDescent="0.3">
      <c r="A25" t="s">
        <v>88</v>
      </c>
      <c r="B25"/>
      <c r="C25"/>
      <c r="D25"/>
      <c r="E25"/>
      <c r="F25"/>
      <c r="G25"/>
      <c r="H25"/>
      <c r="I25"/>
      <c r="J25"/>
      <c r="K25"/>
      <c r="L25"/>
      <c r="M25"/>
      <c r="N25" s="44" t="str">
        <f t="shared" si="0"/>
        <v>BAYER - PLANOFIX 1.000 LTR.</v>
      </c>
      <c r="O25" s="44" t="s">
        <v>135</v>
      </c>
      <c r="Q25" s="45" t="s">
        <v>145</v>
      </c>
      <c r="R25" s="54"/>
      <c r="S25" s="54">
        <v>80</v>
      </c>
      <c r="T25" s="54">
        <v>80</v>
      </c>
      <c r="U25" s="54"/>
    </row>
    <row r="26" spans="1:21" x14ac:dyDescent="0.3">
      <c r="A26" t="s">
        <v>89</v>
      </c>
      <c r="B26"/>
      <c r="C26"/>
      <c r="D26"/>
      <c r="E26"/>
      <c r="F26"/>
      <c r="G26"/>
      <c r="H26"/>
      <c r="I26"/>
      <c r="J26"/>
      <c r="K26"/>
      <c r="L26"/>
      <c r="M26"/>
      <c r="N26" s="44" t="str">
        <f t="shared" si="0"/>
        <v>BAYER - RAFT 0.250 LTR.</v>
      </c>
      <c r="O26" s="44" t="s">
        <v>114</v>
      </c>
      <c r="Q26" s="45" t="s">
        <v>148</v>
      </c>
      <c r="R26" s="54"/>
      <c r="S26" s="54">
        <v>50</v>
      </c>
      <c r="T26" s="54">
        <v>50</v>
      </c>
      <c r="U26" s="54"/>
    </row>
    <row r="27" spans="1:21" x14ac:dyDescent="0.3">
      <c r="A27" t="s">
        <v>90</v>
      </c>
      <c r="B27"/>
      <c r="C27"/>
      <c r="D27"/>
      <c r="E27"/>
      <c r="F27"/>
      <c r="G27"/>
      <c r="H27"/>
      <c r="I27"/>
      <c r="J27"/>
      <c r="K27"/>
      <c r="L27"/>
      <c r="M27"/>
      <c r="N27" s="44" t="str">
        <f t="shared" si="0"/>
        <v>BAYER - RAFT 0.500 LTR.</v>
      </c>
      <c r="O27" s="44" t="s">
        <v>115</v>
      </c>
      <c r="Q27" s="45" t="s">
        <v>127</v>
      </c>
      <c r="R27" s="54">
        <v>25</v>
      </c>
      <c r="S27" s="54"/>
      <c r="T27" s="54">
        <v>25</v>
      </c>
      <c r="U27" s="54"/>
    </row>
    <row r="28" spans="1:21" x14ac:dyDescent="0.3">
      <c r="A28" t="s">
        <v>91</v>
      </c>
      <c r="B28"/>
      <c r="C28"/>
      <c r="D28"/>
      <c r="E28">
        <v>40</v>
      </c>
      <c r="F28">
        <v>946</v>
      </c>
      <c r="G28">
        <v>37840</v>
      </c>
      <c r="H28">
        <v>40</v>
      </c>
      <c r="I28">
        <v>1012.22</v>
      </c>
      <c r="J28">
        <v>40488.800000000003</v>
      </c>
      <c r="K28"/>
      <c r="L28"/>
      <c r="M28"/>
      <c r="N28" s="44" t="str">
        <f t="shared" si="0"/>
        <v>BAYER - REGENT GOLD SC - 0.250 ML</v>
      </c>
      <c r="O28" s="44" t="s">
        <v>136</v>
      </c>
      <c r="Q28" s="45" t="s">
        <v>112</v>
      </c>
      <c r="R28" s="54"/>
      <c r="S28" s="54">
        <v>10</v>
      </c>
      <c r="T28" s="54">
        <v>10</v>
      </c>
      <c r="U28" s="54"/>
    </row>
    <row r="29" spans="1:21" x14ac:dyDescent="0.3">
      <c r="A29" t="s">
        <v>92</v>
      </c>
      <c r="B29"/>
      <c r="C29"/>
      <c r="D29"/>
      <c r="E29">
        <v>20</v>
      </c>
      <c r="F29">
        <v>1835</v>
      </c>
      <c r="G29">
        <v>36700</v>
      </c>
      <c r="H29">
        <v>20</v>
      </c>
      <c r="I29">
        <v>1963.45</v>
      </c>
      <c r="J29">
        <v>39269</v>
      </c>
      <c r="K29"/>
      <c r="L29"/>
      <c r="M29"/>
      <c r="N29" s="44" t="str">
        <f t="shared" si="0"/>
        <v>BAYER - REGENT GOLD SC - 0.500 ML</v>
      </c>
      <c r="O29" s="44" t="s">
        <v>137</v>
      </c>
      <c r="Q29" s="45" t="s">
        <v>113</v>
      </c>
      <c r="R29" s="54"/>
      <c r="S29" s="54"/>
      <c r="T29" s="54"/>
      <c r="U29" s="54"/>
    </row>
    <row r="30" spans="1:21" x14ac:dyDescent="0.3">
      <c r="A30" t="s">
        <v>93</v>
      </c>
      <c r="B30"/>
      <c r="C30"/>
      <c r="D30"/>
      <c r="E30"/>
      <c r="F30"/>
      <c r="G30"/>
      <c r="H30"/>
      <c r="I30"/>
      <c r="J30"/>
      <c r="K30"/>
      <c r="L30"/>
      <c r="M30"/>
      <c r="N30" s="44" t="str">
        <f t="shared" si="0"/>
        <v>BAYER - REGENT (SC) 0.250 LTR.</v>
      </c>
      <c r="O30" s="44" t="s">
        <v>116</v>
      </c>
      <c r="Q30" s="45" t="s">
        <v>135</v>
      </c>
      <c r="R30" s="54"/>
      <c r="S30" s="54"/>
      <c r="T30" s="54"/>
      <c r="U30" s="54"/>
    </row>
    <row r="31" spans="1:21" x14ac:dyDescent="0.3">
      <c r="A31" t="s">
        <v>94</v>
      </c>
      <c r="B31"/>
      <c r="C31"/>
      <c r="D31"/>
      <c r="E31">
        <v>120</v>
      </c>
      <c r="F31">
        <v>459.8</v>
      </c>
      <c r="G31">
        <v>55176</v>
      </c>
      <c r="H31">
        <v>120</v>
      </c>
      <c r="I31">
        <v>474.01</v>
      </c>
      <c r="J31">
        <v>56881.440000000002</v>
      </c>
      <c r="K31"/>
      <c r="L31"/>
      <c r="M31"/>
      <c r="N31" s="44" t="str">
        <f t="shared" si="0"/>
        <v>BAYER - REGENT (SC) 0.500 LTR.</v>
      </c>
      <c r="O31" s="44" t="s">
        <v>138</v>
      </c>
      <c r="Q31" s="45" t="s">
        <v>134</v>
      </c>
      <c r="R31" s="54"/>
      <c r="S31" s="54"/>
      <c r="T31" s="54"/>
      <c r="U31" s="54"/>
    </row>
    <row r="32" spans="1:21" x14ac:dyDescent="0.3">
      <c r="A32" t="s">
        <v>95</v>
      </c>
      <c r="B32"/>
      <c r="C32"/>
      <c r="D32"/>
      <c r="E32">
        <v>190</v>
      </c>
      <c r="F32">
        <v>913.46</v>
      </c>
      <c r="G32">
        <v>173557</v>
      </c>
      <c r="H32">
        <v>140</v>
      </c>
      <c r="I32">
        <v>879.29</v>
      </c>
      <c r="J32">
        <v>123099.96</v>
      </c>
      <c r="K32">
        <v>50</v>
      </c>
      <c r="L32">
        <v>925.05</v>
      </c>
      <c r="M32">
        <v>46252.5</v>
      </c>
      <c r="N32" s="44" t="str">
        <f t="shared" si="0"/>
        <v>BAYER - REGENT (SC) 1.000 LTR.</v>
      </c>
      <c r="O32" s="44" t="s">
        <v>139</v>
      </c>
      <c r="Q32" s="45" t="s">
        <v>137</v>
      </c>
      <c r="R32" s="54"/>
      <c r="S32" s="54">
        <v>20</v>
      </c>
      <c r="T32" s="54">
        <v>20</v>
      </c>
      <c r="U32" s="54"/>
    </row>
    <row r="33" spans="1:21" x14ac:dyDescent="0.3">
      <c r="A33" t="s">
        <v>96</v>
      </c>
      <c r="B33"/>
      <c r="C33"/>
      <c r="D33"/>
      <c r="E33"/>
      <c r="F33"/>
      <c r="G33"/>
      <c r="H33"/>
      <c r="I33"/>
      <c r="J33">
        <v>144.72</v>
      </c>
      <c r="K33"/>
      <c r="L33"/>
      <c r="M33"/>
      <c r="N33" s="44" t="str">
        <f t="shared" si="0"/>
        <v>BAYER - SOLOMON 0.100 LTR.</v>
      </c>
      <c r="O33" s="44" t="s">
        <v>140</v>
      </c>
      <c r="Q33" s="45" t="s">
        <v>136</v>
      </c>
      <c r="R33" s="54"/>
      <c r="S33" s="54">
        <v>40</v>
      </c>
      <c r="T33" s="54">
        <v>40</v>
      </c>
      <c r="U33" s="54"/>
    </row>
    <row r="34" spans="1:21" x14ac:dyDescent="0.3">
      <c r="A34" t="s">
        <v>97</v>
      </c>
      <c r="B34">
        <v>8</v>
      </c>
      <c r="C34">
        <v>563.58000000000004</v>
      </c>
      <c r="D34">
        <v>4508.6400000000003</v>
      </c>
      <c r="E34">
        <v>40</v>
      </c>
      <c r="F34">
        <v>488.58</v>
      </c>
      <c r="G34">
        <v>19543.2</v>
      </c>
      <c r="H34">
        <v>48</v>
      </c>
      <c r="I34">
        <v>722.62</v>
      </c>
      <c r="J34">
        <v>34685.660000000003</v>
      </c>
      <c r="K34"/>
      <c r="L34"/>
      <c r="M34"/>
      <c r="N34" s="44" t="str">
        <f t="shared" si="0"/>
        <v>BAYER - SOLOMON 0.250 LTR.</v>
      </c>
      <c r="O34" s="44" t="s">
        <v>141</v>
      </c>
      <c r="Q34" s="45" t="s">
        <v>147</v>
      </c>
      <c r="R34" s="54"/>
      <c r="S34" s="54">
        <v>5</v>
      </c>
      <c r="T34" s="54">
        <v>5</v>
      </c>
      <c r="U34" s="54"/>
    </row>
    <row r="35" spans="1:21" x14ac:dyDescent="0.3">
      <c r="A35" t="s">
        <v>98</v>
      </c>
      <c r="B35"/>
      <c r="C35"/>
      <c r="D35"/>
      <c r="E35">
        <v>280</v>
      </c>
      <c r="F35">
        <v>911.51</v>
      </c>
      <c r="G35">
        <v>255222.8</v>
      </c>
      <c r="H35">
        <v>278</v>
      </c>
      <c r="I35">
        <v>966.2</v>
      </c>
      <c r="J35">
        <v>268603.59999999998</v>
      </c>
      <c r="K35">
        <v>2</v>
      </c>
      <c r="L35">
        <v>911.51</v>
      </c>
      <c r="M35">
        <v>1823.02</v>
      </c>
      <c r="N35" s="44" t="str">
        <f t="shared" si="0"/>
        <v>BAYER - SOLOMON 0.500 LTR</v>
      </c>
      <c r="O35" s="44" t="s">
        <v>142</v>
      </c>
      <c r="Q35" s="45" t="s">
        <v>146</v>
      </c>
      <c r="R35" s="54"/>
      <c r="S35" s="54">
        <v>50</v>
      </c>
      <c r="T35" s="54">
        <v>50</v>
      </c>
      <c r="U35" s="54"/>
    </row>
    <row r="36" spans="1:21" x14ac:dyDescent="0.3">
      <c r="A36" t="s">
        <v>99</v>
      </c>
      <c r="B36"/>
      <c r="C36"/>
      <c r="D36"/>
      <c r="E36">
        <v>110</v>
      </c>
      <c r="F36">
        <v>1797.77</v>
      </c>
      <c r="G36">
        <v>197754.7</v>
      </c>
      <c r="H36">
        <v>110</v>
      </c>
      <c r="I36">
        <v>1905.64</v>
      </c>
      <c r="J36">
        <v>209620.4</v>
      </c>
      <c r="K36"/>
      <c r="L36"/>
      <c r="M36"/>
      <c r="N36" s="44" t="str">
        <f t="shared" si="0"/>
        <v>BAYER - SOLOMON 1.000 LTR</v>
      </c>
      <c r="O36" s="44" t="s">
        <v>143</v>
      </c>
      <c r="Q36" s="45" t="s">
        <v>111</v>
      </c>
      <c r="R36" s="54"/>
      <c r="S36" s="54">
        <v>50</v>
      </c>
      <c r="T36" s="54">
        <v>50</v>
      </c>
      <c r="U36" s="54"/>
    </row>
    <row r="37" spans="1:21" x14ac:dyDescent="0.3">
      <c r="A37" t="s">
        <v>100</v>
      </c>
      <c r="B37"/>
      <c r="C37"/>
      <c r="D37"/>
      <c r="E37">
        <v>200</v>
      </c>
      <c r="F37">
        <v>129.02000000000001</v>
      </c>
      <c r="G37">
        <v>25804</v>
      </c>
      <c r="H37">
        <v>200</v>
      </c>
      <c r="I37">
        <v>141.53</v>
      </c>
      <c r="J37">
        <v>28306</v>
      </c>
      <c r="K37"/>
      <c r="L37"/>
      <c r="M37"/>
      <c r="N37" s="44" t="str">
        <f t="shared" si="0"/>
        <v>BAYER - WHIPSUPER - 0.100 ML</v>
      </c>
      <c r="O37" s="44" t="s">
        <v>144</v>
      </c>
      <c r="Q37" s="45" t="s">
        <v>110</v>
      </c>
      <c r="R37" s="54"/>
      <c r="S37" s="54">
        <v>120</v>
      </c>
      <c r="T37" s="54">
        <v>120</v>
      </c>
      <c r="U37" s="54"/>
    </row>
    <row r="38" spans="1:21" x14ac:dyDescent="0.3">
      <c r="A38" t="s">
        <v>101</v>
      </c>
      <c r="B38"/>
      <c r="C38"/>
      <c r="D38"/>
      <c r="E38">
        <v>80</v>
      </c>
      <c r="F38">
        <v>312.29000000000002</v>
      </c>
      <c r="G38">
        <v>24983.200000000001</v>
      </c>
      <c r="H38">
        <v>80</v>
      </c>
      <c r="I38">
        <v>343.22</v>
      </c>
      <c r="J38">
        <v>27457.599999999999</v>
      </c>
      <c r="K38"/>
      <c r="L38"/>
      <c r="M38"/>
      <c r="N38" s="44" t="str">
        <f t="shared" si="0"/>
        <v>BAYER - WHIP SUPER 0.250 LTR.</v>
      </c>
      <c r="O38" s="44" t="s">
        <v>145</v>
      </c>
      <c r="Q38" s="45" t="s">
        <v>125</v>
      </c>
      <c r="R38" s="54"/>
      <c r="S38" s="54"/>
      <c r="T38" s="54"/>
      <c r="U38" s="54"/>
    </row>
    <row r="39" spans="1:21" x14ac:dyDescent="0.3">
      <c r="A39" t="s">
        <v>102</v>
      </c>
      <c r="B39"/>
      <c r="C39"/>
      <c r="D39"/>
      <c r="E39">
        <v>50</v>
      </c>
      <c r="F39">
        <v>614.26</v>
      </c>
      <c r="G39">
        <v>30713.1</v>
      </c>
      <c r="H39">
        <v>50</v>
      </c>
      <c r="I39">
        <v>668.97</v>
      </c>
      <c r="J39">
        <v>33448.519999999997</v>
      </c>
      <c r="K39"/>
      <c r="L39"/>
      <c r="M39"/>
      <c r="N39" s="44" t="str">
        <f t="shared" si="0"/>
        <v>BAYER - WHIP SUPER 0.500 LTR.</v>
      </c>
      <c r="O39" s="44" t="s">
        <v>146</v>
      </c>
      <c r="Q39" s="45" t="s">
        <v>114</v>
      </c>
      <c r="R39" s="54"/>
      <c r="S39" s="54"/>
      <c r="T39" s="54"/>
      <c r="U39" s="54"/>
    </row>
    <row r="40" spans="1:21" x14ac:dyDescent="0.3">
      <c r="A40" t="s">
        <v>103</v>
      </c>
      <c r="B40"/>
      <c r="C40"/>
      <c r="D40"/>
      <c r="E40">
        <v>5</v>
      </c>
      <c r="F40">
        <v>1262.0999999999999</v>
      </c>
      <c r="G40">
        <v>6310.5</v>
      </c>
      <c r="H40">
        <v>5</v>
      </c>
      <c r="I40">
        <v>1173.75</v>
      </c>
      <c r="J40">
        <v>5868.77</v>
      </c>
      <c r="K40"/>
      <c r="L40"/>
      <c r="M40"/>
      <c r="N40" s="44" t="str">
        <f t="shared" si="0"/>
        <v>BAYER - WHIPSUPER 1 LTR.</v>
      </c>
      <c r="O40" s="44" t="s">
        <v>147</v>
      </c>
      <c r="Q40" s="45" t="s">
        <v>115</v>
      </c>
      <c r="R40" s="54"/>
      <c r="S40" s="54"/>
      <c r="T40" s="54"/>
      <c r="U40" s="54"/>
    </row>
    <row r="41" spans="1:21" x14ac:dyDescent="0.3">
      <c r="A41" t="s">
        <v>104</v>
      </c>
      <c r="B41"/>
      <c r="C41"/>
      <c r="D41"/>
      <c r="E41">
        <v>50</v>
      </c>
      <c r="F41">
        <v>573.25</v>
      </c>
      <c r="G41">
        <v>28662.5</v>
      </c>
      <c r="H41">
        <v>50</v>
      </c>
      <c r="I41">
        <v>621.4</v>
      </c>
      <c r="J41">
        <v>31070</v>
      </c>
      <c r="K41"/>
      <c r="L41"/>
      <c r="M41"/>
      <c r="N41" s="44" t="str">
        <f t="shared" si="0"/>
        <v>BCL - EVERGOL XTEND - 0.100 ML</v>
      </c>
      <c r="O41" s="44" t="s">
        <v>148</v>
      </c>
      <c r="Q41" s="45" t="s">
        <v>149</v>
      </c>
      <c r="R41" s="54"/>
      <c r="S41" s="54">
        <v>40</v>
      </c>
      <c r="T41" s="54">
        <v>40</v>
      </c>
      <c r="U41" s="54"/>
    </row>
    <row r="42" spans="1:21" x14ac:dyDescent="0.3">
      <c r="A42" t="s">
        <v>105</v>
      </c>
      <c r="B42"/>
      <c r="C42"/>
      <c r="D42"/>
      <c r="E42">
        <v>40</v>
      </c>
      <c r="F42">
        <v>1385.15</v>
      </c>
      <c r="G42">
        <v>55406</v>
      </c>
      <c r="H42">
        <v>40</v>
      </c>
      <c r="I42">
        <v>1502.17</v>
      </c>
      <c r="J42">
        <v>60086.8</v>
      </c>
      <c r="K42"/>
      <c r="L42"/>
      <c r="M42"/>
      <c r="N42" s="44" t="str">
        <f t="shared" si="0"/>
        <v>BCL - EVERGOL XTEND -0.250 ML</v>
      </c>
      <c r="O42" s="44" t="s">
        <v>149</v>
      </c>
      <c r="Q42" s="45" t="s">
        <v>118</v>
      </c>
      <c r="R42" s="54"/>
      <c r="S42" s="54"/>
      <c r="T42" s="54"/>
      <c r="U42" s="54"/>
    </row>
    <row r="43" spans="1:21" x14ac:dyDescent="0.3">
      <c r="A43" t="s">
        <v>106</v>
      </c>
      <c r="B43"/>
      <c r="C43"/>
      <c r="D43"/>
      <c r="E43"/>
      <c r="F43"/>
      <c r="G43"/>
      <c r="H43"/>
      <c r="I43"/>
      <c r="J43"/>
      <c r="K43"/>
      <c r="L43"/>
      <c r="M43"/>
      <c r="N43" s="44" t="str">
        <f t="shared" si="0"/>
        <v>BCL - GAUCHO FS600 - 0.100 ML</v>
      </c>
      <c r="O43" s="44" t="s">
        <v>117</v>
      </c>
      <c r="Q43" s="45" t="s">
        <v>20</v>
      </c>
      <c r="R43" s="54">
        <v>143</v>
      </c>
      <c r="S43" s="54">
        <v>3985</v>
      </c>
      <c r="T43" s="54">
        <v>3922</v>
      </c>
      <c r="U43" s="54">
        <v>206</v>
      </c>
    </row>
    <row r="44" spans="1:21" x14ac:dyDescent="0.3">
      <c r="A44" t="s">
        <v>107</v>
      </c>
      <c r="B44"/>
      <c r="C44"/>
      <c r="D44"/>
      <c r="E44"/>
      <c r="F44"/>
      <c r="G44"/>
      <c r="H44"/>
      <c r="I44"/>
      <c r="J44"/>
      <c r="K44"/>
      <c r="L44"/>
      <c r="M44"/>
      <c r="N44" s="44" t="str">
        <f t="shared" si="0"/>
        <v>BCL - GAUCHO FS600 - 0.250 ML</v>
      </c>
      <c r="O44" s="44" t="s">
        <v>118</v>
      </c>
      <c r="Q44"/>
      <c r="R44"/>
      <c r="S44"/>
      <c r="T44"/>
      <c r="U44"/>
    </row>
    <row r="45" spans="1:2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 s="44"/>
      <c r="O45" s="44"/>
      <c r="Q45"/>
      <c r="R45"/>
      <c r="S45"/>
      <c r="T45"/>
      <c r="U45"/>
    </row>
    <row r="46" spans="1:2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 s="44"/>
      <c r="O46" s="44"/>
      <c r="Q46"/>
      <c r="R46"/>
      <c r="S46"/>
      <c r="T46"/>
      <c r="U46"/>
    </row>
    <row r="47" spans="1:2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 s="44"/>
      <c r="O47" s="44"/>
      <c r="Q47"/>
      <c r="R47"/>
      <c r="S47"/>
      <c r="T47"/>
      <c r="U47"/>
    </row>
    <row r="48" spans="1:2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 s="44"/>
      <c r="O48" s="44"/>
      <c r="Q48"/>
      <c r="R48"/>
      <c r="S48"/>
      <c r="T48"/>
      <c r="U48"/>
    </row>
    <row r="49" spans="1:2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 s="44"/>
      <c r="O49" s="44"/>
      <c r="Q49"/>
      <c r="R49"/>
      <c r="S49"/>
      <c r="T49"/>
      <c r="U49"/>
    </row>
    <row r="50" spans="1:2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 s="44"/>
      <c r="O50" s="44"/>
      <c r="Q50"/>
      <c r="R50"/>
      <c r="S50"/>
      <c r="T50"/>
      <c r="U50"/>
    </row>
    <row r="51" spans="1:2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 s="44"/>
      <c r="O51" s="44"/>
      <c r="Q51"/>
      <c r="R51"/>
      <c r="S51"/>
      <c r="T51"/>
      <c r="U51"/>
    </row>
    <row r="52" spans="1:2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 s="44"/>
      <c r="O52" s="44"/>
      <c r="Q52"/>
      <c r="R52"/>
      <c r="S52"/>
      <c r="T52"/>
      <c r="U52"/>
    </row>
    <row r="53" spans="1:2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 s="44"/>
      <c r="O53" s="44"/>
      <c r="Q53"/>
      <c r="R53"/>
      <c r="S53"/>
      <c r="T53"/>
      <c r="U53"/>
    </row>
    <row r="54" spans="1:2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 s="44"/>
      <c r="O54" s="44"/>
      <c r="Q54"/>
      <c r="R54"/>
      <c r="S54"/>
      <c r="T54"/>
      <c r="U54"/>
    </row>
    <row r="55" spans="1:2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 s="44"/>
      <c r="O55" s="44"/>
      <c r="Q55"/>
      <c r="R55"/>
      <c r="S55"/>
      <c r="T55"/>
      <c r="U55"/>
    </row>
    <row r="56" spans="1:2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 s="44"/>
      <c r="O56" s="44"/>
      <c r="Q56"/>
      <c r="R56"/>
      <c r="S56"/>
      <c r="T56"/>
      <c r="U56"/>
    </row>
    <row r="57" spans="1:2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 s="44"/>
      <c r="O57" s="44"/>
      <c r="Q57"/>
      <c r="R57"/>
      <c r="S57"/>
      <c r="T57"/>
      <c r="U57"/>
    </row>
    <row r="58" spans="1:2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 s="44"/>
      <c r="O58" s="44"/>
      <c r="Q58"/>
      <c r="R58"/>
      <c r="S58"/>
      <c r="T58"/>
      <c r="U58"/>
    </row>
    <row r="59" spans="1:2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 s="44"/>
      <c r="O59" s="44"/>
      <c r="Q59"/>
      <c r="R59"/>
      <c r="S59"/>
      <c r="T59"/>
      <c r="U59"/>
    </row>
    <row r="60" spans="1:2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 s="44"/>
      <c r="O60" s="44"/>
      <c r="Q60"/>
      <c r="R60"/>
      <c r="S60"/>
      <c r="T60"/>
      <c r="U60"/>
    </row>
    <row r="61" spans="1:2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 s="44"/>
      <c r="O61" s="44"/>
      <c r="Q61"/>
      <c r="R61"/>
      <c r="S61"/>
      <c r="T61"/>
      <c r="U61"/>
    </row>
    <row r="62" spans="1:2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 s="44"/>
      <c r="O62" s="44"/>
      <c r="Q62"/>
      <c r="R62"/>
      <c r="S62"/>
      <c r="T62"/>
      <c r="U62"/>
    </row>
    <row r="63" spans="1:2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 s="44"/>
      <c r="O63" s="44"/>
      <c r="Q63"/>
      <c r="R63"/>
      <c r="S63"/>
      <c r="T63"/>
      <c r="U63"/>
    </row>
    <row r="64" spans="1:2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 s="44"/>
      <c r="O64" s="44"/>
      <c r="Q64"/>
      <c r="R64"/>
      <c r="S64"/>
      <c r="T64"/>
      <c r="U64"/>
    </row>
    <row r="65" spans="1:2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 s="44"/>
      <c r="O65" s="44"/>
      <c r="Q65"/>
      <c r="R65"/>
      <c r="S65"/>
      <c r="T65"/>
      <c r="U65"/>
    </row>
    <row r="66" spans="1:2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 s="44"/>
      <c r="O66" s="44"/>
      <c r="Q66"/>
      <c r="R66"/>
      <c r="S66"/>
      <c r="T66"/>
      <c r="U66"/>
    </row>
    <row r="67" spans="1:2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 s="44"/>
      <c r="O67" s="44"/>
      <c r="Q67"/>
      <c r="R67"/>
      <c r="S67"/>
      <c r="T67"/>
      <c r="U67"/>
    </row>
    <row r="68" spans="1:2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 s="44"/>
      <c r="O68" s="44"/>
      <c r="Q68"/>
      <c r="R68"/>
      <c r="S68"/>
      <c r="T68"/>
      <c r="U68"/>
    </row>
    <row r="69" spans="1:2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 s="44"/>
      <c r="O69" s="44"/>
      <c r="Q69"/>
      <c r="R69"/>
      <c r="S69"/>
      <c r="T69"/>
      <c r="U69"/>
    </row>
    <row r="70" spans="1:2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 s="44"/>
      <c r="O70" s="44"/>
      <c r="Q70"/>
      <c r="R70"/>
      <c r="S70"/>
      <c r="T70"/>
      <c r="U70"/>
    </row>
    <row r="71" spans="1:2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 s="44"/>
      <c r="O71" s="44"/>
      <c r="Q71"/>
      <c r="R71"/>
      <c r="S71"/>
      <c r="T71"/>
      <c r="U71"/>
    </row>
    <row r="72" spans="1:2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 s="44"/>
      <c r="O72" s="44"/>
      <c r="Q72"/>
      <c r="R72"/>
      <c r="S72"/>
      <c r="T72"/>
      <c r="U72"/>
    </row>
    <row r="73" spans="1:2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 s="44"/>
      <c r="O73" s="44"/>
      <c r="Q73"/>
      <c r="R73"/>
      <c r="S73"/>
      <c r="T73"/>
      <c r="U73"/>
    </row>
    <row r="74" spans="1:2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 s="44"/>
      <c r="O74" s="44"/>
      <c r="Q74"/>
      <c r="R74"/>
      <c r="S74"/>
      <c r="T74"/>
      <c r="U74"/>
    </row>
    <row r="75" spans="1:2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 s="44"/>
      <c r="O75" s="44"/>
      <c r="Q75"/>
      <c r="R75"/>
      <c r="S75"/>
      <c r="T75"/>
      <c r="U75"/>
    </row>
    <row r="76" spans="1:2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 s="44"/>
      <c r="O76" s="44"/>
      <c r="Q76"/>
      <c r="R76"/>
      <c r="S76"/>
      <c r="T76"/>
      <c r="U76"/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O77" s="44"/>
      <c r="Q77"/>
      <c r="R77"/>
      <c r="S77"/>
      <c r="T77"/>
      <c r="U77"/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O78" s="44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O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O80" s="44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O81" s="44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O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O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O84" s="44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O85" s="44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O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O87" s="44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O88" s="44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O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O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O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O92" s="44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O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O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O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O96" s="44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O97" s="44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O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O99" s="44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O100" s="44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O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O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O103" s="44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O104" s="44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O105" s="44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O106" s="44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O107" s="44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O108" s="44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O109" s="44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O110" s="44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O111" s="44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O112" s="44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O113" s="44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O114" s="44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O115" s="44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O116" s="44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O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O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O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O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O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O122" s="44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O123" s="44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O124" s="44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O125" s="44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O126" s="44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O127" s="44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O128" s="44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O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O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O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O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O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O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O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O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O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O138" s="44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O139" s="44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O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O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O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O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O144" s="44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44"/>
      <c r="O145" s="44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44"/>
      <c r="O146" s="44"/>
      <c r="Q146"/>
      <c r="R146"/>
      <c r="S146"/>
      <c r="T146"/>
      <c r="U146"/>
    </row>
    <row r="147" spans="1:21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44"/>
      <c r="O147" s="44"/>
      <c r="Q147"/>
      <c r="R147"/>
      <c r="S147"/>
      <c r="T147"/>
      <c r="U147"/>
    </row>
    <row r="148" spans="1:21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44"/>
      <c r="O148" s="44"/>
      <c r="Q148"/>
      <c r="R148"/>
      <c r="S148"/>
      <c r="T148"/>
      <c r="U148"/>
    </row>
    <row r="149" spans="1:21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44"/>
      <c r="O149" s="44"/>
      <c r="Q149"/>
      <c r="R149"/>
      <c r="S149"/>
      <c r="T149"/>
      <c r="U149"/>
    </row>
    <row r="150" spans="1:21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44"/>
      <c r="O150" s="44"/>
      <c r="Q150"/>
      <c r="R150"/>
      <c r="S150"/>
      <c r="T150"/>
      <c r="U150"/>
    </row>
    <row r="151" spans="1:2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44"/>
      <c r="O151" s="44"/>
      <c r="Q151"/>
      <c r="R151"/>
      <c r="S151"/>
      <c r="T151"/>
      <c r="U151"/>
    </row>
    <row r="152" spans="1:21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44"/>
      <c r="O152" s="44"/>
      <c r="Q152"/>
      <c r="R152"/>
      <c r="S152"/>
      <c r="T152"/>
      <c r="U152"/>
    </row>
    <row r="153" spans="1:21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44"/>
      <c r="O153" s="44"/>
      <c r="Q153"/>
      <c r="R153"/>
      <c r="S153"/>
      <c r="T153"/>
      <c r="U153"/>
    </row>
    <row r="154" spans="1:21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44"/>
      <c r="O154" s="44"/>
      <c r="Q154"/>
      <c r="R154"/>
      <c r="S154"/>
      <c r="T154"/>
      <c r="U154"/>
    </row>
    <row r="155" spans="1:21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 s="44"/>
      <c r="O155" s="44"/>
      <c r="Q155"/>
      <c r="R155"/>
      <c r="S155"/>
      <c r="T155"/>
      <c r="U155"/>
    </row>
    <row r="156" spans="1:21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 s="44"/>
      <c r="O156" s="44"/>
      <c r="Q156"/>
      <c r="R156"/>
      <c r="S156"/>
      <c r="T156"/>
      <c r="U156"/>
    </row>
    <row r="157" spans="1:21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 s="44"/>
      <c r="O157" s="44"/>
      <c r="Q157"/>
      <c r="R157"/>
      <c r="S157"/>
      <c r="T157"/>
      <c r="U157"/>
    </row>
    <row r="158" spans="1:21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 s="44"/>
      <c r="O158" s="44"/>
      <c r="Q158"/>
      <c r="R158"/>
      <c r="S158"/>
      <c r="T158"/>
      <c r="U158"/>
    </row>
    <row r="159" spans="1:21" x14ac:dyDescent="0.3">
      <c r="N159" s="44"/>
      <c r="O159" s="44"/>
      <c r="Q159"/>
      <c r="R159"/>
      <c r="S159"/>
      <c r="T159"/>
      <c r="U159"/>
    </row>
    <row r="160" spans="1:21" x14ac:dyDescent="0.3">
      <c r="N160" s="44"/>
      <c r="O160" s="44"/>
      <c r="Q160"/>
      <c r="R160"/>
      <c r="S160"/>
      <c r="T160"/>
      <c r="U160"/>
    </row>
    <row r="161" spans="14:21" x14ac:dyDescent="0.3">
      <c r="N161" s="44"/>
      <c r="O161" s="44"/>
      <c r="Q161"/>
      <c r="R161"/>
      <c r="S161"/>
      <c r="T161"/>
      <c r="U161"/>
    </row>
    <row r="162" spans="14:21" x14ac:dyDescent="0.3">
      <c r="Q162"/>
      <c r="R162"/>
      <c r="S162"/>
      <c r="T162"/>
      <c r="U162"/>
    </row>
    <row r="163" spans="14:21" x14ac:dyDescent="0.3">
      <c r="Q163"/>
      <c r="R163"/>
      <c r="S163"/>
      <c r="T163"/>
      <c r="U163"/>
    </row>
    <row r="164" spans="14:21" x14ac:dyDescent="0.3">
      <c r="Q164"/>
      <c r="R164"/>
      <c r="S164"/>
      <c r="T164"/>
      <c r="U164"/>
    </row>
    <row r="165" spans="14:21" x14ac:dyDescent="0.3">
      <c r="Q165"/>
      <c r="R165"/>
      <c r="S165"/>
      <c r="T165"/>
      <c r="U165"/>
    </row>
    <row r="166" spans="14:21" x14ac:dyDescent="0.3">
      <c r="Q166"/>
      <c r="R166"/>
      <c r="S166"/>
      <c r="T166"/>
      <c r="U166"/>
    </row>
    <row r="167" spans="14:21" x14ac:dyDescent="0.3">
      <c r="Q167"/>
      <c r="R167"/>
      <c r="S167"/>
      <c r="T167"/>
      <c r="U1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44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122</v>
      </c>
      <c r="C3" s="3"/>
      <c r="D3" s="4"/>
      <c r="E3" s="38">
        <f t="shared" ref="E3:E43" ca="1" si="0">VLOOKUP($B3,FinalDealer_vlookup,2,0)</f>
        <v>19</v>
      </c>
      <c r="F3" s="39">
        <f t="shared" ref="F3:F43" ca="1" si="1">VLOOKUP($B3,FinalDealer_vlookup,3,0)</f>
        <v>0</v>
      </c>
      <c r="G3" s="40">
        <v>0</v>
      </c>
      <c r="H3" s="40">
        <f t="shared" ref="H3:H43" ca="1" si="2">VLOOKUP($B3,FinalDealer_vlookup,4,0)</f>
        <v>19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3" ca="1" si="3">VLOOKUP($B3,FinalDealer_vlookup,5,0)</f>
        <v>0</v>
      </c>
    </row>
    <row r="4" spans="1:13" x14ac:dyDescent="0.3">
      <c r="A4" s="16"/>
      <c r="B4" s="4" t="s">
        <v>117</v>
      </c>
      <c r="C4" s="3"/>
      <c r="D4" s="4"/>
      <c r="E4" s="42">
        <f t="shared" ca="1" si="0"/>
        <v>0</v>
      </c>
      <c r="F4" s="39">
        <f t="shared" ca="1" si="1"/>
        <v>0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0</v>
      </c>
    </row>
    <row r="5" spans="1:13" x14ac:dyDescent="0.3">
      <c r="A5" s="16"/>
      <c r="B5" s="4" t="s">
        <v>109</v>
      </c>
      <c r="C5" s="3"/>
      <c r="D5" s="4"/>
      <c r="E5" s="42">
        <f t="shared" ca="1" si="0"/>
        <v>0</v>
      </c>
      <c r="F5" s="39">
        <f t="shared" ca="1" si="1"/>
        <v>0</v>
      </c>
      <c r="G5" s="39">
        <v>0</v>
      </c>
      <c r="H5" s="39">
        <f t="shared" ca="1" si="2"/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0</v>
      </c>
    </row>
    <row r="6" spans="1:13" x14ac:dyDescent="0.3">
      <c r="A6" s="16"/>
      <c r="B6" s="4" t="s">
        <v>119</v>
      </c>
      <c r="C6" s="3"/>
      <c r="D6" s="4"/>
      <c r="E6" s="42">
        <f t="shared" ca="1" si="0"/>
        <v>10</v>
      </c>
      <c r="F6" s="39">
        <f t="shared" ca="1" si="1"/>
        <v>110</v>
      </c>
      <c r="G6" s="39">
        <v>0</v>
      </c>
      <c r="H6" s="39">
        <f t="shared" ca="1" si="2"/>
        <v>92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28</v>
      </c>
    </row>
    <row r="7" spans="1:13" x14ac:dyDescent="0.3">
      <c r="A7" s="16"/>
      <c r="B7" s="4" t="s">
        <v>121</v>
      </c>
      <c r="C7" s="3"/>
      <c r="D7" s="4"/>
      <c r="E7" s="42">
        <f t="shared" ca="1" si="0"/>
        <v>0</v>
      </c>
      <c r="F7" s="39">
        <f t="shared" ca="1" si="1"/>
        <v>200</v>
      </c>
      <c r="G7" s="39">
        <v>0</v>
      </c>
      <c r="H7" s="39">
        <f t="shared" ca="1" si="2"/>
        <v>149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51</v>
      </c>
    </row>
    <row r="8" spans="1:13" x14ac:dyDescent="0.3">
      <c r="A8" s="16"/>
      <c r="B8" s="4" t="s">
        <v>120</v>
      </c>
      <c r="C8" s="3"/>
      <c r="D8" s="4"/>
      <c r="E8" s="42">
        <f t="shared" ca="1" si="0"/>
        <v>0</v>
      </c>
      <c r="F8" s="39">
        <f t="shared" ca="1" si="1"/>
        <v>220</v>
      </c>
      <c r="G8" s="39">
        <v>0</v>
      </c>
      <c r="H8" s="39">
        <f t="shared" ca="1" si="2"/>
        <v>155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65</v>
      </c>
    </row>
    <row r="9" spans="1:13" x14ac:dyDescent="0.3">
      <c r="A9" s="16"/>
      <c r="B9" s="4" t="s">
        <v>124</v>
      </c>
      <c r="C9" s="3"/>
      <c r="D9" s="4"/>
      <c r="E9" s="42">
        <f t="shared" ca="1" si="0"/>
        <v>0</v>
      </c>
      <c r="F9" s="39">
        <f t="shared" ca="1" si="1"/>
        <v>100</v>
      </c>
      <c r="G9" s="39">
        <v>0</v>
      </c>
      <c r="H9" s="39">
        <f t="shared" ca="1" si="2"/>
        <v>100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0</v>
      </c>
    </row>
    <row r="10" spans="1:13" x14ac:dyDescent="0.3">
      <c r="A10" s="16"/>
      <c r="B10" s="4" t="s">
        <v>123</v>
      </c>
      <c r="C10" s="3"/>
      <c r="D10" s="4"/>
      <c r="E10" s="42">
        <f t="shared" ca="1" si="0"/>
        <v>70</v>
      </c>
      <c r="F10" s="39">
        <f t="shared" ca="1" si="1"/>
        <v>40</v>
      </c>
      <c r="G10" s="39">
        <v>0</v>
      </c>
      <c r="H10" s="39">
        <f t="shared" ca="1" si="2"/>
        <v>110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0</v>
      </c>
    </row>
    <row r="11" spans="1:13" x14ac:dyDescent="0.3">
      <c r="A11" s="16"/>
      <c r="B11" s="4" t="s">
        <v>128</v>
      </c>
      <c r="C11" s="3"/>
      <c r="D11" s="4"/>
      <c r="E11" s="42">
        <f t="shared" ca="1" si="0"/>
        <v>0</v>
      </c>
      <c r="F11" s="39">
        <f t="shared" ca="1" si="1"/>
        <v>80</v>
      </c>
      <c r="G11" s="39">
        <v>0</v>
      </c>
      <c r="H11" s="39">
        <f t="shared" ca="1" si="2"/>
        <v>80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0</v>
      </c>
    </row>
    <row r="12" spans="1:13" x14ac:dyDescent="0.3">
      <c r="A12" s="16"/>
      <c r="B12" s="4" t="s">
        <v>126</v>
      </c>
      <c r="C12" s="3"/>
      <c r="D12" s="4"/>
      <c r="E12" s="42">
        <f t="shared" ca="1" si="0"/>
        <v>0</v>
      </c>
      <c r="F12" s="39">
        <f t="shared" ca="1" si="1"/>
        <v>100</v>
      </c>
      <c r="G12" s="39">
        <v>0</v>
      </c>
      <c r="H12" s="39">
        <f t="shared" ca="1" si="2"/>
        <v>90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10</v>
      </c>
    </row>
    <row r="13" spans="1:13" x14ac:dyDescent="0.3">
      <c r="A13" s="16"/>
      <c r="B13" s="4" t="s">
        <v>129</v>
      </c>
      <c r="C13" s="3"/>
      <c r="D13" s="4"/>
      <c r="E13" s="42">
        <f t="shared" ca="1" si="0"/>
        <v>0</v>
      </c>
      <c r="F13" s="39">
        <f t="shared" ca="1" si="1"/>
        <v>1600</v>
      </c>
      <c r="G13" s="39">
        <v>0</v>
      </c>
      <c r="H13" s="39">
        <f t="shared" ca="1" si="2"/>
        <v>1600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0</v>
      </c>
    </row>
    <row r="14" spans="1:13" x14ac:dyDescent="0.3">
      <c r="A14" s="16"/>
      <c r="B14" s="4" t="s">
        <v>131</v>
      </c>
      <c r="C14" s="3"/>
      <c r="D14" s="4"/>
      <c r="E14" s="42">
        <f t="shared" ca="1" si="0"/>
        <v>0</v>
      </c>
      <c r="F14" s="39">
        <f t="shared" ca="1" si="1"/>
        <v>40</v>
      </c>
      <c r="G14" s="39">
        <v>0</v>
      </c>
      <c r="H14" s="39">
        <f t="shared" ca="1" si="2"/>
        <v>40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0</v>
      </c>
    </row>
    <row r="15" spans="1:13" x14ac:dyDescent="0.3">
      <c r="A15" s="16"/>
      <c r="B15" s="4" t="s">
        <v>130</v>
      </c>
      <c r="C15" s="3"/>
      <c r="D15" s="4"/>
      <c r="E15" s="42">
        <f t="shared" ca="1" si="0"/>
        <v>11</v>
      </c>
      <c r="F15" s="39">
        <f t="shared" ca="1" si="1"/>
        <v>40</v>
      </c>
      <c r="G15" s="39">
        <v>0</v>
      </c>
      <c r="H15" s="39">
        <f t="shared" ca="1" si="2"/>
        <v>51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0</v>
      </c>
    </row>
    <row r="16" spans="1:13" x14ac:dyDescent="0.3">
      <c r="A16" s="16"/>
      <c r="B16" s="4" t="s">
        <v>132</v>
      </c>
      <c r="C16" s="3"/>
      <c r="D16" s="4"/>
      <c r="E16" s="42">
        <f t="shared" ca="1" si="0"/>
        <v>0</v>
      </c>
      <c r="F16" s="39">
        <f t="shared" ca="1" si="1"/>
        <v>0</v>
      </c>
      <c r="G16" s="39">
        <v>0</v>
      </c>
      <c r="H16" s="39">
        <f t="shared" ca="1" si="2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0</v>
      </c>
    </row>
    <row r="17" spans="1:13" x14ac:dyDescent="0.3">
      <c r="A17" s="16"/>
      <c r="B17" s="4" t="s">
        <v>133</v>
      </c>
      <c r="C17" s="3"/>
      <c r="D17" s="4"/>
      <c r="E17" s="42">
        <f t="shared" ca="1" si="0"/>
        <v>0</v>
      </c>
      <c r="F17" s="39">
        <f t="shared" ca="1" si="1"/>
        <v>50</v>
      </c>
      <c r="G17" s="39">
        <v>0</v>
      </c>
      <c r="H17" s="39">
        <f t="shared" ca="1" si="2"/>
        <v>50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0</v>
      </c>
    </row>
    <row r="18" spans="1:13" x14ac:dyDescent="0.3">
      <c r="A18" s="16"/>
      <c r="B18" s="4" t="s">
        <v>116</v>
      </c>
      <c r="C18" s="3"/>
      <c r="D18" s="4"/>
      <c r="E18" s="42">
        <f t="shared" ca="1" si="0"/>
        <v>0</v>
      </c>
      <c r="F18" s="39">
        <f t="shared" ca="1" si="1"/>
        <v>0</v>
      </c>
      <c r="G18" s="39">
        <v>0</v>
      </c>
      <c r="H18" s="39">
        <f t="shared" ca="1" si="2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0</v>
      </c>
    </row>
    <row r="19" spans="1:13" x14ac:dyDescent="0.3">
      <c r="A19" s="16"/>
      <c r="B19" s="4" t="s">
        <v>138</v>
      </c>
      <c r="C19" s="3"/>
      <c r="D19" s="4"/>
      <c r="E19" s="42">
        <f t="shared" ca="1" si="0"/>
        <v>0</v>
      </c>
      <c r="F19" s="39">
        <f t="shared" ca="1" si="1"/>
        <v>120</v>
      </c>
      <c r="G19" s="39">
        <v>0</v>
      </c>
      <c r="H19" s="39">
        <f t="shared" ca="1" si="2"/>
        <v>120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0</v>
      </c>
    </row>
    <row r="20" spans="1:13" x14ac:dyDescent="0.3">
      <c r="A20" s="16"/>
      <c r="B20" s="4" t="s">
        <v>139</v>
      </c>
      <c r="C20" s="3"/>
      <c r="D20" s="4"/>
      <c r="E20" s="42">
        <f t="shared" ca="1" si="0"/>
        <v>0</v>
      </c>
      <c r="F20" s="39">
        <f t="shared" ca="1" si="1"/>
        <v>190</v>
      </c>
      <c r="G20" s="39">
        <v>0</v>
      </c>
      <c r="H20" s="39">
        <f t="shared" ca="1" si="2"/>
        <v>140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50</v>
      </c>
    </row>
    <row r="21" spans="1:13" x14ac:dyDescent="0.3">
      <c r="A21" s="16"/>
      <c r="B21" s="4" t="s">
        <v>140</v>
      </c>
      <c r="C21" s="3"/>
      <c r="D21" s="4"/>
      <c r="E21" s="42">
        <f t="shared" ca="1" si="0"/>
        <v>0</v>
      </c>
      <c r="F21" s="39">
        <f t="shared" ca="1" si="1"/>
        <v>0</v>
      </c>
      <c r="G21" s="39">
        <v>0</v>
      </c>
      <c r="H21" s="39">
        <f t="shared" ca="1" si="2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0</v>
      </c>
    </row>
    <row r="22" spans="1:13" x14ac:dyDescent="0.3">
      <c r="A22" s="16"/>
      <c r="B22" s="4" t="s">
        <v>143</v>
      </c>
      <c r="C22" s="3"/>
      <c r="D22" s="4"/>
      <c r="E22" s="42">
        <f t="shared" ca="1" si="0"/>
        <v>0</v>
      </c>
      <c r="F22" s="39">
        <f t="shared" ca="1" si="1"/>
        <v>110</v>
      </c>
      <c r="G22" s="39">
        <v>0</v>
      </c>
      <c r="H22" s="39">
        <f t="shared" ca="1" si="2"/>
        <v>110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0</v>
      </c>
    </row>
    <row r="23" spans="1:13" x14ac:dyDescent="0.3">
      <c r="A23" s="16"/>
      <c r="B23" s="4" t="s">
        <v>141</v>
      </c>
      <c r="C23" s="3"/>
      <c r="D23" s="4"/>
      <c r="E23" s="42">
        <f t="shared" ca="1" si="0"/>
        <v>8</v>
      </c>
      <c r="F23" s="39">
        <f t="shared" ca="1" si="1"/>
        <v>40</v>
      </c>
      <c r="G23" s="39">
        <v>0</v>
      </c>
      <c r="H23" s="39">
        <f t="shared" ca="1" si="2"/>
        <v>48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0</v>
      </c>
    </row>
    <row r="24" spans="1:13" x14ac:dyDescent="0.3">
      <c r="A24" s="16"/>
      <c r="B24" s="4" t="s">
        <v>142</v>
      </c>
      <c r="C24" s="3"/>
      <c r="D24" s="4"/>
      <c r="E24" s="42">
        <f t="shared" ca="1" si="0"/>
        <v>0</v>
      </c>
      <c r="F24" s="39">
        <f t="shared" ca="1" si="1"/>
        <v>280</v>
      </c>
      <c r="G24" s="39">
        <v>0</v>
      </c>
      <c r="H24" s="39">
        <f t="shared" ca="1" si="2"/>
        <v>278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2</v>
      </c>
    </row>
    <row r="25" spans="1:13" x14ac:dyDescent="0.3">
      <c r="A25" s="16"/>
      <c r="B25" s="4" t="s">
        <v>144</v>
      </c>
      <c r="C25" s="3"/>
      <c r="D25" s="4"/>
      <c r="E25" s="42">
        <f t="shared" ca="1" si="0"/>
        <v>0</v>
      </c>
      <c r="F25" s="39">
        <f t="shared" ca="1" si="1"/>
        <v>200</v>
      </c>
      <c r="G25" s="39">
        <v>0</v>
      </c>
      <c r="H25" s="39">
        <f t="shared" ca="1" si="2"/>
        <v>200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0</v>
      </c>
    </row>
    <row r="26" spans="1:13" x14ac:dyDescent="0.3">
      <c r="A26" s="16"/>
      <c r="B26" s="4" t="s">
        <v>145</v>
      </c>
      <c r="C26" s="3"/>
      <c r="D26" s="4"/>
      <c r="E26" s="42">
        <f t="shared" ca="1" si="0"/>
        <v>0</v>
      </c>
      <c r="F26" s="39">
        <f t="shared" ca="1" si="1"/>
        <v>80</v>
      </c>
      <c r="G26" s="39">
        <v>0</v>
      </c>
      <c r="H26" s="39">
        <f t="shared" ca="1" si="2"/>
        <v>80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0</v>
      </c>
    </row>
    <row r="27" spans="1:13" x14ac:dyDescent="0.3">
      <c r="A27" s="16"/>
      <c r="B27" s="4" t="s">
        <v>148</v>
      </c>
      <c r="C27" s="3"/>
      <c r="D27" s="4"/>
      <c r="E27" s="42">
        <f t="shared" ca="1" si="0"/>
        <v>0</v>
      </c>
      <c r="F27" s="39">
        <f t="shared" ca="1" si="1"/>
        <v>50</v>
      </c>
      <c r="G27" s="39">
        <v>0</v>
      </c>
      <c r="H27" s="39">
        <f t="shared" ca="1" si="2"/>
        <v>50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0</v>
      </c>
    </row>
    <row r="28" spans="1:13" x14ac:dyDescent="0.3">
      <c r="A28" s="16"/>
      <c r="B28" s="4" t="s">
        <v>127</v>
      </c>
      <c r="C28" s="3"/>
      <c r="D28" s="4"/>
      <c r="E28" s="42">
        <f t="shared" ca="1" si="0"/>
        <v>25</v>
      </c>
      <c r="F28" s="39">
        <f t="shared" ca="1" si="1"/>
        <v>0</v>
      </c>
      <c r="G28" s="39">
        <v>0</v>
      </c>
      <c r="H28" s="39">
        <f t="shared" ca="1" si="2"/>
        <v>25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0</v>
      </c>
    </row>
    <row r="29" spans="1:13" x14ac:dyDescent="0.3">
      <c r="A29" s="16"/>
      <c r="B29" s="4" t="s">
        <v>112</v>
      </c>
      <c r="C29" s="3"/>
      <c r="D29" s="4"/>
      <c r="E29" s="42">
        <f t="shared" ca="1" si="0"/>
        <v>0</v>
      </c>
      <c r="F29" s="39">
        <f t="shared" ca="1" si="1"/>
        <v>10</v>
      </c>
      <c r="G29" s="39">
        <v>0</v>
      </c>
      <c r="H29" s="39">
        <f t="shared" ca="1" si="2"/>
        <v>10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0</v>
      </c>
    </row>
    <row r="30" spans="1:13" x14ac:dyDescent="0.3">
      <c r="A30" s="16"/>
      <c r="B30" s="4" t="s">
        <v>113</v>
      </c>
      <c r="C30" s="3"/>
      <c r="D30" s="4"/>
      <c r="E30" s="42">
        <f t="shared" ca="1" si="0"/>
        <v>0</v>
      </c>
      <c r="F30" s="39">
        <f t="shared" ca="1" si="1"/>
        <v>0</v>
      </c>
      <c r="G30" s="39">
        <v>0</v>
      </c>
      <c r="H30" s="39">
        <f t="shared" ca="1" si="2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0</v>
      </c>
    </row>
    <row r="31" spans="1:13" x14ac:dyDescent="0.3">
      <c r="A31" s="16"/>
      <c r="B31" s="4" t="s">
        <v>135</v>
      </c>
      <c r="C31" s="3"/>
      <c r="D31" s="4"/>
      <c r="E31" s="42">
        <f t="shared" ca="1" si="0"/>
        <v>0</v>
      </c>
      <c r="F31" s="39">
        <f t="shared" ca="1" si="1"/>
        <v>0</v>
      </c>
      <c r="G31" s="39">
        <v>0</v>
      </c>
      <c r="H31" s="39">
        <f t="shared" ca="1" si="2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0</v>
      </c>
    </row>
    <row r="32" spans="1:13" x14ac:dyDescent="0.3">
      <c r="A32" s="16"/>
      <c r="B32" s="4" t="s">
        <v>134</v>
      </c>
      <c r="C32" s="3"/>
      <c r="D32" s="4"/>
      <c r="E32" s="42">
        <f t="shared" ca="1" si="0"/>
        <v>0</v>
      </c>
      <c r="F32" s="39">
        <f t="shared" ca="1" si="1"/>
        <v>0</v>
      </c>
      <c r="G32" s="39">
        <v>0</v>
      </c>
      <c r="H32" s="39">
        <f t="shared" ca="1" si="2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0</v>
      </c>
    </row>
    <row r="33" spans="1:13" x14ac:dyDescent="0.3">
      <c r="A33" s="16"/>
      <c r="B33" s="4" t="s">
        <v>137</v>
      </c>
      <c r="C33" s="3"/>
      <c r="D33" s="4"/>
      <c r="E33" s="42">
        <f t="shared" ca="1" si="0"/>
        <v>0</v>
      </c>
      <c r="F33" s="39">
        <f t="shared" ca="1" si="1"/>
        <v>20</v>
      </c>
      <c r="G33" s="39">
        <v>0</v>
      </c>
      <c r="H33" s="39">
        <f t="shared" ca="1" si="2"/>
        <v>20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0</v>
      </c>
    </row>
    <row r="34" spans="1:13" x14ac:dyDescent="0.3">
      <c r="A34" s="16"/>
      <c r="B34" s="4" t="s">
        <v>136</v>
      </c>
      <c r="C34" s="3"/>
      <c r="D34" s="4"/>
      <c r="E34" s="42">
        <f t="shared" ca="1" si="0"/>
        <v>0</v>
      </c>
      <c r="F34" s="39">
        <f t="shared" ca="1" si="1"/>
        <v>40</v>
      </c>
      <c r="G34" s="39">
        <v>0</v>
      </c>
      <c r="H34" s="39">
        <f t="shared" ca="1" si="2"/>
        <v>40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0</v>
      </c>
    </row>
    <row r="35" spans="1:13" x14ac:dyDescent="0.3">
      <c r="A35" s="16"/>
      <c r="B35" s="4" t="s">
        <v>147</v>
      </c>
      <c r="C35" s="3"/>
      <c r="D35" s="4"/>
      <c r="E35" s="42">
        <f t="shared" ca="1" si="0"/>
        <v>0</v>
      </c>
      <c r="F35" s="39">
        <f t="shared" ca="1" si="1"/>
        <v>5</v>
      </c>
      <c r="G35" s="39">
        <v>0</v>
      </c>
      <c r="H35" s="39">
        <f t="shared" ca="1" si="2"/>
        <v>5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0</v>
      </c>
    </row>
    <row r="36" spans="1:13" x14ac:dyDescent="0.3">
      <c r="A36" s="16"/>
      <c r="B36" s="4" t="s">
        <v>146</v>
      </c>
      <c r="C36" s="3"/>
      <c r="D36" s="4"/>
      <c r="E36" s="42">
        <f t="shared" ca="1" si="0"/>
        <v>0</v>
      </c>
      <c r="F36" s="39">
        <f t="shared" ca="1" si="1"/>
        <v>50</v>
      </c>
      <c r="G36" s="39">
        <v>0</v>
      </c>
      <c r="H36" s="39">
        <f t="shared" ca="1" si="2"/>
        <v>50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0</v>
      </c>
    </row>
    <row r="37" spans="1:13" x14ac:dyDescent="0.3">
      <c r="A37" s="16"/>
      <c r="B37" s="4" t="s">
        <v>111</v>
      </c>
      <c r="C37" s="3"/>
      <c r="D37" s="4"/>
      <c r="E37" s="42">
        <f t="shared" ca="1" si="0"/>
        <v>0</v>
      </c>
      <c r="F37" s="39">
        <f t="shared" ca="1" si="1"/>
        <v>50</v>
      </c>
      <c r="G37" s="39">
        <v>0</v>
      </c>
      <c r="H37" s="39">
        <f t="shared" ca="1" si="2"/>
        <v>50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0</v>
      </c>
    </row>
    <row r="38" spans="1:13" x14ac:dyDescent="0.3">
      <c r="A38" s="16"/>
      <c r="B38" s="4" t="s">
        <v>110</v>
      </c>
      <c r="C38" s="3"/>
      <c r="D38" s="4"/>
      <c r="E38" s="42">
        <f t="shared" ca="1" si="0"/>
        <v>0</v>
      </c>
      <c r="F38" s="39">
        <f t="shared" ca="1" si="1"/>
        <v>120</v>
      </c>
      <c r="G38" s="39">
        <v>0</v>
      </c>
      <c r="H38" s="39">
        <f t="shared" ca="1" si="2"/>
        <v>120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0</v>
      </c>
    </row>
    <row r="39" spans="1:13" x14ac:dyDescent="0.3">
      <c r="A39" s="16"/>
      <c r="B39" s="4" t="s">
        <v>125</v>
      </c>
      <c r="C39" s="3"/>
      <c r="D39" s="4"/>
      <c r="E39" s="42">
        <f t="shared" ca="1" si="0"/>
        <v>0</v>
      </c>
      <c r="F39" s="39">
        <f t="shared" ca="1" si="1"/>
        <v>0</v>
      </c>
      <c r="G39" s="39">
        <v>0</v>
      </c>
      <c r="H39" s="39">
        <f t="shared" ca="1" si="2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0</v>
      </c>
    </row>
    <row r="40" spans="1:13" x14ac:dyDescent="0.3">
      <c r="A40" s="16"/>
      <c r="B40" s="4" t="s">
        <v>114</v>
      </c>
      <c r="C40" s="3"/>
      <c r="D40" s="4"/>
      <c r="E40" s="42">
        <f t="shared" ca="1" si="0"/>
        <v>0</v>
      </c>
      <c r="F40" s="39">
        <f t="shared" ca="1" si="1"/>
        <v>0</v>
      </c>
      <c r="G40" s="39">
        <v>0</v>
      </c>
      <c r="H40" s="39">
        <f t="shared" ca="1" si="2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0</v>
      </c>
    </row>
    <row r="41" spans="1:13" x14ac:dyDescent="0.3">
      <c r="A41" s="16"/>
      <c r="B41" s="4" t="s">
        <v>115</v>
      </c>
      <c r="C41" s="3"/>
      <c r="D41" s="4"/>
      <c r="E41" s="42">
        <f t="shared" ca="1" si="0"/>
        <v>0</v>
      </c>
      <c r="F41" s="39">
        <f t="shared" ca="1" si="1"/>
        <v>0</v>
      </c>
      <c r="G41" s="39">
        <v>0</v>
      </c>
      <c r="H41" s="39">
        <f t="shared" ca="1" si="2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0</v>
      </c>
    </row>
    <row r="42" spans="1:13" x14ac:dyDescent="0.3">
      <c r="A42" s="16"/>
      <c r="B42" s="4" t="s">
        <v>149</v>
      </c>
      <c r="C42" s="3"/>
      <c r="D42" s="4"/>
      <c r="E42" s="42">
        <f t="shared" ca="1" si="0"/>
        <v>0</v>
      </c>
      <c r="F42" s="39">
        <f t="shared" ca="1" si="1"/>
        <v>40</v>
      </c>
      <c r="G42" s="39">
        <v>0</v>
      </c>
      <c r="H42" s="39">
        <f t="shared" ca="1" si="2"/>
        <v>40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0</v>
      </c>
    </row>
    <row r="43" spans="1:13" ht="15" thickBot="1" x14ac:dyDescent="0.35">
      <c r="A43" s="16"/>
      <c r="B43" s="4" t="s">
        <v>118</v>
      </c>
      <c r="C43" s="3"/>
      <c r="D43" s="4"/>
      <c r="E43" s="42">
        <f t="shared" ca="1" si="0"/>
        <v>0</v>
      </c>
      <c r="F43" s="39">
        <f t="shared" ca="1" si="1"/>
        <v>0</v>
      </c>
      <c r="G43" s="39">
        <v>0</v>
      </c>
      <c r="H43" s="39">
        <f t="shared" ca="1" si="2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0</v>
      </c>
    </row>
    <row r="44" spans="1:13" ht="15" thickBot="1" x14ac:dyDescent="0.35">
      <c r="A44" s="16"/>
      <c r="B44" s="19"/>
      <c r="C44" s="18"/>
      <c r="D44" s="19" t="s">
        <v>18</v>
      </c>
      <c r="E44" s="24">
        <f ca="1">SUM(E3:E43)</f>
        <v>143</v>
      </c>
      <c r="F44" s="24">
        <f ca="1">SUM(F3:F43)</f>
        <v>3985</v>
      </c>
      <c r="G44" s="24">
        <f>SUM(G3:G43)</f>
        <v>0</v>
      </c>
      <c r="H44" s="24">
        <f ca="1">SUM(H3:H43)</f>
        <v>3922</v>
      </c>
      <c r="I44" s="24">
        <f>SUM(I3:I43)</f>
        <v>0</v>
      </c>
      <c r="J44" s="24">
        <f>SUM(J3:J43)</f>
        <v>0</v>
      </c>
      <c r="K44" s="24">
        <f>SUM(K3:K43)</f>
        <v>0</v>
      </c>
      <c r="L44" s="24">
        <f>SUM(L3:L43)</f>
        <v>0</v>
      </c>
      <c r="M44" s="25">
        <f ca="1">SUM(M3:M43)</f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40"/>
  <sheetViews>
    <sheetView topLeftCell="A15" workbookViewId="0">
      <selection activeCell="A40" sqref="A40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14.4" customHeight="1" x14ac:dyDescent="0.3">
      <c r="A3" s="56" t="s">
        <v>150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14.4" customHeight="1" x14ac:dyDescent="0.3">
      <c r="A4" s="56" t="s">
        <v>154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4.4" customHeight="1" x14ac:dyDescent="0.3">
      <c r="A5" s="56" t="s">
        <v>42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14.4" customHeight="1" x14ac:dyDescent="0.3">
      <c r="A6" s="55" t="s">
        <v>54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4.4" customHeight="1" x14ac:dyDescent="0.3">
      <c r="A7" s="55" t="s">
        <v>151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x14ac:dyDescent="0.3">
      <c r="A8" s="46" t="s">
        <v>12</v>
      </c>
      <c r="B8" s="46" t="s">
        <v>55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152</v>
      </c>
      <c r="B9" s="48">
        <v>4183488</v>
      </c>
      <c r="C9" s="47" t="s">
        <v>119</v>
      </c>
      <c r="D9" s="48">
        <v>10</v>
      </c>
      <c r="E9" s="48">
        <v>110</v>
      </c>
      <c r="F9" s="48">
        <v>0</v>
      </c>
      <c r="G9" s="48">
        <v>110</v>
      </c>
      <c r="H9" s="48">
        <v>18</v>
      </c>
      <c r="I9" s="48">
        <v>0</v>
      </c>
      <c r="J9" s="48">
        <v>0</v>
      </c>
      <c r="K9" s="48">
        <v>0</v>
      </c>
      <c r="L9" s="48">
        <v>28</v>
      </c>
    </row>
    <row r="10" spans="1:12" x14ac:dyDescent="0.3">
      <c r="A10" s="47" t="s">
        <v>152</v>
      </c>
      <c r="B10" s="48">
        <v>4183488</v>
      </c>
      <c r="C10" s="47" t="s">
        <v>120</v>
      </c>
      <c r="D10" s="48">
        <v>0</v>
      </c>
      <c r="E10" s="48">
        <v>220</v>
      </c>
      <c r="F10" s="48">
        <v>0</v>
      </c>
      <c r="G10" s="48">
        <v>155</v>
      </c>
      <c r="H10" s="48">
        <v>0</v>
      </c>
      <c r="I10" s="48">
        <v>0</v>
      </c>
      <c r="J10" s="48">
        <v>0</v>
      </c>
      <c r="K10" s="48">
        <v>0</v>
      </c>
      <c r="L10" s="48">
        <v>65</v>
      </c>
    </row>
    <row r="11" spans="1:12" x14ac:dyDescent="0.3">
      <c r="A11" s="47" t="s">
        <v>152</v>
      </c>
      <c r="B11" s="48">
        <v>4183488</v>
      </c>
      <c r="C11" s="47" t="s">
        <v>121</v>
      </c>
      <c r="D11" s="48">
        <v>0</v>
      </c>
      <c r="E11" s="48">
        <v>200</v>
      </c>
      <c r="F11" s="48">
        <v>0</v>
      </c>
      <c r="G11" s="48">
        <v>209</v>
      </c>
      <c r="H11" s="48">
        <v>60</v>
      </c>
      <c r="I11" s="48">
        <v>0</v>
      </c>
      <c r="J11" s="48">
        <v>0</v>
      </c>
      <c r="K11" s="48">
        <v>0</v>
      </c>
      <c r="L11" s="48">
        <v>51</v>
      </c>
    </row>
    <row r="12" spans="1:12" x14ac:dyDescent="0.3">
      <c r="A12" s="47" t="s">
        <v>152</v>
      </c>
      <c r="B12" s="48">
        <v>4183488</v>
      </c>
      <c r="C12" s="47" t="s">
        <v>122</v>
      </c>
      <c r="D12" s="48">
        <v>19</v>
      </c>
      <c r="E12" s="48">
        <v>0</v>
      </c>
      <c r="F12" s="48">
        <v>0</v>
      </c>
      <c r="G12" s="48">
        <v>19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</row>
    <row r="13" spans="1:12" x14ac:dyDescent="0.3">
      <c r="A13" s="47" t="s">
        <v>152</v>
      </c>
      <c r="B13" s="48">
        <v>4183488</v>
      </c>
      <c r="C13" s="47" t="s">
        <v>124</v>
      </c>
      <c r="D13" s="48">
        <v>0</v>
      </c>
      <c r="E13" s="48">
        <v>100</v>
      </c>
      <c r="F13" s="48">
        <v>0</v>
      </c>
      <c r="G13" s="48">
        <v>100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</row>
    <row r="14" spans="1:12" x14ac:dyDescent="0.3">
      <c r="A14" s="47" t="s">
        <v>152</v>
      </c>
      <c r="B14" s="48">
        <v>4183488</v>
      </c>
      <c r="C14" s="47" t="s">
        <v>123</v>
      </c>
      <c r="D14" s="48">
        <v>70</v>
      </c>
      <c r="E14" s="48">
        <v>40</v>
      </c>
      <c r="F14" s="48">
        <v>0</v>
      </c>
      <c r="G14" s="48">
        <v>150</v>
      </c>
      <c r="H14" s="48">
        <v>40</v>
      </c>
      <c r="I14" s="48">
        <v>0</v>
      </c>
      <c r="J14" s="48">
        <v>0</v>
      </c>
      <c r="K14" s="48">
        <v>0</v>
      </c>
      <c r="L14" s="48">
        <v>0</v>
      </c>
    </row>
    <row r="15" spans="1:12" x14ac:dyDescent="0.3">
      <c r="A15" s="47" t="s">
        <v>152</v>
      </c>
      <c r="B15" s="48">
        <v>4183488</v>
      </c>
      <c r="C15" s="47" t="s">
        <v>125</v>
      </c>
      <c r="D15" s="48">
        <v>0</v>
      </c>
      <c r="E15" s="48">
        <v>0</v>
      </c>
      <c r="F15" s="48">
        <v>0</v>
      </c>
      <c r="G15" s="48">
        <v>10</v>
      </c>
      <c r="H15" s="48">
        <v>10</v>
      </c>
      <c r="I15" s="48">
        <v>0</v>
      </c>
      <c r="J15" s="48">
        <v>0</v>
      </c>
      <c r="K15" s="48">
        <v>0</v>
      </c>
      <c r="L15" s="48">
        <v>0</v>
      </c>
    </row>
    <row r="16" spans="1:12" x14ac:dyDescent="0.3">
      <c r="A16" s="47" t="s">
        <v>152</v>
      </c>
      <c r="B16" s="48">
        <v>4183488</v>
      </c>
      <c r="C16" s="47" t="s">
        <v>149</v>
      </c>
      <c r="D16" s="48">
        <v>0</v>
      </c>
      <c r="E16" s="48">
        <v>40</v>
      </c>
      <c r="F16" s="48">
        <v>0</v>
      </c>
      <c r="G16" s="48">
        <v>65</v>
      </c>
      <c r="H16" s="48">
        <v>25</v>
      </c>
      <c r="I16" s="48">
        <v>0</v>
      </c>
      <c r="J16" s="48">
        <v>0</v>
      </c>
      <c r="K16" s="48">
        <v>0</v>
      </c>
      <c r="L16" s="48">
        <v>0</v>
      </c>
    </row>
    <row r="17" spans="1:12" x14ac:dyDescent="0.3">
      <c r="A17" s="47" t="s">
        <v>152</v>
      </c>
      <c r="B17" s="48">
        <v>4183488</v>
      </c>
      <c r="C17" s="47" t="s">
        <v>148</v>
      </c>
      <c r="D17" s="48">
        <v>0</v>
      </c>
      <c r="E17" s="48">
        <v>50</v>
      </c>
      <c r="F17" s="48">
        <v>0</v>
      </c>
      <c r="G17" s="48">
        <v>57</v>
      </c>
      <c r="H17" s="48">
        <v>7</v>
      </c>
      <c r="I17" s="48">
        <v>0</v>
      </c>
      <c r="J17" s="48">
        <v>0</v>
      </c>
      <c r="K17" s="48">
        <v>0</v>
      </c>
      <c r="L17" s="48">
        <v>0</v>
      </c>
    </row>
    <row r="18" spans="1:12" x14ac:dyDescent="0.3">
      <c r="A18" s="47" t="s">
        <v>152</v>
      </c>
      <c r="B18" s="48">
        <v>4183488</v>
      </c>
      <c r="C18" s="47" t="s">
        <v>126</v>
      </c>
      <c r="D18" s="48">
        <v>0</v>
      </c>
      <c r="E18" s="48">
        <v>100</v>
      </c>
      <c r="F18" s="48">
        <v>0</v>
      </c>
      <c r="G18" s="48">
        <v>100</v>
      </c>
      <c r="H18" s="48">
        <v>10</v>
      </c>
      <c r="I18" s="48">
        <v>0</v>
      </c>
      <c r="J18" s="48">
        <v>0</v>
      </c>
      <c r="K18" s="48">
        <v>0</v>
      </c>
      <c r="L18" s="48">
        <v>10</v>
      </c>
    </row>
    <row r="19" spans="1:12" x14ac:dyDescent="0.3">
      <c r="A19" s="47" t="s">
        <v>152</v>
      </c>
      <c r="B19" s="48">
        <v>4183488</v>
      </c>
      <c r="C19" s="47" t="s">
        <v>128</v>
      </c>
      <c r="D19" s="48">
        <v>0</v>
      </c>
      <c r="E19" s="48">
        <v>80</v>
      </c>
      <c r="F19" s="48">
        <v>0</v>
      </c>
      <c r="G19" s="48">
        <v>80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</row>
    <row r="20" spans="1:12" x14ac:dyDescent="0.3">
      <c r="A20" s="47" t="s">
        <v>152</v>
      </c>
      <c r="B20" s="48">
        <v>4183488</v>
      </c>
      <c r="C20" s="47" t="s">
        <v>127</v>
      </c>
      <c r="D20" s="48">
        <v>25</v>
      </c>
      <c r="E20" s="48">
        <v>0</v>
      </c>
      <c r="F20" s="48">
        <v>0</v>
      </c>
      <c r="G20" s="48">
        <v>26</v>
      </c>
      <c r="H20" s="48">
        <v>1</v>
      </c>
      <c r="I20" s="48">
        <v>0</v>
      </c>
      <c r="J20" s="48">
        <v>0</v>
      </c>
      <c r="K20" s="48">
        <v>0</v>
      </c>
      <c r="L20" s="48">
        <v>0</v>
      </c>
    </row>
    <row r="21" spans="1:12" x14ac:dyDescent="0.3">
      <c r="A21" s="47" t="s">
        <v>152</v>
      </c>
      <c r="B21" s="48">
        <v>4183488</v>
      </c>
      <c r="C21" s="47" t="s">
        <v>129</v>
      </c>
      <c r="D21" s="48">
        <v>0</v>
      </c>
      <c r="E21" s="48">
        <v>1600</v>
      </c>
      <c r="F21" s="48">
        <v>0</v>
      </c>
      <c r="G21" s="48">
        <v>1600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</row>
    <row r="22" spans="1:12" x14ac:dyDescent="0.3">
      <c r="A22" s="47" t="s">
        <v>152</v>
      </c>
      <c r="B22" s="48">
        <v>4183488</v>
      </c>
      <c r="C22" s="47" t="s">
        <v>131</v>
      </c>
      <c r="D22" s="48">
        <v>0</v>
      </c>
      <c r="E22" s="48">
        <v>40</v>
      </c>
      <c r="F22" s="48">
        <v>0</v>
      </c>
      <c r="G22" s="48">
        <v>45</v>
      </c>
      <c r="H22" s="48">
        <v>5</v>
      </c>
      <c r="I22" s="48">
        <v>0</v>
      </c>
      <c r="J22" s="48">
        <v>0</v>
      </c>
      <c r="K22" s="48">
        <v>0</v>
      </c>
      <c r="L22" s="48">
        <v>0</v>
      </c>
    </row>
    <row r="23" spans="1:12" x14ac:dyDescent="0.3">
      <c r="A23" s="47" t="s">
        <v>152</v>
      </c>
      <c r="B23" s="48">
        <v>4183488</v>
      </c>
      <c r="C23" s="47" t="s">
        <v>130</v>
      </c>
      <c r="D23" s="48">
        <v>11</v>
      </c>
      <c r="E23" s="48">
        <v>40</v>
      </c>
      <c r="F23" s="48">
        <v>0</v>
      </c>
      <c r="G23" s="48">
        <v>64</v>
      </c>
      <c r="H23" s="48">
        <v>13</v>
      </c>
      <c r="I23" s="48">
        <v>0</v>
      </c>
      <c r="J23" s="48">
        <v>0</v>
      </c>
      <c r="K23" s="48">
        <v>0</v>
      </c>
      <c r="L23" s="48">
        <v>0</v>
      </c>
    </row>
    <row r="24" spans="1:12" x14ac:dyDescent="0.3">
      <c r="A24" s="47" t="s">
        <v>152</v>
      </c>
      <c r="B24" s="48">
        <v>4183488</v>
      </c>
      <c r="C24" s="47" t="s">
        <v>112</v>
      </c>
      <c r="D24" s="48">
        <v>0</v>
      </c>
      <c r="E24" s="48">
        <v>10</v>
      </c>
      <c r="F24" s="48">
        <v>0</v>
      </c>
      <c r="G24" s="48">
        <v>10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</row>
    <row r="25" spans="1:12" x14ac:dyDescent="0.3">
      <c r="A25" s="47" t="s">
        <v>152</v>
      </c>
      <c r="B25" s="48">
        <v>4183488</v>
      </c>
      <c r="C25" s="47" t="s">
        <v>133</v>
      </c>
      <c r="D25" s="48">
        <v>0</v>
      </c>
      <c r="E25" s="48">
        <v>50</v>
      </c>
      <c r="F25" s="48">
        <v>0</v>
      </c>
      <c r="G25" s="48">
        <v>50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</row>
    <row r="26" spans="1:12" x14ac:dyDescent="0.3">
      <c r="A26" s="47" t="s">
        <v>152</v>
      </c>
      <c r="B26" s="48">
        <v>4183488</v>
      </c>
      <c r="C26" s="47" t="s">
        <v>139</v>
      </c>
      <c r="D26" s="48">
        <v>0</v>
      </c>
      <c r="E26" s="48">
        <v>190</v>
      </c>
      <c r="F26" s="48">
        <v>0</v>
      </c>
      <c r="G26" s="48">
        <v>145</v>
      </c>
      <c r="H26" s="48">
        <v>5</v>
      </c>
      <c r="I26" s="48">
        <v>0</v>
      </c>
      <c r="J26" s="48">
        <v>0</v>
      </c>
      <c r="K26" s="48">
        <v>0</v>
      </c>
      <c r="L26" s="48">
        <v>50</v>
      </c>
    </row>
    <row r="27" spans="1:12" x14ac:dyDescent="0.3">
      <c r="A27" s="47" t="s">
        <v>152</v>
      </c>
      <c r="B27" s="48">
        <v>4183488</v>
      </c>
      <c r="C27" s="47" t="s">
        <v>138</v>
      </c>
      <c r="D27" s="48">
        <v>0</v>
      </c>
      <c r="E27" s="48">
        <v>120</v>
      </c>
      <c r="F27" s="48">
        <v>0</v>
      </c>
      <c r="G27" s="48">
        <v>135</v>
      </c>
      <c r="H27" s="48">
        <v>15</v>
      </c>
      <c r="I27" s="48">
        <v>0</v>
      </c>
      <c r="J27" s="48">
        <v>0</v>
      </c>
      <c r="K27" s="48">
        <v>0</v>
      </c>
      <c r="L27" s="48">
        <v>0</v>
      </c>
    </row>
    <row r="28" spans="1:12" x14ac:dyDescent="0.3">
      <c r="A28" s="47" t="s">
        <v>152</v>
      </c>
      <c r="B28" s="48">
        <v>4183488</v>
      </c>
      <c r="C28" s="47" t="s">
        <v>137</v>
      </c>
      <c r="D28" s="48">
        <v>0</v>
      </c>
      <c r="E28" s="48">
        <v>20</v>
      </c>
      <c r="F28" s="48">
        <v>0</v>
      </c>
      <c r="G28" s="48">
        <v>20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</row>
    <row r="29" spans="1:12" x14ac:dyDescent="0.3">
      <c r="A29" s="47" t="s">
        <v>152</v>
      </c>
      <c r="B29" s="48">
        <v>4183488</v>
      </c>
      <c r="C29" s="47" t="s">
        <v>136</v>
      </c>
      <c r="D29" s="48">
        <v>0</v>
      </c>
      <c r="E29" s="48">
        <v>40</v>
      </c>
      <c r="F29" s="48">
        <v>0</v>
      </c>
      <c r="G29" s="48">
        <v>40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</row>
    <row r="30" spans="1:12" x14ac:dyDescent="0.3">
      <c r="A30" s="47" t="s">
        <v>152</v>
      </c>
      <c r="B30" s="48">
        <v>4183488</v>
      </c>
      <c r="C30" s="47" t="s">
        <v>143</v>
      </c>
      <c r="D30" s="48">
        <v>0</v>
      </c>
      <c r="E30" s="48">
        <v>110</v>
      </c>
      <c r="F30" s="48">
        <v>0</v>
      </c>
      <c r="G30" s="48">
        <v>149</v>
      </c>
      <c r="H30" s="48">
        <v>39</v>
      </c>
      <c r="I30" s="48">
        <v>0</v>
      </c>
      <c r="J30" s="48">
        <v>0</v>
      </c>
      <c r="K30" s="48">
        <v>0</v>
      </c>
      <c r="L30" s="48">
        <v>0</v>
      </c>
    </row>
    <row r="31" spans="1:12" x14ac:dyDescent="0.3">
      <c r="A31" s="47" t="s">
        <v>152</v>
      </c>
      <c r="B31" s="48">
        <v>4183488</v>
      </c>
      <c r="C31" s="47" t="s">
        <v>142</v>
      </c>
      <c r="D31" s="48">
        <v>0</v>
      </c>
      <c r="E31" s="48">
        <v>280</v>
      </c>
      <c r="F31" s="48">
        <v>0</v>
      </c>
      <c r="G31" s="48">
        <v>391</v>
      </c>
      <c r="H31" s="48">
        <v>113</v>
      </c>
      <c r="I31" s="48">
        <v>0</v>
      </c>
      <c r="J31" s="48">
        <v>0</v>
      </c>
      <c r="K31" s="48">
        <v>0</v>
      </c>
      <c r="L31" s="48">
        <v>2</v>
      </c>
    </row>
    <row r="32" spans="1:12" x14ac:dyDescent="0.3">
      <c r="A32" s="47" t="s">
        <v>152</v>
      </c>
      <c r="B32" s="48">
        <v>4183488</v>
      </c>
      <c r="C32" s="47" t="s">
        <v>141</v>
      </c>
      <c r="D32" s="48">
        <v>8</v>
      </c>
      <c r="E32" s="48">
        <v>40</v>
      </c>
      <c r="F32" s="48">
        <v>0</v>
      </c>
      <c r="G32" s="48">
        <v>221</v>
      </c>
      <c r="H32" s="48">
        <v>173</v>
      </c>
      <c r="I32" s="48">
        <v>0</v>
      </c>
      <c r="J32" s="48">
        <v>0</v>
      </c>
      <c r="K32" s="48">
        <v>0</v>
      </c>
      <c r="L32" s="48">
        <v>0</v>
      </c>
    </row>
    <row r="33" spans="1:12" x14ac:dyDescent="0.3">
      <c r="A33" s="47" t="s">
        <v>152</v>
      </c>
      <c r="B33" s="48">
        <v>4183488</v>
      </c>
      <c r="C33" s="47" t="s">
        <v>140</v>
      </c>
      <c r="D33" s="48">
        <v>0</v>
      </c>
      <c r="E33" s="48">
        <v>0</v>
      </c>
      <c r="F33" s="48">
        <v>0</v>
      </c>
      <c r="G33" s="48">
        <v>20</v>
      </c>
      <c r="H33" s="48">
        <v>20</v>
      </c>
      <c r="I33" s="48">
        <v>0</v>
      </c>
      <c r="J33" s="48">
        <v>0</v>
      </c>
      <c r="K33" s="48">
        <v>0</v>
      </c>
      <c r="L33" s="48">
        <v>0</v>
      </c>
    </row>
    <row r="34" spans="1:12" x14ac:dyDescent="0.3">
      <c r="A34" s="47" t="s">
        <v>152</v>
      </c>
      <c r="B34" s="48">
        <v>4183488</v>
      </c>
      <c r="C34" s="47" t="s">
        <v>147</v>
      </c>
      <c r="D34" s="48">
        <v>0</v>
      </c>
      <c r="E34" s="48">
        <v>5</v>
      </c>
      <c r="F34" s="48">
        <v>0</v>
      </c>
      <c r="G34" s="48">
        <v>5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</row>
    <row r="35" spans="1:12" x14ac:dyDescent="0.3">
      <c r="A35" s="47" t="s">
        <v>152</v>
      </c>
      <c r="B35" s="48">
        <v>4183488</v>
      </c>
      <c r="C35" s="47" t="s">
        <v>146</v>
      </c>
      <c r="D35" s="48">
        <v>0</v>
      </c>
      <c r="E35" s="48">
        <v>50</v>
      </c>
      <c r="F35" s="48">
        <v>0</v>
      </c>
      <c r="G35" s="48">
        <v>50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</row>
    <row r="36" spans="1:12" x14ac:dyDescent="0.3">
      <c r="A36" s="47" t="s">
        <v>152</v>
      </c>
      <c r="B36" s="48">
        <v>4183488</v>
      </c>
      <c r="C36" s="47" t="s">
        <v>145</v>
      </c>
      <c r="D36" s="48">
        <v>0</v>
      </c>
      <c r="E36" s="48">
        <v>80</v>
      </c>
      <c r="F36" s="48">
        <v>0</v>
      </c>
      <c r="G36" s="48">
        <v>80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</row>
    <row r="37" spans="1:12" x14ac:dyDescent="0.3">
      <c r="A37" s="47" t="s">
        <v>152</v>
      </c>
      <c r="B37" s="48">
        <v>4183488</v>
      </c>
      <c r="C37" s="47" t="s">
        <v>144</v>
      </c>
      <c r="D37" s="48">
        <v>0</v>
      </c>
      <c r="E37" s="48">
        <v>200</v>
      </c>
      <c r="F37" s="48">
        <v>0</v>
      </c>
      <c r="G37" s="48">
        <v>200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</row>
    <row r="38" spans="1:12" x14ac:dyDescent="0.3">
      <c r="A38" s="47" t="s">
        <v>152</v>
      </c>
      <c r="B38" s="48">
        <v>4183488</v>
      </c>
      <c r="C38" s="47" t="s">
        <v>111</v>
      </c>
      <c r="D38" s="48">
        <v>0</v>
      </c>
      <c r="E38" s="48">
        <v>50</v>
      </c>
      <c r="F38" s="48">
        <v>0</v>
      </c>
      <c r="G38" s="48">
        <v>50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</row>
    <row r="39" spans="1:12" x14ac:dyDescent="0.3">
      <c r="A39" s="47" t="s">
        <v>152</v>
      </c>
      <c r="B39" s="48">
        <v>4183488</v>
      </c>
      <c r="C39" s="47" t="s">
        <v>110</v>
      </c>
      <c r="D39" s="48">
        <v>0</v>
      </c>
      <c r="E39" s="48">
        <v>120</v>
      </c>
      <c r="F39" s="48">
        <v>0</v>
      </c>
      <c r="G39" s="48">
        <v>120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</row>
    <row r="40" spans="1:12" x14ac:dyDescent="0.3">
      <c r="A40" s="90" t="s">
        <v>153</v>
      </c>
      <c r="B40" s="47"/>
      <c r="C40" s="47"/>
      <c r="D40" s="48">
        <v>143</v>
      </c>
      <c r="E40" s="48">
        <v>3985</v>
      </c>
      <c r="F40" s="48">
        <v>0</v>
      </c>
      <c r="G40" s="48">
        <v>4476</v>
      </c>
      <c r="H40" s="48">
        <v>554</v>
      </c>
      <c r="I40" s="48">
        <v>0</v>
      </c>
      <c r="J40" s="48">
        <v>0</v>
      </c>
      <c r="K40" s="48">
        <v>0</v>
      </c>
      <c r="L40" s="48">
        <v>206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41"/>
  <sheetViews>
    <sheetView topLeftCell="A13" workbookViewId="0">
      <selection activeCell="B1" sqref="B1:B41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119</v>
      </c>
      <c r="B1">
        <f>VLOOKUP(A1,'[2]Opration TeamMember_ItemMaster_'!$B$9:$E$991,4,0)</f>
        <v>42</v>
      </c>
      <c r="C1">
        <v>10</v>
      </c>
    </row>
    <row r="2" spans="1:3" x14ac:dyDescent="0.3">
      <c r="A2" t="s">
        <v>120</v>
      </c>
      <c r="B2">
        <f>VLOOKUP(A2,'[2]Opration TeamMember_ItemMaster_'!$B$9:$E$991,4,0)</f>
        <v>43</v>
      </c>
      <c r="C2">
        <v>0</v>
      </c>
    </row>
    <row r="3" spans="1:3" x14ac:dyDescent="0.3">
      <c r="A3" t="s">
        <v>121</v>
      </c>
      <c r="B3">
        <f>VLOOKUP(A3,'[2]Opration TeamMember_ItemMaster_'!$B$9:$E$991,4,0)</f>
        <v>44</v>
      </c>
      <c r="C3">
        <v>0</v>
      </c>
    </row>
    <row r="4" spans="1:3" x14ac:dyDescent="0.3">
      <c r="A4" t="s">
        <v>122</v>
      </c>
      <c r="B4">
        <f>VLOOKUP(A4,'[2]Opration TeamMember_ItemMaster_'!$B$9:$E$991,4,0)</f>
        <v>111</v>
      </c>
      <c r="C4">
        <v>19</v>
      </c>
    </row>
    <row r="5" spans="1:3" x14ac:dyDescent="0.3">
      <c r="A5" t="s">
        <v>124</v>
      </c>
      <c r="B5">
        <f>VLOOKUP(A5,'[2]Opration TeamMember_ItemMaster_'!$B$9:$E$991,4,0)</f>
        <v>124</v>
      </c>
      <c r="C5">
        <v>0</v>
      </c>
    </row>
    <row r="6" spans="1:3" x14ac:dyDescent="0.3">
      <c r="A6" t="s">
        <v>123</v>
      </c>
      <c r="B6">
        <f>VLOOKUP(A6,'[2]Opration TeamMember_ItemMaster_'!$B$9:$E$991,4,0)</f>
        <v>126</v>
      </c>
      <c r="C6">
        <v>70</v>
      </c>
    </row>
    <row r="7" spans="1:3" x14ac:dyDescent="0.3">
      <c r="A7" t="s">
        <v>125</v>
      </c>
      <c r="B7">
        <f>VLOOKUP(A7,'[2]Opration TeamMember_ItemMaster_'!$B$9:$E$991,4,0)</f>
        <v>139</v>
      </c>
      <c r="C7">
        <v>0</v>
      </c>
    </row>
    <row r="8" spans="1:3" x14ac:dyDescent="0.3">
      <c r="A8" t="s">
        <v>149</v>
      </c>
      <c r="B8">
        <f>VLOOKUP(A8,'[2]Opration TeamMember_ItemMaster_'!$B$9:$E$991,4,0)</f>
        <v>142</v>
      </c>
      <c r="C8">
        <v>0</v>
      </c>
    </row>
    <row r="9" spans="1:3" x14ac:dyDescent="0.3">
      <c r="A9" t="s">
        <v>148</v>
      </c>
      <c r="B9">
        <f>VLOOKUP(A9,'[2]Opration TeamMember_ItemMaster_'!$B$9:$E$991,4,0)</f>
        <v>143</v>
      </c>
      <c r="C9">
        <v>0</v>
      </c>
    </row>
    <row r="10" spans="1:3" x14ac:dyDescent="0.3">
      <c r="A10" t="s">
        <v>126</v>
      </c>
      <c r="B10">
        <f>VLOOKUP(A10,'[2]Opration TeamMember_ItemMaster_'!$B$9:$E$991,4,0)</f>
        <v>162</v>
      </c>
      <c r="C10">
        <v>0</v>
      </c>
    </row>
    <row r="11" spans="1:3" x14ac:dyDescent="0.3">
      <c r="A11" t="s">
        <v>128</v>
      </c>
      <c r="B11">
        <f>VLOOKUP(A11,'[2]Opration TeamMember_ItemMaster_'!$B$9:$E$991,4,0)</f>
        <v>163</v>
      </c>
      <c r="C11">
        <v>0</v>
      </c>
    </row>
    <row r="12" spans="1:3" x14ac:dyDescent="0.3">
      <c r="A12" t="s">
        <v>127</v>
      </c>
      <c r="B12">
        <f>VLOOKUP(A12,'[2]Opration TeamMember_ItemMaster_'!$B$9:$E$991,4,0)</f>
        <v>164</v>
      </c>
      <c r="C12">
        <v>25</v>
      </c>
    </row>
    <row r="13" spans="1:3" x14ac:dyDescent="0.3">
      <c r="A13" t="s">
        <v>129</v>
      </c>
      <c r="B13">
        <f>VLOOKUP(A13,'[2]Opration TeamMember_ItemMaster_'!$B$9:$E$991,4,0)</f>
        <v>199</v>
      </c>
      <c r="C13">
        <v>0</v>
      </c>
    </row>
    <row r="14" spans="1:3" x14ac:dyDescent="0.3">
      <c r="A14" t="s">
        <v>131</v>
      </c>
      <c r="B14">
        <f>VLOOKUP(A14,'[2]Opration TeamMember_ItemMaster_'!$B$9:$E$991,4,0)</f>
        <v>205</v>
      </c>
      <c r="C14">
        <v>0</v>
      </c>
    </row>
    <row r="15" spans="1:3" x14ac:dyDescent="0.3">
      <c r="A15" t="s">
        <v>130</v>
      </c>
      <c r="B15">
        <f>VLOOKUP(A15,'[2]Opration TeamMember_ItemMaster_'!$B$9:$E$991,4,0)</f>
        <v>206</v>
      </c>
      <c r="C15">
        <v>11</v>
      </c>
    </row>
    <row r="16" spans="1:3" x14ac:dyDescent="0.3">
      <c r="A16" t="s">
        <v>112</v>
      </c>
      <c r="B16">
        <f>VLOOKUP(A16,'[2]Opration TeamMember_ItemMaster_'!$B$9:$E$991,4,0)</f>
        <v>219</v>
      </c>
      <c r="C16">
        <v>0</v>
      </c>
    </row>
    <row r="17" spans="1:3" x14ac:dyDescent="0.3">
      <c r="A17" t="s">
        <v>133</v>
      </c>
      <c r="B17">
        <f>VLOOKUP(A17,'[2]Opration TeamMember_ItemMaster_'!$B$9:$E$991,4,0)</f>
        <v>294</v>
      </c>
      <c r="C17">
        <v>0</v>
      </c>
    </row>
    <row r="18" spans="1:3" x14ac:dyDescent="0.3">
      <c r="A18" t="s">
        <v>139</v>
      </c>
      <c r="B18">
        <f>VLOOKUP(A18,'[2]Opration TeamMember_ItemMaster_'!$B$9:$E$991,4,0)</f>
        <v>324</v>
      </c>
      <c r="C18">
        <v>0</v>
      </c>
    </row>
    <row r="19" spans="1:3" x14ac:dyDescent="0.3">
      <c r="A19" t="s">
        <v>138</v>
      </c>
      <c r="B19">
        <f>VLOOKUP(A19,'[2]Opration TeamMember_ItemMaster_'!$B$9:$E$991,4,0)</f>
        <v>326</v>
      </c>
      <c r="C19">
        <v>0</v>
      </c>
    </row>
    <row r="20" spans="1:3" x14ac:dyDescent="0.3">
      <c r="A20" t="s">
        <v>137</v>
      </c>
      <c r="B20">
        <f>VLOOKUP(A20,'[2]Opration TeamMember_ItemMaster_'!$B$9:$E$991,4,0)</f>
        <v>330</v>
      </c>
      <c r="C20">
        <v>0</v>
      </c>
    </row>
    <row r="21" spans="1:3" x14ac:dyDescent="0.3">
      <c r="A21" t="s">
        <v>136</v>
      </c>
      <c r="B21">
        <f>VLOOKUP(A21,'[2]Opration TeamMember_ItemMaster_'!$B$9:$E$991,4,0)</f>
        <v>331</v>
      </c>
      <c r="C21">
        <v>0</v>
      </c>
    </row>
    <row r="22" spans="1:3" x14ac:dyDescent="0.3">
      <c r="A22" t="s">
        <v>143</v>
      </c>
      <c r="B22">
        <f>VLOOKUP(A22,'[2]Opration TeamMember_ItemMaster_'!$B$9:$E$991,4,0)</f>
        <v>365</v>
      </c>
      <c r="C22">
        <v>0</v>
      </c>
    </row>
    <row r="23" spans="1:3" x14ac:dyDescent="0.3">
      <c r="A23" t="s">
        <v>142</v>
      </c>
      <c r="B23">
        <f>VLOOKUP(A23,'[2]Opration TeamMember_ItemMaster_'!$B$9:$E$991,4,0)</f>
        <v>366</v>
      </c>
      <c r="C23">
        <v>0</v>
      </c>
    </row>
    <row r="24" spans="1:3" x14ac:dyDescent="0.3">
      <c r="A24" t="s">
        <v>141</v>
      </c>
      <c r="B24">
        <f>VLOOKUP(A24,'[2]Opration TeamMember_ItemMaster_'!$B$9:$E$991,4,0)</f>
        <v>368</v>
      </c>
      <c r="C24">
        <v>8</v>
      </c>
    </row>
    <row r="25" spans="1:3" x14ac:dyDescent="0.3">
      <c r="A25" t="s">
        <v>140</v>
      </c>
      <c r="B25">
        <f>VLOOKUP(A25,'[2]Opration TeamMember_ItemMaster_'!$B$9:$E$991,4,0)</f>
        <v>370</v>
      </c>
      <c r="C25">
        <v>0</v>
      </c>
    </row>
    <row r="26" spans="1:3" x14ac:dyDescent="0.3">
      <c r="A26" t="s">
        <v>147</v>
      </c>
      <c r="B26">
        <f>VLOOKUP(A26,'[2]Opration TeamMember_ItemMaster_'!$B$9:$E$991,4,0)</f>
        <v>403</v>
      </c>
      <c r="C26">
        <v>0</v>
      </c>
    </row>
    <row r="27" spans="1:3" x14ac:dyDescent="0.3">
      <c r="A27" t="s">
        <v>146</v>
      </c>
      <c r="B27">
        <f>VLOOKUP(A27,'[2]Opration TeamMember_ItemMaster_'!$B$9:$E$991,4,0)</f>
        <v>404</v>
      </c>
      <c r="C27">
        <v>0</v>
      </c>
    </row>
    <row r="28" spans="1:3" x14ac:dyDescent="0.3">
      <c r="A28" t="s">
        <v>145</v>
      </c>
      <c r="B28">
        <f>VLOOKUP(A28,'[2]Opration TeamMember_ItemMaster_'!$B$9:$E$991,4,0)</f>
        <v>405</v>
      </c>
      <c r="C28">
        <v>0</v>
      </c>
    </row>
    <row r="29" spans="1:3" x14ac:dyDescent="0.3">
      <c r="A29" t="s">
        <v>144</v>
      </c>
      <c r="B29">
        <f>VLOOKUP(A29,'[2]Opration TeamMember_ItemMaster_'!$B$9:$E$991,4,0)</f>
        <v>406</v>
      </c>
      <c r="C29">
        <v>0</v>
      </c>
    </row>
    <row r="30" spans="1:3" x14ac:dyDescent="0.3">
      <c r="A30" t="s">
        <v>111</v>
      </c>
      <c r="B30">
        <f>VLOOKUP(A30,'[2]Opration TeamMember_ItemMaster_'!$B$9:$E$991,4,0)</f>
        <v>924</v>
      </c>
      <c r="C30">
        <v>0</v>
      </c>
    </row>
    <row r="31" spans="1:3" x14ac:dyDescent="0.3">
      <c r="A31" t="s">
        <v>110</v>
      </c>
      <c r="B31">
        <f>VLOOKUP(A31,'[2]Opration TeamMember_ItemMaster_'!$B$9:$E$991,4,0)</f>
        <v>925</v>
      </c>
      <c r="C31">
        <v>0</v>
      </c>
    </row>
    <row r="32" spans="1:3" x14ac:dyDescent="0.3">
      <c r="A32" t="s">
        <v>117</v>
      </c>
      <c r="B32">
        <f>VLOOKUP(A32,'[2]Opration TeamMember_ItemMaster_'!$B$9:$E$991,4,0)</f>
        <v>182</v>
      </c>
      <c r="C32">
        <v>0</v>
      </c>
    </row>
    <row r="33" spans="1:3" x14ac:dyDescent="0.3">
      <c r="A33" t="s">
        <v>109</v>
      </c>
      <c r="B33">
        <f>VLOOKUP(A33,'[2]Opration TeamMember_ItemMaster_'!$B$9:$E$991,4,0)</f>
        <v>35</v>
      </c>
      <c r="C33">
        <v>0</v>
      </c>
    </row>
    <row r="34" spans="1:3" x14ac:dyDescent="0.3">
      <c r="A34" t="s">
        <v>132</v>
      </c>
      <c r="B34">
        <f>VLOOKUP(A34,'[2]Opration TeamMember_ItemMaster_'!$B$9:$E$991,4,0)</f>
        <v>293</v>
      </c>
      <c r="C34">
        <v>0</v>
      </c>
    </row>
    <row r="35" spans="1:3" x14ac:dyDescent="0.3">
      <c r="A35" t="s">
        <v>116</v>
      </c>
      <c r="B35">
        <f>VLOOKUP(A35,'[2]Opration TeamMember_ItemMaster_'!$B$9:$E$991,4,0)</f>
        <v>325</v>
      </c>
      <c r="C35">
        <v>0</v>
      </c>
    </row>
    <row r="36" spans="1:3" x14ac:dyDescent="0.3">
      <c r="A36" t="s">
        <v>113</v>
      </c>
      <c r="B36">
        <f>VLOOKUP(A36,'[2]Opration TeamMember_ItemMaster_'!$B$9:$E$991,4,0)</f>
        <v>273</v>
      </c>
      <c r="C36">
        <v>0</v>
      </c>
    </row>
    <row r="37" spans="1:3" x14ac:dyDescent="0.3">
      <c r="A37" t="s">
        <v>135</v>
      </c>
      <c r="B37">
        <f>VLOOKUP(A37,'[2]Opration TeamMember_ItemMaster_'!$B$9:$E$991,4,0)</f>
        <v>308</v>
      </c>
      <c r="C37">
        <v>0</v>
      </c>
    </row>
    <row r="38" spans="1:3" x14ac:dyDescent="0.3">
      <c r="A38" t="s">
        <v>134</v>
      </c>
      <c r="B38">
        <f>VLOOKUP(A38,'[2]Opration TeamMember_ItemMaster_'!$B$9:$E$991,4,0)</f>
        <v>305</v>
      </c>
      <c r="C38">
        <v>0</v>
      </c>
    </row>
    <row r="39" spans="1:3" x14ac:dyDescent="0.3">
      <c r="A39" t="s">
        <v>114</v>
      </c>
      <c r="B39">
        <f>VLOOKUP(A39,'[2]Opration TeamMember_ItemMaster_'!$B$9:$E$991,4,0)</f>
        <v>315</v>
      </c>
      <c r="C39">
        <v>0</v>
      </c>
    </row>
    <row r="40" spans="1:3" x14ac:dyDescent="0.3">
      <c r="A40" t="s">
        <v>115</v>
      </c>
      <c r="B40">
        <f>VLOOKUP(A40,'[2]Opration TeamMember_ItemMaster_'!$B$9:$E$991,4,0)</f>
        <v>314</v>
      </c>
      <c r="C40">
        <v>0</v>
      </c>
    </row>
    <row r="41" spans="1:3" x14ac:dyDescent="0.3">
      <c r="A41" t="s">
        <v>118</v>
      </c>
      <c r="B41">
        <f>VLOOKUP(A41,'[2]Opration TeamMember_ItemMaster_'!$B$9:$E$991,4,0)</f>
        <v>181</v>
      </c>
      <c r="C4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45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57" t="s">
        <v>56</v>
      </c>
      <c r="C1" s="58"/>
      <c r="D1" s="58"/>
      <c r="E1" s="58"/>
      <c r="F1" s="58"/>
      <c r="G1" s="58"/>
      <c r="H1" s="58"/>
      <c r="I1" s="58"/>
      <c r="J1" s="59"/>
      <c r="K1" s="57" t="s">
        <v>57</v>
      </c>
      <c r="L1" s="58"/>
      <c r="M1" s="58"/>
      <c r="N1" s="58"/>
      <c r="O1" s="58"/>
      <c r="P1" s="58"/>
      <c r="Q1" s="58"/>
      <c r="R1" s="58"/>
      <c r="S1" s="59"/>
      <c r="T1" s="57" t="s">
        <v>13</v>
      </c>
      <c r="U1" s="58"/>
      <c r="V1" s="58"/>
      <c r="W1" s="58"/>
      <c r="X1" s="58"/>
      <c r="Y1" s="58"/>
      <c r="Z1" s="58"/>
      <c r="AA1" s="58"/>
      <c r="AB1" s="5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119</v>
      </c>
      <c r="B4" s="20">
        <v>10</v>
      </c>
      <c r="C4" s="20">
        <v>110</v>
      </c>
      <c r="D4" s="20">
        <v>0</v>
      </c>
      <c r="E4" s="20">
        <v>110</v>
      </c>
      <c r="F4" s="20">
        <v>18</v>
      </c>
      <c r="G4" s="20">
        <v>0</v>
      </c>
      <c r="H4" s="20">
        <v>0</v>
      </c>
      <c r="I4" s="20">
        <v>0</v>
      </c>
      <c r="J4" s="20">
        <v>28</v>
      </c>
      <c r="K4" s="27">
        <v>10</v>
      </c>
      <c r="L4" s="28">
        <v>110</v>
      </c>
      <c r="M4" s="28">
        <v>0</v>
      </c>
      <c r="N4" s="28">
        <v>92</v>
      </c>
      <c r="O4" s="28">
        <v>0</v>
      </c>
      <c r="P4" s="28">
        <v>0</v>
      </c>
      <c r="Q4" s="28">
        <v>0</v>
      </c>
      <c r="R4" s="28">
        <v>0</v>
      </c>
      <c r="S4" s="26">
        <v>28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18</v>
      </c>
      <c r="X4" s="28">
        <f t="shared" si="0"/>
        <v>18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120</v>
      </c>
      <c r="B5" s="20">
        <v>0</v>
      </c>
      <c r="C5" s="20">
        <v>220</v>
      </c>
      <c r="D5" s="20">
        <v>0</v>
      </c>
      <c r="E5" s="20">
        <v>155</v>
      </c>
      <c r="F5" s="20">
        <v>0</v>
      </c>
      <c r="G5" s="20">
        <v>0</v>
      </c>
      <c r="H5" s="20">
        <v>0</v>
      </c>
      <c r="I5" s="20">
        <v>0</v>
      </c>
      <c r="J5" s="20">
        <v>65</v>
      </c>
      <c r="K5" s="27">
        <v>0</v>
      </c>
      <c r="L5" s="20">
        <v>220</v>
      </c>
      <c r="M5" s="20">
        <v>0</v>
      </c>
      <c r="N5" s="20">
        <v>155</v>
      </c>
      <c r="O5" s="20">
        <v>0</v>
      </c>
      <c r="P5" s="20">
        <v>0</v>
      </c>
      <c r="Q5" s="20">
        <v>0</v>
      </c>
      <c r="R5" s="20">
        <v>0</v>
      </c>
      <c r="S5" s="26">
        <v>65</v>
      </c>
      <c r="T5" s="20">
        <f t="shared" ref="T5:T44" si="1">B5-K5</f>
        <v>0</v>
      </c>
      <c r="U5" s="20">
        <f t="shared" ref="U5:U44" si="2">C5-L5</f>
        <v>0</v>
      </c>
      <c r="V5" s="20">
        <f t="shared" ref="V5:V44" si="3">D5-M5</f>
        <v>0</v>
      </c>
      <c r="W5" s="20">
        <f t="shared" ref="W5:W44" si="4">E5-N5</f>
        <v>0</v>
      </c>
      <c r="X5" s="20">
        <f t="shared" ref="X5:X44" si="5">F5-O5</f>
        <v>0</v>
      </c>
      <c r="Y5" s="20">
        <f t="shared" ref="Y5:Y44" si="6">G5-P5</f>
        <v>0</v>
      </c>
      <c r="Z5" s="20">
        <f t="shared" ref="Z5:Z44" si="7">H5-Q5</f>
        <v>0</v>
      </c>
      <c r="AA5" s="20">
        <f t="shared" ref="AA5:AA44" si="8">I5-R5</f>
        <v>0</v>
      </c>
      <c r="AB5" s="20">
        <f t="shared" ref="AB5:AB44" si="9">J5-S5</f>
        <v>0</v>
      </c>
      <c r="AC5" s="17" t="str">
        <f t="shared" ref="AC5:AC44" si="10">IF(AND(T5=0,AB5=0),"Ok","Issue")</f>
        <v>Ok</v>
      </c>
    </row>
    <row r="6" spans="1:29" x14ac:dyDescent="0.3">
      <c r="A6" s="17" t="s">
        <v>121</v>
      </c>
      <c r="B6" s="20">
        <v>0</v>
      </c>
      <c r="C6" s="20">
        <v>200</v>
      </c>
      <c r="D6" s="20">
        <v>0</v>
      </c>
      <c r="E6" s="20">
        <v>209</v>
      </c>
      <c r="F6" s="20">
        <v>60</v>
      </c>
      <c r="G6" s="20">
        <v>0</v>
      </c>
      <c r="H6" s="20">
        <v>0</v>
      </c>
      <c r="I6" s="20">
        <v>0</v>
      </c>
      <c r="J6" s="26">
        <v>51</v>
      </c>
      <c r="K6" s="27">
        <v>0</v>
      </c>
      <c r="L6" s="20">
        <v>200</v>
      </c>
      <c r="M6" s="20">
        <v>0</v>
      </c>
      <c r="N6" s="20">
        <v>149</v>
      </c>
      <c r="O6" s="20">
        <v>0</v>
      </c>
      <c r="P6" s="20">
        <v>0</v>
      </c>
      <c r="Q6" s="20">
        <v>0</v>
      </c>
      <c r="R6" s="20">
        <v>0</v>
      </c>
      <c r="S6" s="26">
        <v>51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60</v>
      </c>
      <c r="X6" s="20">
        <f t="shared" si="5"/>
        <v>60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122</v>
      </c>
      <c r="B7" s="20">
        <v>19</v>
      </c>
      <c r="C7" s="20">
        <v>0</v>
      </c>
      <c r="D7" s="20">
        <v>0</v>
      </c>
      <c r="E7" s="20">
        <v>19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19</v>
      </c>
      <c r="L7" s="20">
        <v>0</v>
      </c>
      <c r="M7" s="20">
        <v>0</v>
      </c>
      <c r="N7" s="20">
        <v>19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124</v>
      </c>
      <c r="B8" s="20">
        <v>0</v>
      </c>
      <c r="C8" s="20">
        <v>100</v>
      </c>
      <c r="D8" s="20">
        <v>0</v>
      </c>
      <c r="E8" s="20">
        <v>100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100</v>
      </c>
      <c r="M8" s="20">
        <v>0</v>
      </c>
      <c r="N8" s="20">
        <v>100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123</v>
      </c>
      <c r="B9" s="20">
        <v>70</v>
      </c>
      <c r="C9" s="20">
        <v>40</v>
      </c>
      <c r="D9" s="20">
        <v>0</v>
      </c>
      <c r="E9" s="20">
        <v>150</v>
      </c>
      <c r="F9" s="20">
        <v>40</v>
      </c>
      <c r="G9" s="20">
        <v>0</v>
      </c>
      <c r="H9" s="20">
        <v>0</v>
      </c>
      <c r="I9" s="20">
        <v>0</v>
      </c>
      <c r="J9" s="26">
        <v>0</v>
      </c>
      <c r="K9" s="27">
        <v>70</v>
      </c>
      <c r="L9" s="20">
        <v>40</v>
      </c>
      <c r="M9" s="20">
        <v>0</v>
      </c>
      <c r="N9" s="20">
        <v>110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40</v>
      </c>
      <c r="X9" s="20">
        <f t="shared" si="5"/>
        <v>40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125</v>
      </c>
      <c r="B10" s="20">
        <v>0</v>
      </c>
      <c r="C10" s="20">
        <v>0</v>
      </c>
      <c r="D10" s="20">
        <v>0</v>
      </c>
      <c r="E10" s="20">
        <v>10</v>
      </c>
      <c r="F10" s="20">
        <v>10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10</v>
      </c>
      <c r="X10" s="20">
        <f t="shared" si="5"/>
        <v>10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149</v>
      </c>
      <c r="B11" s="20">
        <v>0</v>
      </c>
      <c r="C11" s="20">
        <v>40</v>
      </c>
      <c r="D11" s="20">
        <v>0</v>
      </c>
      <c r="E11" s="20">
        <v>65</v>
      </c>
      <c r="F11" s="20">
        <v>25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40</v>
      </c>
      <c r="M11" s="20">
        <v>0</v>
      </c>
      <c r="N11" s="20">
        <v>40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25</v>
      </c>
      <c r="X11" s="20">
        <f t="shared" si="5"/>
        <v>25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148</v>
      </c>
      <c r="B12" s="20">
        <v>0</v>
      </c>
      <c r="C12" s="20">
        <v>50</v>
      </c>
      <c r="D12" s="20">
        <v>0</v>
      </c>
      <c r="E12" s="20">
        <v>57</v>
      </c>
      <c r="F12" s="20">
        <v>7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50</v>
      </c>
      <c r="M12" s="20">
        <v>0</v>
      </c>
      <c r="N12" s="20">
        <v>50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7</v>
      </c>
      <c r="X12" s="20">
        <f t="shared" si="5"/>
        <v>7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126</v>
      </c>
      <c r="B13" s="20">
        <v>0</v>
      </c>
      <c r="C13" s="20">
        <v>100</v>
      </c>
      <c r="D13" s="20">
        <v>0</v>
      </c>
      <c r="E13" s="20">
        <v>100</v>
      </c>
      <c r="F13" s="20">
        <v>10</v>
      </c>
      <c r="G13" s="20">
        <v>0</v>
      </c>
      <c r="H13" s="20">
        <v>0</v>
      </c>
      <c r="I13" s="20">
        <v>0</v>
      </c>
      <c r="J13" s="26">
        <v>10</v>
      </c>
      <c r="K13" s="27">
        <v>0</v>
      </c>
      <c r="L13" s="20">
        <v>100</v>
      </c>
      <c r="M13" s="20">
        <v>0</v>
      </c>
      <c r="N13" s="20">
        <v>90</v>
      </c>
      <c r="O13" s="20">
        <v>0</v>
      </c>
      <c r="P13" s="20">
        <v>0</v>
      </c>
      <c r="Q13" s="20">
        <v>0</v>
      </c>
      <c r="R13" s="20">
        <v>0</v>
      </c>
      <c r="S13" s="26">
        <v>10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10</v>
      </c>
      <c r="X13" s="20">
        <f t="shared" si="5"/>
        <v>10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128</v>
      </c>
      <c r="B14" s="20">
        <v>0</v>
      </c>
      <c r="C14" s="20">
        <v>80</v>
      </c>
      <c r="D14" s="20">
        <v>0</v>
      </c>
      <c r="E14" s="20">
        <v>80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80</v>
      </c>
      <c r="M14" s="20">
        <v>0</v>
      </c>
      <c r="N14" s="20">
        <v>80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127</v>
      </c>
      <c r="B15" s="20">
        <v>25</v>
      </c>
      <c r="C15" s="20">
        <v>0</v>
      </c>
      <c r="D15" s="20">
        <v>0</v>
      </c>
      <c r="E15" s="20">
        <v>26</v>
      </c>
      <c r="F15" s="20">
        <v>1</v>
      </c>
      <c r="G15" s="20">
        <v>0</v>
      </c>
      <c r="H15" s="20">
        <v>0</v>
      </c>
      <c r="I15" s="20">
        <v>0</v>
      </c>
      <c r="J15" s="26">
        <v>0</v>
      </c>
      <c r="K15" s="27">
        <v>25</v>
      </c>
      <c r="L15" s="20">
        <v>0</v>
      </c>
      <c r="M15" s="20">
        <v>0</v>
      </c>
      <c r="N15" s="20">
        <v>25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1</v>
      </c>
      <c r="X15" s="20">
        <f t="shared" si="5"/>
        <v>1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129</v>
      </c>
      <c r="B16" s="20">
        <v>0</v>
      </c>
      <c r="C16" s="20">
        <v>1600</v>
      </c>
      <c r="D16" s="20">
        <v>0</v>
      </c>
      <c r="E16" s="20">
        <v>1600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7">
        <v>0</v>
      </c>
      <c r="L16" s="20">
        <v>1600</v>
      </c>
      <c r="M16" s="20">
        <v>0</v>
      </c>
      <c r="N16" s="20">
        <v>1600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131</v>
      </c>
      <c r="B17" s="20">
        <v>0</v>
      </c>
      <c r="C17" s="20">
        <v>40</v>
      </c>
      <c r="D17" s="20">
        <v>0</v>
      </c>
      <c r="E17" s="20">
        <v>45</v>
      </c>
      <c r="F17" s="20">
        <v>5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40</v>
      </c>
      <c r="M17" s="20">
        <v>0</v>
      </c>
      <c r="N17" s="20">
        <v>40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5</v>
      </c>
      <c r="X17" s="20">
        <f t="shared" si="5"/>
        <v>5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130</v>
      </c>
      <c r="B18" s="20">
        <v>11</v>
      </c>
      <c r="C18" s="20">
        <v>40</v>
      </c>
      <c r="D18" s="20">
        <v>0</v>
      </c>
      <c r="E18" s="20">
        <v>64</v>
      </c>
      <c r="F18" s="20">
        <v>13</v>
      </c>
      <c r="G18" s="20">
        <v>0</v>
      </c>
      <c r="H18" s="20">
        <v>0</v>
      </c>
      <c r="I18" s="20">
        <v>0</v>
      </c>
      <c r="J18" s="26">
        <v>0</v>
      </c>
      <c r="K18" s="27">
        <v>11</v>
      </c>
      <c r="L18" s="20">
        <v>40</v>
      </c>
      <c r="M18" s="20">
        <v>0</v>
      </c>
      <c r="N18" s="20">
        <v>51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13</v>
      </c>
      <c r="X18" s="20">
        <f t="shared" si="5"/>
        <v>13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112</v>
      </c>
      <c r="B19" s="20">
        <v>0</v>
      </c>
      <c r="C19" s="20">
        <v>10</v>
      </c>
      <c r="D19" s="20">
        <v>0</v>
      </c>
      <c r="E19" s="20">
        <v>10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10</v>
      </c>
      <c r="M19" s="20">
        <v>0</v>
      </c>
      <c r="N19" s="20">
        <v>10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133</v>
      </c>
      <c r="B20" s="20">
        <v>0</v>
      </c>
      <c r="C20" s="20">
        <v>50</v>
      </c>
      <c r="D20" s="20">
        <v>0</v>
      </c>
      <c r="E20" s="20">
        <v>50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50</v>
      </c>
      <c r="M20" s="20">
        <v>0</v>
      </c>
      <c r="N20" s="20">
        <v>50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139</v>
      </c>
      <c r="B21" s="20">
        <v>0</v>
      </c>
      <c r="C21" s="20">
        <v>190</v>
      </c>
      <c r="D21" s="20">
        <v>0</v>
      </c>
      <c r="E21" s="20">
        <v>145</v>
      </c>
      <c r="F21" s="20">
        <v>5</v>
      </c>
      <c r="G21" s="20">
        <v>0</v>
      </c>
      <c r="H21" s="20">
        <v>0</v>
      </c>
      <c r="I21" s="20">
        <v>0</v>
      </c>
      <c r="J21" s="26">
        <v>50</v>
      </c>
      <c r="K21" s="27">
        <v>0</v>
      </c>
      <c r="L21" s="20">
        <v>190</v>
      </c>
      <c r="M21" s="20">
        <v>0</v>
      </c>
      <c r="N21" s="20">
        <v>140</v>
      </c>
      <c r="O21" s="20">
        <v>0</v>
      </c>
      <c r="P21" s="20">
        <v>0</v>
      </c>
      <c r="Q21" s="20">
        <v>0</v>
      </c>
      <c r="R21" s="20">
        <v>0</v>
      </c>
      <c r="S21" s="26">
        <v>50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5</v>
      </c>
      <c r="X21" s="20">
        <f t="shared" si="5"/>
        <v>5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138</v>
      </c>
      <c r="B22" s="20">
        <v>0</v>
      </c>
      <c r="C22" s="20">
        <v>120</v>
      </c>
      <c r="D22" s="20">
        <v>0</v>
      </c>
      <c r="E22" s="20">
        <v>135</v>
      </c>
      <c r="F22" s="20">
        <v>15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120</v>
      </c>
      <c r="M22" s="20">
        <v>0</v>
      </c>
      <c r="N22" s="20">
        <v>120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15</v>
      </c>
      <c r="X22" s="20">
        <f t="shared" si="5"/>
        <v>15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137</v>
      </c>
      <c r="B23" s="20">
        <v>0</v>
      </c>
      <c r="C23" s="20">
        <v>20</v>
      </c>
      <c r="D23" s="20">
        <v>0</v>
      </c>
      <c r="E23" s="20">
        <v>20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20</v>
      </c>
      <c r="M23" s="20">
        <v>0</v>
      </c>
      <c r="N23" s="20">
        <v>20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136</v>
      </c>
      <c r="B24" s="20">
        <v>0</v>
      </c>
      <c r="C24" s="20">
        <v>40</v>
      </c>
      <c r="D24" s="20">
        <v>0</v>
      </c>
      <c r="E24" s="20">
        <v>40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7">
        <v>0</v>
      </c>
      <c r="L24" s="20">
        <v>40</v>
      </c>
      <c r="M24" s="20">
        <v>0</v>
      </c>
      <c r="N24" s="20">
        <v>40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143</v>
      </c>
      <c r="B25" s="20">
        <v>0</v>
      </c>
      <c r="C25" s="20">
        <v>110</v>
      </c>
      <c r="D25" s="20">
        <v>0</v>
      </c>
      <c r="E25" s="20">
        <v>149</v>
      </c>
      <c r="F25" s="20">
        <v>39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110</v>
      </c>
      <c r="M25" s="20">
        <v>0</v>
      </c>
      <c r="N25" s="20">
        <v>110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39</v>
      </c>
      <c r="X25" s="20">
        <f t="shared" si="5"/>
        <v>39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142</v>
      </c>
      <c r="B26" s="20">
        <v>0</v>
      </c>
      <c r="C26" s="20">
        <v>280</v>
      </c>
      <c r="D26" s="20">
        <v>0</v>
      </c>
      <c r="E26" s="20">
        <v>391</v>
      </c>
      <c r="F26" s="20">
        <v>113</v>
      </c>
      <c r="G26" s="20">
        <v>0</v>
      </c>
      <c r="H26" s="20">
        <v>0</v>
      </c>
      <c r="I26" s="20">
        <v>0</v>
      </c>
      <c r="J26" s="26">
        <v>2</v>
      </c>
      <c r="K26" s="27">
        <v>0</v>
      </c>
      <c r="L26" s="20">
        <v>280</v>
      </c>
      <c r="M26" s="20">
        <v>0</v>
      </c>
      <c r="N26" s="20">
        <v>278</v>
      </c>
      <c r="O26" s="20">
        <v>0</v>
      </c>
      <c r="P26" s="20">
        <v>0</v>
      </c>
      <c r="Q26" s="20">
        <v>0</v>
      </c>
      <c r="R26" s="20">
        <v>0</v>
      </c>
      <c r="S26" s="26">
        <v>2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113</v>
      </c>
      <c r="X26" s="20">
        <f t="shared" si="5"/>
        <v>113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141</v>
      </c>
      <c r="B27" s="20">
        <v>8</v>
      </c>
      <c r="C27" s="20">
        <v>40</v>
      </c>
      <c r="D27" s="20">
        <v>0</v>
      </c>
      <c r="E27" s="20">
        <v>221</v>
      </c>
      <c r="F27" s="20">
        <v>173</v>
      </c>
      <c r="G27" s="20">
        <v>0</v>
      </c>
      <c r="H27" s="20">
        <v>0</v>
      </c>
      <c r="I27" s="20">
        <v>0</v>
      </c>
      <c r="J27" s="26">
        <v>0</v>
      </c>
      <c r="K27" s="27">
        <v>8</v>
      </c>
      <c r="L27" s="20">
        <v>40</v>
      </c>
      <c r="M27" s="20">
        <v>0</v>
      </c>
      <c r="N27" s="20">
        <v>48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173</v>
      </c>
      <c r="X27" s="20">
        <f t="shared" si="5"/>
        <v>173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140</v>
      </c>
      <c r="B28" s="20">
        <v>0</v>
      </c>
      <c r="C28" s="20">
        <v>0</v>
      </c>
      <c r="D28" s="20">
        <v>0</v>
      </c>
      <c r="E28" s="20">
        <v>20</v>
      </c>
      <c r="F28" s="20">
        <v>20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20</v>
      </c>
      <c r="X28" s="20">
        <f t="shared" si="5"/>
        <v>20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147</v>
      </c>
      <c r="B29" s="20">
        <v>0</v>
      </c>
      <c r="C29" s="20">
        <v>5</v>
      </c>
      <c r="D29" s="20">
        <v>0</v>
      </c>
      <c r="E29" s="20">
        <v>5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5</v>
      </c>
      <c r="M29" s="20">
        <v>0</v>
      </c>
      <c r="N29" s="20">
        <v>5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146</v>
      </c>
      <c r="B30" s="20">
        <v>0</v>
      </c>
      <c r="C30" s="20">
        <v>50</v>
      </c>
      <c r="D30" s="20">
        <v>0</v>
      </c>
      <c r="E30" s="20">
        <v>50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50</v>
      </c>
      <c r="M30" s="20">
        <v>0</v>
      </c>
      <c r="N30" s="20">
        <v>50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145</v>
      </c>
      <c r="B31" s="20">
        <v>0</v>
      </c>
      <c r="C31" s="20">
        <v>80</v>
      </c>
      <c r="D31" s="20">
        <v>0</v>
      </c>
      <c r="E31" s="20">
        <v>80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80</v>
      </c>
      <c r="M31" s="20">
        <v>0</v>
      </c>
      <c r="N31" s="20">
        <v>80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144</v>
      </c>
      <c r="B32" s="20">
        <v>0</v>
      </c>
      <c r="C32" s="20">
        <v>200</v>
      </c>
      <c r="D32" s="20">
        <v>0</v>
      </c>
      <c r="E32" s="20">
        <v>200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200</v>
      </c>
      <c r="M32" s="20">
        <v>0</v>
      </c>
      <c r="N32" s="20">
        <v>200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111</v>
      </c>
      <c r="B33" s="20">
        <v>0</v>
      </c>
      <c r="C33" s="20">
        <v>50</v>
      </c>
      <c r="D33" s="20">
        <v>0</v>
      </c>
      <c r="E33" s="20">
        <v>50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50</v>
      </c>
      <c r="M33" s="20">
        <v>0</v>
      </c>
      <c r="N33" s="20">
        <v>50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110</v>
      </c>
      <c r="B34" s="20">
        <v>0</v>
      </c>
      <c r="C34" s="20">
        <v>120</v>
      </c>
      <c r="D34" s="20">
        <v>0</v>
      </c>
      <c r="E34" s="20">
        <v>120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120</v>
      </c>
      <c r="M34" s="20">
        <v>0</v>
      </c>
      <c r="N34" s="20">
        <v>120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117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109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132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116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113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135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134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114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115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ht="15" thickBot="1" x14ac:dyDescent="0.35">
      <c r="A44" s="17" t="s">
        <v>118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s="37" customFormat="1" ht="16.2" thickBot="1" x14ac:dyDescent="0.35">
      <c r="A45" s="32" t="s">
        <v>19</v>
      </c>
      <c r="B45" s="33">
        <f>SUM(B4:B44)</f>
        <v>143</v>
      </c>
      <c r="C45" s="33">
        <f>SUM(C4:C44)</f>
        <v>3985</v>
      </c>
      <c r="D45" s="33">
        <f>SUM(D4:D44)</f>
        <v>0</v>
      </c>
      <c r="E45" s="33">
        <f>SUM(E4:E44)</f>
        <v>4476</v>
      </c>
      <c r="F45" s="33">
        <f>SUM(F4:F44)</f>
        <v>554</v>
      </c>
      <c r="G45" s="33">
        <f>SUM(G4:G44)</f>
        <v>0</v>
      </c>
      <c r="H45" s="33">
        <f>SUM(H4:H44)</f>
        <v>0</v>
      </c>
      <c r="I45" s="33">
        <f>SUM(I4:I44)</f>
        <v>0</v>
      </c>
      <c r="J45" s="34">
        <f>SUM(J4:J44)</f>
        <v>206</v>
      </c>
      <c r="K45" s="35">
        <f>SUM(K4:K44)</f>
        <v>143</v>
      </c>
      <c r="L45" s="33">
        <f>SUM(L4:L44)</f>
        <v>3985</v>
      </c>
      <c r="M45" s="33">
        <f>SUM(M4:M44)</f>
        <v>0</v>
      </c>
      <c r="N45" s="33">
        <f>SUM(N4:N44)</f>
        <v>3922</v>
      </c>
      <c r="O45" s="33">
        <f>SUM(O4:O44)</f>
        <v>0</v>
      </c>
      <c r="P45" s="33">
        <f>SUM(P4:P44)</f>
        <v>0</v>
      </c>
      <c r="Q45" s="33">
        <f>SUM(Q4:Q44)</f>
        <v>0</v>
      </c>
      <c r="R45" s="33">
        <f>SUM(R4:R44)</f>
        <v>0</v>
      </c>
      <c r="S45" s="34">
        <f>SUM(S4:S44)</f>
        <v>206</v>
      </c>
      <c r="T45" s="33">
        <f>SUM(T4:T44)</f>
        <v>0</v>
      </c>
      <c r="U45" s="33">
        <f>SUM(U4:U44)</f>
        <v>0</v>
      </c>
      <c r="V45" s="33">
        <f>SUM(V4:V44)</f>
        <v>0</v>
      </c>
      <c r="W45" s="33">
        <f>SUM(W4:W44)</f>
        <v>554</v>
      </c>
      <c r="X45" s="33">
        <f>SUM(X4:X44)</f>
        <v>554</v>
      </c>
      <c r="Y45" s="33">
        <f>SUM(Y4:Y44)</f>
        <v>0</v>
      </c>
      <c r="Z45" s="33">
        <f>SUM(Z4:Z44)</f>
        <v>0</v>
      </c>
      <c r="AA45" s="33">
        <f>SUM(AA4:AA44)</f>
        <v>0</v>
      </c>
      <c r="AB45" s="34">
        <f>SUM(AB4:AB44)</f>
        <v>0</v>
      </c>
      <c r="AC45" s="36"/>
    </row>
  </sheetData>
  <mergeCells count="3">
    <mergeCell ref="B1:J1"/>
    <mergeCell ref="K1:S1"/>
    <mergeCell ref="T1:AB1"/>
  </mergeCells>
  <conditionalFormatting sqref="A45:A1048576 A1:A4">
    <cfRule type="duplicateValues" dxfId="12" priority="155"/>
  </conditionalFormatting>
  <conditionalFormatting sqref="A43">
    <cfRule type="duplicateValues" dxfId="11" priority="12"/>
  </conditionalFormatting>
  <conditionalFormatting sqref="A44">
    <cfRule type="duplicateValues" dxfId="10" priority="13"/>
  </conditionalFormatting>
  <conditionalFormatting sqref="A24">
    <cfRule type="duplicateValues" dxfId="9" priority="7"/>
  </conditionalFormatting>
  <conditionalFormatting sqref="A25">
    <cfRule type="duplicateValues" dxfId="8" priority="8"/>
  </conditionalFormatting>
  <conditionalFormatting sqref="A30:A37">
    <cfRule type="duplicateValues" dxfId="7" priority="6"/>
  </conditionalFormatting>
  <conditionalFormatting sqref="A26:A29">
    <cfRule type="duplicateValues" dxfId="6" priority="9"/>
  </conditionalFormatting>
  <conditionalFormatting sqref="A38:A42">
    <cfRule type="duplicateValues" dxfId="5" priority="10"/>
  </conditionalFormatting>
  <conditionalFormatting sqref="A5">
    <cfRule type="duplicateValues" dxfId="4" priority="2"/>
  </conditionalFormatting>
  <conditionalFormatting sqref="A6">
    <cfRule type="duplicateValues" dxfId="3" priority="3"/>
  </conditionalFormatting>
  <conditionalFormatting sqref="A11:A18">
    <cfRule type="duplicateValues" dxfId="2" priority="1"/>
  </conditionalFormatting>
  <conditionalFormatting sqref="A7:A10">
    <cfRule type="duplicateValues" dxfId="1" priority="4"/>
  </conditionalFormatting>
  <conditionalFormatting sqref="A19:A23">
    <cfRule type="duplicateValues" dxfId="0" priority="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2021-02-23T10:57:10Z</dcterms:modified>
</cp:coreProperties>
</file>