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4271350-Om keetnasak\"/>
    </mc:Choice>
  </mc:AlternateContent>
  <xr:revisionPtr revIDLastSave="0" documentId="13_ncr:1_{F9692A23-13F4-4685-AD24-BE4EBC26DAE6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working'!$A$1:$M$29</definedName>
    <definedName name="_xlnm._FilterDatabase" localSheetId="5" hidden="1">Reco!$A$3:$AC$30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6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V8" i="4" l="1"/>
  <c r="X11" i="4"/>
  <c r="Z18" i="4"/>
  <c r="X27" i="4"/>
  <c r="T29" i="4"/>
  <c r="AB29" i="4"/>
  <c r="AA18" i="4"/>
  <c r="W20" i="4"/>
  <c r="U25" i="4"/>
  <c r="AA26" i="4"/>
  <c r="Y27" i="4"/>
  <c r="T8" i="4"/>
  <c r="AB8" i="4"/>
  <c r="Z9" i="4"/>
  <c r="T12" i="4"/>
  <c r="AB12" i="4"/>
  <c r="Z13" i="4"/>
  <c r="V15" i="4"/>
  <c r="T16" i="4"/>
  <c r="AB16" i="4"/>
  <c r="X18" i="4"/>
  <c r="Z29" i="4"/>
  <c r="V9" i="4"/>
  <c r="V17" i="4"/>
  <c r="V21" i="4"/>
  <c r="T22" i="4"/>
  <c r="AB22" i="4"/>
  <c r="X24" i="4"/>
  <c r="V25" i="4"/>
  <c r="X28" i="4"/>
  <c r="V29" i="4"/>
  <c r="X9" i="4"/>
  <c r="Z12" i="4"/>
  <c r="X17" i="4"/>
  <c r="T27" i="4"/>
  <c r="AB27" i="4"/>
  <c r="Z28" i="4"/>
  <c r="U20" i="4"/>
  <c r="AA25" i="4"/>
  <c r="AA11" i="4"/>
  <c r="Y16" i="4"/>
  <c r="AA19" i="4"/>
  <c r="Y20" i="4"/>
  <c r="W21" i="4"/>
  <c r="Y24" i="4"/>
  <c r="U19" i="4"/>
  <c r="U9" i="4"/>
  <c r="AA10" i="4"/>
  <c r="AA14" i="4"/>
  <c r="Y15" i="4"/>
  <c r="Z22" i="4"/>
  <c r="V24" i="4"/>
  <c r="W28" i="4"/>
  <c r="U11" i="4"/>
  <c r="W14" i="4"/>
  <c r="Y17" i="4"/>
  <c r="W18" i="4"/>
  <c r="Z20" i="4"/>
  <c r="T23" i="4"/>
  <c r="AB23" i="4"/>
  <c r="U26" i="4"/>
  <c r="W29" i="4"/>
  <c r="AA9" i="4"/>
  <c r="W11" i="4"/>
  <c r="V11" i="4"/>
  <c r="AA13" i="4"/>
  <c r="Y14" i="4"/>
  <c r="W15" i="4"/>
  <c r="U16" i="4"/>
  <c r="Z21" i="4"/>
  <c r="V23" i="4"/>
  <c r="Y25" i="4"/>
  <c r="W26" i="4"/>
  <c r="T9" i="4"/>
  <c r="AB9" i="4"/>
  <c r="W8" i="4"/>
  <c r="U12" i="4"/>
  <c r="U22" i="4"/>
  <c r="Y8" i="4"/>
  <c r="W9" i="4"/>
  <c r="Z11" i="4"/>
  <c r="W12" i="4"/>
  <c r="U13" i="4"/>
  <c r="V16" i="4"/>
  <c r="AA17" i="4"/>
  <c r="T20" i="4"/>
  <c r="AB20" i="4"/>
  <c r="W22" i="4"/>
  <c r="AA27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U27" i="4"/>
  <c r="Y29" i="4"/>
  <c r="X29" i="4"/>
  <c r="U8" i="4"/>
  <c r="X10" i="4"/>
  <c r="V14" i="4"/>
  <c r="U14" i="4"/>
  <c r="T15" i="4"/>
  <c r="AB15" i="4"/>
  <c r="U18" i="4"/>
  <c r="U21" i="4"/>
  <c r="AA22" i="4"/>
  <c r="Y23" i="4"/>
  <c r="Z26" i="4"/>
  <c r="W27" i="4"/>
  <c r="U28" i="4"/>
  <c r="AA29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AA12" i="4"/>
  <c r="Y18" i="4"/>
  <c r="W24" i="4"/>
  <c r="Y9" i="4"/>
  <c r="U10" i="4"/>
  <c r="Y13" i="4"/>
  <c r="X13" i="4"/>
  <c r="X15" i="4"/>
  <c r="AA16" i="4"/>
  <c r="W19" i="4"/>
  <c r="V19" i="4"/>
  <c r="T25" i="4"/>
  <c r="AB25" i="4"/>
  <c r="Y28" i="4"/>
  <c r="U29" i="4"/>
  <c r="AA20" i="4"/>
  <c r="Y26" i="4"/>
  <c r="W10" i="4"/>
  <c r="Y19" i="4"/>
  <c r="Y21" i="4"/>
  <c r="X21" i="4"/>
  <c r="X23" i="4"/>
  <c r="AA24" i="4"/>
  <c r="W25" i="4"/>
  <c r="V27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Z8" i="4"/>
  <c r="U15" i="4"/>
  <c r="X22" i="4"/>
  <c r="V28" i="4"/>
  <c r="T10" i="4"/>
  <c r="AB10" i="4"/>
  <c r="Z16" i="4"/>
  <c r="U23" i="4"/>
  <c r="Y11" i="4"/>
  <c r="W17" i="4"/>
  <c r="V12" i="4"/>
  <c r="T18" i="4"/>
  <c r="AB18" i="4"/>
  <c r="Z24" i="4"/>
  <c r="X14" i="4"/>
  <c r="V20" i="4"/>
  <c r="T26" i="4"/>
  <c r="AB26" i="4"/>
  <c r="M3" i="2"/>
  <c r="I3" i="2"/>
  <c r="H3" i="2"/>
  <c r="G3" i="2"/>
  <c r="F3" i="2"/>
  <c r="E3" i="2"/>
  <c r="L2" i="5" l="1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29" i="2" l="1"/>
  <c r="L29" i="2"/>
  <c r="K29" i="2"/>
  <c r="J29" i="2"/>
  <c r="I29" i="2"/>
  <c r="H29" i="2"/>
  <c r="G29" i="2"/>
  <c r="F29" i="2"/>
  <c r="E29" i="2"/>
  <c r="S30" i="4" l="1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30" i="4" l="1"/>
  <c r="Z30" i="4"/>
  <c r="W30" i="4"/>
  <c r="AA30" i="4"/>
  <c r="T30" i="4"/>
  <c r="X30" i="4"/>
  <c r="AB30" i="4"/>
  <c r="U30" i="4"/>
  <c r="Y30" i="4"/>
</calcChain>
</file>

<file path=xl/sharedStrings.xml><?xml version="1.0" encoding="utf-8"?>
<sst xmlns="http://schemas.openxmlformats.org/spreadsheetml/2006/main" count="415" uniqueCount="135">
  <si>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</si>
  <si>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</si>
  <si>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</si>
  <si>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</si>
  <si>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</si>
  <si>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</si>
  <si>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</si>
  <si>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</si>
  <si>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</si>
  <si>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</si>
  <si>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</si>
  <si>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</si>
  <si>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</si>
  <si>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</si>
  <si>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</si>
  <si>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</si>
  <si>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</si>
  <si>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</si>
  <si>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</si>
  <si>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</si>
  <si>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</si>
  <si>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</si>
  <si>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</si>
  <si>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</si>
  <si>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</si>
  <si>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</si>
  <si>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</si>
  <si>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</si>
  <si>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</si>
  <si>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</si>
  <si>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</si>
  <si>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</si>
  <si>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</si>
  <si>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</si>
  <si>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</si>
  <si>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</si>
  <si>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</si>
  <si>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</si>
  <si>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</si>
  <si>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</si>
  <si>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</si>
  <si>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</si>
  <si>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</si>
  <si>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</si>
  <si>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</si>
  <si>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</si>
  <si>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</si>
  <si>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</si>
  <si>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</si>
  <si>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</si>
  <si>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</si>
  <si>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</si>
  <si>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</si>
  <si>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</si>
  <si>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</si>
  <si>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</si>
  <si>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</si>
  <si>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OM KEETNASHAK</t>
  </si>
  <si>
    <t>NEAR CHAUDHRY HOTEL,G.T.ROAD, MAIGALGANJ-KHERI(U.P.).</t>
  </si>
  <si>
    <t>Phone : 9935335168,9621355043 E-Mail : awasthivikas637@gmail.com</t>
  </si>
  <si>
    <t>STOCK &amp; SALES ANALYSIS  (BAYER CROP SCIENCES PVT.LTD.) 01-04-2020 - 31-12-2020  Reorder : Sale X 1.50</t>
  </si>
  <si>
    <t>RE-</t>
  </si>
  <si>
    <t>ORDER</t>
  </si>
  <si>
    <t>BAYER CROP SCIENCES PVT.LTD.</t>
  </si>
  <si>
    <t>ADMIRE2GM                      2GM</t>
  </si>
  <si>
    <t>AMBITION 100 ML                100ML</t>
  </si>
  <si>
    <t xml:space="preserve">   -</t>
  </si>
  <si>
    <t>AMBITION 1LTR                  1LTR</t>
  </si>
  <si>
    <t>AMBITION 250ML                 250ML</t>
  </si>
  <si>
    <t>AMBITION 500ML                 500 ML</t>
  </si>
  <si>
    <t>ANTRACOL1KG                    1KG</t>
  </si>
  <si>
    <t>ANTRACOL WG 80 250 GM          250GM</t>
  </si>
  <si>
    <t>ANTRACOL WG 80                 500GM</t>
  </si>
  <si>
    <t>ARIZE 6129 GOLD PADDY SEED     3KG</t>
  </si>
  <si>
    <t xml:space="preserve">  -2</t>
  </si>
  <si>
    <t>ARIZE 6444 GOLD PADDY3KG       3KG</t>
  </si>
  <si>
    <t>ARIZE 6444 GOLD SEED 10*3KG    30KG</t>
  </si>
  <si>
    <t>ARIZE AZ 8433                  3KG</t>
  </si>
  <si>
    <t>BAYER GHAUCHO                  250GM</t>
  </si>
  <si>
    <t xml:space="preserve"> -40</t>
  </si>
  <si>
    <t>BAYER REGENT 5KG*4Pcs          20kg</t>
  </si>
  <si>
    <t>BAYER REGENT GRO               1KG</t>
  </si>
  <si>
    <t>BAYER REGENT GRO 5KG           5KG</t>
  </si>
  <si>
    <t>FOLICUR 250ML                  250ML</t>
  </si>
  <si>
    <t>FOOST WP50                     500GM</t>
  </si>
  <si>
    <t>LAUDIS 115ML                   115ML</t>
  </si>
  <si>
    <t>LESENTA WG80                   100GM</t>
  </si>
  <si>
    <t>LUCIFIER(CLODINOFOP)           160GM</t>
  </si>
  <si>
    <t>MUSTARD 5111                   500GM\</t>
  </si>
  <si>
    <t>MUSTARD 5210                   1KG</t>
  </si>
  <si>
    <t>MUSTARD 5222500GM              500GM</t>
  </si>
  <si>
    <t>NATIVO WG 75                   1KG</t>
  </si>
  <si>
    <t xml:space="preserve"> -20</t>
  </si>
  <si>
    <t>PLANOFIX                       100ML</t>
  </si>
  <si>
    <t>REGENT ULTRA 4KG               4KG</t>
  </si>
  <si>
    <t>SENCOR WP 70                   100GM</t>
  </si>
  <si>
    <t xml:space="preserve"> -53</t>
  </si>
  <si>
    <t>Our GST Billing Software MARG Erp 9450356819,05224060175</t>
  </si>
  <si>
    <t>AMBITION 40X250ML BOT IN</t>
  </si>
  <si>
    <t>ANTRACOL (T) WP70 40X250GR BAG IN</t>
  </si>
  <si>
    <t>ANTRACOL (T) WP70 20X500GR BAG IN</t>
  </si>
  <si>
    <t>REGENT GR0 3 4X5KG BAG IN</t>
  </si>
  <si>
    <t>AMBITION 10X1L BOT IN</t>
  </si>
  <si>
    <t>AMBITION 20X500ML BOT IN</t>
  </si>
  <si>
    <t>AMBITION 50X100ML BOT IN</t>
  </si>
  <si>
    <t>ANTRACOL (T) WP70 10X1KG BAG IN</t>
  </si>
  <si>
    <t>ARIZE 6129 GOLD LOC 10X3KG BAG IN</t>
  </si>
  <si>
    <t>ARIZE 6444 GOLD LOC 10X3KG BAG IN</t>
  </si>
  <si>
    <t>ARIZE AZ 8433 DT LOC 10X3KG BAG IN</t>
  </si>
  <si>
    <t>FOLICUR (T) EC250 40X250ML BOT IN</t>
  </si>
  <si>
    <t>FOOST WP50 24X500G BAG IN</t>
  </si>
  <si>
    <t>GAUCHO FS600 40X250ML BOT IN</t>
  </si>
  <si>
    <t>LAUDIS SC630 8X115ML BOT IN</t>
  </si>
  <si>
    <t>LESENTA WG80 50X100GR BAG IN</t>
  </si>
  <si>
    <t>LUCIFER (T) WP15 25X160GR BAG IN</t>
  </si>
  <si>
    <t>MUSTARD 5222 60X500G BAG IN</t>
  </si>
  <si>
    <t>MUSTARD KESARI 5111 60X500G BAG IN</t>
  </si>
  <si>
    <t>MUSTARD PA 5210 (LOC) 30X1KG BAG IN</t>
  </si>
  <si>
    <t>NATIVO WG75 10X1KG BAG IN</t>
  </si>
  <si>
    <t>PLANOFIX SL4 5 50X100ML BOT IN</t>
  </si>
  <si>
    <t>REGENT GR0 3 20X1KG BAG IN</t>
  </si>
  <si>
    <t>REGENT ULTRA GR0 6 5X4KG BAG IN</t>
  </si>
  <si>
    <t>SENCOR WP70 60X100GR BAG IN</t>
  </si>
  <si>
    <t>Stock and Sales FOR THE PERIOD 01-Apr-2020 TO 31-Dec-2020</t>
  </si>
  <si>
    <t>DISTRIBUTOR PRODUCTWISE</t>
  </si>
  <si>
    <t>OUTPUT IN : PIC,DETAILS AS : Column,CONSIDER : Voucher Date,INCLUDE VALIDATION : False</t>
  </si>
  <si>
    <t>DISTRIBUTOR:Om Keetnasak,</t>
  </si>
  <si>
    <t>SAPCODE</t>
  </si>
  <si>
    <t>PRODUCT</t>
  </si>
  <si>
    <t>Om Keetnasak</t>
  </si>
  <si>
    <t>GRANDTOTAL</t>
  </si>
  <si>
    <t>Generated on 1/20/2021 12:54:21 PM</t>
  </si>
  <si>
    <t>Calculation error in DB report</t>
  </si>
  <si>
    <t>Zylem Report -   01-Apr-2020 TO 31-Dec-2020</t>
  </si>
  <si>
    <t>Dealer Report - 01-Apr-2020 TO 31-Dec-2020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</si>
</sst>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49" fontId="7" fillId="0" borderId="12" xfId="0" applyNumberFormat="1" applyFont="1" applyBorder="1"/>
    <xf numFmtId="49" fontId="17" fillId="0" borderId="23" xfId="0" applyNumberFormat="1" applyFont="1" applyBorder="1" applyAlignment="1">
      <alignment horizontal="left" vertical="top"/>
    </xf>
    <xf numFmtId="0" fontId="18" fillId="0" borderId="23" xfId="0" applyFont="1" applyBorder="1" applyAlignment="1">
      <alignment horizontal="left" vertical="top"/>
    </xf>
    <xf numFmtId="0" fontId="0" fillId="0" borderId="12" xfId="0" applyBorder="1"/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7" fillId="0" borderId="12" xfId="0" applyNumberFormat="1" applyFont="1" applyBorder="1"/>
    <xf numFmtId="2" fontId="19" fillId="7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6.75853136574" createdVersion="6" refreshedVersion="6" minRefreshableVersion="3" recordCount="28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0">
      <sharedItems containsMixedTypes="1" containsNumber="1" containsInteger="1" minValue="0" maxValue="2000"/>
    </cacheField>
    <cacheField name=" PURCHASES" numFmtId="1">
      <sharedItems containsSemiMixedTypes="0" containsString="0" containsNumber="1" containsInteger="1" minValue="0" maxValue="3940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0" maxValue="3940"/>
    </cacheField>
    <cacheField name=" SALES" numFmtId="1">
      <sharedItems containsSemiMixedTypes="0" containsString="0" containsNumber="1" containsInteger="1" minValue="0" maxValue="3588"/>
    </cacheField>
    <cacheField name="PURCHASE RETURN" numFmtId="1">
      <sharedItems containsSemiMixedTypes="0" containsString="0" containsNumber="1" containsInteger="1" minValue="0" maxValue="1000"/>
    </cacheField>
    <cacheField name="REPL./ OTHERS2" numFmtId="1">
      <sharedItems containsSemiMixedTypes="0" containsString="0" containsNumber="1" containsInteger="1" minValue="0" maxValue="0"/>
    </cacheField>
    <cacheField name="CLOSING STOCK" numFmtId="0">
      <sharedItems containsMixedTypes="1" containsNumber="1" containsInteger="1" minValue="0" maxValue="625"/>
    </cacheField>
    <cacheField name=" RATE" numFmtId="0">
      <sharedItems containsMixedTypes="1" containsNumber="1" minValue="12" maxValue="5382"/>
    </cacheField>
    <cacheField name="Combi Name" numFmtId="165">
      <sharedItems/>
    </cacheField>
    <cacheField name="Master Name" numFmtId="0">
      <sharedItems count="104">
        <s v="ADMIRE WG70 125X(8X2GR) BAG IN"/>
        <s v="AMBITION 50X100ML BOT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ARIZE 6129 GOLD LOC 10X3KG BAG IN"/>
        <s v="ARIZE 6444 GOLD LOC 10X3KG BAG IN"/>
        <s v="ARIZE AZ 8433 DT LOC 10X3KG BAG IN"/>
        <s v="GAUCHO FS600 40X250ML BOT IN"/>
        <s v="REGENT GR0 3 4X5KG BAG IN"/>
        <s v="REGENT GR0 3 20X1KG BAG IN"/>
        <s v="FOLICUR (T) EC250 40X250ML BOT IN"/>
        <s v="FOOST WP50 24X500G BAG IN"/>
        <s v="LAUDIS SC630 8X115ML BOT IN"/>
        <s v="LESENTA WG80 50X100GR BAG IN"/>
        <s v="LUCIFER (T) WP15 25X160GR BAG IN"/>
        <s v="MUSTARD KESARI 5111 60X500G BAG IN"/>
        <s v="MUSTARD PA 5210 (LOC) 30X1KG BAG IN"/>
        <s v="MUSTARD 5222 60X500G BAG IN"/>
        <s v="NATIVO WG75 10X1KG BAG IN"/>
        <s v="PLANOFIX SL4 5 50X100ML BOT IN"/>
        <s v="REGENT ULTRA GR0 6 5X4KG BAG IN"/>
        <s v="SENCOR WP70 60X100GR BAG IN"/>
        <s v="ALIETTE WP80 20X250GR BAG IN" u="1"/>
        <s v="ALIETTE WP80 40X100GR BAG IN" u="1"/>
        <s v="FAME (T) SC480 10X(20X10ML) BOT IN" u="1"/>
        <s v="SECTIN WG60 10X1KG BAG IN" u="1"/>
        <s v="SIMBOLA (T) SG20 10X1KG BOT IN" u="1"/>
        <s v="GLAMORE WG80 8X250GR BAG IN" u="1"/>
        <s v="ADMIRE WG70 20X300GR BAG IN" u="1"/>
        <s v="SIMBOLA (T) SG20 10X500G BOT IN" u="1"/>
        <s v="SIMBOLA (T) SG20 20X250G BOT IN" u="1"/>
        <s v="GAUCHO FS600 100X50ML BOT IN" u="1"/>
        <s v="GAUCHO FS600 50X100ML BOT IN" u="1"/>
        <s v="MONCEREN SC250 20X500ML BOT IN" u="1"/>
        <s v="JUMP WG80 160X(10X2GR) BAG IN" u="1"/>
        <s v="MOMIJI WG85 50X60G BOT IN" u="1"/>
        <s v="NATIVO WG75 20X500GR BAG IN" u="1"/>
        <s v="NATIVO WG75 40X250GR BAG IN" u="1"/>
        <s v="NATIVO WG75 50X100GR BAG IN" u="1"/>
        <s v="ADMIRE (T) WG70 30X150GR BOT IN" u="1"/>
        <s v="C DK DKC9108 4.5KG IN" u="1"/>
        <s v="BASTA SL150 10X1L BOT IN" u="1"/>
        <s v="SOLOMON OD300 10X1L BOT IN" u="1"/>
        <s v="BERDERA WG50 25X120G BOT IN" u="1"/>
        <s v="KINGFOG UL10 12X1L BOT IN" u="1"/>
        <s v="PREMISE SC350 2X5L BOT IN" u="1"/>
        <s v="COUNCIL ACTIV WG30 12X(5X90GR) BOX IN" u="1"/>
        <s v="COUNCIL ACTIV WG30 8X(10X45GR) BOX IN" u="1"/>
        <s v="REGENT GR0 3 1X25KG BOX WW" u="1"/>
        <s v="LARVIN (T) WP75 10X1KG BAG IN" u="1"/>
        <s v="FOLICUR (T) EC250 20X500ML BOT IN" u="1"/>
        <s v="EMESTO PRIME FS240 40X250ML BOT IN" u="1"/>
        <s v="EMESTO PRIME FS240 50X100ML BOT IN" u="1"/>
        <s v="RAXIL (T) DS2 5X(25X40GR) BAG IN" u="1"/>
        <s v="BELT EXPERT SC480 50X100ML BOT IN" u="1"/>
        <s v="NATIVO WG75 20X(10X10GR) BAG IN" u="1"/>
        <s v="ADORA (T) SC100 4X1L BOT IN" u="1"/>
        <s v="TEMPRID SC365.4 100X50ML BOT IN" u="1"/>
        <s v="REGENT (T) SC50 10X1L BOT IN" u="1"/>
        <s v="RICESTAR EC69 10X1L BOT IN" u="1"/>
        <s v="GAUCHO FS600 2X(5X1L) BOT IN" u="1"/>
        <s v="EMESTO PRIME FS240 10X1L BOT IN" u="1"/>
        <s v="REGENT (T) SC50 20X250ML BOT IN" u="1"/>
        <s v="REGENT (T) SC50 20X500ML BOT IN" u="1"/>
        <s v="RAXIL EASY FS60 10X(20X13.4ML) BOT IN" u="1"/>
        <s v="BERDERA WG50 4X1KG BOT IN" u="1"/>
        <s v="ANTRACOL (T) WP70 50X100GR BAG IN" u="1"/>
        <s v="SUNRICE WG15 100X50GR BOT IN" u="1"/>
        <s v="PREMISE SC350 10X1L BOT IN" u="1"/>
        <e v="#N/A" u="1"/>
        <s v="SOLOMON OD300 20X500ML BOT IN" u="1"/>
        <s v="SOLOMON OD300 40X250ML BOT IN" u="1"/>
        <s v="SOLOMON OD300 50X100ML BOT IN" u="1"/>
        <s v="FAME (T) SC480 20X100ML BOT IN" u="1"/>
        <s v="GLAMORE WG80 40X50GR BOT IN" u="1"/>
        <s v="LAUDIS SC630 3X230ML BOT IN" u="1"/>
        <s v="MONCEREN SC250 10X1L BOT IN" u="1"/>
        <s v="AGENDA EC25 20X500ML BOT IN" u="1"/>
        <s v="AGENDA EC25 50X100ML BOT IN" u="1"/>
        <s v="ADORA (T) SC100 20X200ML BOT IN" u="1"/>
        <s v="FOLICUR (T) EC250 10X1L BOT IN" u="1"/>
        <s v="REGENT ULTRA GR0.6 2X10KG BAG IN" u="1"/>
        <s v="RICESTAR EC69 20X500ML BOT IN" u="1"/>
        <s v="ALANTO (T) SC240 40X250ML BOT IN" u="1"/>
        <s v="ALANTO (T) SC240 50X100ML BOT IN" u="1"/>
        <s v="DECIS EC 28 10X1L BOT IN" u="1"/>
        <s v="SENCOR WP70 20X500GR BOX IN" u="1"/>
        <s v="FAME (T) SC480 40X50ML BOT IN" u="1"/>
        <s v="FAME (T) SC480 4X500ML BOT IN" u="1"/>
        <s v="FAME (T) SC480 8X250ML BOT IN" u="1"/>
        <s v="TOPSTAR (T) WP80 8X(20X22.5GR) BOX IN" u="1"/>
        <s v="BERDERA WG50 8X500G BOT IN" u="1"/>
        <s v="SECTIN WG60 20X600GR BAG IN" u="1"/>
        <s v="ADORA (T) SC100 8X500ML BOT IN" u="1"/>
        <s v="GLAMORE WG80 20X100GR BOT IN" u="1"/>
        <s v="PREMISE SC350 40X250ML BOT IN" u="1"/>
        <s v="GAUCHO FS600 2X5L BOT IN" u="1"/>
        <s v="C DK DKC9108PLUS 4.5KG IN" u="1"/>
        <s v="ADMIRE (T) WG70 60X75GR BOT IN" u="1"/>
        <s v="LARVIN (T) WP75 20X5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s v="ADMIRE2GM                      2GM"/>
    <n v="929"/>
    <n v="0"/>
    <n v="0"/>
    <n v="0"/>
    <n v="929"/>
    <n v="927"/>
    <n v="0"/>
    <n v="0"/>
    <n v="2"/>
    <n v="1388.5"/>
    <s v="ADMIRE2GM 2GM-box"/>
    <x v="0"/>
  </r>
  <r>
    <s v="AMBITION 100 ML                100ML"/>
    <n v="0"/>
    <n v="250"/>
    <n v="0"/>
    <n v="0"/>
    <n v="250"/>
    <n v="0"/>
    <n v="0"/>
    <n v="0"/>
    <n v="250"/>
    <s v="   -"/>
    <s v="AMBITION 100 ML 100ML-box"/>
    <x v="1"/>
  </r>
  <r>
    <s v="AMBITION 1LTR                  1LTR"/>
    <n v="0"/>
    <n v="100"/>
    <n v="0"/>
    <n v="0"/>
    <n v="100"/>
    <n v="0"/>
    <n v="0"/>
    <n v="0"/>
    <n v="100"/>
    <s v="   -"/>
    <s v="AMBITION 1LTR 1LTR-box"/>
    <x v="2"/>
  </r>
  <r>
    <s v="AMBITION 250ML                 250ML"/>
    <n v="250"/>
    <n v="0"/>
    <n v="0"/>
    <n v="0"/>
    <n v="250"/>
    <n v="250"/>
    <n v="0"/>
    <n v="0"/>
    <n v="0"/>
    <n v="375"/>
    <s v="AMBITION 250ML 250ML-box"/>
    <x v="3"/>
  </r>
  <r>
    <s v="AMBITION 500ML                 500 ML"/>
    <n v="0"/>
    <n v="100"/>
    <n v="0"/>
    <n v="0"/>
    <n v="100"/>
    <n v="0"/>
    <n v="0"/>
    <n v="0"/>
    <n v="100"/>
    <s v="   -"/>
    <s v="AMBITION 500ML 500 ML-box"/>
    <x v="4"/>
  </r>
  <r>
    <s v="ANTRACOL1KG                    1KG"/>
    <n v="0"/>
    <n v="50"/>
    <n v="0"/>
    <n v="0"/>
    <n v="50"/>
    <n v="0"/>
    <n v="0"/>
    <n v="0"/>
    <n v="50"/>
    <s v="   -"/>
    <s v="ANTRACOL1KG 1KG-box"/>
    <x v="5"/>
  </r>
  <r>
    <s v="ANTRACOL WG 80 250 GM          250GM"/>
    <n v="40"/>
    <n v="0"/>
    <n v="0"/>
    <n v="0"/>
    <n v="40"/>
    <n v="40"/>
    <n v="0"/>
    <n v="0"/>
    <n v="0"/>
    <n v="60"/>
    <s v="ANTRACOL WG 80 250 GM 250GM-box"/>
    <x v="6"/>
  </r>
  <r>
    <s v="ANTRACOL WG 80                 500GM"/>
    <n v="8"/>
    <n v="0"/>
    <n v="0"/>
    <n v="0"/>
    <n v="8"/>
    <n v="8"/>
    <n v="0"/>
    <n v="0"/>
    <n v="0"/>
    <n v="12"/>
    <s v="ANTRACOL WG 80 500GM-box"/>
    <x v="7"/>
  </r>
  <r>
    <s v="ARIZE 6129 GOLD PADDY SEED     3KG"/>
    <n v="0"/>
    <n v="20"/>
    <n v="0"/>
    <n v="0"/>
    <n v="20"/>
    <n v="22"/>
    <n v="0"/>
    <n v="0"/>
    <s v="  -2"/>
    <n v="35"/>
    <s v="ARIZE 6129 GOLD PADDY SEED 3KG-box"/>
    <x v="8"/>
  </r>
  <r>
    <s v="ARIZE 6444 GOLD PADDY3KG       3KG"/>
    <n v="0"/>
    <n v="3940"/>
    <n v="0"/>
    <n v="0"/>
    <n v="3940"/>
    <n v="3588"/>
    <n v="352"/>
    <n v="0"/>
    <n v="0"/>
    <n v="5382"/>
    <s v="ARIZE 6444 GOLD PADDY3KG 3KG-box"/>
    <x v="9"/>
  </r>
  <r>
    <s v="ARIZE 6444 GOLD SEED 10*3KG    30KG"/>
    <n v="0"/>
    <n v="110"/>
    <n v="0"/>
    <n v="0"/>
    <n v="110"/>
    <n v="110"/>
    <n v="0"/>
    <n v="0"/>
    <n v="0"/>
    <n v="165"/>
    <s v="ARIZE 6444 GOLD SEED 10*3KG 30KG-box"/>
    <x v="9"/>
  </r>
  <r>
    <s v="ARIZE AZ 8433                  3KG"/>
    <n v="0"/>
    <n v="60"/>
    <n v="0"/>
    <n v="0"/>
    <n v="60"/>
    <n v="55"/>
    <n v="5"/>
    <n v="0"/>
    <n v="0"/>
    <n v="82.5"/>
    <s v="ARIZE AZ 8433 3KG-box"/>
    <x v="10"/>
  </r>
  <r>
    <s v="BAYER GHAUCHO                  250GM"/>
    <s v=" -40"/>
    <n v="40"/>
    <n v="0"/>
    <n v="0"/>
    <n v="0"/>
    <n v="0"/>
    <n v="0"/>
    <n v="0"/>
    <n v="0"/>
    <s v="   -"/>
    <s v="BAYER GHAUCHO 250GM-box"/>
    <x v="11"/>
  </r>
  <r>
    <s v="BAYER REGENT 5KG*4Pcs          20kg"/>
    <n v="2000"/>
    <n v="225"/>
    <n v="0"/>
    <n v="0"/>
    <n v="2225"/>
    <n v="2051"/>
    <n v="0"/>
    <n v="0"/>
    <n v="174"/>
    <n v="2902.5"/>
    <s v="BAYER REGENT 5KG*4Pcs 20kg-box"/>
    <x v="12"/>
  </r>
  <r>
    <s v="BAYER REGENT GRO               1KG"/>
    <n v="2"/>
    <n v="625"/>
    <n v="0"/>
    <n v="0"/>
    <n v="627"/>
    <n v="2"/>
    <n v="0"/>
    <n v="0"/>
    <n v="625"/>
    <s v="   -"/>
    <s v="BAYER REGENT GRO 1KG-box"/>
    <x v="13"/>
  </r>
  <r>
    <s v="BAYER REGENT GRO 5KG           5KG"/>
    <n v="661"/>
    <n v="0"/>
    <n v="0"/>
    <n v="0"/>
    <n v="661"/>
    <n v="631"/>
    <n v="0"/>
    <n v="0"/>
    <n v="30"/>
    <n v="916.5"/>
    <s v="BAYER REGENT GRO 5KG 5KG-box"/>
    <x v="12"/>
  </r>
  <r>
    <s v="FOLICUR 250ML                  250ML"/>
    <n v="0"/>
    <n v="40"/>
    <n v="0"/>
    <n v="0"/>
    <n v="40"/>
    <n v="0"/>
    <n v="0"/>
    <n v="0"/>
    <n v="40"/>
    <s v="   -"/>
    <s v="FOLICUR 250ML 250ML-box"/>
    <x v="14"/>
  </r>
  <r>
    <s v="FOOST WP50                     500GM"/>
    <n v="0"/>
    <n v="72"/>
    <n v="0"/>
    <n v="0"/>
    <n v="72"/>
    <n v="72"/>
    <n v="0"/>
    <n v="0"/>
    <n v="0"/>
    <n v="108"/>
    <s v="FOOST WP50 500GM-box"/>
    <x v="15"/>
  </r>
  <r>
    <s v="LAUDIS 115ML                   115ML"/>
    <n v="0"/>
    <n v="24"/>
    <n v="0"/>
    <n v="0"/>
    <n v="24"/>
    <n v="23"/>
    <n v="0"/>
    <n v="0"/>
    <n v="1"/>
    <n v="33.5"/>
    <s v="LAUDIS 115ML 115ML-box"/>
    <x v="16"/>
  </r>
  <r>
    <s v="LESENTA WG80                   100GM"/>
    <n v="7"/>
    <n v="2250"/>
    <n v="0"/>
    <n v="0"/>
    <n v="2257"/>
    <n v="663"/>
    <n v="1000"/>
    <n v="0"/>
    <n v="594"/>
    <n v="400.5"/>
    <s v="LESENTA WG80 100GM-box"/>
    <x v="17"/>
  </r>
  <r>
    <s v="LUCIFIER(CLODINOFOP)           160GM"/>
    <n v="0"/>
    <n v="500"/>
    <n v="0"/>
    <n v="0"/>
    <n v="500"/>
    <n v="138"/>
    <n v="0"/>
    <n v="0"/>
    <n v="362"/>
    <s v="   -"/>
    <s v="LUCIFIER(CLODINOFOP) 160GM-box"/>
    <x v="18"/>
  </r>
  <r>
    <s v="MUSTARD 5111                   500GM\"/>
    <n v="0"/>
    <n v="305"/>
    <n v="0"/>
    <n v="0"/>
    <n v="305"/>
    <n v="34"/>
    <n v="133"/>
    <n v="0"/>
    <n v="138"/>
    <s v="   -"/>
    <s v="MUSTARD 5111 500GM\-box"/>
    <x v="19"/>
  </r>
  <r>
    <s v="MUSTARD 5210                   1KG"/>
    <n v="0"/>
    <n v="60"/>
    <n v="0"/>
    <n v="0"/>
    <n v="60"/>
    <n v="0"/>
    <n v="60"/>
    <n v="0"/>
    <n v="0"/>
    <s v="   -"/>
    <s v="MUSTARD 5210 1KG-box"/>
    <x v="20"/>
  </r>
  <r>
    <s v="MUSTARD 5222500GM              500GM"/>
    <n v="0"/>
    <n v="2400"/>
    <n v="0"/>
    <n v="0"/>
    <n v="2400"/>
    <n v="1795"/>
    <n v="319"/>
    <n v="0"/>
    <n v="286"/>
    <n v="2406.5"/>
    <s v="MUSTARD 5222500GM 500GM-box"/>
    <x v="21"/>
  </r>
  <r>
    <s v="NATIVO WG 75                   1KG"/>
    <n v="0"/>
    <n v="160"/>
    <n v="0"/>
    <n v="0"/>
    <n v="160"/>
    <n v="70"/>
    <n v="110"/>
    <n v="0"/>
    <s v=" -20"/>
    <n v="125"/>
    <s v="NATIVO WG 75 1KG-box"/>
    <x v="22"/>
  </r>
  <r>
    <s v="PLANOFIX                       100ML"/>
    <n v="0"/>
    <n v="50"/>
    <n v="0"/>
    <n v="0"/>
    <n v="50"/>
    <n v="10"/>
    <n v="0"/>
    <n v="0"/>
    <n v="40"/>
    <s v="   -"/>
    <s v="PLANOFIX 100ML-box"/>
    <x v="23"/>
  </r>
  <r>
    <s v="REGENT ULTRA 4KG               4KG"/>
    <n v="25"/>
    <n v="160"/>
    <n v="0"/>
    <n v="0"/>
    <n v="185"/>
    <n v="65"/>
    <n v="0"/>
    <n v="0"/>
    <n v="120"/>
    <s v="   -"/>
    <s v="REGENT ULTRA 4KG 4KG-box"/>
    <x v="24"/>
  </r>
  <r>
    <s v="SENCOR WP 70                   100GM"/>
    <n v="0"/>
    <n v="300"/>
    <n v="0"/>
    <n v="0"/>
    <n v="300"/>
    <n v="353"/>
    <n v="0"/>
    <n v="0"/>
    <s v=" -53"/>
    <n v="582.5"/>
    <s v="SENCOR WP 70 100GM-box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3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V28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05">
        <item m="1" x="43"/>
        <item m="1" x="102"/>
        <item x="0"/>
        <item m="1" x="32"/>
        <item m="1" x="83"/>
        <item m="1" x="60"/>
        <item m="1" x="97"/>
        <item m="1" x="81"/>
        <item m="1" x="82"/>
        <item m="1" x="87"/>
        <item m="1" x="88"/>
        <item m="1" x="26"/>
        <item m="1" x="27"/>
        <item x="2"/>
        <item x="4"/>
        <item x="3"/>
        <item x="1"/>
        <item x="5"/>
        <item x="7"/>
        <item x="6"/>
        <item m="1" x="70"/>
        <item x="8"/>
        <item x="9"/>
        <item x="10"/>
        <item m="1" x="45"/>
        <item m="1" x="58"/>
        <item m="1" x="47"/>
        <item m="1" x="69"/>
        <item m="1" x="95"/>
        <item m="1" x="44"/>
        <item m="1" x="101"/>
        <item m="1" x="50"/>
        <item m="1" x="51"/>
        <item m="1" x="89"/>
        <item m="1" x="65"/>
        <item m="1" x="55"/>
        <item m="1" x="56"/>
        <item m="1" x="28"/>
        <item m="1" x="77"/>
        <item m="1" x="91"/>
        <item m="1" x="92"/>
        <item m="1" x="93"/>
        <item m="1" x="84"/>
        <item m="1" x="54"/>
        <item x="14"/>
        <item x="15"/>
        <item m="1" x="35"/>
        <item m="1" x="64"/>
        <item m="1" x="100"/>
        <item x="11"/>
        <item m="1" x="36"/>
        <item m="1" x="98"/>
        <item m="1" x="78"/>
        <item m="1" x="31"/>
        <item m="1" x="38"/>
        <item m="1" x="48"/>
        <item m="1" x="53"/>
        <item m="1" x="103"/>
        <item m="1" x="79"/>
        <item x="16"/>
        <item x="17"/>
        <item x="18"/>
        <item m="1" x="39"/>
        <item m="1" x="80"/>
        <item m="1" x="37"/>
        <item x="21"/>
        <item x="19"/>
        <item x="20"/>
        <item x="22"/>
        <item m="1" x="59"/>
        <item m="1" x="40"/>
        <item m="1" x="41"/>
        <item m="1" x="42"/>
        <item x="23"/>
        <item m="1" x="72"/>
        <item m="1" x="49"/>
        <item m="1" x="99"/>
        <item m="1" x="57"/>
        <item m="1" x="68"/>
        <item m="1" x="62"/>
        <item m="1" x="66"/>
        <item m="1" x="67"/>
        <item m="1" x="52"/>
        <item x="13"/>
        <item x="12"/>
        <item x="24"/>
        <item m="1" x="85"/>
        <item m="1" x="63"/>
        <item m="1" x="86"/>
        <item m="1" x="29"/>
        <item m="1" x="96"/>
        <item m="1" x="90"/>
        <item x="25"/>
        <item m="1" x="30"/>
        <item m="1" x="33"/>
        <item m="1" x="34"/>
        <item m="1" x="46"/>
        <item m="1" x="74"/>
        <item m="1" x="75"/>
        <item m="1" x="76"/>
        <item m="1" x="71"/>
        <item m="1" x="61"/>
        <item m="1" x="94"/>
        <item m="1" x="73"/>
        <item t="default"/>
      </items>
    </pivotField>
  </pivotFields>
  <rowFields count="1">
    <field x="12"/>
  </rowFields>
  <rowItems count="27">
    <i>
      <x v="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44"/>
    </i>
    <i>
      <x v="45"/>
    </i>
    <i>
      <x v="49"/>
    </i>
    <i>
      <x v="59"/>
    </i>
    <i>
      <x v="60"/>
    </i>
    <i>
      <x v="61"/>
    </i>
    <i>
      <x v="65"/>
    </i>
    <i>
      <x v="66"/>
    </i>
    <i>
      <x v="67"/>
    </i>
    <i>
      <x v="68"/>
    </i>
    <i>
      <x v="73"/>
    </i>
    <i>
      <x v="83"/>
    </i>
    <i>
      <x v="84"/>
    </i>
    <i>
      <x v="85"/>
    </i>
    <i>
      <x v="9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32">
      <pivotArea type="all" dataOnly="0" outline="0" fieldPosition="0"/>
    </format>
    <format dxfId="31">
      <pivotArea outline="0" collapsedLevelsAreSubtotals="1" fieldPosition="0"/>
    </format>
    <format dxfId="30">
      <pivotArea field="12" type="button" dataOnly="0" labelOnly="1" outline="0" axis="axisRow" fieldPosition="0"/>
    </format>
    <format dxfId="29">
      <pivotArea dataOnly="0" labelOnly="1" fieldPosition="0">
        <references count="1">
          <reference field="12" count="1">
            <x v="84"/>
          </reference>
        </references>
      </pivotArea>
    </format>
    <format dxfId="28">
      <pivotArea dataOnly="0" labelOnly="1" grandRow="1" outline="0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12" type="button" dataOnly="0" labelOnly="1" outline="0" axis="axisRow" fieldPosition="0"/>
    </format>
    <format dxfId="24">
      <pivotArea dataOnly="0" labelOnly="1" fieldPosition="0">
        <references count="1">
          <reference field="12" count="1">
            <x v="84"/>
          </reference>
        </references>
      </pivotArea>
    </format>
    <format dxfId="2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workbookViewId="0">
      <selection activeCell="A22" sqref="A22"/>
    </sheetView>
  </sheetViews>
  <sheetFormatPr defaultRowHeight="14.4" x14ac:dyDescent="0.3"/>
  <cols>
    <col min="1" max="1" width="44.44140625" bestFit="1" customWidth="1"/>
    <col min="2" max="2" width="9.44140625" bestFit="1" customWidth="1"/>
    <col min="3" max="3" width="12.44140625" bestFit="1" customWidth="1"/>
    <col min="4" max="4" width="8.44140625" bestFit="1" customWidth="1"/>
    <col min="5" max="5" width="8.5546875" bestFit="1" customWidth="1"/>
    <col min="6" max="6" width="9" bestFit="1" customWidth="1"/>
    <col min="7" max="7" width="8" bestFit="1" customWidth="1"/>
    <col min="8" max="8" width="11.109375" bestFit="1" customWidth="1"/>
    <col min="9" max="9" width="8.5546875" bestFit="1" customWidth="1"/>
    <col min="10" max="10" width="9.44140625" bestFit="1" customWidth="1"/>
    <col min="11" max="11" width="16.109375" bestFit="1" customWidth="1"/>
  </cols>
  <sheetData>
    <row r="1" spans="1:11" ht="15.6" x14ac:dyDescent="0.3">
      <c r="A1" s="64" t="s">
        <v>57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3">
      <c r="A2" s="62" t="s">
        <v>58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3">
      <c r="A3" s="62" t="s">
        <v>59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x14ac:dyDescent="0.3">
      <c r="A4" s="63" t="s">
        <v>60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x14ac:dyDescent="0.3">
      <c r="A5" s="54" t="s">
        <v>27</v>
      </c>
      <c r="B5" s="54" t="s">
        <v>28</v>
      </c>
      <c r="C5" s="54" t="s">
        <v>34</v>
      </c>
      <c r="D5" s="54" t="s">
        <v>35</v>
      </c>
      <c r="E5" s="54" t="s">
        <v>36</v>
      </c>
      <c r="F5" s="54" t="s">
        <v>19</v>
      </c>
      <c r="G5" s="54" t="s">
        <v>34</v>
      </c>
      <c r="H5" s="54" t="s">
        <v>30</v>
      </c>
      <c r="I5" s="54" t="s">
        <v>36</v>
      </c>
      <c r="J5" s="54" t="s">
        <v>33</v>
      </c>
      <c r="K5" s="54" t="s">
        <v>61</v>
      </c>
    </row>
    <row r="6" spans="1:11" x14ac:dyDescent="0.3">
      <c r="A6" s="55"/>
      <c r="B6" s="54" t="s">
        <v>29</v>
      </c>
      <c r="C6" s="54" t="s">
        <v>37</v>
      </c>
      <c r="D6" s="54" t="s">
        <v>32</v>
      </c>
      <c r="E6" s="54" t="s">
        <v>38</v>
      </c>
      <c r="F6" s="54" t="s">
        <v>29</v>
      </c>
      <c r="G6" s="54" t="s">
        <v>31</v>
      </c>
      <c r="H6" s="54" t="s">
        <v>32</v>
      </c>
      <c r="I6" s="54" t="s">
        <v>38</v>
      </c>
      <c r="J6" s="54" t="s">
        <v>29</v>
      </c>
      <c r="K6" s="54" t="s">
        <v>62</v>
      </c>
    </row>
    <row r="7" spans="1:11" x14ac:dyDescent="0.3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3">
      <c r="A8" s="59" t="s">
        <v>63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1" x14ac:dyDescent="0.3">
      <c r="A9" s="56" t="s">
        <v>64</v>
      </c>
      <c r="B9" s="57">
        <v>929</v>
      </c>
      <c r="C9" s="57">
        <v>0</v>
      </c>
      <c r="D9" s="57">
        <v>0</v>
      </c>
      <c r="E9" s="57">
        <v>0</v>
      </c>
      <c r="F9" s="57">
        <v>929</v>
      </c>
      <c r="G9" s="57">
        <v>927</v>
      </c>
      <c r="H9" s="57">
        <v>0</v>
      </c>
      <c r="I9" s="57">
        <v>0</v>
      </c>
      <c r="J9" s="57">
        <v>2</v>
      </c>
      <c r="K9" s="70">
        <v>1388.5</v>
      </c>
    </row>
    <row r="10" spans="1:11" x14ac:dyDescent="0.3">
      <c r="A10" s="56" t="s">
        <v>65</v>
      </c>
      <c r="B10" s="57">
        <v>0</v>
      </c>
      <c r="C10" s="57">
        <v>250</v>
      </c>
      <c r="D10" s="57">
        <v>0</v>
      </c>
      <c r="E10" s="57">
        <v>0</v>
      </c>
      <c r="F10" s="57">
        <v>250</v>
      </c>
      <c r="G10" s="57">
        <v>0</v>
      </c>
      <c r="H10" s="57">
        <v>0</v>
      </c>
      <c r="I10" s="57">
        <v>0</v>
      </c>
      <c r="J10" s="57">
        <v>250</v>
      </c>
      <c r="K10" s="58" t="s">
        <v>66</v>
      </c>
    </row>
    <row r="11" spans="1:11" x14ac:dyDescent="0.3">
      <c r="A11" s="56" t="s">
        <v>67</v>
      </c>
      <c r="B11" s="57">
        <v>0</v>
      </c>
      <c r="C11" s="57">
        <v>100</v>
      </c>
      <c r="D11" s="57">
        <v>0</v>
      </c>
      <c r="E11" s="57">
        <v>0</v>
      </c>
      <c r="F11" s="57">
        <v>100</v>
      </c>
      <c r="G11" s="57">
        <v>0</v>
      </c>
      <c r="H11" s="57">
        <v>0</v>
      </c>
      <c r="I11" s="57">
        <v>0</v>
      </c>
      <c r="J11" s="57">
        <v>100</v>
      </c>
      <c r="K11" s="58" t="s">
        <v>66</v>
      </c>
    </row>
    <row r="12" spans="1:11" x14ac:dyDescent="0.3">
      <c r="A12" s="56" t="s">
        <v>68</v>
      </c>
      <c r="B12" s="57">
        <v>250</v>
      </c>
      <c r="C12" s="57">
        <v>0</v>
      </c>
      <c r="D12" s="57">
        <v>0</v>
      </c>
      <c r="E12" s="57">
        <v>0</v>
      </c>
      <c r="F12" s="57">
        <v>250</v>
      </c>
      <c r="G12" s="57">
        <v>250</v>
      </c>
      <c r="H12" s="57">
        <v>0</v>
      </c>
      <c r="I12" s="57">
        <v>0</v>
      </c>
      <c r="J12" s="57">
        <v>0</v>
      </c>
      <c r="K12" s="57">
        <v>375</v>
      </c>
    </row>
    <row r="13" spans="1:11" x14ac:dyDescent="0.3">
      <c r="A13" s="56" t="s">
        <v>69</v>
      </c>
      <c r="B13" s="57">
        <v>0</v>
      </c>
      <c r="C13" s="57">
        <v>100</v>
      </c>
      <c r="D13" s="57">
        <v>0</v>
      </c>
      <c r="E13" s="57">
        <v>0</v>
      </c>
      <c r="F13" s="57">
        <v>100</v>
      </c>
      <c r="G13" s="57">
        <v>0</v>
      </c>
      <c r="H13" s="57">
        <v>0</v>
      </c>
      <c r="I13" s="57">
        <v>0</v>
      </c>
      <c r="J13" s="57">
        <v>100</v>
      </c>
      <c r="K13" s="58" t="s">
        <v>66</v>
      </c>
    </row>
    <row r="14" spans="1:11" x14ac:dyDescent="0.3">
      <c r="A14" s="56" t="s">
        <v>70</v>
      </c>
      <c r="B14" s="57">
        <v>0</v>
      </c>
      <c r="C14" s="57">
        <v>50</v>
      </c>
      <c r="D14" s="57">
        <v>0</v>
      </c>
      <c r="E14" s="57">
        <v>0</v>
      </c>
      <c r="F14" s="57">
        <v>50</v>
      </c>
      <c r="G14" s="57">
        <v>0</v>
      </c>
      <c r="H14" s="57">
        <v>0</v>
      </c>
      <c r="I14" s="57">
        <v>0</v>
      </c>
      <c r="J14" s="57">
        <v>50</v>
      </c>
      <c r="K14" s="58" t="s">
        <v>66</v>
      </c>
    </row>
    <row r="15" spans="1:11" x14ac:dyDescent="0.3">
      <c r="A15" s="56" t="s">
        <v>71</v>
      </c>
      <c r="B15" s="57">
        <v>40</v>
      </c>
      <c r="C15" s="57">
        <v>0</v>
      </c>
      <c r="D15" s="57">
        <v>0</v>
      </c>
      <c r="E15" s="57">
        <v>0</v>
      </c>
      <c r="F15" s="57">
        <v>40</v>
      </c>
      <c r="G15" s="57">
        <v>40</v>
      </c>
      <c r="H15" s="57">
        <v>0</v>
      </c>
      <c r="I15" s="57">
        <v>0</v>
      </c>
      <c r="J15" s="57">
        <v>0</v>
      </c>
      <c r="K15" s="57">
        <v>60</v>
      </c>
    </row>
    <row r="16" spans="1:11" x14ac:dyDescent="0.3">
      <c r="A16" s="56" t="s">
        <v>72</v>
      </c>
      <c r="B16" s="57">
        <v>8</v>
      </c>
      <c r="C16" s="57">
        <v>0</v>
      </c>
      <c r="D16" s="57">
        <v>0</v>
      </c>
      <c r="E16" s="57">
        <v>0</v>
      </c>
      <c r="F16" s="57">
        <v>8</v>
      </c>
      <c r="G16" s="57">
        <v>8</v>
      </c>
      <c r="H16" s="57">
        <v>0</v>
      </c>
      <c r="I16" s="57">
        <v>0</v>
      </c>
      <c r="J16" s="57">
        <v>0</v>
      </c>
      <c r="K16" s="57">
        <v>12</v>
      </c>
    </row>
    <row r="17" spans="1:11" x14ac:dyDescent="0.3">
      <c r="A17" s="56" t="s">
        <v>73</v>
      </c>
      <c r="B17" s="57">
        <v>0</v>
      </c>
      <c r="C17" s="57">
        <v>20</v>
      </c>
      <c r="D17" s="57">
        <v>0</v>
      </c>
      <c r="E17" s="57">
        <v>0</v>
      </c>
      <c r="F17" s="57">
        <v>20</v>
      </c>
      <c r="G17" s="57">
        <v>22</v>
      </c>
      <c r="H17" s="57">
        <v>0</v>
      </c>
      <c r="I17" s="57">
        <v>0</v>
      </c>
      <c r="J17" s="58" t="s">
        <v>74</v>
      </c>
      <c r="K17" s="57">
        <v>35</v>
      </c>
    </row>
    <row r="18" spans="1:11" x14ac:dyDescent="0.3">
      <c r="A18" s="56" t="s">
        <v>75</v>
      </c>
      <c r="B18" s="57">
        <v>0</v>
      </c>
      <c r="C18" s="57">
        <v>3940</v>
      </c>
      <c r="D18" s="57">
        <v>0</v>
      </c>
      <c r="E18" s="57">
        <v>0</v>
      </c>
      <c r="F18" s="57">
        <v>3940</v>
      </c>
      <c r="G18" s="57">
        <v>3588</v>
      </c>
      <c r="H18" s="57">
        <v>352</v>
      </c>
      <c r="I18" s="57">
        <v>0</v>
      </c>
      <c r="J18" s="57">
        <v>0</v>
      </c>
      <c r="K18" s="57">
        <v>5382</v>
      </c>
    </row>
    <row r="19" spans="1:11" x14ac:dyDescent="0.3">
      <c r="A19" s="56" t="s">
        <v>76</v>
      </c>
      <c r="B19" s="57">
        <v>0</v>
      </c>
      <c r="C19" s="57">
        <v>110</v>
      </c>
      <c r="D19" s="57">
        <v>0</v>
      </c>
      <c r="E19" s="57">
        <v>0</v>
      </c>
      <c r="F19" s="57">
        <v>110</v>
      </c>
      <c r="G19" s="57">
        <v>110</v>
      </c>
      <c r="H19" s="57">
        <v>0</v>
      </c>
      <c r="I19" s="57">
        <v>0</v>
      </c>
      <c r="J19" s="57">
        <v>0</v>
      </c>
      <c r="K19" s="57">
        <v>165</v>
      </c>
    </row>
    <row r="20" spans="1:11" x14ac:dyDescent="0.3">
      <c r="A20" s="56" t="s">
        <v>77</v>
      </c>
      <c r="B20" s="57">
        <v>0</v>
      </c>
      <c r="C20" s="57">
        <v>60</v>
      </c>
      <c r="D20" s="57">
        <v>0</v>
      </c>
      <c r="E20" s="57">
        <v>0</v>
      </c>
      <c r="F20" s="57">
        <v>60</v>
      </c>
      <c r="G20" s="57">
        <v>55</v>
      </c>
      <c r="H20" s="57">
        <v>5</v>
      </c>
      <c r="I20" s="57">
        <v>0</v>
      </c>
      <c r="J20" s="57">
        <v>0</v>
      </c>
      <c r="K20" s="70">
        <v>82.5</v>
      </c>
    </row>
    <row r="21" spans="1:11" x14ac:dyDescent="0.3">
      <c r="A21" s="56" t="s">
        <v>78</v>
      </c>
      <c r="B21" s="58" t="s">
        <v>79</v>
      </c>
      <c r="C21" s="57">
        <v>40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8" t="s">
        <v>66</v>
      </c>
    </row>
    <row r="22" spans="1:11" x14ac:dyDescent="0.3">
      <c r="A22" s="56" t="s">
        <v>80</v>
      </c>
      <c r="B22" s="57">
        <v>2000</v>
      </c>
      <c r="C22" s="57">
        <v>225</v>
      </c>
      <c r="D22" s="57">
        <v>0</v>
      </c>
      <c r="E22" s="57">
        <v>0</v>
      </c>
      <c r="F22" s="57">
        <v>2225</v>
      </c>
      <c r="G22" s="57">
        <v>2051</v>
      </c>
      <c r="H22" s="57">
        <v>0</v>
      </c>
      <c r="I22" s="57">
        <v>0</v>
      </c>
      <c r="J22" s="57">
        <v>174</v>
      </c>
      <c r="K22" s="70">
        <v>2902.5</v>
      </c>
    </row>
    <row r="23" spans="1:11" x14ac:dyDescent="0.3">
      <c r="A23" s="56" t="s">
        <v>81</v>
      </c>
      <c r="B23" s="57">
        <v>2</v>
      </c>
      <c r="C23" s="57">
        <v>625</v>
      </c>
      <c r="D23" s="57">
        <v>0</v>
      </c>
      <c r="E23" s="57">
        <v>0</v>
      </c>
      <c r="F23" s="57">
        <v>627</v>
      </c>
      <c r="G23" s="57">
        <v>2</v>
      </c>
      <c r="H23" s="57">
        <v>0</v>
      </c>
      <c r="I23" s="57">
        <v>0</v>
      </c>
      <c r="J23" s="57">
        <v>625</v>
      </c>
      <c r="K23" s="58" t="s">
        <v>66</v>
      </c>
    </row>
    <row r="24" spans="1:11" x14ac:dyDescent="0.3">
      <c r="A24" s="56" t="s">
        <v>82</v>
      </c>
      <c r="B24" s="57">
        <v>661</v>
      </c>
      <c r="C24" s="57">
        <v>0</v>
      </c>
      <c r="D24" s="57">
        <v>0</v>
      </c>
      <c r="E24" s="57">
        <v>0</v>
      </c>
      <c r="F24" s="57">
        <v>661</v>
      </c>
      <c r="G24" s="57">
        <v>631</v>
      </c>
      <c r="H24" s="57">
        <v>0</v>
      </c>
      <c r="I24" s="57">
        <v>0</v>
      </c>
      <c r="J24" s="57">
        <v>30</v>
      </c>
      <c r="K24" s="70">
        <v>916.5</v>
      </c>
    </row>
    <row r="25" spans="1:11" x14ac:dyDescent="0.3">
      <c r="A25" s="56" t="s">
        <v>83</v>
      </c>
      <c r="B25" s="57">
        <v>0</v>
      </c>
      <c r="C25" s="57">
        <v>40</v>
      </c>
      <c r="D25" s="57">
        <v>0</v>
      </c>
      <c r="E25" s="57">
        <v>0</v>
      </c>
      <c r="F25" s="57">
        <v>40</v>
      </c>
      <c r="G25" s="57">
        <v>0</v>
      </c>
      <c r="H25" s="57">
        <v>0</v>
      </c>
      <c r="I25" s="57">
        <v>0</v>
      </c>
      <c r="J25" s="57">
        <v>40</v>
      </c>
      <c r="K25" s="58" t="s">
        <v>66</v>
      </c>
    </row>
    <row r="26" spans="1:11" x14ac:dyDescent="0.3">
      <c r="A26" s="56" t="s">
        <v>84</v>
      </c>
      <c r="B26" s="57">
        <v>0</v>
      </c>
      <c r="C26" s="57">
        <v>72</v>
      </c>
      <c r="D26" s="57">
        <v>0</v>
      </c>
      <c r="E26" s="57">
        <v>0</v>
      </c>
      <c r="F26" s="57">
        <v>72</v>
      </c>
      <c r="G26" s="57">
        <v>72</v>
      </c>
      <c r="H26" s="57">
        <v>0</v>
      </c>
      <c r="I26" s="57">
        <v>0</v>
      </c>
      <c r="J26" s="57">
        <v>0</v>
      </c>
      <c r="K26" s="57">
        <v>108</v>
      </c>
    </row>
    <row r="27" spans="1:11" x14ac:dyDescent="0.3">
      <c r="A27" s="56" t="s">
        <v>85</v>
      </c>
      <c r="B27" s="57">
        <v>0</v>
      </c>
      <c r="C27" s="57">
        <v>24</v>
      </c>
      <c r="D27" s="57">
        <v>0</v>
      </c>
      <c r="E27" s="57">
        <v>0</v>
      </c>
      <c r="F27" s="57">
        <v>24</v>
      </c>
      <c r="G27" s="57">
        <v>23</v>
      </c>
      <c r="H27" s="57">
        <v>0</v>
      </c>
      <c r="I27" s="57">
        <v>0</v>
      </c>
      <c r="J27" s="57">
        <v>1</v>
      </c>
      <c r="K27" s="70">
        <v>33.5</v>
      </c>
    </row>
    <row r="28" spans="1:11" x14ac:dyDescent="0.3">
      <c r="A28" s="56" t="s">
        <v>86</v>
      </c>
      <c r="B28" s="57">
        <v>7</v>
      </c>
      <c r="C28" s="57">
        <v>2250</v>
      </c>
      <c r="D28" s="57">
        <v>0</v>
      </c>
      <c r="E28" s="57">
        <v>0</v>
      </c>
      <c r="F28" s="57">
        <v>2257</v>
      </c>
      <c r="G28" s="57">
        <v>663</v>
      </c>
      <c r="H28" s="57">
        <v>1000</v>
      </c>
      <c r="I28" s="57">
        <v>0</v>
      </c>
      <c r="J28" s="57">
        <v>594</v>
      </c>
      <c r="K28" s="70">
        <v>400.5</v>
      </c>
    </row>
    <row r="29" spans="1:11" x14ac:dyDescent="0.3">
      <c r="A29" s="56" t="s">
        <v>87</v>
      </c>
      <c r="B29" s="57">
        <v>0</v>
      </c>
      <c r="C29" s="57">
        <v>500</v>
      </c>
      <c r="D29" s="57">
        <v>0</v>
      </c>
      <c r="E29" s="57">
        <v>0</v>
      </c>
      <c r="F29" s="57">
        <v>500</v>
      </c>
      <c r="G29" s="57">
        <v>138</v>
      </c>
      <c r="H29" s="57">
        <v>0</v>
      </c>
      <c r="I29" s="57">
        <v>0</v>
      </c>
      <c r="J29" s="57">
        <v>362</v>
      </c>
      <c r="K29" s="58" t="s">
        <v>66</v>
      </c>
    </row>
    <row r="30" spans="1:11" x14ac:dyDescent="0.3">
      <c r="A30" s="56" t="s">
        <v>88</v>
      </c>
      <c r="B30" s="57">
        <v>0</v>
      </c>
      <c r="C30" s="57">
        <v>305</v>
      </c>
      <c r="D30" s="57">
        <v>0</v>
      </c>
      <c r="E30" s="57">
        <v>0</v>
      </c>
      <c r="F30" s="57">
        <v>305</v>
      </c>
      <c r="G30" s="57">
        <v>34</v>
      </c>
      <c r="H30" s="57">
        <v>133</v>
      </c>
      <c r="I30" s="57">
        <v>0</v>
      </c>
      <c r="J30" s="57">
        <v>138</v>
      </c>
      <c r="K30" s="58" t="s">
        <v>66</v>
      </c>
    </row>
    <row r="31" spans="1:11" x14ac:dyDescent="0.3">
      <c r="A31" s="56" t="s">
        <v>89</v>
      </c>
      <c r="B31" s="57">
        <v>0</v>
      </c>
      <c r="C31" s="57">
        <v>60</v>
      </c>
      <c r="D31" s="57">
        <v>0</v>
      </c>
      <c r="E31" s="57">
        <v>0</v>
      </c>
      <c r="F31" s="57">
        <v>60</v>
      </c>
      <c r="G31" s="57">
        <v>0</v>
      </c>
      <c r="H31" s="57">
        <v>60</v>
      </c>
      <c r="I31" s="57">
        <v>0</v>
      </c>
      <c r="J31" s="57">
        <v>0</v>
      </c>
      <c r="K31" s="58" t="s">
        <v>66</v>
      </c>
    </row>
    <row r="32" spans="1:11" x14ac:dyDescent="0.3">
      <c r="A32" s="56" t="s">
        <v>90</v>
      </c>
      <c r="B32" s="57">
        <v>0</v>
      </c>
      <c r="C32" s="57">
        <v>2400</v>
      </c>
      <c r="D32" s="57">
        <v>0</v>
      </c>
      <c r="E32" s="57">
        <v>0</v>
      </c>
      <c r="F32" s="57">
        <v>2400</v>
      </c>
      <c r="G32" s="57">
        <v>1795</v>
      </c>
      <c r="H32" s="57">
        <v>319</v>
      </c>
      <c r="I32" s="57">
        <v>0</v>
      </c>
      <c r="J32" s="57">
        <v>286</v>
      </c>
      <c r="K32" s="70">
        <v>2406.5</v>
      </c>
    </row>
    <row r="33" spans="1:11" x14ac:dyDescent="0.3">
      <c r="A33" s="56" t="s">
        <v>91</v>
      </c>
      <c r="B33" s="57">
        <v>0</v>
      </c>
      <c r="C33" s="57">
        <v>160</v>
      </c>
      <c r="D33" s="57">
        <v>0</v>
      </c>
      <c r="E33" s="57">
        <v>0</v>
      </c>
      <c r="F33" s="57">
        <v>160</v>
      </c>
      <c r="G33" s="57">
        <v>70</v>
      </c>
      <c r="H33" s="57">
        <v>110</v>
      </c>
      <c r="I33" s="57">
        <v>0</v>
      </c>
      <c r="J33" s="58" t="s">
        <v>92</v>
      </c>
      <c r="K33" s="57">
        <v>125</v>
      </c>
    </row>
    <row r="34" spans="1:11" x14ac:dyDescent="0.3">
      <c r="A34" s="56" t="s">
        <v>93</v>
      </c>
      <c r="B34" s="57">
        <v>0</v>
      </c>
      <c r="C34" s="57">
        <v>50</v>
      </c>
      <c r="D34" s="57">
        <v>0</v>
      </c>
      <c r="E34" s="57">
        <v>0</v>
      </c>
      <c r="F34" s="57">
        <v>50</v>
      </c>
      <c r="G34" s="57">
        <v>10</v>
      </c>
      <c r="H34" s="57">
        <v>0</v>
      </c>
      <c r="I34" s="57">
        <v>0</v>
      </c>
      <c r="J34" s="57">
        <v>40</v>
      </c>
      <c r="K34" s="58" t="s">
        <v>66</v>
      </c>
    </row>
    <row r="35" spans="1:11" x14ac:dyDescent="0.3">
      <c r="A35" s="56" t="s">
        <v>94</v>
      </c>
      <c r="B35" s="57">
        <v>25</v>
      </c>
      <c r="C35" s="57">
        <v>160</v>
      </c>
      <c r="D35" s="57">
        <v>0</v>
      </c>
      <c r="E35" s="57">
        <v>0</v>
      </c>
      <c r="F35" s="57">
        <v>185</v>
      </c>
      <c r="G35" s="57">
        <v>65</v>
      </c>
      <c r="H35" s="57">
        <v>0</v>
      </c>
      <c r="I35" s="57">
        <v>0</v>
      </c>
      <c r="J35" s="57">
        <v>120</v>
      </c>
      <c r="K35" s="58" t="s">
        <v>66</v>
      </c>
    </row>
    <row r="36" spans="1:11" x14ac:dyDescent="0.3">
      <c r="A36" s="56" t="s">
        <v>95</v>
      </c>
      <c r="B36" s="57">
        <v>0</v>
      </c>
      <c r="C36" s="57">
        <v>300</v>
      </c>
      <c r="D36" s="57">
        <v>0</v>
      </c>
      <c r="E36" s="57">
        <v>0</v>
      </c>
      <c r="F36" s="57">
        <v>300</v>
      </c>
      <c r="G36" s="57">
        <v>353</v>
      </c>
      <c r="H36" s="57">
        <v>0</v>
      </c>
      <c r="I36" s="57">
        <v>0</v>
      </c>
      <c r="J36" s="58" t="s">
        <v>96</v>
      </c>
      <c r="K36" s="70">
        <v>582.5</v>
      </c>
    </row>
    <row r="37" spans="1:11" x14ac:dyDescent="0.3">
      <c r="A37" s="58" t="s">
        <v>39</v>
      </c>
      <c r="B37" s="57">
        <v>3882</v>
      </c>
      <c r="C37" s="57">
        <v>11841</v>
      </c>
      <c r="D37" s="57">
        <v>0</v>
      </c>
      <c r="E37" s="57">
        <v>0</v>
      </c>
      <c r="F37" s="57">
        <v>15723</v>
      </c>
      <c r="G37" s="57">
        <v>10907</v>
      </c>
      <c r="H37" s="57">
        <v>1979</v>
      </c>
      <c r="I37" s="57">
        <v>0</v>
      </c>
      <c r="J37" s="57">
        <v>2837</v>
      </c>
      <c r="K37" s="57">
        <v>14975</v>
      </c>
    </row>
    <row r="38" spans="1:11" x14ac:dyDescent="0.3">
      <c r="A38" s="58" t="s">
        <v>40</v>
      </c>
      <c r="B38" s="57">
        <v>3729246</v>
      </c>
      <c r="C38" s="57">
        <v>9599690</v>
      </c>
      <c r="D38" s="57">
        <v>0</v>
      </c>
      <c r="E38" s="57">
        <v>0</v>
      </c>
      <c r="F38" s="57">
        <v>13328936</v>
      </c>
      <c r="G38" s="57">
        <v>6300485</v>
      </c>
      <c r="H38" s="57">
        <v>2046374</v>
      </c>
      <c r="I38" s="57">
        <v>0</v>
      </c>
      <c r="J38" s="58" t="s">
        <v>34</v>
      </c>
      <c r="K38" s="57">
        <v>133679813082728</v>
      </c>
    </row>
    <row r="39" spans="1:11" x14ac:dyDescent="0.3">
      <c r="A39" s="60" t="s">
        <v>97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</row>
  </sheetData>
  <mergeCells count="7">
    <mergeCell ref="A39:K39"/>
    <mergeCell ref="A8:K8"/>
    <mergeCell ref="A3:K3"/>
    <mergeCell ref="A4:K4"/>
    <mergeCell ref="A1:K1"/>
    <mergeCell ref="A2:K2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29"/>
  <sheetViews>
    <sheetView topLeftCell="I16" workbookViewId="0">
      <selection activeCell="M30" sqref="A30:XFD1048576"/>
    </sheetView>
  </sheetViews>
  <sheetFormatPr defaultRowHeight="14.4" x14ac:dyDescent="0.3"/>
  <cols>
    <col min="1" max="1" width="43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4.77734375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27</v>
      </c>
      <c r="B1" s="49" t="s">
        <v>41</v>
      </c>
      <c r="C1" s="49" t="s">
        <v>42</v>
      </c>
      <c r="D1" s="49" t="s">
        <v>43</v>
      </c>
      <c r="E1" s="49" t="s">
        <v>44</v>
      </c>
      <c r="F1" s="49" t="s">
        <v>45</v>
      </c>
      <c r="G1" s="49" t="s">
        <v>46</v>
      </c>
      <c r="H1" s="49" t="s">
        <v>47</v>
      </c>
      <c r="I1" s="49" t="s">
        <v>44</v>
      </c>
      <c r="J1" s="49" t="s">
        <v>48</v>
      </c>
      <c r="K1" s="49" t="s">
        <v>49</v>
      </c>
      <c r="L1" s="50" t="s">
        <v>22</v>
      </c>
      <c r="M1" s="30" t="s">
        <v>21</v>
      </c>
      <c r="O1" s="51" t="s">
        <v>23</v>
      </c>
      <c r="P1" s="52" t="s">
        <v>50</v>
      </c>
      <c r="Q1" s="52" t="s">
        <v>51</v>
      </c>
      <c r="R1" s="52" t="s">
        <v>52</v>
      </c>
      <c r="S1" s="52" t="s">
        <v>53</v>
      </c>
      <c r="T1" s="52" t="s">
        <v>54</v>
      </c>
      <c r="U1" s="52" t="s">
        <v>55</v>
      </c>
      <c r="V1" s="52" t="s">
        <v>56</v>
      </c>
    </row>
    <row r="2" spans="1:22" x14ac:dyDescent="0.3">
      <c r="A2" s="56" t="s">
        <v>64</v>
      </c>
      <c r="B2" s="57">
        <v>929</v>
      </c>
      <c r="C2" s="57">
        <v>0</v>
      </c>
      <c r="D2" s="57">
        <v>0</v>
      </c>
      <c r="E2" s="57">
        <v>0</v>
      </c>
      <c r="F2" s="57">
        <v>929</v>
      </c>
      <c r="G2" s="57">
        <v>927</v>
      </c>
      <c r="H2" s="57">
        <v>0</v>
      </c>
      <c r="I2" s="57">
        <v>0</v>
      </c>
      <c r="J2" s="57">
        <v>2</v>
      </c>
      <c r="K2" s="70">
        <v>1388.5</v>
      </c>
      <c r="L2" s="44" t="str">
        <f>TRIM(A2&amp;"-box")</f>
        <v>ADMIRE2GM 2GM-box</v>
      </c>
      <c r="M2" s="47" t="s">
        <v>24</v>
      </c>
      <c r="O2" s="45" t="s">
        <v>24</v>
      </c>
      <c r="P2" s="53">
        <v>929</v>
      </c>
      <c r="Q2" s="53">
        <v>0</v>
      </c>
      <c r="R2" s="53">
        <v>0</v>
      </c>
      <c r="S2" s="53">
        <v>927</v>
      </c>
      <c r="T2" s="53">
        <v>0</v>
      </c>
      <c r="U2" s="53">
        <v>0</v>
      </c>
      <c r="V2" s="53">
        <v>2</v>
      </c>
    </row>
    <row r="3" spans="1:22" x14ac:dyDescent="0.3">
      <c r="A3" s="56" t="s">
        <v>65</v>
      </c>
      <c r="B3" s="57">
        <v>0</v>
      </c>
      <c r="C3" s="57">
        <v>250</v>
      </c>
      <c r="D3" s="57">
        <v>0</v>
      </c>
      <c r="E3" s="57">
        <v>0</v>
      </c>
      <c r="F3" s="57">
        <v>250</v>
      </c>
      <c r="G3" s="57">
        <v>0</v>
      </c>
      <c r="H3" s="57">
        <v>0</v>
      </c>
      <c r="I3" s="57">
        <v>0</v>
      </c>
      <c r="J3" s="57">
        <v>250</v>
      </c>
      <c r="K3" s="58" t="s">
        <v>66</v>
      </c>
      <c r="L3" s="44" t="str">
        <f t="shared" ref="L3:L29" si="0">TRIM(A3&amp;"-box")</f>
        <v>AMBITION 100 ML 100ML-box</v>
      </c>
      <c r="M3" s="47" t="s">
        <v>104</v>
      </c>
      <c r="O3" s="45" t="s">
        <v>102</v>
      </c>
      <c r="P3" s="53">
        <v>0</v>
      </c>
      <c r="Q3" s="53">
        <v>100</v>
      </c>
      <c r="R3" s="53">
        <v>0</v>
      </c>
      <c r="S3" s="53">
        <v>0</v>
      </c>
      <c r="T3" s="53">
        <v>0</v>
      </c>
      <c r="U3" s="53">
        <v>0</v>
      </c>
      <c r="V3" s="53">
        <v>100</v>
      </c>
    </row>
    <row r="4" spans="1:22" x14ac:dyDescent="0.3">
      <c r="A4" s="56" t="s">
        <v>67</v>
      </c>
      <c r="B4" s="57">
        <v>0</v>
      </c>
      <c r="C4" s="57">
        <v>100</v>
      </c>
      <c r="D4" s="57">
        <v>0</v>
      </c>
      <c r="E4" s="57">
        <v>0</v>
      </c>
      <c r="F4" s="57">
        <v>100</v>
      </c>
      <c r="G4" s="57">
        <v>0</v>
      </c>
      <c r="H4" s="57">
        <v>0</v>
      </c>
      <c r="I4" s="57">
        <v>0</v>
      </c>
      <c r="J4" s="57">
        <v>100</v>
      </c>
      <c r="K4" s="58" t="s">
        <v>66</v>
      </c>
      <c r="L4" s="44" t="str">
        <f t="shared" si="0"/>
        <v>AMBITION 1LTR 1LTR-box</v>
      </c>
      <c r="M4" s="47" t="s">
        <v>102</v>
      </c>
      <c r="O4" s="45" t="s">
        <v>103</v>
      </c>
      <c r="P4" s="53">
        <v>0</v>
      </c>
      <c r="Q4" s="53">
        <v>100</v>
      </c>
      <c r="R4" s="53">
        <v>0</v>
      </c>
      <c r="S4" s="53">
        <v>0</v>
      </c>
      <c r="T4" s="53">
        <v>0</v>
      </c>
      <c r="U4" s="53">
        <v>0</v>
      </c>
      <c r="V4" s="53">
        <v>100</v>
      </c>
    </row>
    <row r="5" spans="1:22" x14ac:dyDescent="0.3">
      <c r="A5" s="56" t="s">
        <v>68</v>
      </c>
      <c r="B5" s="57">
        <v>250</v>
      </c>
      <c r="C5" s="57">
        <v>0</v>
      </c>
      <c r="D5" s="57">
        <v>0</v>
      </c>
      <c r="E5" s="57">
        <v>0</v>
      </c>
      <c r="F5" s="57">
        <v>250</v>
      </c>
      <c r="G5" s="57">
        <v>250</v>
      </c>
      <c r="H5" s="57">
        <v>0</v>
      </c>
      <c r="I5" s="57">
        <v>0</v>
      </c>
      <c r="J5" s="57">
        <v>0</v>
      </c>
      <c r="K5" s="57">
        <v>375</v>
      </c>
      <c r="L5" s="44" t="str">
        <f t="shared" si="0"/>
        <v>AMBITION 250ML 250ML-box</v>
      </c>
      <c r="M5" s="47" t="s">
        <v>98</v>
      </c>
      <c r="O5" s="45" t="s">
        <v>98</v>
      </c>
      <c r="P5" s="53">
        <v>250</v>
      </c>
      <c r="Q5" s="53">
        <v>0</v>
      </c>
      <c r="R5" s="53">
        <v>0</v>
      </c>
      <c r="S5" s="53">
        <v>250</v>
      </c>
      <c r="T5" s="53">
        <v>0</v>
      </c>
      <c r="U5" s="53">
        <v>0</v>
      </c>
      <c r="V5" s="53">
        <v>0</v>
      </c>
    </row>
    <row r="6" spans="1:22" x14ac:dyDescent="0.3">
      <c r="A6" s="56" t="s">
        <v>69</v>
      </c>
      <c r="B6" s="57">
        <v>0</v>
      </c>
      <c r="C6" s="57">
        <v>100</v>
      </c>
      <c r="D6" s="57">
        <v>0</v>
      </c>
      <c r="E6" s="57">
        <v>0</v>
      </c>
      <c r="F6" s="57">
        <v>100</v>
      </c>
      <c r="G6" s="57">
        <v>0</v>
      </c>
      <c r="H6" s="57">
        <v>0</v>
      </c>
      <c r="I6" s="57">
        <v>0</v>
      </c>
      <c r="J6" s="57">
        <v>100</v>
      </c>
      <c r="K6" s="58" t="s">
        <v>66</v>
      </c>
      <c r="L6" s="44" t="str">
        <f t="shared" si="0"/>
        <v>AMBITION 500ML 500 ML-box</v>
      </c>
      <c r="M6" s="47" t="s">
        <v>103</v>
      </c>
      <c r="O6" s="45" t="s">
        <v>104</v>
      </c>
      <c r="P6" s="53">
        <v>0</v>
      </c>
      <c r="Q6" s="53">
        <v>250</v>
      </c>
      <c r="R6" s="53">
        <v>0</v>
      </c>
      <c r="S6" s="53">
        <v>0</v>
      </c>
      <c r="T6" s="53">
        <v>0</v>
      </c>
      <c r="U6" s="53">
        <v>0</v>
      </c>
      <c r="V6" s="53">
        <v>250</v>
      </c>
    </row>
    <row r="7" spans="1:22" x14ac:dyDescent="0.3">
      <c r="A7" s="56" t="s">
        <v>70</v>
      </c>
      <c r="B7" s="57">
        <v>0</v>
      </c>
      <c r="C7" s="57">
        <v>50</v>
      </c>
      <c r="D7" s="57">
        <v>0</v>
      </c>
      <c r="E7" s="57">
        <v>0</v>
      </c>
      <c r="F7" s="57">
        <v>50</v>
      </c>
      <c r="G7" s="57">
        <v>0</v>
      </c>
      <c r="H7" s="57">
        <v>0</v>
      </c>
      <c r="I7" s="57">
        <v>0</v>
      </c>
      <c r="J7" s="57">
        <v>50</v>
      </c>
      <c r="K7" s="58" t="s">
        <v>66</v>
      </c>
      <c r="L7" s="44" t="str">
        <f t="shared" si="0"/>
        <v>ANTRACOL1KG 1KG-box</v>
      </c>
      <c r="M7" s="47" t="s">
        <v>105</v>
      </c>
      <c r="O7" s="45" t="s">
        <v>105</v>
      </c>
      <c r="P7" s="53">
        <v>0</v>
      </c>
      <c r="Q7" s="53">
        <v>50</v>
      </c>
      <c r="R7" s="53">
        <v>0</v>
      </c>
      <c r="S7" s="53">
        <v>0</v>
      </c>
      <c r="T7" s="53">
        <v>0</v>
      </c>
      <c r="U7" s="53">
        <v>0</v>
      </c>
      <c r="V7" s="53">
        <v>50</v>
      </c>
    </row>
    <row r="8" spans="1:22" x14ac:dyDescent="0.3">
      <c r="A8" s="56" t="s">
        <v>71</v>
      </c>
      <c r="B8" s="57">
        <v>40</v>
      </c>
      <c r="C8" s="57">
        <v>0</v>
      </c>
      <c r="D8" s="57">
        <v>0</v>
      </c>
      <c r="E8" s="57">
        <v>0</v>
      </c>
      <c r="F8" s="57">
        <v>40</v>
      </c>
      <c r="G8" s="57">
        <v>40</v>
      </c>
      <c r="H8" s="57">
        <v>0</v>
      </c>
      <c r="I8" s="57">
        <v>0</v>
      </c>
      <c r="J8" s="57">
        <v>0</v>
      </c>
      <c r="K8" s="57">
        <v>60</v>
      </c>
      <c r="L8" s="44" t="str">
        <f t="shared" si="0"/>
        <v>ANTRACOL WG 80 250 GM 250GM-box</v>
      </c>
      <c r="M8" s="47" t="s">
        <v>99</v>
      </c>
      <c r="O8" s="45" t="s">
        <v>100</v>
      </c>
      <c r="P8" s="53">
        <v>8</v>
      </c>
      <c r="Q8" s="53">
        <v>0</v>
      </c>
      <c r="R8" s="53">
        <v>0</v>
      </c>
      <c r="S8" s="53">
        <v>8</v>
      </c>
      <c r="T8" s="53">
        <v>0</v>
      </c>
      <c r="U8" s="53">
        <v>0</v>
      </c>
      <c r="V8" s="53">
        <v>0</v>
      </c>
    </row>
    <row r="9" spans="1:22" x14ac:dyDescent="0.3">
      <c r="A9" s="56" t="s">
        <v>72</v>
      </c>
      <c r="B9" s="57">
        <v>8</v>
      </c>
      <c r="C9" s="57">
        <v>0</v>
      </c>
      <c r="D9" s="57">
        <v>0</v>
      </c>
      <c r="E9" s="57">
        <v>0</v>
      </c>
      <c r="F9" s="57">
        <v>8</v>
      </c>
      <c r="G9" s="57">
        <v>8</v>
      </c>
      <c r="H9" s="57">
        <v>0</v>
      </c>
      <c r="I9" s="57">
        <v>0</v>
      </c>
      <c r="J9" s="57">
        <v>0</v>
      </c>
      <c r="K9" s="57">
        <v>12</v>
      </c>
      <c r="L9" s="44" t="str">
        <f t="shared" si="0"/>
        <v>ANTRACOL WG 80 500GM-box</v>
      </c>
      <c r="M9" s="47" t="s">
        <v>100</v>
      </c>
      <c r="O9" s="45" t="s">
        <v>99</v>
      </c>
      <c r="P9" s="53">
        <v>40</v>
      </c>
      <c r="Q9" s="53">
        <v>0</v>
      </c>
      <c r="R9" s="53">
        <v>0</v>
      </c>
      <c r="S9" s="53">
        <v>40</v>
      </c>
      <c r="T9" s="53">
        <v>0</v>
      </c>
      <c r="U9" s="53">
        <v>0</v>
      </c>
      <c r="V9" s="53">
        <v>0</v>
      </c>
    </row>
    <row r="10" spans="1:22" x14ac:dyDescent="0.3">
      <c r="A10" s="56" t="s">
        <v>73</v>
      </c>
      <c r="B10" s="57">
        <v>0</v>
      </c>
      <c r="C10" s="57">
        <v>20</v>
      </c>
      <c r="D10" s="57">
        <v>0</v>
      </c>
      <c r="E10" s="57">
        <v>0</v>
      </c>
      <c r="F10" s="57">
        <v>20</v>
      </c>
      <c r="G10" s="57">
        <v>22</v>
      </c>
      <c r="H10" s="57">
        <v>0</v>
      </c>
      <c r="I10" s="57">
        <v>0</v>
      </c>
      <c r="J10" s="58" t="s">
        <v>74</v>
      </c>
      <c r="K10" s="57">
        <v>35</v>
      </c>
      <c r="L10" s="44" t="str">
        <f t="shared" si="0"/>
        <v>ARIZE 6129 GOLD PADDY SEED 3KG-box</v>
      </c>
      <c r="M10" s="47" t="s">
        <v>106</v>
      </c>
      <c r="O10" s="45" t="s">
        <v>106</v>
      </c>
      <c r="P10" s="53">
        <v>0</v>
      </c>
      <c r="Q10" s="53">
        <v>20</v>
      </c>
      <c r="R10" s="53">
        <v>0</v>
      </c>
      <c r="S10" s="53">
        <v>22</v>
      </c>
      <c r="T10" s="53">
        <v>0</v>
      </c>
      <c r="U10" s="53">
        <v>0</v>
      </c>
      <c r="V10" s="53">
        <v>0</v>
      </c>
    </row>
    <row r="11" spans="1:22" x14ac:dyDescent="0.3">
      <c r="A11" s="56" t="s">
        <v>75</v>
      </c>
      <c r="B11" s="57">
        <v>0</v>
      </c>
      <c r="C11" s="57">
        <v>3940</v>
      </c>
      <c r="D11" s="57">
        <v>0</v>
      </c>
      <c r="E11" s="57">
        <v>0</v>
      </c>
      <c r="F11" s="57">
        <v>3940</v>
      </c>
      <c r="G11" s="57">
        <v>3588</v>
      </c>
      <c r="H11" s="57">
        <v>352</v>
      </c>
      <c r="I11" s="57">
        <v>0</v>
      </c>
      <c r="J11" s="57">
        <v>0</v>
      </c>
      <c r="K11" s="57">
        <v>5382</v>
      </c>
      <c r="L11" s="44" t="str">
        <f t="shared" si="0"/>
        <v>ARIZE 6444 GOLD PADDY3KG 3KG-box</v>
      </c>
      <c r="M11" s="47" t="s">
        <v>107</v>
      </c>
      <c r="O11" s="45" t="s">
        <v>107</v>
      </c>
      <c r="P11" s="53">
        <v>0</v>
      </c>
      <c r="Q11" s="53">
        <v>4050</v>
      </c>
      <c r="R11" s="53">
        <v>352</v>
      </c>
      <c r="S11" s="53">
        <v>3698</v>
      </c>
      <c r="T11" s="53">
        <v>0</v>
      </c>
      <c r="U11" s="53">
        <v>0</v>
      </c>
      <c r="V11" s="53">
        <v>0</v>
      </c>
    </row>
    <row r="12" spans="1:22" x14ac:dyDescent="0.3">
      <c r="A12" s="56" t="s">
        <v>76</v>
      </c>
      <c r="B12" s="57">
        <v>0</v>
      </c>
      <c r="C12" s="57">
        <v>110</v>
      </c>
      <c r="D12" s="57">
        <v>0</v>
      </c>
      <c r="E12" s="57">
        <v>0</v>
      </c>
      <c r="F12" s="57">
        <v>110</v>
      </c>
      <c r="G12" s="57">
        <v>110</v>
      </c>
      <c r="H12" s="57">
        <v>0</v>
      </c>
      <c r="I12" s="57">
        <v>0</v>
      </c>
      <c r="J12" s="57">
        <v>0</v>
      </c>
      <c r="K12" s="57">
        <v>165</v>
      </c>
      <c r="L12" s="44" t="str">
        <f t="shared" si="0"/>
        <v>ARIZE 6444 GOLD SEED 10*3KG 30KG-box</v>
      </c>
      <c r="M12" s="47" t="s">
        <v>107</v>
      </c>
      <c r="O12" s="45" t="s">
        <v>108</v>
      </c>
      <c r="P12" s="53">
        <v>0</v>
      </c>
      <c r="Q12" s="53">
        <v>60</v>
      </c>
      <c r="R12" s="53">
        <v>5</v>
      </c>
      <c r="S12" s="53">
        <v>55</v>
      </c>
      <c r="T12" s="53">
        <v>0</v>
      </c>
      <c r="U12" s="53">
        <v>0</v>
      </c>
      <c r="V12" s="53">
        <v>0</v>
      </c>
    </row>
    <row r="13" spans="1:22" x14ac:dyDescent="0.3">
      <c r="A13" s="56" t="s">
        <v>77</v>
      </c>
      <c r="B13" s="57">
        <v>0</v>
      </c>
      <c r="C13" s="57">
        <v>60</v>
      </c>
      <c r="D13" s="57">
        <v>0</v>
      </c>
      <c r="E13" s="57">
        <v>0</v>
      </c>
      <c r="F13" s="57">
        <v>60</v>
      </c>
      <c r="G13" s="57">
        <v>55</v>
      </c>
      <c r="H13" s="57">
        <v>5</v>
      </c>
      <c r="I13" s="57">
        <v>0</v>
      </c>
      <c r="J13" s="57">
        <v>0</v>
      </c>
      <c r="K13" s="70">
        <v>82.5</v>
      </c>
      <c r="L13" s="44" t="str">
        <f t="shared" si="0"/>
        <v>ARIZE AZ 8433 3KG-box</v>
      </c>
      <c r="M13" s="47" t="s">
        <v>108</v>
      </c>
      <c r="O13" s="45" t="s">
        <v>109</v>
      </c>
      <c r="P13" s="53">
        <v>0</v>
      </c>
      <c r="Q13" s="53">
        <v>40</v>
      </c>
      <c r="R13" s="53">
        <v>0</v>
      </c>
      <c r="S13" s="53">
        <v>0</v>
      </c>
      <c r="T13" s="53">
        <v>0</v>
      </c>
      <c r="U13" s="53">
        <v>0</v>
      </c>
      <c r="V13" s="53">
        <v>40</v>
      </c>
    </row>
    <row r="14" spans="1:22" x14ac:dyDescent="0.3">
      <c r="A14" s="56" t="s">
        <v>78</v>
      </c>
      <c r="B14" s="58" t="s">
        <v>79</v>
      </c>
      <c r="C14" s="57">
        <v>40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8" t="s">
        <v>66</v>
      </c>
      <c r="L14" s="44" t="str">
        <f t="shared" si="0"/>
        <v>BAYER GHAUCHO 250GM-box</v>
      </c>
      <c r="M14" s="47" t="s">
        <v>111</v>
      </c>
      <c r="O14" s="45" t="s">
        <v>110</v>
      </c>
      <c r="P14" s="53">
        <v>0</v>
      </c>
      <c r="Q14" s="53">
        <v>72</v>
      </c>
      <c r="R14" s="53">
        <v>0</v>
      </c>
      <c r="S14" s="53">
        <v>72</v>
      </c>
      <c r="T14" s="53">
        <v>0</v>
      </c>
      <c r="U14" s="53">
        <v>0</v>
      </c>
      <c r="V14" s="53">
        <v>0</v>
      </c>
    </row>
    <row r="15" spans="1:22" x14ac:dyDescent="0.3">
      <c r="A15" s="56" t="s">
        <v>80</v>
      </c>
      <c r="B15" s="57">
        <v>2000</v>
      </c>
      <c r="C15" s="57">
        <v>225</v>
      </c>
      <c r="D15" s="57">
        <v>0</v>
      </c>
      <c r="E15" s="57">
        <v>0</v>
      </c>
      <c r="F15" s="57">
        <v>2225</v>
      </c>
      <c r="G15" s="57">
        <v>2051</v>
      </c>
      <c r="H15" s="57">
        <v>0</v>
      </c>
      <c r="I15" s="57">
        <v>0</v>
      </c>
      <c r="J15" s="57">
        <v>174</v>
      </c>
      <c r="K15" s="70">
        <v>2902.5</v>
      </c>
      <c r="L15" s="44" t="str">
        <f t="shared" si="0"/>
        <v>BAYER REGENT 5KG*4Pcs 20kg-box</v>
      </c>
      <c r="M15" s="47" t="s">
        <v>101</v>
      </c>
      <c r="O15" s="45" t="s">
        <v>111</v>
      </c>
      <c r="P15" s="53">
        <v>0</v>
      </c>
      <c r="Q15" s="53">
        <v>40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</row>
    <row r="16" spans="1:22" x14ac:dyDescent="0.3">
      <c r="A16" s="56" t="s">
        <v>81</v>
      </c>
      <c r="B16" s="57">
        <v>2</v>
      </c>
      <c r="C16" s="57">
        <v>625</v>
      </c>
      <c r="D16" s="57">
        <v>0</v>
      </c>
      <c r="E16" s="57">
        <v>0</v>
      </c>
      <c r="F16" s="57">
        <v>627</v>
      </c>
      <c r="G16" s="57">
        <v>2</v>
      </c>
      <c r="H16" s="57">
        <v>0</v>
      </c>
      <c r="I16" s="57">
        <v>0</v>
      </c>
      <c r="J16" s="57">
        <v>625</v>
      </c>
      <c r="K16" s="58" t="s">
        <v>66</v>
      </c>
      <c r="L16" s="44" t="str">
        <f t="shared" si="0"/>
        <v>BAYER REGENT GRO 1KG-box</v>
      </c>
      <c r="M16" s="47" t="s">
        <v>120</v>
      </c>
      <c r="O16" s="45" t="s">
        <v>112</v>
      </c>
      <c r="P16" s="53">
        <v>0</v>
      </c>
      <c r="Q16" s="53">
        <v>24</v>
      </c>
      <c r="R16" s="53">
        <v>0</v>
      </c>
      <c r="S16" s="53">
        <v>23</v>
      </c>
      <c r="T16" s="53">
        <v>0</v>
      </c>
      <c r="U16" s="53">
        <v>0</v>
      </c>
      <c r="V16" s="53">
        <v>1</v>
      </c>
    </row>
    <row r="17" spans="1:22" x14ac:dyDescent="0.3">
      <c r="A17" s="56" t="s">
        <v>82</v>
      </c>
      <c r="B17" s="57">
        <v>661</v>
      </c>
      <c r="C17" s="57">
        <v>0</v>
      </c>
      <c r="D17" s="57">
        <v>0</v>
      </c>
      <c r="E17" s="57">
        <v>0</v>
      </c>
      <c r="F17" s="57">
        <v>661</v>
      </c>
      <c r="G17" s="57">
        <v>631</v>
      </c>
      <c r="H17" s="57">
        <v>0</v>
      </c>
      <c r="I17" s="57">
        <v>0</v>
      </c>
      <c r="J17" s="57">
        <v>30</v>
      </c>
      <c r="K17" s="70">
        <v>916.5</v>
      </c>
      <c r="L17" s="44" t="str">
        <f t="shared" si="0"/>
        <v>BAYER REGENT GRO 5KG 5KG-box</v>
      </c>
      <c r="M17" s="47" t="s">
        <v>101</v>
      </c>
      <c r="O17" s="45" t="s">
        <v>113</v>
      </c>
      <c r="P17" s="53">
        <v>7</v>
      </c>
      <c r="Q17" s="53">
        <v>2250</v>
      </c>
      <c r="R17" s="53">
        <v>1000</v>
      </c>
      <c r="S17" s="53">
        <v>663</v>
      </c>
      <c r="T17" s="53">
        <v>0</v>
      </c>
      <c r="U17" s="53">
        <v>0</v>
      </c>
      <c r="V17" s="53">
        <v>594</v>
      </c>
    </row>
    <row r="18" spans="1:22" x14ac:dyDescent="0.3">
      <c r="A18" s="56" t="s">
        <v>83</v>
      </c>
      <c r="B18" s="57">
        <v>0</v>
      </c>
      <c r="C18" s="57">
        <v>40</v>
      </c>
      <c r="D18" s="57">
        <v>0</v>
      </c>
      <c r="E18" s="57">
        <v>0</v>
      </c>
      <c r="F18" s="57">
        <v>40</v>
      </c>
      <c r="G18" s="57">
        <v>0</v>
      </c>
      <c r="H18" s="57">
        <v>0</v>
      </c>
      <c r="I18" s="57">
        <v>0</v>
      </c>
      <c r="J18" s="57">
        <v>40</v>
      </c>
      <c r="K18" s="58" t="s">
        <v>66</v>
      </c>
      <c r="L18" s="44" t="str">
        <f t="shared" si="0"/>
        <v>FOLICUR 250ML 250ML-box</v>
      </c>
      <c r="M18" s="47" t="s">
        <v>109</v>
      </c>
      <c r="O18" s="45" t="s">
        <v>114</v>
      </c>
      <c r="P18" s="53">
        <v>0</v>
      </c>
      <c r="Q18" s="53">
        <v>500</v>
      </c>
      <c r="R18" s="53">
        <v>0</v>
      </c>
      <c r="S18" s="53">
        <v>138</v>
      </c>
      <c r="T18" s="53">
        <v>0</v>
      </c>
      <c r="U18" s="53">
        <v>0</v>
      </c>
      <c r="V18" s="53">
        <v>362</v>
      </c>
    </row>
    <row r="19" spans="1:22" x14ac:dyDescent="0.3">
      <c r="A19" s="56" t="s">
        <v>84</v>
      </c>
      <c r="B19" s="57">
        <v>0</v>
      </c>
      <c r="C19" s="57">
        <v>72</v>
      </c>
      <c r="D19" s="57">
        <v>0</v>
      </c>
      <c r="E19" s="57">
        <v>0</v>
      </c>
      <c r="F19" s="57">
        <v>72</v>
      </c>
      <c r="G19" s="57">
        <v>72</v>
      </c>
      <c r="H19" s="57">
        <v>0</v>
      </c>
      <c r="I19" s="57">
        <v>0</v>
      </c>
      <c r="J19" s="57">
        <v>0</v>
      </c>
      <c r="K19" s="57">
        <v>108</v>
      </c>
      <c r="L19" s="44" t="str">
        <f t="shared" si="0"/>
        <v>FOOST WP50 500GM-box</v>
      </c>
      <c r="M19" s="47" t="s">
        <v>110</v>
      </c>
      <c r="O19" s="45" t="s">
        <v>115</v>
      </c>
      <c r="P19" s="53">
        <v>0</v>
      </c>
      <c r="Q19" s="53">
        <v>2400</v>
      </c>
      <c r="R19" s="53">
        <v>319</v>
      </c>
      <c r="S19" s="53">
        <v>1795</v>
      </c>
      <c r="T19" s="53">
        <v>0</v>
      </c>
      <c r="U19" s="53">
        <v>0</v>
      </c>
      <c r="V19" s="53">
        <v>286</v>
      </c>
    </row>
    <row r="20" spans="1:22" x14ac:dyDescent="0.3">
      <c r="A20" s="56" t="s">
        <v>85</v>
      </c>
      <c r="B20" s="57">
        <v>0</v>
      </c>
      <c r="C20" s="57">
        <v>24</v>
      </c>
      <c r="D20" s="57">
        <v>0</v>
      </c>
      <c r="E20" s="57">
        <v>0</v>
      </c>
      <c r="F20" s="57">
        <v>24</v>
      </c>
      <c r="G20" s="57">
        <v>23</v>
      </c>
      <c r="H20" s="57">
        <v>0</v>
      </c>
      <c r="I20" s="57">
        <v>0</v>
      </c>
      <c r="J20" s="57">
        <v>1</v>
      </c>
      <c r="K20" s="70">
        <v>33.5</v>
      </c>
      <c r="L20" s="44" t="str">
        <f t="shared" si="0"/>
        <v>LAUDIS 115ML 115ML-box</v>
      </c>
      <c r="M20" s="47" t="s">
        <v>112</v>
      </c>
      <c r="O20" s="45" t="s">
        <v>116</v>
      </c>
      <c r="P20" s="53">
        <v>0</v>
      </c>
      <c r="Q20" s="53">
        <v>305</v>
      </c>
      <c r="R20" s="53">
        <v>133</v>
      </c>
      <c r="S20" s="53">
        <v>34</v>
      </c>
      <c r="T20" s="53">
        <v>0</v>
      </c>
      <c r="U20" s="53">
        <v>0</v>
      </c>
      <c r="V20" s="53">
        <v>138</v>
      </c>
    </row>
    <row r="21" spans="1:22" x14ac:dyDescent="0.3">
      <c r="A21" s="56" t="s">
        <v>86</v>
      </c>
      <c r="B21" s="57">
        <v>7</v>
      </c>
      <c r="C21" s="57">
        <v>2250</v>
      </c>
      <c r="D21" s="57">
        <v>0</v>
      </c>
      <c r="E21" s="57">
        <v>0</v>
      </c>
      <c r="F21" s="57">
        <v>2257</v>
      </c>
      <c r="G21" s="57">
        <v>663</v>
      </c>
      <c r="H21" s="57">
        <v>1000</v>
      </c>
      <c r="I21" s="57">
        <v>0</v>
      </c>
      <c r="J21" s="57">
        <v>594</v>
      </c>
      <c r="K21" s="70">
        <v>400.5</v>
      </c>
      <c r="L21" s="44" t="str">
        <f t="shared" si="0"/>
        <v>LESENTA WG80 100GM-box</v>
      </c>
      <c r="M21" s="47" t="s">
        <v>113</v>
      </c>
      <c r="O21" s="45" t="s">
        <v>117</v>
      </c>
      <c r="P21" s="53">
        <v>0</v>
      </c>
      <c r="Q21" s="53">
        <v>60</v>
      </c>
      <c r="R21" s="53">
        <v>60</v>
      </c>
      <c r="S21" s="53">
        <v>0</v>
      </c>
      <c r="T21" s="53">
        <v>0</v>
      </c>
      <c r="U21" s="53">
        <v>0</v>
      </c>
      <c r="V21" s="53">
        <v>0</v>
      </c>
    </row>
    <row r="22" spans="1:22" x14ac:dyDescent="0.3">
      <c r="A22" s="56" t="s">
        <v>87</v>
      </c>
      <c r="B22" s="57">
        <v>0</v>
      </c>
      <c r="C22" s="57">
        <v>500</v>
      </c>
      <c r="D22" s="57">
        <v>0</v>
      </c>
      <c r="E22" s="57">
        <v>0</v>
      </c>
      <c r="F22" s="57">
        <v>500</v>
      </c>
      <c r="G22" s="57">
        <v>138</v>
      </c>
      <c r="H22" s="57">
        <v>0</v>
      </c>
      <c r="I22" s="57">
        <v>0</v>
      </c>
      <c r="J22" s="57">
        <v>362</v>
      </c>
      <c r="K22" s="58" t="s">
        <v>66</v>
      </c>
      <c r="L22" s="44" t="str">
        <f t="shared" si="0"/>
        <v>LUCIFIER(CLODINOFOP) 160GM-box</v>
      </c>
      <c r="M22" s="47" t="s">
        <v>114</v>
      </c>
      <c r="O22" s="45" t="s">
        <v>118</v>
      </c>
      <c r="P22" s="53">
        <v>0</v>
      </c>
      <c r="Q22" s="53">
        <v>160</v>
      </c>
      <c r="R22" s="53">
        <v>110</v>
      </c>
      <c r="S22" s="53">
        <v>70</v>
      </c>
      <c r="T22" s="53">
        <v>0</v>
      </c>
      <c r="U22" s="53">
        <v>0</v>
      </c>
      <c r="V22" s="53">
        <v>0</v>
      </c>
    </row>
    <row r="23" spans="1:22" x14ac:dyDescent="0.3">
      <c r="A23" s="56" t="s">
        <v>88</v>
      </c>
      <c r="B23" s="57">
        <v>0</v>
      </c>
      <c r="C23" s="57">
        <v>305</v>
      </c>
      <c r="D23" s="57">
        <v>0</v>
      </c>
      <c r="E23" s="57">
        <v>0</v>
      </c>
      <c r="F23" s="57">
        <v>305</v>
      </c>
      <c r="G23" s="57">
        <v>34</v>
      </c>
      <c r="H23" s="57">
        <v>133</v>
      </c>
      <c r="I23" s="57">
        <v>0</v>
      </c>
      <c r="J23" s="57">
        <v>138</v>
      </c>
      <c r="K23" s="58" t="s">
        <v>66</v>
      </c>
      <c r="L23" s="44" t="str">
        <f t="shared" si="0"/>
        <v>MUSTARD 5111 500GM\-box</v>
      </c>
      <c r="M23" s="47" t="s">
        <v>116</v>
      </c>
      <c r="O23" s="45" t="s">
        <v>119</v>
      </c>
      <c r="P23" s="53">
        <v>0</v>
      </c>
      <c r="Q23" s="53">
        <v>50</v>
      </c>
      <c r="R23" s="53">
        <v>0</v>
      </c>
      <c r="S23" s="53">
        <v>10</v>
      </c>
      <c r="T23" s="53">
        <v>0</v>
      </c>
      <c r="U23" s="53">
        <v>0</v>
      </c>
      <c r="V23" s="53">
        <v>40</v>
      </c>
    </row>
    <row r="24" spans="1:22" x14ac:dyDescent="0.3">
      <c r="A24" s="56" t="s">
        <v>89</v>
      </c>
      <c r="B24" s="57">
        <v>0</v>
      </c>
      <c r="C24" s="57">
        <v>60</v>
      </c>
      <c r="D24" s="57">
        <v>0</v>
      </c>
      <c r="E24" s="57">
        <v>0</v>
      </c>
      <c r="F24" s="57">
        <v>60</v>
      </c>
      <c r="G24" s="57">
        <v>0</v>
      </c>
      <c r="H24" s="57">
        <v>60</v>
      </c>
      <c r="I24" s="57">
        <v>0</v>
      </c>
      <c r="J24" s="57">
        <v>0</v>
      </c>
      <c r="K24" s="58" t="s">
        <v>66</v>
      </c>
      <c r="L24" s="44" t="str">
        <f t="shared" si="0"/>
        <v>MUSTARD 5210 1KG-box</v>
      </c>
      <c r="M24" s="47" t="s">
        <v>117</v>
      </c>
      <c r="O24" s="45" t="s">
        <v>120</v>
      </c>
      <c r="P24" s="53">
        <v>2</v>
      </c>
      <c r="Q24" s="53">
        <v>625</v>
      </c>
      <c r="R24" s="53">
        <v>0</v>
      </c>
      <c r="S24" s="53">
        <v>2</v>
      </c>
      <c r="T24" s="53">
        <v>0</v>
      </c>
      <c r="U24" s="53">
        <v>0</v>
      </c>
      <c r="V24" s="53">
        <v>625</v>
      </c>
    </row>
    <row r="25" spans="1:22" x14ac:dyDescent="0.3">
      <c r="A25" s="56" t="s">
        <v>90</v>
      </c>
      <c r="B25" s="57">
        <v>0</v>
      </c>
      <c r="C25" s="57">
        <v>2400</v>
      </c>
      <c r="D25" s="57">
        <v>0</v>
      </c>
      <c r="E25" s="57">
        <v>0</v>
      </c>
      <c r="F25" s="57">
        <v>2400</v>
      </c>
      <c r="G25" s="57">
        <v>1795</v>
      </c>
      <c r="H25" s="57">
        <v>319</v>
      </c>
      <c r="I25" s="57">
        <v>0</v>
      </c>
      <c r="J25" s="57">
        <v>286</v>
      </c>
      <c r="K25" s="70">
        <v>2406.5</v>
      </c>
      <c r="L25" s="44" t="str">
        <f t="shared" si="0"/>
        <v>MUSTARD 5222500GM 500GM-box</v>
      </c>
      <c r="M25" s="47" t="s">
        <v>115</v>
      </c>
      <c r="O25" s="45" t="s">
        <v>101</v>
      </c>
      <c r="P25" s="53">
        <v>2661</v>
      </c>
      <c r="Q25" s="53">
        <v>225</v>
      </c>
      <c r="R25" s="53">
        <v>0</v>
      </c>
      <c r="S25" s="53">
        <v>2682</v>
      </c>
      <c r="T25" s="53">
        <v>0</v>
      </c>
      <c r="U25" s="53">
        <v>0</v>
      </c>
      <c r="V25" s="53">
        <v>204</v>
      </c>
    </row>
    <row r="26" spans="1:22" x14ac:dyDescent="0.3">
      <c r="A26" s="56" t="s">
        <v>91</v>
      </c>
      <c r="B26" s="57">
        <v>0</v>
      </c>
      <c r="C26" s="57">
        <v>160</v>
      </c>
      <c r="D26" s="57">
        <v>0</v>
      </c>
      <c r="E26" s="57">
        <v>0</v>
      </c>
      <c r="F26" s="57">
        <v>160</v>
      </c>
      <c r="G26" s="57">
        <v>70</v>
      </c>
      <c r="H26" s="57">
        <v>110</v>
      </c>
      <c r="I26" s="57">
        <v>0</v>
      </c>
      <c r="J26" s="58" t="s">
        <v>92</v>
      </c>
      <c r="K26" s="57">
        <v>125</v>
      </c>
      <c r="L26" s="44" t="str">
        <f t="shared" si="0"/>
        <v>NATIVO WG 75 1KG-box</v>
      </c>
      <c r="M26" s="47" t="s">
        <v>118</v>
      </c>
      <c r="O26" s="45" t="s">
        <v>121</v>
      </c>
      <c r="P26" s="53">
        <v>25</v>
      </c>
      <c r="Q26" s="53">
        <v>160</v>
      </c>
      <c r="R26" s="53">
        <v>0</v>
      </c>
      <c r="S26" s="53">
        <v>65</v>
      </c>
      <c r="T26" s="53">
        <v>0</v>
      </c>
      <c r="U26" s="53">
        <v>0</v>
      </c>
      <c r="V26" s="53">
        <v>120</v>
      </c>
    </row>
    <row r="27" spans="1:22" x14ac:dyDescent="0.3">
      <c r="A27" s="56" t="s">
        <v>93</v>
      </c>
      <c r="B27" s="57">
        <v>0</v>
      </c>
      <c r="C27" s="57">
        <v>50</v>
      </c>
      <c r="D27" s="57">
        <v>0</v>
      </c>
      <c r="E27" s="57">
        <v>0</v>
      </c>
      <c r="F27" s="57">
        <v>50</v>
      </c>
      <c r="G27" s="57">
        <v>10</v>
      </c>
      <c r="H27" s="57">
        <v>0</v>
      </c>
      <c r="I27" s="57">
        <v>0</v>
      </c>
      <c r="J27" s="57">
        <v>40</v>
      </c>
      <c r="K27" s="58" t="s">
        <v>66</v>
      </c>
      <c r="L27" s="44" t="str">
        <f t="shared" si="0"/>
        <v>PLANOFIX 100ML-box</v>
      </c>
      <c r="M27" s="47" t="s">
        <v>119</v>
      </c>
      <c r="O27" s="45" t="s">
        <v>122</v>
      </c>
      <c r="P27" s="53">
        <v>0</v>
      </c>
      <c r="Q27" s="53">
        <v>300</v>
      </c>
      <c r="R27" s="53">
        <v>0</v>
      </c>
      <c r="S27" s="53">
        <v>353</v>
      </c>
      <c r="T27" s="53">
        <v>0</v>
      </c>
      <c r="U27" s="53">
        <v>0</v>
      </c>
      <c r="V27" s="53">
        <v>0</v>
      </c>
    </row>
    <row r="28" spans="1:22" x14ac:dyDescent="0.3">
      <c r="A28" s="56" t="s">
        <v>94</v>
      </c>
      <c r="B28" s="57">
        <v>25</v>
      </c>
      <c r="C28" s="57">
        <v>160</v>
      </c>
      <c r="D28" s="57">
        <v>0</v>
      </c>
      <c r="E28" s="57">
        <v>0</v>
      </c>
      <c r="F28" s="57">
        <v>185</v>
      </c>
      <c r="G28" s="57">
        <v>65</v>
      </c>
      <c r="H28" s="57">
        <v>0</v>
      </c>
      <c r="I28" s="57">
        <v>0</v>
      </c>
      <c r="J28" s="57">
        <v>120</v>
      </c>
      <c r="K28" s="58" t="s">
        <v>66</v>
      </c>
      <c r="L28" s="44" t="str">
        <f t="shared" si="0"/>
        <v>REGENT ULTRA 4KG 4KG-box</v>
      </c>
      <c r="M28" s="47" t="s">
        <v>121</v>
      </c>
      <c r="O28" s="45" t="s">
        <v>20</v>
      </c>
      <c r="P28" s="53">
        <v>3922</v>
      </c>
      <c r="Q28" s="53">
        <v>11841</v>
      </c>
      <c r="R28" s="53">
        <v>1979</v>
      </c>
      <c r="S28" s="53">
        <v>10907</v>
      </c>
      <c r="T28" s="53">
        <v>0</v>
      </c>
      <c r="U28" s="53">
        <v>0</v>
      </c>
      <c r="V28" s="53">
        <v>2912</v>
      </c>
    </row>
    <row r="29" spans="1:22" x14ac:dyDescent="0.3">
      <c r="A29" s="56" t="s">
        <v>95</v>
      </c>
      <c r="B29" s="57">
        <v>0</v>
      </c>
      <c r="C29" s="57">
        <v>300</v>
      </c>
      <c r="D29" s="57">
        <v>0</v>
      </c>
      <c r="E29" s="57">
        <v>0</v>
      </c>
      <c r="F29" s="57">
        <v>300</v>
      </c>
      <c r="G29" s="57">
        <v>353</v>
      </c>
      <c r="H29" s="57">
        <v>0</v>
      </c>
      <c r="I29" s="57">
        <v>0</v>
      </c>
      <c r="J29" s="58" t="s">
        <v>96</v>
      </c>
      <c r="K29" s="70">
        <v>582.5</v>
      </c>
      <c r="L29" s="44" t="str">
        <f t="shared" si="0"/>
        <v>SENCOR WP 70 100GM-box</v>
      </c>
      <c r="M29" s="47" t="s">
        <v>122</v>
      </c>
      <c r="O29"/>
      <c r="P29"/>
      <c r="Q29"/>
      <c r="R29"/>
      <c r="S29"/>
      <c r="T29"/>
      <c r="U29"/>
      <c r="V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29"/>
  <sheetViews>
    <sheetView showGridLines="0" workbookViewId="0">
      <selection activeCell="F29" sqref="F29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24</v>
      </c>
      <c r="C3" s="3"/>
      <c r="D3" s="4"/>
      <c r="E3" s="38">
        <f t="shared" ref="E3:E28" ca="1" si="0">VLOOKUP($B3,FinalDealer_vlookup,2,0)</f>
        <v>929</v>
      </c>
      <c r="F3" s="39">
        <f t="shared" ref="F3:F28" ca="1" si="1">VLOOKUP($B3,FinalDealer_vlookup,3,0)</f>
        <v>0</v>
      </c>
      <c r="G3" s="40">
        <f t="shared" ref="G3:G28" ca="1" si="2">VLOOKUP($B3,FinalDealer_vlookup,4,0)</f>
        <v>0</v>
      </c>
      <c r="H3" s="40">
        <f t="shared" ref="H3:H28" ca="1" si="3">VLOOKUP($B3,FinalDealer_vlookup,5,0)</f>
        <v>927</v>
      </c>
      <c r="I3" s="40">
        <f t="shared" ref="I3:I28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28" ca="1" si="5">VLOOKUP($B3,FinalDealer_vlookup,8,0)</f>
        <v>2</v>
      </c>
    </row>
    <row r="4" spans="1:13" x14ac:dyDescent="0.3">
      <c r="A4" s="16"/>
      <c r="B4" s="4" t="s">
        <v>102</v>
      </c>
      <c r="C4" s="3"/>
      <c r="D4" s="4"/>
      <c r="E4" s="42">
        <f t="shared" ca="1" si="0"/>
        <v>0</v>
      </c>
      <c r="F4" s="39">
        <f t="shared" ca="1" si="1"/>
        <v>100</v>
      </c>
      <c r="G4" s="39">
        <f t="shared" ca="1" si="2"/>
        <v>0</v>
      </c>
      <c r="H4" s="39">
        <f t="shared" ca="1" si="3"/>
        <v>0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100</v>
      </c>
    </row>
    <row r="5" spans="1:13" x14ac:dyDescent="0.3">
      <c r="A5" s="16"/>
      <c r="B5" s="4" t="s">
        <v>103</v>
      </c>
      <c r="C5" s="3"/>
      <c r="D5" s="4"/>
      <c r="E5" s="42">
        <f t="shared" ca="1" si="0"/>
        <v>0</v>
      </c>
      <c r="F5" s="39">
        <f t="shared" ca="1" si="1"/>
        <v>100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100</v>
      </c>
    </row>
    <row r="6" spans="1:13" x14ac:dyDescent="0.3">
      <c r="A6" s="16"/>
      <c r="B6" s="4" t="s">
        <v>98</v>
      </c>
      <c r="C6" s="3"/>
      <c r="D6" s="4"/>
      <c r="E6" s="42">
        <f t="shared" ca="1" si="0"/>
        <v>250</v>
      </c>
      <c r="F6" s="39">
        <f t="shared" ca="1" si="1"/>
        <v>0</v>
      </c>
      <c r="G6" s="39">
        <f t="shared" ca="1" si="2"/>
        <v>0</v>
      </c>
      <c r="H6" s="39">
        <f t="shared" ca="1" si="3"/>
        <v>250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0</v>
      </c>
    </row>
    <row r="7" spans="1:13" x14ac:dyDescent="0.3">
      <c r="A7" s="16"/>
      <c r="B7" s="4" t="s">
        <v>104</v>
      </c>
      <c r="C7" s="3"/>
      <c r="D7" s="4"/>
      <c r="E7" s="42">
        <f t="shared" ca="1" si="0"/>
        <v>0</v>
      </c>
      <c r="F7" s="39">
        <f t="shared" ca="1" si="1"/>
        <v>250</v>
      </c>
      <c r="G7" s="39">
        <f t="shared" ca="1" si="2"/>
        <v>0</v>
      </c>
      <c r="H7" s="39">
        <f t="shared" ca="1" si="3"/>
        <v>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250</v>
      </c>
    </row>
    <row r="8" spans="1:13" x14ac:dyDescent="0.3">
      <c r="A8" s="16"/>
      <c r="B8" s="4" t="s">
        <v>105</v>
      </c>
      <c r="C8" s="3"/>
      <c r="D8" s="4"/>
      <c r="E8" s="42">
        <f t="shared" ca="1" si="0"/>
        <v>0</v>
      </c>
      <c r="F8" s="39">
        <f t="shared" ca="1" si="1"/>
        <v>50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50</v>
      </c>
    </row>
    <row r="9" spans="1:13" x14ac:dyDescent="0.3">
      <c r="A9" s="16"/>
      <c r="B9" s="4" t="s">
        <v>100</v>
      </c>
      <c r="C9" s="3"/>
      <c r="D9" s="4"/>
      <c r="E9" s="42">
        <f t="shared" ca="1" si="0"/>
        <v>8</v>
      </c>
      <c r="F9" s="39">
        <f t="shared" ca="1" si="1"/>
        <v>0</v>
      </c>
      <c r="G9" s="39">
        <f t="shared" ca="1" si="2"/>
        <v>0</v>
      </c>
      <c r="H9" s="39">
        <f t="shared" ca="1" si="3"/>
        <v>8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0</v>
      </c>
    </row>
    <row r="10" spans="1:13" x14ac:dyDescent="0.3">
      <c r="A10" s="16"/>
      <c r="B10" s="4" t="s">
        <v>99</v>
      </c>
      <c r="C10" s="3"/>
      <c r="D10" s="4"/>
      <c r="E10" s="42">
        <f t="shared" ca="1" si="0"/>
        <v>40</v>
      </c>
      <c r="F10" s="39">
        <f t="shared" ca="1" si="1"/>
        <v>0</v>
      </c>
      <c r="G10" s="39">
        <f t="shared" ca="1" si="2"/>
        <v>0</v>
      </c>
      <c r="H10" s="39">
        <f t="shared" ca="1" si="3"/>
        <v>40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x14ac:dyDescent="0.3">
      <c r="A11" s="16"/>
      <c r="B11" s="4" t="s">
        <v>106</v>
      </c>
      <c r="C11" s="3"/>
      <c r="D11" s="4"/>
      <c r="E11" s="42">
        <f t="shared" ca="1" si="0"/>
        <v>0</v>
      </c>
      <c r="F11" s="39">
        <f t="shared" ca="1" si="1"/>
        <v>20</v>
      </c>
      <c r="G11" s="39">
        <f t="shared" ca="1" si="2"/>
        <v>0</v>
      </c>
      <c r="H11" s="39">
        <f t="shared" ca="1" si="3"/>
        <v>22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0</v>
      </c>
    </row>
    <row r="12" spans="1:13" x14ac:dyDescent="0.3">
      <c r="A12" s="16"/>
      <c r="B12" s="4" t="s">
        <v>107</v>
      </c>
      <c r="C12" s="3"/>
      <c r="D12" s="4"/>
      <c r="E12" s="42">
        <f t="shared" ca="1" si="0"/>
        <v>0</v>
      </c>
      <c r="F12" s="39">
        <f t="shared" ca="1" si="1"/>
        <v>4050</v>
      </c>
      <c r="G12" s="39">
        <f t="shared" ca="1" si="2"/>
        <v>352</v>
      </c>
      <c r="H12" s="39">
        <f t="shared" ca="1" si="3"/>
        <v>3698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0</v>
      </c>
    </row>
    <row r="13" spans="1:13" x14ac:dyDescent="0.3">
      <c r="A13" s="16"/>
      <c r="B13" s="4" t="s">
        <v>108</v>
      </c>
      <c r="C13" s="3"/>
      <c r="D13" s="4"/>
      <c r="E13" s="42">
        <f t="shared" ca="1" si="0"/>
        <v>0</v>
      </c>
      <c r="F13" s="39">
        <f t="shared" ca="1" si="1"/>
        <v>60</v>
      </c>
      <c r="G13" s="39">
        <f t="shared" ca="1" si="2"/>
        <v>5</v>
      </c>
      <c r="H13" s="39">
        <f t="shared" ca="1" si="3"/>
        <v>55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0</v>
      </c>
    </row>
    <row r="14" spans="1:13" x14ac:dyDescent="0.3">
      <c r="A14" s="16"/>
      <c r="B14" s="4" t="s">
        <v>109</v>
      </c>
      <c r="C14" s="3"/>
      <c r="D14" s="4"/>
      <c r="E14" s="42">
        <f t="shared" ca="1" si="0"/>
        <v>0</v>
      </c>
      <c r="F14" s="39">
        <f t="shared" ca="1" si="1"/>
        <v>40</v>
      </c>
      <c r="G14" s="39">
        <f t="shared" ca="1" si="2"/>
        <v>0</v>
      </c>
      <c r="H14" s="39">
        <f t="shared" ca="1" si="3"/>
        <v>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40</v>
      </c>
    </row>
    <row r="15" spans="1:13" x14ac:dyDescent="0.3">
      <c r="A15" s="16"/>
      <c r="B15" s="4" t="s">
        <v>110</v>
      </c>
      <c r="C15" s="3"/>
      <c r="D15" s="4"/>
      <c r="E15" s="42">
        <f t="shared" ca="1" si="0"/>
        <v>0</v>
      </c>
      <c r="F15" s="39">
        <f t="shared" ca="1" si="1"/>
        <v>72</v>
      </c>
      <c r="G15" s="39">
        <f t="shared" ca="1" si="2"/>
        <v>0</v>
      </c>
      <c r="H15" s="39">
        <f t="shared" ca="1" si="3"/>
        <v>72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0</v>
      </c>
    </row>
    <row r="16" spans="1:13" x14ac:dyDescent="0.3">
      <c r="A16" s="16"/>
      <c r="B16" s="4" t="s">
        <v>111</v>
      </c>
      <c r="C16" s="3"/>
      <c r="D16" s="4"/>
      <c r="E16" s="42">
        <f t="shared" ca="1" si="0"/>
        <v>0</v>
      </c>
      <c r="F16" s="39">
        <f t="shared" ca="1" si="1"/>
        <v>40</v>
      </c>
      <c r="G16" s="39">
        <f t="shared" ca="1" si="2"/>
        <v>0</v>
      </c>
      <c r="H16" s="39">
        <f t="shared" ca="1" si="3"/>
        <v>0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0</v>
      </c>
    </row>
    <row r="17" spans="1:13" x14ac:dyDescent="0.3">
      <c r="A17" s="16"/>
      <c r="B17" s="4" t="s">
        <v>112</v>
      </c>
      <c r="C17" s="3"/>
      <c r="D17" s="4"/>
      <c r="E17" s="42">
        <f t="shared" ca="1" si="0"/>
        <v>0</v>
      </c>
      <c r="F17" s="39">
        <f t="shared" ca="1" si="1"/>
        <v>24</v>
      </c>
      <c r="G17" s="39">
        <f t="shared" ca="1" si="2"/>
        <v>0</v>
      </c>
      <c r="H17" s="39">
        <f t="shared" ca="1" si="3"/>
        <v>23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1</v>
      </c>
    </row>
    <row r="18" spans="1:13" x14ac:dyDescent="0.3">
      <c r="A18" s="16"/>
      <c r="B18" s="4" t="s">
        <v>113</v>
      </c>
      <c r="C18" s="3"/>
      <c r="D18" s="4"/>
      <c r="E18" s="42">
        <f t="shared" ca="1" si="0"/>
        <v>7</v>
      </c>
      <c r="F18" s="39">
        <f t="shared" ca="1" si="1"/>
        <v>2250</v>
      </c>
      <c r="G18" s="39">
        <f t="shared" ca="1" si="2"/>
        <v>1000</v>
      </c>
      <c r="H18" s="39">
        <f t="shared" ca="1" si="3"/>
        <v>663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594</v>
      </c>
    </row>
    <row r="19" spans="1:13" x14ac:dyDescent="0.3">
      <c r="A19" s="16"/>
      <c r="B19" s="4" t="s">
        <v>114</v>
      </c>
      <c r="C19" s="3"/>
      <c r="D19" s="4"/>
      <c r="E19" s="42">
        <f t="shared" ca="1" si="0"/>
        <v>0</v>
      </c>
      <c r="F19" s="39">
        <f t="shared" ca="1" si="1"/>
        <v>500</v>
      </c>
      <c r="G19" s="39">
        <f t="shared" ca="1" si="2"/>
        <v>0</v>
      </c>
      <c r="H19" s="39">
        <f t="shared" ca="1" si="3"/>
        <v>138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362</v>
      </c>
    </row>
    <row r="20" spans="1:13" x14ac:dyDescent="0.3">
      <c r="A20" s="16"/>
      <c r="B20" s="4" t="s">
        <v>115</v>
      </c>
      <c r="C20" s="3"/>
      <c r="D20" s="4"/>
      <c r="E20" s="42">
        <f t="shared" ca="1" si="0"/>
        <v>0</v>
      </c>
      <c r="F20" s="39">
        <f t="shared" ca="1" si="1"/>
        <v>2400</v>
      </c>
      <c r="G20" s="39">
        <f t="shared" ca="1" si="2"/>
        <v>319</v>
      </c>
      <c r="H20" s="39">
        <f t="shared" ca="1" si="3"/>
        <v>1795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286</v>
      </c>
    </row>
    <row r="21" spans="1:13" x14ac:dyDescent="0.3">
      <c r="A21" s="16"/>
      <c r="B21" s="4" t="s">
        <v>116</v>
      </c>
      <c r="C21" s="3"/>
      <c r="D21" s="4"/>
      <c r="E21" s="42">
        <f t="shared" ca="1" si="0"/>
        <v>0</v>
      </c>
      <c r="F21" s="39">
        <f t="shared" ca="1" si="1"/>
        <v>305</v>
      </c>
      <c r="G21" s="39">
        <f t="shared" ca="1" si="2"/>
        <v>133</v>
      </c>
      <c r="H21" s="39">
        <f t="shared" ca="1" si="3"/>
        <v>34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138</v>
      </c>
    </row>
    <row r="22" spans="1:13" x14ac:dyDescent="0.3">
      <c r="A22" s="16"/>
      <c r="B22" s="4" t="s">
        <v>117</v>
      </c>
      <c r="C22" s="3"/>
      <c r="D22" s="4"/>
      <c r="E22" s="42">
        <f t="shared" ca="1" si="0"/>
        <v>0</v>
      </c>
      <c r="F22" s="39">
        <f t="shared" ca="1" si="1"/>
        <v>60</v>
      </c>
      <c r="G22" s="39">
        <f t="shared" ca="1" si="2"/>
        <v>60</v>
      </c>
      <c r="H22" s="39">
        <f t="shared" ca="1" si="3"/>
        <v>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0</v>
      </c>
    </row>
    <row r="23" spans="1:13" x14ac:dyDescent="0.3">
      <c r="A23" s="16"/>
      <c r="B23" s="4" t="s">
        <v>118</v>
      </c>
      <c r="C23" s="3"/>
      <c r="D23" s="4"/>
      <c r="E23" s="42">
        <f t="shared" ca="1" si="0"/>
        <v>0</v>
      </c>
      <c r="F23" s="39">
        <f t="shared" ca="1" si="1"/>
        <v>160</v>
      </c>
      <c r="G23" s="39">
        <f t="shared" ca="1" si="2"/>
        <v>110</v>
      </c>
      <c r="H23" s="39">
        <f t="shared" ca="1" si="3"/>
        <v>70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0</v>
      </c>
    </row>
    <row r="24" spans="1:13" x14ac:dyDescent="0.3">
      <c r="A24" s="16"/>
      <c r="B24" s="4" t="s">
        <v>119</v>
      </c>
      <c r="C24" s="3"/>
      <c r="D24" s="4"/>
      <c r="E24" s="42">
        <f t="shared" ca="1" si="0"/>
        <v>0</v>
      </c>
      <c r="F24" s="39">
        <f t="shared" ca="1" si="1"/>
        <v>50</v>
      </c>
      <c r="G24" s="39">
        <f t="shared" ca="1" si="2"/>
        <v>0</v>
      </c>
      <c r="H24" s="39">
        <f t="shared" ca="1" si="3"/>
        <v>10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40</v>
      </c>
    </row>
    <row r="25" spans="1:13" x14ac:dyDescent="0.3">
      <c r="A25" s="16"/>
      <c r="B25" s="4" t="s">
        <v>120</v>
      </c>
      <c r="C25" s="3"/>
      <c r="D25" s="4"/>
      <c r="E25" s="42">
        <f t="shared" ca="1" si="0"/>
        <v>2</v>
      </c>
      <c r="F25" s="39">
        <f t="shared" ca="1" si="1"/>
        <v>625</v>
      </c>
      <c r="G25" s="39">
        <f t="shared" ca="1" si="2"/>
        <v>0</v>
      </c>
      <c r="H25" s="39">
        <f t="shared" ca="1" si="3"/>
        <v>2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625</v>
      </c>
    </row>
    <row r="26" spans="1:13" x14ac:dyDescent="0.3">
      <c r="A26" s="16"/>
      <c r="B26" s="4" t="s">
        <v>101</v>
      </c>
      <c r="C26" s="3"/>
      <c r="D26" s="4"/>
      <c r="E26" s="42">
        <f t="shared" ca="1" si="0"/>
        <v>2661</v>
      </c>
      <c r="F26" s="39">
        <f t="shared" ca="1" si="1"/>
        <v>225</v>
      </c>
      <c r="G26" s="39">
        <f t="shared" ca="1" si="2"/>
        <v>0</v>
      </c>
      <c r="H26" s="39">
        <f t="shared" ca="1" si="3"/>
        <v>2682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204</v>
      </c>
    </row>
    <row r="27" spans="1:13" x14ac:dyDescent="0.3">
      <c r="A27" s="16"/>
      <c r="B27" s="4" t="s">
        <v>121</v>
      </c>
      <c r="C27" s="3"/>
      <c r="D27" s="4"/>
      <c r="E27" s="42">
        <f t="shared" ca="1" si="0"/>
        <v>25</v>
      </c>
      <c r="F27" s="39">
        <f t="shared" ca="1" si="1"/>
        <v>160</v>
      </c>
      <c r="G27" s="39">
        <f t="shared" ca="1" si="2"/>
        <v>0</v>
      </c>
      <c r="H27" s="39">
        <f t="shared" ca="1" si="3"/>
        <v>65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120</v>
      </c>
    </row>
    <row r="28" spans="1:13" ht="15" thickBot="1" x14ac:dyDescent="0.35">
      <c r="A28" s="16"/>
      <c r="B28" s="4" t="s">
        <v>122</v>
      </c>
      <c r="C28" s="3"/>
      <c r="D28" s="4"/>
      <c r="E28" s="42">
        <f t="shared" ca="1" si="0"/>
        <v>0</v>
      </c>
      <c r="F28" s="39">
        <f t="shared" ca="1" si="1"/>
        <v>300</v>
      </c>
      <c r="G28" s="39">
        <f t="shared" ca="1" si="2"/>
        <v>0</v>
      </c>
      <c r="H28" s="39">
        <f t="shared" ca="1" si="3"/>
        <v>353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ht="15" thickBot="1" x14ac:dyDescent="0.35">
      <c r="A29" s="16"/>
      <c r="B29" s="19"/>
      <c r="C29" s="18"/>
      <c r="D29" s="19" t="s">
        <v>18</v>
      </c>
      <c r="E29" s="24">
        <f ca="1">SUM(E3:E28)</f>
        <v>3922</v>
      </c>
      <c r="F29" s="24">
        <f ca="1">SUM(F3:F28)</f>
        <v>11841</v>
      </c>
      <c r="G29" s="24">
        <f ca="1">SUM(G3:G28)</f>
        <v>1979</v>
      </c>
      <c r="H29" s="24">
        <f ca="1">SUM(H3:H28)</f>
        <v>10907</v>
      </c>
      <c r="I29" s="24">
        <f ca="1">SUM(I3:I28)</f>
        <v>0</v>
      </c>
      <c r="J29" s="24">
        <f>SUM(J3:J28)</f>
        <v>0</v>
      </c>
      <c r="K29" s="24">
        <f>SUM(K3:K28)</f>
        <v>0</v>
      </c>
      <c r="L29" s="24">
        <f>SUM(L3:L28)</f>
        <v>0</v>
      </c>
      <c r="M29" s="25">
        <f ca="1">SUM(M3:M28)</f>
        <v>2912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35"/>
  <sheetViews>
    <sheetView workbookViewId="0">
      <selection activeCell="D1" sqref="D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6" t="s">
        <v>25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4.4" customHeight="1" x14ac:dyDescent="0.3">
      <c r="A3" s="66" t="s">
        <v>123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14.4" customHeight="1" x14ac:dyDescent="0.3">
      <c r="A4" s="66" t="s">
        <v>131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4.4" customHeight="1" x14ac:dyDescent="0.3">
      <c r="A5" s="66" t="s">
        <v>124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4.4" customHeight="1" x14ac:dyDescent="0.3">
      <c r="A6" s="65" t="s">
        <v>125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14.4" customHeight="1" x14ac:dyDescent="0.3">
      <c r="A7" s="65" t="s">
        <v>126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x14ac:dyDescent="0.3">
      <c r="A8" s="46" t="s">
        <v>12</v>
      </c>
      <c r="B8" s="46" t="s">
        <v>127</v>
      </c>
      <c r="C8" s="46" t="s">
        <v>128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129</v>
      </c>
      <c r="B9" s="48">
        <v>4271350</v>
      </c>
      <c r="C9" s="47" t="s">
        <v>24</v>
      </c>
      <c r="D9" s="48">
        <v>929</v>
      </c>
      <c r="E9" s="48">
        <v>0</v>
      </c>
      <c r="F9" s="48">
        <v>0</v>
      </c>
      <c r="G9" s="48">
        <v>927</v>
      </c>
      <c r="H9" s="48">
        <v>0</v>
      </c>
      <c r="I9" s="48">
        <v>0</v>
      </c>
      <c r="J9" s="48">
        <v>0</v>
      </c>
      <c r="K9" s="48">
        <v>0</v>
      </c>
      <c r="L9" s="48">
        <v>2</v>
      </c>
    </row>
    <row r="10" spans="1:12" x14ac:dyDescent="0.3">
      <c r="A10" s="47" t="s">
        <v>129</v>
      </c>
      <c r="B10" s="48">
        <v>4271350</v>
      </c>
      <c r="C10" s="47" t="s">
        <v>102</v>
      </c>
      <c r="D10" s="48">
        <v>0</v>
      </c>
      <c r="E10" s="48">
        <v>100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100</v>
      </c>
    </row>
    <row r="11" spans="1:12" x14ac:dyDescent="0.3">
      <c r="A11" s="47" t="s">
        <v>129</v>
      </c>
      <c r="B11" s="48">
        <v>4271350</v>
      </c>
      <c r="C11" s="47" t="s">
        <v>103</v>
      </c>
      <c r="D11" s="48">
        <v>0</v>
      </c>
      <c r="E11" s="48">
        <v>100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100</v>
      </c>
    </row>
    <row r="12" spans="1:12" x14ac:dyDescent="0.3">
      <c r="A12" s="47" t="s">
        <v>129</v>
      </c>
      <c r="B12" s="48">
        <v>4271350</v>
      </c>
      <c r="C12" s="47" t="s">
        <v>98</v>
      </c>
      <c r="D12" s="48">
        <v>250</v>
      </c>
      <c r="E12" s="48">
        <v>0</v>
      </c>
      <c r="F12" s="48">
        <v>0</v>
      </c>
      <c r="G12" s="48">
        <v>250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</row>
    <row r="13" spans="1:12" x14ac:dyDescent="0.3">
      <c r="A13" s="47" t="s">
        <v>129</v>
      </c>
      <c r="B13" s="48">
        <v>4271350</v>
      </c>
      <c r="C13" s="47" t="s">
        <v>105</v>
      </c>
      <c r="D13" s="48">
        <v>0</v>
      </c>
      <c r="E13" s="48">
        <v>50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50</v>
      </c>
    </row>
    <row r="14" spans="1:12" x14ac:dyDescent="0.3">
      <c r="A14" s="47" t="s">
        <v>129</v>
      </c>
      <c r="B14" s="48">
        <v>4271350</v>
      </c>
      <c r="C14" s="47" t="s">
        <v>100</v>
      </c>
      <c r="D14" s="48">
        <v>8</v>
      </c>
      <c r="E14" s="48">
        <v>0</v>
      </c>
      <c r="F14" s="48">
        <v>0</v>
      </c>
      <c r="G14" s="48">
        <v>8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</row>
    <row r="15" spans="1:12" x14ac:dyDescent="0.3">
      <c r="A15" s="47" t="s">
        <v>129</v>
      </c>
      <c r="B15" s="48">
        <v>4271350</v>
      </c>
      <c r="C15" s="47" t="s">
        <v>99</v>
      </c>
      <c r="D15" s="48">
        <v>40</v>
      </c>
      <c r="E15" s="48">
        <v>0</v>
      </c>
      <c r="F15" s="48">
        <v>0</v>
      </c>
      <c r="G15" s="48">
        <v>40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</row>
    <row r="16" spans="1:12" x14ac:dyDescent="0.3">
      <c r="A16" s="47" t="s">
        <v>129</v>
      </c>
      <c r="B16" s="48">
        <v>4271350</v>
      </c>
      <c r="C16" s="47" t="s">
        <v>106</v>
      </c>
      <c r="D16" s="48">
        <v>0</v>
      </c>
      <c r="E16" s="48">
        <v>20</v>
      </c>
      <c r="F16" s="48">
        <v>0</v>
      </c>
      <c r="G16" s="48">
        <v>22</v>
      </c>
      <c r="H16" s="48">
        <v>0</v>
      </c>
      <c r="I16" s="48">
        <v>0</v>
      </c>
      <c r="J16" s="48">
        <v>0</v>
      </c>
      <c r="K16" s="48">
        <v>0</v>
      </c>
      <c r="L16" s="48">
        <v>-2</v>
      </c>
    </row>
    <row r="17" spans="1:12" x14ac:dyDescent="0.3">
      <c r="A17" s="47" t="s">
        <v>129</v>
      </c>
      <c r="B17" s="48">
        <v>4271350</v>
      </c>
      <c r="C17" s="47" t="s">
        <v>107</v>
      </c>
      <c r="D17" s="48">
        <v>0</v>
      </c>
      <c r="E17" s="48">
        <v>4050</v>
      </c>
      <c r="F17" s="48">
        <v>352</v>
      </c>
      <c r="G17" s="48">
        <v>3698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</row>
    <row r="18" spans="1:12" x14ac:dyDescent="0.3">
      <c r="A18" s="47" t="s">
        <v>129</v>
      </c>
      <c r="B18" s="48">
        <v>4271350</v>
      </c>
      <c r="C18" s="47" t="s">
        <v>108</v>
      </c>
      <c r="D18" s="48">
        <v>0</v>
      </c>
      <c r="E18" s="48">
        <v>60</v>
      </c>
      <c r="F18" s="48">
        <v>5</v>
      </c>
      <c r="G18" s="48">
        <v>55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</row>
    <row r="19" spans="1:12" x14ac:dyDescent="0.3">
      <c r="A19" s="47" t="s">
        <v>129</v>
      </c>
      <c r="B19" s="48">
        <v>4271350</v>
      </c>
      <c r="C19" s="47" t="s">
        <v>109</v>
      </c>
      <c r="D19" s="48">
        <v>0</v>
      </c>
      <c r="E19" s="48">
        <v>40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40</v>
      </c>
    </row>
    <row r="20" spans="1:12" x14ac:dyDescent="0.3">
      <c r="A20" s="47" t="s">
        <v>129</v>
      </c>
      <c r="B20" s="48">
        <v>4271350</v>
      </c>
      <c r="C20" s="47" t="s">
        <v>110</v>
      </c>
      <c r="D20" s="48">
        <v>0</v>
      </c>
      <c r="E20" s="48">
        <v>72</v>
      </c>
      <c r="F20" s="48">
        <v>0</v>
      </c>
      <c r="G20" s="48">
        <v>72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</row>
    <row r="21" spans="1:12" x14ac:dyDescent="0.3">
      <c r="A21" s="47" t="s">
        <v>129</v>
      </c>
      <c r="B21" s="48">
        <v>4271350</v>
      </c>
      <c r="C21" s="47" t="s">
        <v>111</v>
      </c>
      <c r="D21" s="48">
        <v>0</v>
      </c>
      <c r="E21" s="48">
        <v>40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40</v>
      </c>
    </row>
    <row r="22" spans="1:12" x14ac:dyDescent="0.3">
      <c r="A22" s="47" t="s">
        <v>129</v>
      </c>
      <c r="B22" s="48">
        <v>4271350</v>
      </c>
      <c r="C22" s="47" t="s">
        <v>112</v>
      </c>
      <c r="D22" s="48">
        <v>0</v>
      </c>
      <c r="E22" s="48">
        <v>24</v>
      </c>
      <c r="F22" s="48">
        <v>0</v>
      </c>
      <c r="G22" s="48">
        <v>23</v>
      </c>
      <c r="H22" s="48">
        <v>0</v>
      </c>
      <c r="I22" s="48">
        <v>0</v>
      </c>
      <c r="J22" s="48">
        <v>0</v>
      </c>
      <c r="K22" s="48">
        <v>0</v>
      </c>
      <c r="L22" s="48">
        <v>1</v>
      </c>
    </row>
    <row r="23" spans="1:12" x14ac:dyDescent="0.3">
      <c r="A23" s="47" t="s">
        <v>129</v>
      </c>
      <c r="B23" s="48">
        <v>4271350</v>
      </c>
      <c r="C23" s="47" t="s">
        <v>113</v>
      </c>
      <c r="D23" s="48">
        <v>7</v>
      </c>
      <c r="E23" s="48">
        <v>2250</v>
      </c>
      <c r="F23" s="48">
        <v>1000</v>
      </c>
      <c r="G23" s="48">
        <v>663</v>
      </c>
      <c r="H23" s="48">
        <v>0</v>
      </c>
      <c r="I23" s="48">
        <v>0</v>
      </c>
      <c r="J23" s="48">
        <v>0</v>
      </c>
      <c r="K23" s="48">
        <v>0</v>
      </c>
      <c r="L23" s="48">
        <v>594</v>
      </c>
    </row>
    <row r="24" spans="1:12" x14ac:dyDescent="0.3">
      <c r="A24" s="47" t="s">
        <v>129</v>
      </c>
      <c r="B24" s="48">
        <v>4271350</v>
      </c>
      <c r="C24" s="47" t="s">
        <v>114</v>
      </c>
      <c r="D24" s="48">
        <v>0</v>
      </c>
      <c r="E24" s="48">
        <v>500</v>
      </c>
      <c r="F24" s="48">
        <v>0</v>
      </c>
      <c r="G24" s="48">
        <v>138</v>
      </c>
      <c r="H24" s="48">
        <v>0</v>
      </c>
      <c r="I24" s="48">
        <v>0</v>
      </c>
      <c r="J24" s="48">
        <v>0</v>
      </c>
      <c r="K24" s="48">
        <v>0</v>
      </c>
      <c r="L24" s="48">
        <v>362</v>
      </c>
    </row>
    <row r="25" spans="1:12" x14ac:dyDescent="0.3">
      <c r="A25" s="47" t="s">
        <v>129</v>
      </c>
      <c r="B25" s="48">
        <v>4271350</v>
      </c>
      <c r="C25" s="47" t="s">
        <v>115</v>
      </c>
      <c r="D25" s="48">
        <v>0</v>
      </c>
      <c r="E25" s="48">
        <v>2400</v>
      </c>
      <c r="F25" s="48">
        <v>319</v>
      </c>
      <c r="G25" s="48">
        <v>1795</v>
      </c>
      <c r="H25" s="48">
        <v>0</v>
      </c>
      <c r="I25" s="48">
        <v>0</v>
      </c>
      <c r="J25" s="48">
        <v>0</v>
      </c>
      <c r="K25" s="48">
        <v>0</v>
      </c>
      <c r="L25" s="48">
        <v>286</v>
      </c>
    </row>
    <row r="26" spans="1:12" x14ac:dyDescent="0.3">
      <c r="A26" s="47" t="s">
        <v>129</v>
      </c>
      <c r="B26" s="48">
        <v>4271350</v>
      </c>
      <c r="C26" s="47" t="s">
        <v>116</v>
      </c>
      <c r="D26" s="48">
        <v>0</v>
      </c>
      <c r="E26" s="48">
        <v>305</v>
      </c>
      <c r="F26" s="48">
        <v>133</v>
      </c>
      <c r="G26" s="48">
        <v>34</v>
      </c>
      <c r="H26" s="48">
        <v>0</v>
      </c>
      <c r="I26" s="48">
        <v>0</v>
      </c>
      <c r="J26" s="48">
        <v>0</v>
      </c>
      <c r="K26" s="48">
        <v>0</v>
      </c>
      <c r="L26" s="48">
        <v>138</v>
      </c>
    </row>
    <row r="27" spans="1:12" x14ac:dyDescent="0.3">
      <c r="A27" s="47" t="s">
        <v>129</v>
      </c>
      <c r="B27" s="48">
        <v>4271350</v>
      </c>
      <c r="C27" s="47" t="s">
        <v>118</v>
      </c>
      <c r="D27" s="48">
        <v>0</v>
      </c>
      <c r="E27" s="48">
        <v>40</v>
      </c>
      <c r="F27" s="48">
        <v>110</v>
      </c>
      <c r="G27" s="48">
        <v>70</v>
      </c>
      <c r="H27" s="48">
        <v>0</v>
      </c>
      <c r="I27" s="48">
        <v>0</v>
      </c>
      <c r="J27" s="48">
        <v>0</v>
      </c>
      <c r="K27" s="48">
        <v>0</v>
      </c>
      <c r="L27" s="48">
        <v>-140</v>
      </c>
    </row>
    <row r="28" spans="1:12" x14ac:dyDescent="0.3">
      <c r="A28" s="47" t="s">
        <v>129</v>
      </c>
      <c r="B28" s="48">
        <v>4271350</v>
      </c>
      <c r="C28" s="47" t="s">
        <v>119</v>
      </c>
      <c r="D28" s="48">
        <v>0</v>
      </c>
      <c r="E28" s="48">
        <v>50</v>
      </c>
      <c r="F28" s="48">
        <v>0</v>
      </c>
      <c r="G28" s="48">
        <v>10</v>
      </c>
      <c r="H28" s="48">
        <v>0</v>
      </c>
      <c r="I28" s="48">
        <v>0</v>
      </c>
      <c r="J28" s="48">
        <v>0</v>
      </c>
      <c r="K28" s="48">
        <v>0</v>
      </c>
      <c r="L28" s="48">
        <v>40</v>
      </c>
    </row>
    <row r="29" spans="1:12" x14ac:dyDescent="0.3">
      <c r="A29" s="47" t="s">
        <v>129</v>
      </c>
      <c r="B29" s="48">
        <v>4271350</v>
      </c>
      <c r="C29" s="47" t="s">
        <v>120</v>
      </c>
      <c r="D29" s="48">
        <v>2</v>
      </c>
      <c r="E29" s="48">
        <v>625</v>
      </c>
      <c r="F29" s="48">
        <v>0</v>
      </c>
      <c r="G29" s="48">
        <v>2</v>
      </c>
      <c r="H29" s="48">
        <v>0</v>
      </c>
      <c r="I29" s="48">
        <v>0</v>
      </c>
      <c r="J29" s="48">
        <v>0</v>
      </c>
      <c r="K29" s="48">
        <v>0</v>
      </c>
      <c r="L29" s="48">
        <v>625</v>
      </c>
    </row>
    <row r="30" spans="1:12" x14ac:dyDescent="0.3">
      <c r="A30" s="47" t="s">
        <v>129</v>
      </c>
      <c r="B30" s="48">
        <v>4271350</v>
      </c>
      <c r="C30" s="47" t="s">
        <v>101</v>
      </c>
      <c r="D30" s="48">
        <v>2661</v>
      </c>
      <c r="E30" s="48">
        <v>225</v>
      </c>
      <c r="F30" s="48">
        <v>0</v>
      </c>
      <c r="G30" s="48">
        <v>2682</v>
      </c>
      <c r="H30" s="48">
        <v>0</v>
      </c>
      <c r="I30" s="48">
        <v>0</v>
      </c>
      <c r="J30" s="48">
        <v>0</v>
      </c>
      <c r="K30" s="48">
        <v>0</v>
      </c>
      <c r="L30" s="48">
        <v>204</v>
      </c>
    </row>
    <row r="31" spans="1:12" x14ac:dyDescent="0.3">
      <c r="A31" s="47" t="s">
        <v>129</v>
      </c>
      <c r="B31" s="48">
        <v>4271350</v>
      </c>
      <c r="C31" s="47" t="s">
        <v>121</v>
      </c>
      <c r="D31" s="48">
        <v>25</v>
      </c>
      <c r="E31" s="48">
        <v>160</v>
      </c>
      <c r="F31" s="48">
        <v>0</v>
      </c>
      <c r="G31" s="48">
        <v>65</v>
      </c>
      <c r="H31" s="48">
        <v>0</v>
      </c>
      <c r="I31" s="48">
        <v>0</v>
      </c>
      <c r="J31" s="48">
        <v>0</v>
      </c>
      <c r="K31" s="48">
        <v>0</v>
      </c>
      <c r="L31" s="48">
        <v>120</v>
      </c>
    </row>
    <row r="32" spans="1:12" x14ac:dyDescent="0.3">
      <c r="A32" s="47" t="s">
        <v>129</v>
      </c>
      <c r="B32" s="48">
        <v>4271350</v>
      </c>
      <c r="C32" s="47" t="s">
        <v>122</v>
      </c>
      <c r="D32" s="48">
        <v>0</v>
      </c>
      <c r="E32" s="48">
        <v>300</v>
      </c>
      <c r="F32" s="48">
        <v>0</v>
      </c>
      <c r="G32" s="48">
        <v>353</v>
      </c>
      <c r="H32" s="48">
        <v>0</v>
      </c>
      <c r="I32" s="48">
        <v>0</v>
      </c>
      <c r="J32" s="48">
        <v>0</v>
      </c>
      <c r="K32" s="48">
        <v>0</v>
      </c>
      <c r="L32" s="48">
        <v>-53</v>
      </c>
    </row>
    <row r="33" spans="1:12" x14ac:dyDescent="0.3">
      <c r="A33" s="47" t="s">
        <v>129</v>
      </c>
      <c r="B33" s="48">
        <v>4271350</v>
      </c>
      <c r="C33" s="47" t="s">
        <v>104</v>
      </c>
      <c r="D33" s="48">
        <v>0</v>
      </c>
      <c r="E33" s="48">
        <v>250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250</v>
      </c>
    </row>
    <row r="34" spans="1:12" x14ac:dyDescent="0.3">
      <c r="A34" s="47" t="s">
        <v>129</v>
      </c>
      <c r="B34" s="48">
        <v>4271350</v>
      </c>
      <c r="C34" s="47" t="s">
        <v>117</v>
      </c>
      <c r="D34" s="48">
        <v>0</v>
      </c>
      <c r="E34" s="48">
        <v>60</v>
      </c>
      <c r="F34" s="48">
        <v>60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</row>
    <row r="35" spans="1:12" x14ac:dyDescent="0.3">
      <c r="A35" s="71" t="s">
        <v>130</v>
      </c>
      <c r="B35" s="47"/>
      <c r="C35" s="47"/>
      <c r="D35" s="48">
        <v>3922</v>
      </c>
      <c r="E35" s="48">
        <v>11721</v>
      </c>
      <c r="F35" s="48">
        <v>1979</v>
      </c>
      <c r="G35" s="48">
        <v>10907</v>
      </c>
      <c r="H35" s="48">
        <v>0</v>
      </c>
      <c r="I35" s="48">
        <v>0</v>
      </c>
      <c r="J35" s="48">
        <v>0</v>
      </c>
      <c r="K35" s="48">
        <v>0</v>
      </c>
      <c r="L35" s="48">
        <v>2757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26"/>
  <sheetViews>
    <sheetView workbookViewId="0">
      <selection activeCell="C1" sqref="C1:C26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VLOOKUP(A1,'[2]Opration TeamMember_ItemMaster_'!$B$9:$E$991,4,0)</f>
        <v>16</v>
      </c>
      <c r="C1">
        <v>929</v>
      </c>
    </row>
    <row r="2" spans="1:3" x14ac:dyDescent="0.3">
      <c r="A2" t="s">
        <v>102</v>
      </c>
      <c r="B2">
        <f>VLOOKUP(A2,'[2]Opration TeamMember_ItemMaster_'!$B$9:$E$991,4,0)</f>
        <v>39</v>
      </c>
      <c r="C2">
        <v>0</v>
      </c>
    </row>
    <row r="3" spans="1:3" x14ac:dyDescent="0.3">
      <c r="A3" t="s">
        <v>103</v>
      </c>
      <c r="B3">
        <f>VLOOKUP(A3,'[2]Opration TeamMember_ItemMaster_'!$B$9:$E$991,4,0)</f>
        <v>40</v>
      </c>
      <c r="C3">
        <v>0</v>
      </c>
    </row>
    <row r="4" spans="1:3" x14ac:dyDescent="0.3">
      <c r="A4" t="s">
        <v>105</v>
      </c>
      <c r="B4">
        <f>VLOOKUP(A4,'[2]Opration TeamMember_ItemMaster_'!$B$9:$E$991,4,0)</f>
        <v>42</v>
      </c>
      <c r="C4">
        <v>0</v>
      </c>
    </row>
    <row r="5" spans="1:3" x14ac:dyDescent="0.3">
      <c r="A5" t="s">
        <v>100</v>
      </c>
      <c r="B5">
        <f>VLOOKUP(A5,'[2]Opration TeamMember_ItemMaster_'!$B$9:$E$991,4,0)</f>
        <v>43</v>
      </c>
      <c r="C5">
        <v>8</v>
      </c>
    </row>
    <row r="6" spans="1:3" x14ac:dyDescent="0.3">
      <c r="A6" t="s">
        <v>99</v>
      </c>
      <c r="B6">
        <f>VLOOKUP(A6,'[2]Opration TeamMember_ItemMaster_'!$B$9:$E$991,4,0)</f>
        <v>44</v>
      </c>
      <c r="C6">
        <v>40</v>
      </c>
    </row>
    <row r="7" spans="1:3" x14ac:dyDescent="0.3">
      <c r="A7" t="s">
        <v>106</v>
      </c>
      <c r="B7">
        <f>VLOOKUP(A7,'[2]Opration TeamMember_ItemMaster_'!$B$9:$E$991,4,0)</f>
        <v>51</v>
      </c>
      <c r="C7">
        <v>0</v>
      </c>
    </row>
    <row r="8" spans="1:3" x14ac:dyDescent="0.3">
      <c r="A8" t="s">
        <v>107</v>
      </c>
      <c r="B8">
        <f>VLOOKUP(A8,'[2]Opration TeamMember_ItemMaster_'!$B$9:$E$991,4,0)</f>
        <v>59</v>
      </c>
      <c r="C8">
        <v>0</v>
      </c>
    </row>
    <row r="9" spans="1:3" x14ac:dyDescent="0.3">
      <c r="A9" t="s">
        <v>108</v>
      </c>
      <c r="B9">
        <f>VLOOKUP(A9,'[2]Opration TeamMember_ItemMaster_'!$B$9:$E$991,4,0)</f>
        <v>76</v>
      </c>
      <c r="C9">
        <v>0</v>
      </c>
    </row>
    <row r="10" spans="1:3" x14ac:dyDescent="0.3">
      <c r="A10" t="s">
        <v>109</v>
      </c>
      <c r="B10">
        <f>VLOOKUP(A10,'[2]Opration TeamMember_ItemMaster_'!$B$9:$E$991,4,0)</f>
        <v>164</v>
      </c>
      <c r="C10">
        <v>0</v>
      </c>
    </row>
    <row r="11" spans="1:3" x14ac:dyDescent="0.3">
      <c r="A11" t="s">
        <v>110</v>
      </c>
      <c r="B11">
        <f>VLOOKUP(A11,'[2]Opration TeamMember_ItemMaster_'!$B$9:$E$991,4,0)</f>
        <v>177</v>
      </c>
      <c r="C11">
        <v>0</v>
      </c>
    </row>
    <row r="12" spans="1:3" x14ac:dyDescent="0.3">
      <c r="A12" t="s">
        <v>111</v>
      </c>
      <c r="B12">
        <f>VLOOKUP(A12,'[2]Opration TeamMember_ItemMaster_'!$B$9:$E$991,4,0)</f>
        <v>181</v>
      </c>
      <c r="C12">
        <v>0</v>
      </c>
    </row>
    <row r="13" spans="1:3" x14ac:dyDescent="0.3">
      <c r="A13" t="s">
        <v>112</v>
      </c>
      <c r="B13">
        <f>VLOOKUP(A13,'[2]Opration TeamMember_ItemMaster_'!$B$9:$E$991,4,0)</f>
        <v>212</v>
      </c>
      <c r="C13">
        <v>0</v>
      </c>
    </row>
    <row r="14" spans="1:3" x14ac:dyDescent="0.3">
      <c r="A14" t="s">
        <v>113</v>
      </c>
      <c r="B14">
        <f>VLOOKUP(A14,'[2]Opration TeamMember_ItemMaster_'!$B$9:$E$991,4,0)</f>
        <v>219</v>
      </c>
      <c r="C14">
        <v>7</v>
      </c>
    </row>
    <row r="15" spans="1:3" x14ac:dyDescent="0.3">
      <c r="A15" t="s">
        <v>114</v>
      </c>
      <c r="B15">
        <f>VLOOKUP(A15,'[2]Opration TeamMember_ItemMaster_'!$B$9:$E$991,4,0)</f>
        <v>221</v>
      </c>
      <c r="C15">
        <v>0</v>
      </c>
    </row>
    <row r="16" spans="1:3" x14ac:dyDescent="0.3">
      <c r="A16" t="s">
        <v>115</v>
      </c>
      <c r="B16">
        <f>VLOOKUP(A16,'[2]Opration TeamMember_ItemMaster_'!$B$9:$E$991,4,0)</f>
        <v>279</v>
      </c>
      <c r="C16">
        <v>0</v>
      </c>
    </row>
    <row r="17" spans="1:3" x14ac:dyDescent="0.3">
      <c r="A17" t="s">
        <v>116</v>
      </c>
      <c r="B17">
        <f>VLOOKUP(A17,'[2]Opration TeamMember_ItemMaster_'!$B$9:$E$991,4,0)</f>
        <v>284</v>
      </c>
      <c r="C17">
        <v>0</v>
      </c>
    </row>
    <row r="18" spans="1:3" x14ac:dyDescent="0.3">
      <c r="A18" t="s">
        <v>118</v>
      </c>
      <c r="B18">
        <f>VLOOKUP(A18,'[2]Opration TeamMember_ItemMaster_'!$B$9:$E$991,4,0)</f>
        <v>290</v>
      </c>
      <c r="C18">
        <v>0</v>
      </c>
    </row>
    <row r="19" spans="1:3" x14ac:dyDescent="0.3">
      <c r="A19" t="s">
        <v>119</v>
      </c>
      <c r="B19">
        <f>VLOOKUP(A19,'[2]Opration TeamMember_ItemMaster_'!$B$9:$E$991,4,0)</f>
        <v>307</v>
      </c>
      <c r="C19">
        <v>0</v>
      </c>
    </row>
    <row r="20" spans="1:3" x14ac:dyDescent="0.3">
      <c r="A20" t="s">
        <v>120</v>
      </c>
      <c r="B20">
        <f>VLOOKUP(A20,'[2]Opration TeamMember_ItemMaster_'!$B$9:$E$991,4,0)</f>
        <v>335</v>
      </c>
      <c r="C20">
        <v>2</v>
      </c>
    </row>
    <row r="21" spans="1:3" x14ac:dyDescent="0.3">
      <c r="A21" t="s">
        <v>101</v>
      </c>
      <c r="B21">
        <f>VLOOKUP(A21,'[2]Opration TeamMember_ItemMaster_'!$B$9:$E$991,4,0)</f>
        <v>336</v>
      </c>
      <c r="C21">
        <v>2661</v>
      </c>
    </row>
    <row r="22" spans="1:3" x14ac:dyDescent="0.3">
      <c r="A22" t="s">
        <v>121</v>
      </c>
      <c r="B22">
        <f>VLOOKUP(A22,'[2]Opration TeamMember_ItemMaster_'!$B$9:$E$991,4,0)</f>
        <v>339</v>
      </c>
      <c r="C22">
        <v>25</v>
      </c>
    </row>
    <row r="23" spans="1:3" x14ac:dyDescent="0.3">
      <c r="A23" t="s">
        <v>122</v>
      </c>
      <c r="B23">
        <f>VLOOKUP(A23,'[2]Opration TeamMember_ItemMaster_'!$B$9:$E$991,4,0)</f>
        <v>353</v>
      </c>
      <c r="C23">
        <v>0</v>
      </c>
    </row>
    <row r="24" spans="1:3" x14ac:dyDescent="0.3">
      <c r="A24" t="s">
        <v>104</v>
      </c>
      <c r="B24">
        <f>VLOOKUP(A24,'[2]Opration TeamMember_ItemMaster_'!$B$9:$E$991,4,0)</f>
        <v>923</v>
      </c>
      <c r="C24">
        <v>0</v>
      </c>
    </row>
    <row r="25" spans="1:3" x14ac:dyDescent="0.3">
      <c r="A25" t="s">
        <v>117</v>
      </c>
      <c r="B25">
        <f>VLOOKUP(A25,'[2]Opration TeamMember_ItemMaster_'!$B$9:$E$991,4,0)</f>
        <v>911</v>
      </c>
      <c r="C25">
        <v>0</v>
      </c>
    </row>
    <row r="26" spans="1:3" x14ac:dyDescent="0.3">
      <c r="A26" t="s">
        <v>98</v>
      </c>
      <c r="B26">
        <f>VLOOKUP(A26,'[2]Opration TeamMember_ItemMaster_'!$B$9:$E$991,4,0)</f>
        <v>41</v>
      </c>
      <c r="C26">
        <v>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30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67" t="s">
        <v>133</v>
      </c>
      <c r="C1" s="68"/>
      <c r="D1" s="68"/>
      <c r="E1" s="68"/>
      <c r="F1" s="68"/>
      <c r="G1" s="68"/>
      <c r="H1" s="68"/>
      <c r="I1" s="68"/>
      <c r="J1" s="69"/>
      <c r="K1" s="67" t="s">
        <v>134</v>
      </c>
      <c r="L1" s="68"/>
      <c r="M1" s="68"/>
      <c r="N1" s="68"/>
      <c r="O1" s="68"/>
      <c r="P1" s="68"/>
      <c r="Q1" s="68"/>
      <c r="R1" s="68"/>
      <c r="S1" s="69"/>
      <c r="T1" s="67" t="s">
        <v>13</v>
      </c>
      <c r="U1" s="68"/>
      <c r="V1" s="68"/>
      <c r="W1" s="68"/>
      <c r="X1" s="68"/>
      <c r="Y1" s="68"/>
      <c r="Z1" s="68"/>
      <c r="AA1" s="68"/>
      <c r="AB1" s="6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</v>
      </c>
      <c r="B4" s="20">
        <v>929</v>
      </c>
      <c r="C4" s="20">
        <v>0</v>
      </c>
      <c r="D4" s="20">
        <v>0</v>
      </c>
      <c r="E4" s="20">
        <v>927</v>
      </c>
      <c r="F4" s="20">
        <v>0</v>
      </c>
      <c r="G4" s="20">
        <v>0</v>
      </c>
      <c r="H4" s="20">
        <v>0</v>
      </c>
      <c r="I4" s="20">
        <v>0</v>
      </c>
      <c r="J4" s="20">
        <v>2</v>
      </c>
      <c r="K4" s="27">
        <v>929</v>
      </c>
      <c r="L4" s="28">
        <v>0</v>
      </c>
      <c r="M4" s="28">
        <v>0</v>
      </c>
      <c r="N4" s="28">
        <v>927</v>
      </c>
      <c r="O4" s="28">
        <v>0</v>
      </c>
      <c r="P4" s="28">
        <v>0</v>
      </c>
      <c r="Q4" s="28">
        <v>0</v>
      </c>
      <c r="R4" s="28">
        <v>0</v>
      </c>
      <c r="S4" s="26">
        <v>2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102</v>
      </c>
      <c r="B5" s="20">
        <v>0</v>
      </c>
      <c r="C5" s="20">
        <v>100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100</v>
      </c>
      <c r="K5" s="27">
        <v>0</v>
      </c>
      <c r="L5" s="20">
        <v>100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100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103</v>
      </c>
      <c r="B6" s="20">
        <v>0</v>
      </c>
      <c r="C6" s="20">
        <v>100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100</v>
      </c>
      <c r="K6" s="27">
        <v>0</v>
      </c>
      <c r="L6" s="20">
        <v>100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100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105</v>
      </c>
      <c r="B7" s="20">
        <v>0</v>
      </c>
      <c r="C7" s="20">
        <v>50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50</v>
      </c>
      <c r="K7" s="27">
        <v>0</v>
      </c>
      <c r="L7" s="20">
        <v>50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50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100</v>
      </c>
      <c r="B8" s="20">
        <v>8</v>
      </c>
      <c r="C8" s="20">
        <v>0</v>
      </c>
      <c r="D8" s="20">
        <v>0</v>
      </c>
      <c r="E8" s="20">
        <v>8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8</v>
      </c>
      <c r="L8" s="20">
        <v>0</v>
      </c>
      <c r="M8" s="20">
        <v>0</v>
      </c>
      <c r="N8" s="20">
        <v>8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99</v>
      </c>
      <c r="B9" s="20">
        <v>40</v>
      </c>
      <c r="C9" s="20">
        <v>0</v>
      </c>
      <c r="D9" s="20">
        <v>0</v>
      </c>
      <c r="E9" s="20">
        <v>40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40</v>
      </c>
      <c r="L9" s="20">
        <v>0</v>
      </c>
      <c r="M9" s="20">
        <v>0</v>
      </c>
      <c r="N9" s="20">
        <v>40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106</v>
      </c>
      <c r="B10" s="20">
        <v>0</v>
      </c>
      <c r="C10" s="20">
        <v>20</v>
      </c>
      <c r="D10" s="20">
        <v>0</v>
      </c>
      <c r="E10" s="20">
        <v>22</v>
      </c>
      <c r="F10" s="20">
        <v>0</v>
      </c>
      <c r="G10" s="20">
        <v>0</v>
      </c>
      <c r="H10" s="20">
        <v>0</v>
      </c>
      <c r="I10" s="20">
        <v>0</v>
      </c>
      <c r="J10" s="26">
        <v>-2</v>
      </c>
      <c r="K10" s="27">
        <v>0</v>
      </c>
      <c r="L10" s="20">
        <v>20</v>
      </c>
      <c r="M10" s="20">
        <v>0</v>
      </c>
      <c r="N10" s="20">
        <v>22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-2</v>
      </c>
      <c r="AC10" s="17" t="s">
        <v>132</v>
      </c>
    </row>
    <row r="11" spans="1:29" x14ac:dyDescent="0.3">
      <c r="A11" s="17" t="s">
        <v>107</v>
      </c>
      <c r="B11" s="20">
        <v>0</v>
      </c>
      <c r="C11" s="20">
        <v>4050</v>
      </c>
      <c r="D11" s="20">
        <v>352</v>
      </c>
      <c r="E11" s="20">
        <v>3698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4050</v>
      </c>
      <c r="M11" s="20">
        <v>352</v>
      </c>
      <c r="N11" s="20">
        <v>3698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108</v>
      </c>
      <c r="B12" s="20">
        <v>0</v>
      </c>
      <c r="C12" s="20">
        <v>60</v>
      </c>
      <c r="D12" s="20">
        <v>5</v>
      </c>
      <c r="E12" s="20">
        <v>55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60</v>
      </c>
      <c r="M12" s="20">
        <v>5</v>
      </c>
      <c r="N12" s="20">
        <v>55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109</v>
      </c>
      <c r="B13" s="20">
        <v>0</v>
      </c>
      <c r="C13" s="20">
        <v>40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40</v>
      </c>
      <c r="K13" s="27">
        <v>0</v>
      </c>
      <c r="L13" s="20">
        <v>40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40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110</v>
      </c>
      <c r="B14" s="20">
        <v>0</v>
      </c>
      <c r="C14" s="20">
        <v>72</v>
      </c>
      <c r="D14" s="20">
        <v>0</v>
      </c>
      <c r="E14" s="20">
        <v>72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72</v>
      </c>
      <c r="M14" s="20">
        <v>0</v>
      </c>
      <c r="N14" s="20">
        <v>72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111</v>
      </c>
      <c r="B15" s="20">
        <v>0</v>
      </c>
      <c r="C15" s="20">
        <v>40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40</v>
      </c>
      <c r="K15" s="27">
        <v>0</v>
      </c>
      <c r="L15" s="20">
        <v>40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40</v>
      </c>
      <c r="AC15" s="17" t="s">
        <v>132</v>
      </c>
    </row>
    <row r="16" spans="1:29" x14ac:dyDescent="0.3">
      <c r="A16" s="17" t="s">
        <v>112</v>
      </c>
      <c r="B16" s="20">
        <v>0</v>
      </c>
      <c r="C16" s="20">
        <v>24</v>
      </c>
      <c r="D16" s="20">
        <v>0</v>
      </c>
      <c r="E16" s="20">
        <v>23</v>
      </c>
      <c r="F16" s="20">
        <v>0</v>
      </c>
      <c r="G16" s="20">
        <v>0</v>
      </c>
      <c r="H16" s="20">
        <v>0</v>
      </c>
      <c r="I16" s="20">
        <v>0</v>
      </c>
      <c r="J16" s="26">
        <v>1</v>
      </c>
      <c r="K16" s="27">
        <v>0</v>
      </c>
      <c r="L16" s="20">
        <v>24</v>
      </c>
      <c r="M16" s="20">
        <v>0</v>
      </c>
      <c r="N16" s="20">
        <v>23</v>
      </c>
      <c r="O16" s="20">
        <v>0</v>
      </c>
      <c r="P16" s="20">
        <v>0</v>
      </c>
      <c r="Q16" s="20">
        <v>0</v>
      </c>
      <c r="R16" s="20">
        <v>0</v>
      </c>
      <c r="S16" s="26">
        <v>1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113</v>
      </c>
      <c r="B17" s="20">
        <v>7</v>
      </c>
      <c r="C17" s="20">
        <v>2250</v>
      </c>
      <c r="D17" s="20">
        <v>1000</v>
      </c>
      <c r="E17" s="20">
        <v>663</v>
      </c>
      <c r="F17" s="20">
        <v>0</v>
      </c>
      <c r="G17" s="20">
        <v>0</v>
      </c>
      <c r="H17" s="20">
        <v>0</v>
      </c>
      <c r="I17" s="20">
        <v>0</v>
      </c>
      <c r="J17" s="26">
        <v>594</v>
      </c>
      <c r="K17" s="27">
        <v>7</v>
      </c>
      <c r="L17" s="20">
        <v>2250</v>
      </c>
      <c r="M17" s="20">
        <v>1000</v>
      </c>
      <c r="N17" s="20">
        <v>663</v>
      </c>
      <c r="O17" s="20">
        <v>0</v>
      </c>
      <c r="P17" s="20">
        <v>0</v>
      </c>
      <c r="Q17" s="20">
        <v>0</v>
      </c>
      <c r="R17" s="20">
        <v>0</v>
      </c>
      <c r="S17" s="26">
        <v>594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114</v>
      </c>
      <c r="B18" s="20">
        <v>0</v>
      </c>
      <c r="C18" s="20">
        <v>500</v>
      </c>
      <c r="D18" s="20">
        <v>0</v>
      </c>
      <c r="E18" s="20">
        <v>138</v>
      </c>
      <c r="F18" s="20">
        <v>0</v>
      </c>
      <c r="G18" s="20">
        <v>0</v>
      </c>
      <c r="H18" s="20">
        <v>0</v>
      </c>
      <c r="I18" s="20">
        <v>0</v>
      </c>
      <c r="J18" s="26">
        <v>362</v>
      </c>
      <c r="K18" s="27">
        <v>0</v>
      </c>
      <c r="L18" s="20">
        <v>500</v>
      </c>
      <c r="M18" s="20">
        <v>0</v>
      </c>
      <c r="N18" s="20">
        <v>138</v>
      </c>
      <c r="O18" s="20">
        <v>0</v>
      </c>
      <c r="P18" s="20">
        <v>0</v>
      </c>
      <c r="Q18" s="20">
        <v>0</v>
      </c>
      <c r="R18" s="20">
        <v>0</v>
      </c>
      <c r="S18" s="26">
        <v>362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x14ac:dyDescent="0.3">
      <c r="A19" s="17" t="s">
        <v>115</v>
      </c>
      <c r="B19" s="20">
        <v>0</v>
      </c>
      <c r="C19" s="20">
        <v>2400</v>
      </c>
      <c r="D19" s="20">
        <v>319</v>
      </c>
      <c r="E19" s="20">
        <v>1795</v>
      </c>
      <c r="F19" s="20">
        <v>0</v>
      </c>
      <c r="G19" s="20">
        <v>0</v>
      </c>
      <c r="H19" s="20">
        <v>0</v>
      </c>
      <c r="I19" s="20">
        <v>0</v>
      </c>
      <c r="J19" s="26">
        <v>286</v>
      </c>
      <c r="K19" s="27">
        <v>0</v>
      </c>
      <c r="L19" s="20">
        <v>2400</v>
      </c>
      <c r="M19" s="20">
        <v>319</v>
      </c>
      <c r="N19" s="20">
        <v>1795</v>
      </c>
      <c r="O19" s="20">
        <v>0</v>
      </c>
      <c r="P19" s="20">
        <v>0</v>
      </c>
      <c r="Q19" s="20">
        <v>0</v>
      </c>
      <c r="R19" s="20">
        <v>0</v>
      </c>
      <c r="S19" s="26">
        <v>286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29" si="3">E19-N19</f>
        <v>0</v>
      </c>
      <c r="X19" s="20">
        <f t="shared" ref="X19:X29" si="4">F19-O19</f>
        <v>0</v>
      </c>
      <c r="Y19" s="20">
        <f t="shared" ref="Y19:Y29" si="5">G19-P19</f>
        <v>0</v>
      </c>
      <c r="Z19" s="20">
        <f t="shared" ref="Z19:Z29" si="6">H19-Q19</f>
        <v>0</v>
      </c>
      <c r="AA19" s="20">
        <f t="shared" ref="AA19:AA29" si="7">I19-R19</f>
        <v>0</v>
      </c>
      <c r="AB19" s="20">
        <f t="shared" ref="AB19:AB29" si="8">J19-S19</f>
        <v>0</v>
      </c>
      <c r="AC19" s="17" t="s">
        <v>26</v>
      </c>
    </row>
    <row r="20" spans="1:29" x14ac:dyDescent="0.3">
      <c r="A20" s="17" t="s">
        <v>116</v>
      </c>
      <c r="B20" s="20">
        <v>0</v>
      </c>
      <c r="C20" s="20">
        <v>305</v>
      </c>
      <c r="D20" s="20">
        <v>133</v>
      </c>
      <c r="E20" s="20">
        <v>34</v>
      </c>
      <c r="F20" s="20">
        <v>0</v>
      </c>
      <c r="G20" s="20">
        <v>0</v>
      </c>
      <c r="H20" s="20">
        <v>0</v>
      </c>
      <c r="I20" s="20">
        <v>0</v>
      </c>
      <c r="J20" s="26">
        <v>138</v>
      </c>
      <c r="K20" s="27">
        <v>0</v>
      </c>
      <c r="L20" s="20">
        <v>305</v>
      </c>
      <c r="M20" s="20">
        <v>133</v>
      </c>
      <c r="N20" s="20">
        <v>34</v>
      </c>
      <c r="O20" s="20">
        <v>0</v>
      </c>
      <c r="P20" s="20">
        <v>0</v>
      </c>
      <c r="Q20" s="20">
        <v>0</v>
      </c>
      <c r="R20" s="20">
        <v>0</v>
      </c>
      <c r="S20" s="26">
        <v>138</v>
      </c>
      <c r="T20" s="20">
        <f t="shared" ref="T20:T29" si="9">B20-K20</f>
        <v>0</v>
      </c>
      <c r="U20" s="20">
        <f t="shared" ref="U20:U29" si="10">C20-L20</f>
        <v>0</v>
      </c>
      <c r="V20" s="20">
        <f t="shared" ref="V20:V29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26</v>
      </c>
    </row>
    <row r="21" spans="1:29" x14ac:dyDescent="0.3">
      <c r="A21" s="17" t="s">
        <v>118</v>
      </c>
      <c r="B21" s="20">
        <v>0</v>
      </c>
      <c r="C21" s="20">
        <v>160</v>
      </c>
      <c r="D21" s="20">
        <v>110</v>
      </c>
      <c r="E21" s="20">
        <v>70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160</v>
      </c>
      <c r="M21" s="20">
        <v>110</v>
      </c>
      <c r="N21" s="20">
        <v>70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26</v>
      </c>
    </row>
    <row r="22" spans="1:29" x14ac:dyDescent="0.3">
      <c r="A22" s="17" t="s">
        <v>119</v>
      </c>
      <c r="B22" s="20">
        <v>0</v>
      </c>
      <c r="C22" s="20">
        <v>50</v>
      </c>
      <c r="D22" s="20">
        <v>0</v>
      </c>
      <c r="E22" s="20">
        <v>10</v>
      </c>
      <c r="F22" s="20">
        <v>0</v>
      </c>
      <c r="G22" s="20">
        <v>0</v>
      </c>
      <c r="H22" s="20">
        <v>0</v>
      </c>
      <c r="I22" s="20">
        <v>0</v>
      </c>
      <c r="J22" s="26">
        <v>40</v>
      </c>
      <c r="K22" s="27">
        <v>0</v>
      </c>
      <c r="L22" s="20">
        <v>50</v>
      </c>
      <c r="M22" s="20">
        <v>0</v>
      </c>
      <c r="N22" s="20">
        <v>10</v>
      </c>
      <c r="O22" s="20">
        <v>0</v>
      </c>
      <c r="P22" s="20">
        <v>0</v>
      </c>
      <c r="Q22" s="20">
        <v>0</v>
      </c>
      <c r="R22" s="20">
        <v>0</v>
      </c>
      <c r="S22" s="26">
        <v>40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26</v>
      </c>
    </row>
    <row r="23" spans="1:29" x14ac:dyDescent="0.3">
      <c r="A23" s="17" t="s">
        <v>120</v>
      </c>
      <c r="B23" s="20">
        <v>2</v>
      </c>
      <c r="C23" s="20">
        <v>625</v>
      </c>
      <c r="D23" s="20">
        <v>0</v>
      </c>
      <c r="E23" s="20">
        <v>2</v>
      </c>
      <c r="F23" s="20">
        <v>0</v>
      </c>
      <c r="G23" s="20">
        <v>0</v>
      </c>
      <c r="H23" s="20">
        <v>0</v>
      </c>
      <c r="I23" s="20">
        <v>0</v>
      </c>
      <c r="J23" s="26">
        <v>625</v>
      </c>
      <c r="K23" s="27">
        <v>2</v>
      </c>
      <c r="L23" s="20">
        <v>625</v>
      </c>
      <c r="M23" s="20">
        <v>0</v>
      </c>
      <c r="N23" s="20">
        <v>2</v>
      </c>
      <c r="O23" s="20">
        <v>0</v>
      </c>
      <c r="P23" s="20">
        <v>0</v>
      </c>
      <c r="Q23" s="20">
        <v>0</v>
      </c>
      <c r="R23" s="20">
        <v>0</v>
      </c>
      <c r="S23" s="26">
        <v>625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26</v>
      </c>
    </row>
    <row r="24" spans="1:29" x14ac:dyDescent="0.3">
      <c r="A24" s="17" t="s">
        <v>101</v>
      </c>
      <c r="B24" s="20">
        <v>2661</v>
      </c>
      <c r="C24" s="20">
        <v>225</v>
      </c>
      <c r="D24" s="20">
        <v>0</v>
      </c>
      <c r="E24" s="20">
        <v>2682</v>
      </c>
      <c r="F24" s="20">
        <v>0</v>
      </c>
      <c r="G24" s="20">
        <v>0</v>
      </c>
      <c r="H24" s="20">
        <v>0</v>
      </c>
      <c r="I24" s="20">
        <v>0</v>
      </c>
      <c r="J24" s="26">
        <v>204</v>
      </c>
      <c r="K24" s="27">
        <v>2661</v>
      </c>
      <c r="L24" s="20">
        <v>225</v>
      </c>
      <c r="M24" s="20">
        <v>0</v>
      </c>
      <c r="N24" s="20">
        <v>2682</v>
      </c>
      <c r="O24" s="20">
        <v>0</v>
      </c>
      <c r="P24" s="20">
        <v>0</v>
      </c>
      <c r="Q24" s="20">
        <v>0</v>
      </c>
      <c r="R24" s="20">
        <v>0</v>
      </c>
      <c r="S24" s="26">
        <v>204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26</v>
      </c>
    </row>
    <row r="25" spans="1:29" x14ac:dyDescent="0.3">
      <c r="A25" s="17" t="s">
        <v>121</v>
      </c>
      <c r="B25" s="20">
        <v>25</v>
      </c>
      <c r="C25" s="20">
        <v>160</v>
      </c>
      <c r="D25" s="20">
        <v>0</v>
      </c>
      <c r="E25" s="20">
        <v>65</v>
      </c>
      <c r="F25" s="20">
        <v>0</v>
      </c>
      <c r="G25" s="20">
        <v>0</v>
      </c>
      <c r="H25" s="20">
        <v>0</v>
      </c>
      <c r="I25" s="20">
        <v>0</v>
      </c>
      <c r="J25" s="26">
        <v>120</v>
      </c>
      <c r="K25" s="27">
        <v>25</v>
      </c>
      <c r="L25" s="20">
        <v>160</v>
      </c>
      <c r="M25" s="20">
        <v>0</v>
      </c>
      <c r="N25" s="20">
        <v>65</v>
      </c>
      <c r="O25" s="20">
        <v>0</v>
      </c>
      <c r="P25" s="20">
        <v>0</v>
      </c>
      <c r="Q25" s="20">
        <v>0</v>
      </c>
      <c r="R25" s="20">
        <v>0</v>
      </c>
      <c r="S25" s="26">
        <v>120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26</v>
      </c>
    </row>
    <row r="26" spans="1:29" x14ac:dyDescent="0.3">
      <c r="A26" s="17" t="s">
        <v>122</v>
      </c>
      <c r="B26" s="20">
        <v>0</v>
      </c>
      <c r="C26" s="20">
        <v>300</v>
      </c>
      <c r="D26" s="20">
        <v>0</v>
      </c>
      <c r="E26" s="20">
        <v>353</v>
      </c>
      <c r="F26" s="20">
        <v>0</v>
      </c>
      <c r="G26" s="20">
        <v>0</v>
      </c>
      <c r="H26" s="20">
        <v>0</v>
      </c>
      <c r="I26" s="20">
        <v>0</v>
      </c>
      <c r="J26" s="26">
        <v>-53</v>
      </c>
      <c r="K26" s="27">
        <v>0</v>
      </c>
      <c r="L26" s="20">
        <v>300</v>
      </c>
      <c r="M26" s="20">
        <v>0</v>
      </c>
      <c r="N26" s="20">
        <v>353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-53</v>
      </c>
      <c r="AC26" s="17" t="s">
        <v>132</v>
      </c>
    </row>
    <row r="27" spans="1:29" x14ac:dyDescent="0.3">
      <c r="A27" s="17" t="s">
        <v>104</v>
      </c>
      <c r="B27" s="20">
        <v>0</v>
      </c>
      <c r="C27" s="20">
        <v>250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250</v>
      </c>
      <c r="K27" s="27">
        <v>0</v>
      </c>
      <c r="L27" s="20">
        <v>250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250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26</v>
      </c>
    </row>
    <row r="28" spans="1:29" x14ac:dyDescent="0.3">
      <c r="A28" s="17" t="s">
        <v>117</v>
      </c>
      <c r="B28" s="20">
        <v>0</v>
      </c>
      <c r="C28" s="20">
        <v>60</v>
      </c>
      <c r="D28" s="20">
        <v>60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60</v>
      </c>
      <c r="M28" s="20">
        <v>60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26</v>
      </c>
    </row>
    <row r="29" spans="1:29" ht="15" thickBot="1" x14ac:dyDescent="0.35">
      <c r="A29" s="17" t="s">
        <v>98</v>
      </c>
      <c r="B29" s="20">
        <v>250</v>
      </c>
      <c r="C29" s="20">
        <v>0</v>
      </c>
      <c r="D29" s="20">
        <v>0</v>
      </c>
      <c r="E29" s="20">
        <v>250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250</v>
      </c>
      <c r="L29" s="20">
        <v>0</v>
      </c>
      <c r="M29" s="20">
        <v>0</v>
      </c>
      <c r="N29" s="20">
        <v>250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26</v>
      </c>
    </row>
    <row r="30" spans="1:29" s="37" customFormat="1" ht="16.2" thickBot="1" x14ac:dyDescent="0.35">
      <c r="A30" s="32" t="s">
        <v>19</v>
      </c>
      <c r="B30" s="33">
        <f>SUM(B4:B29)</f>
        <v>3922</v>
      </c>
      <c r="C30" s="33">
        <f>SUM(C4:C29)</f>
        <v>11841</v>
      </c>
      <c r="D30" s="33">
        <f>SUM(D4:D29)</f>
        <v>1979</v>
      </c>
      <c r="E30" s="33">
        <f>SUM(E4:E29)</f>
        <v>10907</v>
      </c>
      <c r="F30" s="33">
        <f>SUM(F4:F29)</f>
        <v>0</v>
      </c>
      <c r="G30" s="33">
        <f>SUM(G4:G29)</f>
        <v>0</v>
      </c>
      <c r="H30" s="33">
        <f>SUM(H4:H29)</f>
        <v>0</v>
      </c>
      <c r="I30" s="33">
        <f>SUM(I4:I29)</f>
        <v>0</v>
      </c>
      <c r="J30" s="34">
        <f>SUM(J4:J29)</f>
        <v>2897</v>
      </c>
      <c r="K30" s="35">
        <f>SUM(K4:K29)</f>
        <v>3922</v>
      </c>
      <c r="L30" s="33">
        <f>SUM(L4:L29)</f>
        <v>11841</v>
      </c>
      <c r="M30" s="33">
        <f>SUM(M4:M29)</f>
        <v>1979</v>
      </c>
      <c r="N30" s="33">
        <f>SUM(N4:N29)</f>
        <v>10907</v>
      </c>
      <c r="O30" s="33">
        <f>SUM(O4:O29)</f>
        <v>0</v>
      </c>
      <c r="P30" s="33">
        <f>SUM(P4:P29)</f>
        <v>0</v>
      </c>
      <c r="Q30" s="33">
        <f>SUM(Q4:Q29)</f>
        <v>0</v>
      </c>
      <c r="R30" s="33">
        <f>SUM(R4:R29)</f>
        <v>0</v>
      </c>
      <c r="S30" s="34">
        <f>SUM(S4:S29)</f>
        <v>2912</v>
      </c>
      <c r="T30" s="33">
        <f>SUM(T4:T29)</f>
        <v>0</v>
      </c>
      <c r="U30" s="33">
        <f>SUM(U4:U29)</f>
        <v>0</v>
      </c>
      <c r="V30" s="33">
        <f>SUM(V4:V29)</f>
        <v>0</v>
      </c>
      <c r="W30" s="33">
        <f>SUM(W4:W29)</f>
        <v>0</v>
      </c>
      <c r="X30" s="33">
        <f>SUM(X4:X29)</f>
        <v>0</v>
      </c>
      <c r="Y30" s="33">
        <f>SUM(Y4:Y29)</f>
        <v>0</v>
      </c>
      <c r="Z30" s="33">
        <f>SUM(Z4:Z29)</f>
        <v>0</v>
      </c>
      <c r="AA30" s="33">
        <f>SUM(AA4:AA29)</f>
        <v>0</v>
      </c>
      <c r="AB30" s="34">
        <f>SUM(AB4:AB29)</f>
        <v>-15</v>
      </c>
      <c r="AC30" s="36"/>
    </row>
  </sheetData>
  <mergeCells count="3">
    <mergeCell ref="B1:J1"/>
    <mergeCell ref="K1:S1"/>
    <mergeCell ref="T1:AB1"/>
  </mergeCells>
  <conditionalFormatting sqref="A30:A1048576 A1:A5">
    <cfRule type="duplicateValues" dxfId="12" priority="68"/>
  </conditionalFormatting>
  <conditionalFormatting sqref="A6">
    <cfRule type="duplicateValues" dxfId="11" priority="71"/>
  </conditionalFormatting>
  <conditionalFormatting sqref="A19:A20 A8">
    <cfRule type="duplicateValues" dxfId="10" priority="11"/>
  </conditionalFormatting>
  <conditionalFormatting sqref="A21:A28">
    <cfRule type="duplicateValues" dxfId="9" priority="6"/>
  </conditionalFormatting>
  <conditionalFormatting sqref="A9:A10">
    <cfRule type="duplicateValues" dxfId="8" priority="4"/>
  </conditionalFormatting>
  <conditionalFormatting sqref="A9:A10">
    <cfRule type="duplicateValues" dxfId="7" priority="3"/>
  </conditionalFormatting>
  <conditionalFormatting sqref="A11:A18">
    <cfRule type="duplicateValues" dxfId="6" priority="2"/>
  </conditionalFormatting>
  <conditionalFormatting sqref="A11:A18">
    <cfRule type="duplicateValues" dxfId="5" priority="1"/>
  </conditionalFormatting>
  <conditionalFormatting sqref="A7">
    <cfRule type="duplicateValues" dxfId="4" priority="95"/>
  </conditionalFormatting>
  <conditionalFormatting sqref="A30:A1048576 A1:A7">
    <cfRule type="duplicateValues" dxfId="3" priority="96"/>
  </conditionalFormatting>
  <conditionalFormatting sqref="A19:A20 A8">
    <cfRule type="duplicateValues" dxfId="2" priority="99"/>
  </conditionalFormatting>
  <conditionalFormatting sqref="A29">
    <cfRule type="duplicateValues" dxfId="1" priority="101"/>
  </conditionalFormatting>
  <conditionalFormatting sqref="A21:A29">
    <cfRule type="duplicateValues" dxfId="0" priority="10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2021-01-20T13:00:23Z</dcterms:modified>
</cp:coreProperties>
</file>