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4288897-MANGE LAL VED PARKASH\"/>
    </mc:Choice>
  </mc:AlternateContent>
  <xr:revisionPtr revIDLastSave="0" documentId="13_ncr:1_{EBD817B4-B38A-49F2-BA40-F6D01861411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working'!$A$1:$G$26</definedName>
    <definedName name="_xlnm._FilterDatabase" localSheetId="5" hidden="1">Reco!$A$3:$AC$31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0" r:id="rId9"/>
  </pivotCaches>
</workbook>
</file>

<file path=xl/calcChain.xml><?xml version="1.0" encoding="utf-8"?>
<calcChain xmlns="http://schemas.openxmlformats.org/spreadsheetml/2006/main">
  <c r="B26" i="6" l="1"/>
  <c r="B27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" i="5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T7" i="4" s="1"/>
  <c r="M4" i="2"/>
  <c r="H4" i="2"/>
  <c r="F4" i="2"/>
  <c r="E4" i="2"/>
  <c r="V27" i="4" l="1"/>
  <c r="AB7" i="4"/>
  <c r="AA9" i="4"/>
  <c r="AA13" i="4"/>
  <c r="AA21" i="4"/>
  <c r="AA25" i="4"/>
  <c r="Z25" i="4"/>
  <c r="X28" i="4"/>
  <c r="V26" i="4"/>
  <c r="X11" i="4"/>
  <c r="X23" i="4"/>
  <c r="Z24" i="4"/>
  <c r="X27" i="4"/>
  <c r="V28" i="4"/>
  <c r="X7" i="4"/>
  <c r="Z8" i="4"/>
  <c r="V6" i="4"/>
  <c r="Z14" i="4"/>
  <c r="X17" i="4"/>
  <c r="V7" i="4"/>
  <c r="X16" i="4"/>
  <c r="V19" i="4"/>
  <c r="Z21" i="4"/>
  <c r="V23" i="4"/>
  <c r="X24" i="4"/>
  <c r="AB17" i="4"/>
  <c r="V9" i="4"/>
  <c r="V13" i="4"/>
  <c r="V21" i="4"/>
  <c r="V25" i="4"/>
  <c r="AA7" i="4"/>
  <c r="AA19" i="4"/>
  <c r="AA23" i="4"/>
  <c r="V20" i="4"/>
  <c r="V11" i="4"/>
  <c r="V15" i="4"/>
  <c r="U18" i="4"/>
  <c r="U20" i="4"/>
  <c r="U26" i="4"/>
  <c r="U14" i="4"/>
  <c r="T11" i="4"/>
  <c r="T15" i="4"/>
  <c r="V5" i="4"/>
  <c r="U22" i="4"/>
  <c r="AA12" i="4"/>
  <c r="Y23" i="4"/>
  <c r="X10" i="4"/>
  <c r="Z11" i="4"/>
  <c r="Z15" i="4"/>
  <c r="AB14" i="4"/>
  <c r="AB20" i="4"/>
  <c r="AB22" i="4"/>
  <c r="AB26" i="4"/>
  <c r="T17" i="4"/>
  <c r="AC17" i="4" s="1"/>
  <c r="T19" i="4"/>
  <c r="T21" i="4"/>
  <c r="T25" i="4"/>
  <c r="Z5" i="4"/>
  <c r="V8" i="4"/>
  <c r="T13" i="4"/>
  <c r="W9" i="4"/>
  <c r="V17" i="4"/>
  <c r="AA24" i="4"/>
  <c r="AA15" i="4"/>
  <c r="X22" i="4"/>
  <c r="Z23" i="4"/>
  <c r="V16" i="4"/>
  <c r="W11" i="4"/>
  <c r="W17" i="4"/>
  <c r="W21" i="4"/>
  <c r="W25" i="4"/>
  <c r="W27" i="4"/>
  <c r="Z9" i="4"/>
  <c r="AA18" i="4"/>
  <c r="U19" i="4"/>
  <c r="X21" i="4"/>
  <c r="W13" i="4"/>
  <c r="W19" i="4"/>
  <c r="W23" i="4"/>
  <c r="U10" i="4"/>
  <c r="U28" i="4"/>
  <c r="Z7" i="4"/>
  <c r="U13" i="4"/>
  <c r="V14" i="4"/>
  <c r="V18" i="4"/>
  <c r="X19" i="4"/>
  <c r="AB9" i="4"/>
  <c r="AB11" i="4"/>
  <c r="AB13" i="4"/>
  <c r="AB15" i="4"/>
  <c r="AC15" i="4" s="1"/>
  <c r="AB19" i="4"/>
  <c r="AB21" i="4"/>
  <c r="AB23" i="4"/>
  <c r="AB25" i="4"/>
  <c r="AB27" i="4"/>
  <c r="AA5" i="4"/>
  <c r="Y8" i="4"/>
  <c r="Y9" i="4"/>
  <c r="Z10" i="4"/>
  <c r="AA11" i="4"/>
  <c r="Z16" i="4"/>
  <c r="AA17" i="4"/>
  <c r="Y21" i="4"/>
  <c r="Z22" i="4"/>
  <c r="X26" i="4"/>
  <c r="Z27" i="4"/>
  <c r="AA28" i="4"/>
  <c r="T10" i="4"/>
  <c r="T12" i="4"/>
  <c r="T14" i="4"/>
  <c r="T16" i="4"/>
  <c r="T20" i="4"/>
  <c r="T22" i="4"/>
  <c r="T24" i="4"/>
  <c r="T26" i="4"/>
  <c r="T28" i="4"/>
  <c r="X8" i="4"/>
  <c r="AA10" i="4"/>
  <c r="X14" i="4"/>
  <c r="AA16" i="4"/>
  <c r="X20" i="4"/>
  <c r="AA22" i="4"/>
  <c r="X25" i="4"/>
  <c r="U12" i="4"/>
  <c r="U16" i="4"/>
  <c r="U24" i="4"/>
  <c r="U11" i="4"/>
  <c r="U17" i="4"/>
  <c r="Y24" i="4"/>
  <c r="W10" i="4"/>
  <c r="W12" i="4"/>
  <c r="W16" i="4"/>
  <c r="W20" i="4"/>
  <c r="W24" i="4"/>
  <c r="W28" i="4"/>
  <c r="Y13" i="4"/>
  <c r="Y18" i="4"/>
  <c r="Y19" i="4"/>
  <c r="AB10" i="4"/>
  <c r="AB12" i="4"/>
  <c r="AB16" i="4"/>
  <c r="AB24" i="4"/>
  <c r="AB28" i="4"/>
  <c r="Z30" i="4"/>
  <c r="X6" i="4"/>
  <c r="AA8" i="4"/>
  <c r="X12" i="4"/>
  <c r="X18" i="4"/>
  <c r="U21" i="4"/>
  <c r="T23" i="4"/>
  <c r="T27" i="4"/>
  <c r="AC27" i="4" s="1"/>
  <c r="Y10" i="4"/>
  <c r="Y16" i="4"/>
  <c r="W15" i="4"/>
  <c r="T9" i="4"/>
  <c r="Y5" i="4"/>
  <c r="U25" i="4"/>
  <c r="Y7" i="4"/>
  <c r="X9" i="4"/>
  <c r="Y11" i="4"/>
  <c r="Z13" i="4"/>
  <c r="V22" i="4"/>
  <c r="Y25" i="4"/>
  <c r="Z26" i="4"/>
  <c r="AA27" i="4"/>
  <c r="Z6" i="4"/>
  <c r="Z12" i="4"/>
  <c r="AA14" i="4"/>
  <c r="Y22" i="4"/>
  <c r="AA26" i="4"/>
  <c r="AA6" i="4"/>
  <c r="U15" i="4"/>
  <c r="Y20" i="4"/>
  <c r="U27" i="4"/>
  <c r="U5" i="4"/>
  <c r="Y28" i="4"/>
  <c r="U7" i="4"/>
  <c r="U9" i="4"/>
  <c r="V12" i="4"/>
  <c r="Y14" i="4"/>
  <c r="X15" i="4"/>
  <c r="Y17" i="4"/>
  <c r="Z19" i="4"/>
  <c r="Z20" i="4"/>
  <c r="Y26" i="4"/>
  <c r="X5" i="4"/>
  <c r="Y6" i="4"/>
  <c r="V10" i="4"/>
  <c r="Y12" i="4"/>
  <c r="X13" i="4"/>
  <c r="Y15" i="4"/>
  <c r="Z17" i="4"/>
  <c r="Z18" i="4"/>
  <c r="AA20" i="4"/>
  <c r="U23" i="4"/>
  <c r="V24" i="4"/>
  <c r="Y27" i="4"/>
  <c r="Z28" i="4"/>
  <c r="AC7" i="4"/>
  <c r="W7" i="4"/>
  <c r="AA30" i="4"/>
  <c r="W8" i="4"/>
  <c r="W14" i="4"/>
  <c r="W18" i="4"/>
  <c r="W22" i="4"/>
  <c r="W26" i="4"/>
  <c r="T5" i="4"/>
  <c r="AB5" i="4"/>
  <c r="Y30" i="4"/>
  <c r="W5" i="4"/>
  <c r="X30" i="4"/>
  <c r="T8" i="4"/>
  <c r="AB8" i="4"/>
  <c r="T18" i="4"/>
  <c r="AB18" i="4"/>
  <c r="V30" i="4"/>
  <c r="U8" i="4"/>
  <c r="X29" i="4"/>
  <c r="Z29" i="4"/>
  <c r="V4" i="4"/>
  <c r="T29" i="4"/>
  <c r="AB29" i="4"/>
  <c r="X4" i="4"/>
  <c r="V29" i="4"/>
  <c r="AA4" i="4"/>
  <c r="Y29" i="4"/>
  <c r="AA29" i="4"/>
  <c r="U29" i="4"/>
  <c r="W29" i="4"/>
  <c r="Y4" i="4"/>
  <c r="Z4" i="4"/>
  <c r="B2" i="6"/>
  <c r="AC9" i="4" l="1"/>
  <c r="AC25" i="4"/>
  <c r="AC13" i="4"/>
  <c r="AC11" i="4"/>
  <c r="AC21" i="4"/>
  <c r="AC26" i="4"/>
  <c r="AC19" i="4"/>
  <c r="AC20" i="4"/>
  <c r="AC28" i="4"/>
  <c r="AC10" i="4"/>
  <c r="AC23" i="4"/>
  <c r="AC5" i="4"/>
  <c r="AC16" i="4"/>
  <c r="AC8" i="4"/>
  <c r="AC24" i="4"/>
  <c r="AC12" i="4"/>
  <c r="AC22" i="4"/>
  <c r="AC18" i="4"/>
  <c r="AC14" i="4"/>
  <c r="AC29" i="4"/>
  <c r="F3" i="2"/>
  <c r="U30" i="4" l="1"/>
  <c r="U6" i="4"/>
  <c r="U4" i="4"/>
  <c r="M3" i="2"/>
  <c r="H3" i="2"/>
  <c r="E3" i="2"/>
  <c r="Q11" i="5"/>
  <c r="W30" i="4" l="1"/>
  <c r="W6" i="4"/>
  <c r="T30" i="4"/>
  <c r="T6" i="4"/>
  <c r="AB30" i="4"/>
  <c r="AB6" i="4"/>
  <c r="AB4" i="4"/>
  <c r="W4" i="4"/>
  <c r="T4" i="4"/>
  <c r="B1" i="6"/>
  <c r="AC4" i="4" l="1"/>
  <c r="AC30" i="4"/>
  <c r="AC6" i="4"/>
  <c r="E31" i="4"/>
  <c r="I31" i="4" l="1"/>
  <c r="M31" i="4"/>
  <c r="H31" i="4"/>
  <c r="P31" i="4"/>
  <c r="J31" i="4"/>
  <c r="R31" i="4"/>
  <c r="Q31" i="4"/>
  <c r="D31" i="4"/>
  <c r="L31" i="4"/>
  <c r="F31" i="4"/>
  <c r="N31" i="4"/>
  <c r="G31" i="4"/>
  <c r="C31" i="4"/>
  <c r="S31" i="4"/>
  <c r="O31" i="4"/>
  <c r="B31" i="4"/>
  <c r="M28" i="2" l="1"/>
  <c r="L28" i="2"/>
  <c r="K28" i="2"/>
  <c r="J28" i="2"/>
  <c r="I28" i="2"/>
  <c r="H28" i="2"/>
  <c r="G28" i="2"/>
  <c r="F28" i="2"/>
  <c r="E28" i="2"/>
  <c r="K31" i="4" l="1"/>
  <c r="X31" i="4" l="1"/>
  <c r="W31" i="4"/>
  <c r="T31" i="4"/>
  <c r="AA31" i="4" l="1"/>
  <c r="V31" i="4"/>
  <c r="Z31" i="4"/>
  <c r="AB31" i="4"/>
  <c r="U31" i="4"/>
  <c r="Y31" i="4"/>
</calcChain>
</file>

<file path=xl/sharedStrings.xml><?xml version="1.0" encoding="utf-8"?>
<sst xmlns="http://schemas.openxmlformats.org/spreadsheetml/2006/main" count="335" uniqueCount="116">
  <si>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</si>
  <si>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</si>
  <si>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</si>
  <si>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</si>
  <si>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</si>
  <si>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</si>
  <si>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</si>
  <si>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</si>
  <si>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</si>
  <si>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</si>
  <si>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</si>
  <si>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</si>
  <si>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</si>
  <si>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</si>
  <si>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</si>
  <si>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</si>
  <si>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</si>
  <si>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</si>
  <si>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</si>
  <si>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</si>
  <si>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</si>
  <si>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</si>
  <si>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</si>
  <si>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</si>
  <si>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</si>
  <si>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</si>
  <si>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</si>
  <si>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</si>
  <si>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</si>
  <si>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</si>
  <si>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</si>
  <si>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</si>
  <si>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</si>
  <si>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</si>
  <si>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</si>
  <si>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</si>
  <si>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</si>
  <si>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</si>
  <si>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</si>
  <si>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</si>
  <si>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Mange Lal Ved Parkash</t>
  </si>
  <si>
    <t>Siwani</t>
  </si>
  <si>
    <t>W &amp; ML NO. DD-560</t>
  </si>
  <si>
    <t>FERT.L. NO. 16/1695</t>
  </si>
  <si>
    <t>WFL. NO. FRC-21/2045</t>
  </si>
  <si>
    <t>SEEDS L.NO. : S-22/1856</t>
  </si>
  <si>
    <t>PESTICIDES NO. P.L. 12-1535</t>
  </si>
  <si>
    <t>M. : 9215177288</t>
  </si>
  <si>
    <t>BAYER PECTICIDE</t>
  </si>
  <si>
    <t>1-Apr-2020 to 30-Nov-2020</t>
  </si>
  <si>
    <t/>
  </si>
  <si>
    <t>SAPl SALE</t>
  </si>
  <si>
    <t xml:space="preserve">DUFF </t>
  </si>
  <si>
    <t>SAPL PUR</t>
  </si>
  <si>
    <t>Diff</t>
  </si>
  <si>
    <t>CLOSING SAPL</t>
  </si>
  <si>
    <t>DIFF</t>
  </si>
  <si>
    <t>ANTRACOL 1 KG</t>
  </si>
  <si>
    <t>ANTRACOL 250GM</t>
  </si>
  <si>
    <t>ANTRACOL 500GM</t>
  </si>
  <si>
    <t>CONFIDOR 100ML</t>
  </si>
  <si>
    <t>CONFIDOR 1 LTR</t>
  </si>
  <si>
    <t>CONFIDOR 250ML</t>
  </si>
  <si>
    <t>CONFIDOR 500ML</t>
  </si>
  <si>
    <t>FAME 100ML</t>
  </si>
  <si>
    <t>FAME 10ML</t>
  </si>
  <si>
    <t>FAME 50ML</t>
  </si>
  <si>
    <t>GAUCHO 100 ML</t>
  </si>
  <si>
    <t>GAUCHO 50 ML</t>
  </si>
  <si>
    <t>GAUCHO 9 ML</t>
  </si>
  <si>
    <t>LAVDIS 115</t>
  </si>
  <si>
    <t>LAVDIS 57.5</t>
  </si>
  <si>
    <t>MOVENTO ENERGY 1LTR</t>
  </si>
  <si>
    <t>MOVENTO ENERGY 250ML</t>
  </si>
  <si>
    <t>MOVENTO ENERGY 500ML</t>
  </si>
  <si>
    <t>NATIVO 250GM</t>
  </si>
  <si>
    <t>PLANOFIX 100ML</t>
  </si>
  <si>
    <t>PLANOFIX 250ML</t>
  </si>
  <si>
    <t>REGENT GR 5KG</t>
  </si>
  <si>
    <t>REGENT SC 1 LTR</t>
  </si>
  <si>
    <t>REGENT SC 250ML</t>
  </si>
  <si>
    <t>REGENT SC 500ML</t>
  </si>
  <si>
    <t>Stock and Sales FOR THE PERIOD 01-Apr-2020 TO 30-Nov-2020</t>
  </si>
  <si>
    <t>DISTRIBUTOR:Mange Lal Ved Parkash,</t>
  </si>
  <si>
    <t>SAPCODE</t>
  </si>
  <si>
    <t>ANTRACOL (T) WP70 10X1KG BAG IN</t>
  </si>
  <si>
    <t>ANTRACOL (T) WP70 20X500GR BAG IN</t>
  </si>
  <si>
    <t>CONFIDOR (T) SL200 10X1L BOT IN</t>
  </si>
  <si>
    <t>CONFIDOR (T) SL200 20X250ML BOT IN</t>
  </si>
  <si>
    <t>CONFIDOR (T) SL200 20X500ML BOT IN</t>
  </si>
  <si>
    <t>CONFIDOR (T) SL200 50X100ML BOT IN</t>
  </si>
  <si>
    <t>FAME (T) SC480 20X100ML BOT IN</t>
  </si>
  <si>
    <t>MOVENTO ENERGY SC240 10X1L BOT IN</t>
  </si>
  <si>
    <t>PLANOFIX SL4 5 40X250ML BOT IN</t>
  </si>
  <si>
    <t>PLANOFIX SL4 5 50X100ML BOT IN</t>
  </si>
  <si>
    <t>REGENT GR0 3 4X5KG BAG IN</t>
  </si>
  <si>
    <t>GRANDTOTAL</t>
  </si>
  <si>
    <t>LAUDIS SC630 8X115ML BOT IN</t>
  </si>
  <si>
    <t>LAUDIS SC630 10X57.5ML BOT IN</t>
  </si>
  <si>
    <t>ANTRACOL WP70 12X1KG BAG BD</t>
  </si>
  <si>
    <t>ANTRACOL (T) WP70 40X250GR BAG IN</t>
  </si>
  <si>
    <t>ANTRACOL WP70 20X500GR BAG BD</t>
  </si>
  <si>
    <t>FAME (T) SC480 10X(20X10ML) BOT IN</t>
  </si>
  <si>
    <t>FAME (T) SC480 40X50ML BOT IN</t>
  </si>
  <si>
    <t>GAUCHO FS600 50X100ML BOT IN</t>
  </si>
  <si>
    <t>GAUCHO FS600 100X50ML BOT IN</t>
  </si>
  <si>
    <t>GAUCHO FS600 5X(20X9)ML BOT IN</t>
  </si>
  <si>
    <t>MOVENTO ENERGY SC240 40X250ML BOT IN</t>
  </si>
  <si>
    <t>MOVENTO ENERGY SC240 20X500ML BOT IN</t>
  </si>
  <si>
    <t>NATIVO WG75 40X250GR BAG IN</t>
  </si>
  <si>
    <t>REGENT (T) SC50 10X1L BOT IN</t>
  </si>
  <si>
    <t>REGENT GR0 3 20X1KG BAG IN</t>
  </si>
  <si>
    <t>REGENT GOLD SC200 20X500ML BOT IN</t>
  </si>
  <si>
    <t>Generated on 1/15/2021 8:14:23 AM</t>
  </si>
  <si>
    <t>Zylem Report -01-Apr-2020 TO 30-Nov-2020</t>
  </si>
  <si>
    <t>Dealer Report -01-Apr-2020 TO 30-Nov-2020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</si>
</sst>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₹&quot;\ #,##0.00;[Red]&quot;₹&quot;\ \-#,##0.00"/>
    <numFmt numFmtId="164" formatCode="#############.00"/>
    <numFmt numFmtId="165" formatCode="&quot;&quot;0&quot; pouch&quot;"/>
    <numFmt numFmtId="166" formatCode="&quot;&quot;0"/>
    <numFmt numFmtId="172" formatCode="&quot;&quot;0.00&quot; pc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EDD7C7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8" fontId="8" fillId="6" borderId="24" xfId="0" applyNumberFormat="1" applyFont="1" applyFill="1" applyBorder="1" applyAlignment="1">
      <alignment horizontal="center" vertical="top" wrapText="1"/>
    </xf>
    <xf numFmtId="0" fontId="0" fillId="0" borderId="0" xfId="0"/>
    <xf numFmtId="0" fontId="7" fillId="6" borderId="0" xfId="0" applyFont="1" applyFill="1" applyAlignment="1">
      <alignment vertical="top"/>
    </xf>
    <xf numFmtId="8" fontId="8" fillId="6" borderId="23" xfId="0" applyNumberFormat="1" applyFont="1" applyFill="1" applyBorder="1" applyAlignment="1">
      <alignment horizontal="left" vertical="top" indent="2"/>
    </xf>
    <xf numFmtId="8" fontId="8" fillId="6" borderId="0" xfId="0" applyNumberFormat="1" applyFont="1" applyFill="1" applyBorder="1" applyAlignment="1">
      <alignment horizontal="left" vertical="top" indent="2"/>
    </xf>
    <xf numFmtId="8" fontId="8" fillId="6" borderId="24" xfId="0" applyNumberFormat="1" applyFont="1" applyFill="1" applyBorder="1" applyAlignment="1">
      <alignment horizontal="left" vertical="top" indent="2"/>
    </xf>
    <xf numFmtId="8" fontId="8" fillId="6" borderId="25" xfId="0" applyNumberFormat="1" applyFont="1" applyFill="1" applyBorder="1" applyAlignment="1">
      <alignment horizontal="center" vertical="top" wrapText="1"/>
    </xf>
    <xf numFmtId="8" fontId="8" fillId="6" borderId="26" xfId="0" applyNumberFormat="1" applyFont="1" applyFill="1" applyBorder="1" applyAlignment="1">
      <alignment horizontal="left" vertical="top" indent="2"/>
    </xf>
    <xf numFmtId="8" fontId="10" fillId="6" borderId="26" xfId="0" applyNumberFormat="1" applyFont="1" applyFill="1" applyBorder="1" applyAlignment="1">
      <alignment horizontal="center" vertical="top"/>
    </xf>
    <xf numFmtId="8" fontId="10" fillId="6" borderId="0" xfId="0" applyNumberFormat="1" applyFont="1" applyFill="1" applyAlignment="1">
      <alignment vertical="top"/>
    </xf>
    <xf numFmtId="172" fontId="10" fillId="6" borderId="25" xfId="0" applyNumberFormat="1" applyFont="1" applyFill="1" applyBorder="1" applyAlignment="1">
      <alignment horizontal="right" vertical="top"/>
    </xf>
    <xf numFmtId="166" fontId="10" fillId="6" borderId="25" xfId="0" applyNumberFormat="1" applyFont="1" applyFill="1" applyBorder="1" applyAlignment="1">
      <alignment horizontal="right" vertical="top"/>
    </xf>
    <xf numFmtId="172" fontId="10" fillId="6" borderId="24" xfId="0" applyNumberFormat="1" applyFont="1" applyFill="1" applyBorder="1" applyAlignment="1">
      <alignment horizontal="right" vertical="top"/>
    </xf>
    <xf numFmtId="166" fontId="10" fillId="6" borderId="24" xfId="0" applyNumberFormat="1" applyFont="1" applyFill="1" applyBorder="1" applyAlignment="1">
      <alignment horizontal="right" vertical="top"/>
    </xf>
    <xf numFmtId="8" fontId="8" fillId="6" borderId="27" xfId="0" applyNumberFormat="1" applyFont="1" applyFill="1" applyBorder="1" applyAlignment="1">
      <alignment horizontal="left" vertical="top" indent="2"/>
    </xf>
    <xf numFmtId="172" fontId="8" fillId="6" borderId="27" xfId="0" applyNumberFormat="1" applyFont="1" applyFill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8" fontId="10" fillId="6" borderId="24" xfId="0" applyNumberFormat="1" applyFont="1" applyFill="1" applyBorder="1" applyAlignment="1">
      <alignment horizontal="center" vertical="top"/>
    </xf>
    <xf numFmtId="166" fontId="0" fillId="0" borderId="0" xfId="0" applyNumberFormat="1"/>
    <xf numFmtId="2" fontId="0" fillId="0" borderId="0" xfId="0" applyNumberFormat="1"/>
    <xf numFmtId="8" fontId="8" fillId="6" borderId="0" xfId="0" applyNumberFormat="1" applyFont="1" applyFill="1" applyBorder="1" applyAlignment="1">
      <alignment horizontal="center" vertical="top" wrapText="1"/>
    </xf>
    <xf numFmtId="8" fontId="10" fillId="6" borderId="24" xfId="0" applyNumberFormat="1" applyFont="1" applyFill="1" applyBorder="1" applyAlignment="1">
      <alignment horizontal="center" vertical="top" wrapText="1"/>
    </xf>
    <xf numFmtId="8" fontId="10" fillId="6" borderId="0" xfId="0" applyNumberFormat="1" applyFont="1" applyFill="1" applyBorder="1" applyAlignment="1">
      <alignment horizontal="center" vertical="top" wrapText="1"/>
    </xf>
    <xf numFmtId="8" fontId="7" fillId="6" borderId="0" xfId="0" applyNumberFormat="1" applyFont="1" applyFill="1" applyAlignment="1">
      <alignment vertical="top"/>
    </xf>
    <xf numFmtId="8" fontId="7" fillId="6" borderId="22" xfId="0" applyNumberFormat="1" applyFont="1" applyFill="1" applyBorder="1" applyAlignment="1">
      <alignment vertical="top"/>
    </xf>
    <xf numFmtId="8" fontId="6" fillId="6" borderId="23" xfId="0" applyNumberFormat="1" applyFont="1" applyFill="1" applyBorder="1" applyAlignment="1">
      <alignment vertical="top"/>
    </xf>
    <xf numFmtId="8" fontId="9" fillId="6" borderId="23" xfId="0" applyNumberFormat="1" applyFont="1" applyFill="1" applyBorder="1" applyAlignment="1">
      <alignment horizontal="center" vertical="top" wrapText="1"/>
    </xf>
    <xf numFmtId="8" fontId="6" fillId="6" borderId="0" xfId="0" applyNumberFormat="1" applyFont="1" applyFill="1" applyAlignment="1">
      <alignment vertical="top"/>
    </xf>
    <xf numFmtId="2" fontId="15" fillId="7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11.570973611109" createdVersion="6" refreshedVersion="6" minRefreshableVersion="3" recordCount="25" xr:uid="{3B4BF273-DF12-47AB-8880-CD036A8F0F8F}">
  <cacheSource type="worksheet">
    <worksheetSource name="=Dealer_Pivot"/>
  </cacheSource>
  <cacheFields count="7">
    <cacheField name="Product Name" numFmtId="8">
      <sharedItems/>
    </cacheField>
    <cacheField name="Opening Balance" numFmtId="0">
      <sharedItems containsString="0" containsBlank="1" containsNumber="1" containsInteger="1" minValue="19" maxValue="2307"/>
    </cacheField>
    <cacheField name="Inwards" numFmtId="0">
      <sharedItems containsString="0" containsBlank="1" containsNumber="1" containsInteger="1" minValue="40" maxValue="180"/>
    </cacheField>
    <cacheField name="Outwards" numFmtId="0">
      <sharedItems containsString="0" containsBlank="1" containsNumber="1" containsInteger="1" minValue="1" maxValue="1340"/>
    </cacheField>
    <cacheField name="Closing Balance" numFmtId="0">
      <sharedItems containsString="0" containsBlank="1" containsNumber="1" containsInteger="1" minValue="29" maxValue="1827"/>
    </cacheField>
    <cacheField name="Combi Name" numFmtId="165">
      <sharedItems/>
    </cacheField>
    <cacheField name="Master Name" numFmtId="0">
      <sharedItems count="115">
        <s v="ANTRACOL (T) WP70 10X1KG BAG IN"/>
        <s v="ANTRACOL (T) WP70 40X250GR BAG IN"/>
        <s v="ANTRACOL (T) WP70 20X500GR BAG IN"/>
        <s v="CONFIDOR (T) SL200 50X100ML BOT IN"/>
        <s v="CONFIDOR (T) SL200 10X1L BOT IN"/>
        <s v="CONFIDOR (T) SL200 20X250ML BOT IN"/>
        <s v="CONFIDOR (T) SL200 20X500ML BOT IN"/>
        <s v="FAME (T) SC480 20X100ML BOT IN"/>
        <s v="FAME (T) SC480 10X(20X10ML) BOT IN"/>
        <s v="FAME (T) SC480 40X50ML BOT IN"/>
        <s v="GAUCHO FS600 50X100ML BOT IN"/>
        <s v="GAUCHO FS600 100X50ML BOT IN"/>
        <s v="GAUCHO FS600 5X(20X9)ML BOT IN"/>
        <s v="LAUDIS SC630 8X115ML BOT IN"/>
        <s v="LAUDIS SC630 10X57.5ML BOT IN"/>
        <s v="MOVENTO ENERGY SC240 10X1L BOT IN"/>
        <s v="MOVENTO ENERGY SC240 40X250ML BOT IN"/>
        <s v="MOVENTO ENERGY SC240 20X500ML BOT IN"/>
        <s v="NATIVO WG75 40X250GR BAG IN"/>
        <s v="PLANOFIX SL4 5 50X100ML BOT IN"/>
        <s v="PLANOFIX SL4 5 40X250ML BOT IN"/>
        <s v="REGENT GR0 3 4X5KG BAG IN"/>
        <s v="REGENT (T) SC50 10X1L BOT IN"/>
        <s v="REGENT GR0 3 20X1KG BAG IN"/>
        <s v="REGENT GOLD SC200 20X500ML BOT IN"/>
        <s v="ALIETTE WP80 10X1KG BAG IN" u="1"/>
        <s v="ALIETTE WP80 20X250GR BAG IN" u="1"/>
        <s v="ALIETTE WP80 20X500GR BAG IN" u="1"/>
        <s v="ALIETTE WP80 40X100GR BAG IN" u="1"/>
        <s v="CONFIDOR SUPER (T) SC350 50X50ML BOT IN" u="1"/>
        <s v="ADMIRE WG70 125X(8X2GR) BAG IN" u="1"/>
        <s v="CONFIDOR (T) SL200 100X50ML BOT IN" u="1"/>
        <s v="GAUCHO FS600 40X250ML BOT IN" u="1"/>
        <s v="JUMP WG80 160X(10X2GR) BAG IN" u="1"/>
        <s v="MOVENTO ENERGY SC240 50X100ML BOT IN" u="1"/>
        <s v="PLANOFIX SL45 10X1L BOT IN" u="1"/>
        <s v="NATIVO WG75 100X50GR BAG IN" u="1"/>
        <s v="NATIVO WG75 20X500GR BAG IN" u="1"/>
        <s v="NATIVO WG75 50X100GR BAG IN" u="1"/>
        <s v="OBERON (T) SC240 20X500ML BOT IN" u="1"/>
        <s v="OBERON (T) SC240 40X200ML BOT IN" u="1"/>
        <s v="OBERON (T) SC240 50X100ML BOT IN" u="1"/>
        <s v="REGENT ULTRA GR0 6 5X4KG BAG IN" u="1"/>
        <s v="SOLOMON OD300 10X1L BOT IN" u="1"/>
        <s v="LESENTA WG80 100X40GR BAG IN" u="1"/>
        <s v="LESENTA WG80 50X100GR BAG IN" u="1"/>
        <s v="COUNCIL ACTIV WG30 12X(5X90GR) BOX IN" u="1"/>
        <s v="REGENT GR0 3 1X25KG BOX WW" u="1"/>
        <s v="ETHREL SL39 10X1L BOT IN" u="1"/>
        <s v="LARVIN (T) WP75 10X1KG BAG IN" u="1"/>
        <s v="AMBITION 10X1L BOT IN" u="1"/>
        <s v="ANTRACOL WP70 12X1KG BAG BD" u="1"/>
        <s v="DECIS EC 28 20X500ML BOT IN" u="1"/>
        <s v="DECIS EC 28 40X250ML BOT IN" u="1"/>
        <s v="DECIS EC 28 50X100ML BOT IN" u="1"/>
        <s v="FOLICUR (T) EC250 20X500ML BOT IN" u="1"/>
        <s v="FOLICUR (T) EC250 40X250ML BOT IN" u="1"/>
        <s v="FOLICUR (T) EC250 50X100ML BOT IN" u="1"/>
        <s v="NATIVO WG75 10X1KG BAG IN" u="1"/>
        <s v="DECIS EC101-2 100X50ML BOT IN" u="1"/>
        <s v="PLANOFIX SL4 5 20X500ML BOT IN" u="1"/>
        <s v="BELT EXPERT SC480 50X100ML BOT IN" u="1"/>
        <s v="RICESTAR EC69 10X1L BOT IN" u="1"/>
        <s v="ANTRACOL WP70 20X500GR BAG BD" u="1"/>
        <s v="REGENT (T) SC50 20X250ML BOT IN" u="1"/>
        <s v="REGENT (T) SC50 20X500ML BOT IN" u="1"/>
        <s v="REGENT (T) SC50 50X100ML BOT IN" u="1"/>
        <s v="REGENT GOLD SC200 40X250ML BOT IN" u="1"/>
        <s v="REGENT GOLD SC200 50X100ML BOT IN" u="1"/>
        <s v="ANTRACOL (T) WP70 50X100GR BAG IN" u="1"/>
        <e v="#N/A" u="1"/>
        <s v="SPINTOR SC495 20X75ML BOT IN" u="1"/>
        <s v="SOLOMON OD300 20X500ML BOT IN" u="1"/>
        <s v="SOLOMON OD300 40X250ML BOT IN" u="1"/>
        <s v="SOLOMON OD300 50X100ML BOT IN" u="1"/>
        <s v="AMBITION 20X500ML BOT IN" u="1"/>
        <s v="AMBITION 40X250ML BOT IN" u="1"/>
        <s v="FENOS QUICK SC150 50X100ML BOT IN" u="1"/>
        <s v="FOOST WP50 20X250G BAG IN" u="1"/>
        <s v="FOOST WP50 24X500G BAG IN" u="1"/>
        <s v="ALION PLUS SC560 4X5L BOT IN" u="1"/>
        <s v="GLAMORE WG80 40X50GR BOT IN" u="1"/>
        <s v="LAUDIS SC630 3X230ML BOT IN" u="1"/>
        <s v="INFINITO SC687 5 10X1L BOT IN" u="1"/>
        <s v="FOLICUR (T) EC250 10X1L BOT IN" u="1"/>
        <s v="VELUM PRIME SC400 40X250ML BOT IN" u="1"/>
        <s v="RICESTAR EC69 20X500ML BOT IN" u="1"/>
        <s v="RICESTAR EC69 40X250ML BOT IN" u="1"/>
        <s v="WHIPSUPER (T) EC90 20X500ML BOT IN" u="1"/>
        <s v="WHIPSUPER (T) EC90 40X250ML BOT IN" u="1"/>
        <s v="WHIPSUPER (T) EC90 50X100ML BOT IN" u="1"/>
        <s v="CONFIDOR SUPER (T) SC350 20X250ML BOT IN" u="1"/>
        <s v="CONFIDOR SUPER (T) SC350 20X500ML BOT IN" u="1"/>
        <s v="CONFIDOR SUPER (T) SC350 50X100ML BOT IN" u="1"/>
        <s v="JUMP WG80 80X40GR BAG IN" u="1"/>
        <s v="ALANTO (T) SC240 50X100ML BOT IN" u="1"/>
        <s v="DECIS EC 28 10X1L BOT IN" u="1"/>
        <s v="SENCOR WP70 60X100GR BAG IN" u="1"/>
        <s v="EVERGOL XTEND FS308 100X40ML BOT IN" u="1"/>
        <s v="EVERGOL XTEND FS308 50X100ML BOT IN" u="1"/>
        <s v="SECTIN WG60 20X600GR BAG IN" u="1"/>
        <s v="SECTIN WG60 50X1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GLAMORE WG80 20X100GR BOT IN" u="1"/>
        <s v="LUNA EXPERIENCE SC400 50X100ML BOT IN" u="1"/>
        <s v="LARVIN (T) WP75 20X250GR BAG IN" u="1"/>
        <s v="LARVIN (T) WP75 20X500GR BAG IN" u="1"/>
        <s v="LARVIN (T) WP75 40X100GR BAG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s v="ANTRACOL 1 KG"/>
    <n v="466"/>
    <m/>
    <n v="253"/>
    <n v="213"/>
    <s v="ANTRACOL 1 KG-PCS"/>
    <x v="0"/>
  </r>
  <r>
    <s v="ANTRACOL 250GM"/>
    <n v="40"/>
    <m/>
    <m/>
    <n v="40"/>
    <s v="ANTRACOL 250GM-PCS"/>
    <x v="1"/>
  </r>
  <r>
    <s v="ANTRACOL 500GM"/>
    <n v="120"/>
    <n v="180"/>
    <n v="200"/>
    <n v="100"/>
    <s v="ANTRACOL 500GM-PCS"/>
    <x v="2"/>
  </r>
  <r>
    <s v="CONFIDOR 100ML"/>
    <n v="75"/>
    <m/>
    <n v="75"/>
    <m/>
    <s v="CONFIDOR 100ML-PCS"/>
    <x v="3"/>
  </r>
  <r>
    <s v="CONFIDOR 1 LTR"/>
    <n v="73"/>
    <n v="50"/>
    <n v="70"/>
    <n v="53"/>
    <s v="CONFIDOR 1 LTR-PCS"/>
    <x v="4"/>
  </r>
  <r>
    <s v="CONFIDOR 250ML"/>
    <n v="2307"/>
    <m/>
    <n v="480"/>
    <n v="1827"/>
    <s v="CONFIDOR 250ML-PCS"/>
    <x v="5"/>
  </r>
  <r>
    <s v="CONFIDOR 500ML"/>
    <n v="1298"/>
    <m/>
    <n v="458"/>
    <n v="840"/>
    <s v="CONFIDOR 500ML-PCS"/>
    <x v="6"/>
  </r>
  <r>
    <s v="FAME 100ML"/>
    <n v="19"/>
    <n v="40"/>
    <n v="19"/>
    <n v="40"/>
    <s v="FAME 100ML-PCS"/>
    <x v="7"/>
  </r>
  <r>
    <s v="FAME 10ML"/>
    <n v="200"/>
    <m/>
    <m/>
    <n v="200"/>
    <s v="FAME 10ML-PCS"/>
    <x v="8"/>
  </r>
  <r>
    <s v="FAME 50ML"/>
    <m/>
    <m/>
    <m/>
    <m/>
    <s v="FAME 50ML-PCS"/>
    <x v="9"/>
  </r>
  <r>
    <s v="GAUCHO 100 ML"/>
    <n v="90"/>
    <m/>
    <m/>
    <n v="90"/>
    <s v="GAUCHO 100 ML-PCS"/>
    <x v="10"/>
  </r>
  <r>
    <s v="GAUCHO 50 ML"/>
    <n v="190"/>
    <m/>
    <m/>
    <n v="190"/>
    <s v="GAUCHO 50 ML-PCS"/>
    <x v="11"/>
  </r>
  <r>
    <s v="GAUCHO 9 ML"/>
    <n v="80"/>
    <m/>
    <m/>
    <n v="80"/>
    <s v="GAUCHO 9 ML-PCS"/>
    <x v="12"/>
  </r>
  <r>
    <s v="LAVDIS 115"/>
    <n v="40"/>
    <m/>
    <m/>
    <n v="40"/>
    <s v="LAVDIS 115-PCS"/>
    <x v="13"/>
  </r>
  <r>
    <s v="LAVDIS 57.5"/>
    <n v="150"/>
    <m/>
    <m/>
    <n v="150"/>
    <s v="LAVDIS 57.5-PCS"/>
    <x v="14"/>
  </r>
  <r>
    <s v="MOVENTO ENERGY 1LTR"/>
    <n v="53"/>
    <m/>
    <n v="1"/>
    <n v="52"/>
    <s v="MOVENTO ENERGY 1LTR-PCS"/>
    <x v="15"/>
  </r>
  <r>
    <s v="MOVENTO ENERGY 250ML"/>
    <n v="92"/>
    <m/>
    <m/>
    <n v="92"/>
    <s v="MOVENTO ENERGY 250ML-PCS"/>
    <x v="16"/>
  </r>
  <r>
    <s v="MOVENTO ENERGY 500ML"/>
    <m/>
    <m/>
    <m/>
    <m/>
    <s v="MOVENTO ENERGY 500ML-PCS"/>
    <x v="17"/>
  </r>
  <r>
    <s v="NATIVO 250GM"/>
    <n v="40"/>
    <m/>
    <m/>
    <n v="40"/>
    <s v="NATIVO 250GM-PCS"/>
    <x v="18"/>
  </r>
  <r>
    <s v="PLANOFIX 100ML"/>
    <n v="1340"/>
    <m/>
    <n v="1340"/>
    <m/>
    <s v="PLANOFIX 100ML-PCS"/>
    <x v="19"/>
  </r>
  <r>
    <s v="PLANOFIX 250ML"/>
    <n v="80"/>
    <m/>
    <n v="80"/>
    <m/>
    <s v="PLANOFIX 250ML-PCS"/>
    <x v="20"/>
  </r>
  <r>
    <s v="REGENT GR 5KG"/>
    <n v="108"/>
    <m/>
    <n v="108"/>
    <m/>
    <s v="REGENT GR 5KG-PCS"/>
    <x v="21"/>
  </r>
  <r>
    <s v="REGENT SC 1 LTR"/>
    <n v="29"/>
    <m/>
    <m/>
    <n v="29"/>
    <s v="REGENT SC 1 LTR-PCS"/>
    <x v="22"/>
  </r>
  <r>
    <s v="REGENT SC 250ML"/>
    <m/>
    <m/>
    <m/>
    <m/>
    <s v="REGENT SC 250ML-PCS"/>
    <x v="23"/>
  </r>
  <r>
    <s v="REGENT SC 500ML"/>
    <n v="97"/>
    <m/>
    <m/>
    <n v="97"/>
    <s v="REGENT SC 500ML-PCS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2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6">
        <item m="1" x="30"/>
        <item m="1" x="70"/>
        <item m="1" x="95"/>
        <item m="1" x="28"/>
        <item m="1" x="25"/>
        <item m="1" x="26"/>
        <item m="1" x="27"/>
        <item m="1" x="80"/>
        <item m="1" x="50"/>
        <item m="1" x="76"/>
        <item m="1" x="75"/>
        <item m="1" x="69"/>
        <item x="0"/>
        <item x="1"/>
        <item x="2"/>
        <item m="1" x="61"/>
        <item x="3"/>
        <item x="4"/>
        <item x="5"/>
        <item x="6"/>
        <item m="1" x="31"/>
        <item m="1" x="93"/>
        <item m="1" x="91"/>
        <item m="1" x="92"/>
        <item m="1" x="29"/>
        <item m="1" x="46"/>
        <item m="1" x="54"/>
        <item m="1" x="96"/>
        <item m="1" x="53"/>
        <item m="1" x="52"/>
        <item m="1" x="59"/>
        <item m="1" x="103"/>
        <item m="1" x="48"/>
        <item m="1" x="102"/>
        <item m="1" x="99"/>
        <item m="1" x="98"/>
        <item x="8"/>
        <item x="9"/>
        <item m="1" x="77"/>
        <item m="1" x="57"/>
        <item m="1" x="84"/>
        <item m="1" x="56"/>
        <item m="1" x="55"/>
        <item m="1" x="78"/>
        <item m="1" x="79"/>
        <item x="10"/>
        <item m="1" x="32"/>
        <item x="11"/>
        <item m="1" x="107"/>
        <item m="1" x="81"/>
        <item m="1" x="105"/>
        <item m="1" x="83"/>
        <item m="1" x="104"/>
        <item m="1" x="33"/>
        <item m="1" x="94"/>
        <item m="1" x="111"/>
        <item m="1" x="49"/>
        <item m="1" x="109"/>
        <item m="1" x="110"/>
        <item x="13"/>
        <item m="1" x="82"/>
        <item x="14"/>
        <item m="1" x="45"/>
        <item m="1" x="44"/>
        <item m="1" x="108"/>
        <item m="1" x="113"/>
        <item m="1" x="114"/>
        <item m="1" x="112"/>
        <item m="1" x="34"/>
        <item x="16"/>
        <item m="1" x="38"/>
        <item m="1" x="58"/>
        <item x="18"/>
        <item m="1" x="37"/>
        <item m="1" x="36"/>
        <item m="1" x="41"/>
        <item m="1" x="40"/>
        <item m="1" x="39"/>
        <item x="19"/>
        <item m="1" x="35"/>
        <item x="20"/>
        <item m="1" x="60"/>
        <item m="1" x="106"/>
        <item m="1" x="68"/>
        <item m="1" x="67"/>
        <item x="23"/>
        <item m="1" x="47"/>
        <item x="21"/>
        <item m="1" x="66"/>
        <item x="22"/>
        <item m="1" x="64"/>
        <item m="1" x="65"/>
        <item m="1" x="42"/>
        <item m="1" x="62"/>
        <item m="1" x="87"/>
        <item m="1" x="86"/>
        <item m="1" x="101"/>
        <item m="1" x="100"/>
        <item m="1" x="97"/>
        <item m="1" x="74"/>
        <item m="1" x="43"/>
        <item m="1" x="73"/>
        <item m="1" x="72"/>
        <item m="1" x="71"/>
        <item m="1" x="85"/>
        <item m="1" x="90"/>
        <item m="1" x="89"/>
        <item m="1" x="88"/>
        <item m="1" x="51"/>
        <item m="1" x="63"/>
        <item x="7"/>
        <item x="12"/>
        <item x="15"/>
        <item x="17"/>
        <item x="24"/>
        <item t="default"/>
      </items>
    </pivotField>
  </pivotFields>
  <rowFields count="1">
    <field x="6"/>
  </rowFields>
  <rowItems count="26">
    <i>
      <x v="12"/>
    </i>
    <i>
      <x v="13"/>
    </i>
    <i>
      <x v="14"/>
    </i>
    <i>
      <x v="16"/>
    </i>
    <i>
      <x v="17"/>
    </i>
    <i>
      <x v="18"/>
    </i>
    <i>
      <x v="19"/>
    </i>
    <i>
      <x v="36"/>
    </i>
    <i>
      <x v="37"/>
    </i>
    <i>
      <x v="45"/>
    </i>
    <i>
      <x v="47"/>
    </i>
    <i>
      <x v="59"/>
    </i>
    <i>
      <x v="61"/>
    </i>
    <i>
      <x v="69"/>
    </i>
    <i>
      <x v="72"/>
    </i>
    <i>
      <x v="78"/>
    </i>
    <i>
      <x v="80"/>
    </i>
    <i>
      <x v="85"/>
    </i>
    <i>
      <x v="87"/>
    </i>
    <i>
      <x v="89"/>
    </i>
    <i>
      <x v="110"/>
    </i>
    <i>
      <x v="111"/>
    </i>
    <i>
      <x v="112"/>
    </i>
    <i>
      <x v="113"/>
    </i>
    <i>
      <x v="1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2"/>
  <sheetViews>
    <sheetView tabSelected="1" workbookViewId="0">
      <selection sqref="A1:C1"/>
    </sheetView>
  </sheetViews>
  <sheetFormatPr defaultRowHeight="14.4" x14ac:dyDescent="0.3"/>
  <cols>
    <col min="6" max="7" width="8.88671875" style="52"/>
  </cols>
  <sheetData>
    <row r="1" spans="1:11" ht="15.6" x14ac:dyDescent="0.3">
      <c r="A1" s="86" t="s">
        <v>40</v>
      </c>
      <c r="B1" s="86"/>
      <c r="C1" s="86"/>
      <c r="D1" s="60"/>
      <c r="E1" s="60"/>
      <c r="F1" s="59"/>
      <c r="G1" s="59"/>
      <c r="H1" s="59"/>
      <c r="I1" s="59"/>
      <c r="J1" s="59"/>
      <c r="K1" s="59"/>
    </row>
    <row r="2" spans="1:11" x14ac:dyDescent="0.3">
      <c r="A2" s="82" t="s">
        <v>41</v>
      </c>
      <c r="B2" s="82"/>
      <c r="C2" s="82"/>
      <c r="D2" s="60"/>
      <c r="E2" s="60"/>
      <c r="F2" s="59"/>
      <c r="G2" s="59"/>
      <c r="H2" s="59"/>
      <c r="I2" s="59"/>
      <c r="J2" s="59"/>
      <c r="K2" s="59"/>
    </row>
    <row r="3" spans="1:11" x14ac:dyDescent="0.3">
      <c r="A3" s="82" t="s">
        <v>42</v>
      </c>
      <c r="B3" s="82"/>
      <c r="C3" s="82"/>
      <c r="D3" s="60"/>
      <c r="E3" s="60"/>
      <c r="F3" s="59"/>
      <c r="G3" s="59"/>
      <c r="H3" s="59"/>
      <c r="I3" s="59"/>
      <c r="J3" s="59"/>
      <c r="K3" s="59"/>
    </row>
    <row r="4" spans="1:11" x14ac:dyDescent="0.3">
      <c r="A4" s="82" t="s">
        <v>43</v>
      </c>
      <c r="B4" s="82"/>
      <c r="C4" s="82"/>
      <c r="D4" s="60"/>
      <c r="E4" s="60"/>
      <c r="F4" s="59"/>
      <c r="G4" s="59"/>
      <c r="H4" s="59"/>
      <c r="I4" s="59"/>
      <c r="J4" s="59"/>
      <c r="K4" s="59"/>
    </row>
    <row r="5" spans="1:11" x14ac:dyDescent="0.3">
      <c r="A5" s="82" t="s">
        <v>44</v>
      </c>
      <c r="B5" s="82"/>
      <c r="C5" s="82"/>
      <c r="D5" s="60"/>
      <c r="E5" s="60"/>
      <c r="F5" s="59"/>
      <c r="G5" s="59"/>
      <c r="H5" s="59"/>
      <c r="I5" s="59"/>
      <c r="J5" s="59"/>
      <c r="K5" s="59"/>
    </row>
    <row r="6" spans="1:11" x14ac:dyDescent="0.3">
      <c r="A6" s="82" t="s">
        <v>45</v>
      </c>
      <c r="B6" s="82"/>
      <c r="C6" s="82"/>
      <c r="D6" s="60"/>
      <c r="E6" s="60"/>
      <c r="F6" s="59"/>
      <c r="G6" s="59"/>
      <c r="H6" s="59"/>
      <c r="I6" s="59"/>
      <c r="J6" s="59"/>
      <c r="K6" s="59"/>
    </row>
    <row r="7" spans="1:11" x14ac:dyDescent="0.3">
      <c r="A7" s="82" t="s">
        <v>46</v>
      </c>
      <c r="B7" s="82"/>
      <c r="C7" s="82"/>
      <c r="D7" s="60"/>
      <c r="E7" s="60"/>
      <c r="F7" s="59"/>
      <c r="G7" s="59"/>
      <c r="H7" s="59"/>
      <c r="I7" s="59"/>
      <c r="J7" s="59"/>
      <c r="K7" s="59"/>
    </row>
    <row r="8" spans="1:11" x14ac:dyDescent="0.3">
      <c r="A8" s="83" t="s">
        <v>47</v>
      </c>
      <c r="B8" s="83"/>
      <c r="C8" s="83"/>
      <c r="D8" s="60"/>
      <c r="E8" s="60"/>
      <c r="F8" s="59"/>
      <c r="G8" s="59"/>
      <c r="H8" s="59"/>
      <c r="I8" s="59"/>
      <c r="J8" s="59"/>
      <c r="K8" s="59"/>
    </row>
    <row r="9" spans="1:11" ht="15.6" x14ac:dyDescent="0.3">
      <c r="A9" s="84" t="s">
        <v>48</v>
      </c>
      <c r="B9" s="84"/>
      <c r="C9" s="84"/>
      <c r="D9" s="60"/>
      <c r="E9" s="60"/>
      <c r="F9" s="59"/>
      <c r="G9" s="59"/>
      <c r="H9" s="59"/>
      <c r="I9" s="59"/>
      <c r="J9" s="59"/>
      <c r="K9" s="59"/>
    </row>
    <row r="10" spans="1:11" x14ac:dyDescent="0.3">
      <c r="A10" s="82" t="s">
        <v>20</v>
      </c>
      <c r="B10" s="82"/>
      <c r="C10" s="82"/>
      <c r="D10" s="60"/>
      <c r="E10" s="60"/>
      <c r="F10" s="59"/>
      <c r="G10" s="59"/>
      <c r="H10" s="59"/>
      <c r="I10" s="59"/>
      <c r="J10" s="59"/>
      <c r="K10" s="59"/>
    </row>
    <row r="11" spans="1:11" x14ac:dyDescent="0.3">
      <c r="A11" s="82" t="s">
        <v>49</v>
      </c>
      <c r="B11" s="82"/>
      <c r="C11" s="82"/>
      <c r="D11" s="60"/>
      <c r="E11" s="60"/>
      <c r="F11" s="59"/>
      <c r="G11" s="59"/>
      <c r="H11" s="59"/>
      <c r="I11" s="59"/>
      <c r="J11" s="59"/>
      <c r="K11" s="59"/>
    </row>
    <row r="12" spans="1:11" x14ac:dyDescent="0.3">
      <c r="A12" s="61" t="s">
        <v>50</v>
      </c>
      <c r="B12" s="85" t="s">
        <v>48</v>
      </c>
      <c r="C12" s="85"/>
      <c r="D12" s="85"/>
      <c r="E12" s="85"/>
      <c r="F12" s="59"/>
      <c r="G12" s="59"/>
      <c r="H12" s="59"/>
      <c r="I12" s="59"/>
      <c r="J12" s="59"/>
      <c r="K12" s="59"/>
    </row>
    <row r="13" spans="1:11" x14ac:dyDescent="0.3">
      <c r="A13" s="62" t="s">
        <v>50</v>
      </c>
      <c r="B13" s="58" t="s">
        <v>40</v>
      </c>
      <c r="C13" s="79"/>
      <c r="D13" s="79"/>
      <c r="E13" s="79"/>
      <c r="F13" s="59"/>
      <c r="G13" s="59"/>
      <c r="H13" s="59"/>
      <c r="I13" s="59"/>
      <c r="J13" s="59"/>
      <c r="K13" s="59"/>
    </row>
    <row r="14" spans="1:11" x14ac:dyDescent="0.3">
      <c r="A14" s="63" t="s">
        <v>21</v>
      </c>
      <c r="B14" s="80" t="s">
        <v>49</v>
      </c>
      <c r="C14" s="81"/>
      <c r="D14" s="81"/>
      <c r="E14" s="81"/>
      <c r="F14" s="59"/>
      <c r="G14" s="59"/>
      <c r="H14" s="59"/>
      <c r="I14" s="59"/>
      <c r="J14" s="59"/>
      <c r="K14" s="59"/>
    </row>
    <row r="15" spans="1:11" ht="24" x14ac:dyDescent="0.3">
      <c r="A15" s="63" t="s">
        <v>50</v>
      </c>
      <c r="B15" s="64" t="s">
        <v>22</v>
      </c>
      <c r="C15" s="64" t="s">
        <v>23</v>
      </c>
      <c r="D15" s="64" t="s">
        <v>24</v>
      </c>
      <c r="E15" s="64" t="s">
        <v>25</v>
      </c>
      <c r="F15" s="59"/>
      <c r="G15" s="59"/>
      <c r="H15" s="59"/>
      <c r="I15" s="59"/>
      <c r="J15" s="59"/>
      <c r="K15" s="59"/>
    </row>
    <row r="16" spans="1:11" x14ac:dyDescent="0.3">
      <c r="A16" s="65" t="s">
        <v>50</v>
      </c>
      <c r="B16" s="66" t="s">
        <v>26</v>
      </c>
      <c r="C16" s="66" t="s">
        <v>26</v>
      </c>
      <c r="D16" s="66" t="s">
        <v>26</v>
      </c>
      <c r="E16" s="66" t="s">
        <v>26</v>
      </c>
      <c r="F16" s="76" t="s">
        <v>51</v>
      </c>
      <c r="G16" s="76" t="s">
        <v>52</v>
      </c>
      <c r="H16" s="76" t="s">
        <v>53</v>
      </c>
      <c r="I16" s="76" t="s">
        <v>54</v>
      </c>
      <c r="J16" s="76" t="s">
        <v>55</v>
      </c>
      <c r="K16" s="76" t="s">
        <v>56</v>
      </c>
    </row>
    <row r="17" spans="1:11" x14ac:dyDescent="0.3">
      <c r="A17" s="67" t="s">
        <v>57</v>
      </c>
      <c r="B17" s="68">
        <v>466</v>
      </c>
      <c r="C17" s="69"/>
      <c r="D17" s="68">
        <v>253</v>
      </c>
      <c r="E17" s="68">
        <v>213</v>
      </c>
      <c r="F17" s="59">
        <v>253</v>
      </c>
      <c r="G17" s="78">
        <v>0</v>
      </c>
      <c r="H17" s="59">
        <v>0</v>
      </c>
      <c r="I17" s="77">
        <v>0</v>
      </c>
      <c r="J17" s="78">
        <v>213</v>
      </c>
      <c r="K17" s="78">
        <v>0</v>
      </c>
    </row>
    <row r="18" spans="1:11" x14ac:dyDescent="0.3">
      <c r="A18" s="67" t="s">
        <v>58</v>
      </c>
      <c r="B18" s="70">
        <v>40</v>
      </c>
      <c r="C18" s="71"/>
      <c r="D18" s="71"/>
      <c r="E18" s="70">
        <v>40</v>
      </c>
      <c r="F18" s="59">
        <v>0</v>
      </c>
      <c r="G18" s="78">
        <v>0</v>
      </c>
      <c r="H18" s="59">
        <v>0</v>
      </c>
      <c r="I18" s="77">
        <v>0</v>
      </c>
      <c r="J18" s="78">
        <v>40</v>
      </c>
      <c r="K18" s="78">
        <v>0</v>
      </c>
    </row>
    <row r="19" spans="1:11" x14ac:dyDescent="0.3">
      <c r="A19" s="67" t="s">
        <v>59</v>
      </c>
      <c r="B19" s="70">
        <v>120</v>
      </c>
      <c r="C19" s="70">
        <v>180</v>
      </c>
      <c r="D19" s="70">
        <v>200</v>
      </c>
      <c r="E19" s="70">
        <v>100</v>
      </c>
      <c r="F19" s="59">
        <v>200</v>
      </c>
      <c r="G19" s="78">
        <v>0</v>
      </c>
      <c r="H19" s="59">
        <v>180</v>
      </c>
      <c r="I19" s="77">
        <v>0</v>
      </c>
      <c r="J19" s="78">
        <v>100</v>
      </c>
      <c r="K19" s="78">
        <v>0</v>
      </c>
    </row>
    <row r="20" spans="1:11" x14ac:dyDescent="0.3">
      <c r="A20" s="67" t="s">
        <v>60</v>
      </c>
      <c r="B20" s="70">
        <v>75</v>
      </c>
      <c r="C20" s="71"/>
      <c r="D20" s="70">
        <v>75</v>
      </c>
      <c r="E20" s="71"/>
      <c r="F20" s="59">
        <v>75</v>
      </c>
      <c r="G20" s="78">
        <v>0</v>
      </c>
      <c r="H20" s="59">
        <v>0</v>
      </c>
      <c r="I20" s="77">
        <v>0</v>
      </c>
      <c r="J20" s="78">
        <v>0</v>
      </c>
      <c r="K20" s="78">
        <v>0</v>
      </c>
    </row>
    <row r="21" spans="1:11" x14ac:dyDescent="0.3">
      <c r="A21" s="67" t="s">
        <v>61</v>
      </c>
      <c r="B21" s="70">
        <v>73</v>
      </c>
      <c r="C21" s="70">
        <v>50</v>
      </c>
      <c r="D21" s="70">
        <v>70</v>
      </c>
      <c r="E21" s="70">
        <v>53</v>
      </c>
      <c r="F21" s="59">
        <v>70</v>
      </c>
      <c r="G21" s="78">
        <v>0</v>
      </c>
      <c r="H21" s="59">
        <v>50</v>
      </c>
      <c r="I21" s="77">
        <v>0</v>
      </c>
      <c r="J21" s="78">
        <v>53</v>
      </c>
      <c r="K21" s="78">
        <v>0</v>
      </c>
    </row>
    <row r="22" spans="1:11" x14ac:dyDescent="0.3">
      <c r="A22" s="67" t="s">
        <v>62</v>
      </c>
      <c r="B22" s="70">
        <v>2307</v>
      </c>
      <c r="C22" s="71"/>
      <c r="D22" s="70">
        <v>480</v>
      </c>
      <c r="E22" s="70">
        <v>1827</v>
      </c>
      <c r="F22" s="59">
        <v>480</v>
      </c>
      <c r="G22" s="78">
        <v>0</v>
      </c>
      <c r="H22" s="59">
        <v>0</v>
      </c>
      <c r="I22" s="77">
        <v>0</v>
      </c>
      <c r="J22" s="78">
        <v>1827</v>
      </c>
      <c r="K22" s="78">
        <v>0</v>
      </c>
    </row>
    <row r="23" spans="1:11" x14ac:dyDescent="0.3">
      <c r="A23" s="67" t="s">
        <v>63</v>
      </c>
      <c r="B23" s="70">
        <v>1298</v>
      </c>
      <c r="C23" s="71"/>
      <c r="D23" s="70">
        <v>458</v>
      </c>
      <c r="E23" s="70">
        <v>840</v>
      </c>
      <c r="F23" s="59">
        <v>458</v>
      </c>
      <c r="G23" s="78">
        <v>0</v>
      </c>
      <c r="H23" s="59">
        <v>0</v>
      </c>
      <c r="I23" s="77">
        <v>0</v>
      </c>
      <c r="J23" s="78">
        <v>840</v>
      </c>
      <c r="K23" s="78">
        <v>0</v>
      </c>
    </row>
    <row r="24" spans="1:11" x14ac:dyDescent="0.3">
      <c r="A24" s="67" t="s">
        <v>64</v>
      </c>
      <c r="B24" s="70">
        <v>19</v>
      </c>
      <c r="C24" s="70">
        <v>40</v>
      </c>
      <c r="D24" s="70">
        <v>19</v>
      </c>
      <c r="E24" s="70">
        <v>40</v>
      </c>
      <c r="F24" s="59">
        <v>19</v>
      </c>
      <c r="G24" s="78">
        <v>0</v>
      </c>
      <c r="H24" s="59">
        <v>40</v>
      </c>
      <c r="I24" s="77">
        <v>0</v>
      </c>
      <c r="J24" s="78">
        <v>40</v>
      </c>
      <c r="K24" s="78">
        <v>0</v>
      </c>
    </row>
    <row r="25" spans="1:11" x14ac:dyDescent="0.3">
      <c r="A25" s="67" t="s">
        <v>65</v>
      </c>
      <c r="B25" s="70">
        <v>200</v>
      </c>
      <c r="C25" s="71"/>
      <c r="D25" s="71"/>
      <c r="E25" s="70">
        <v>200</v>
      </c>
      <c r="F25" s="59">
        <v>0</v>
      </c>
      <c r="G25" s="78">
        <v>0</v>
      </c>
      <c r="H25" s="59">
        <v>0</v>
      </c>
      <c r="I25" s="77">
        <v>0</v>
      </c>
      <c r="J25" s="78">
        <v>200</v>
      </c>
      <c r="K25" s="78">
        <v>0</v>
      </c>
    </row>
    <row r="26" spans="1:11" x14ac:dyDescent="0.3">
      <c r="A26" s="67" t="s">
        <v>66</v>
      </c>
      <c r="B26" s="71"/>
      <c r="C26" s="71"/>
      <c r="D26" s="71"/>
      <c r="E26" s="71"/>
      <c r="F26" s="59">
        <v>0</v>
      </c>
      <c r="G26" s="78">
        <v>0</v>
      </c>
      <c r="H26" s="59">
        <v>0</v>
      </c>
      <c r="I26" s="77">
        <v>0</v>
      </c>
      <c r="J26" s="78">
        <v>0</v>
      </c>
      <c r="K26" s="78">
        <v>0</v>
      </c>
    </row>
    <row r="27" spans="1:11" x14ac:dyDescent="0.3">
      <c r="A27" s="67" t="s">
        <v>67</v>
      </c>
      <c r="B27" s="70">
        <v>90</v>
      </c>
      <c r="C27" s="71"/>
      <c r="D27" s="71"/>
      <c r="E27" s="70">
        <v>90</v>
      </c>
      <c r="F27" s="59">
        <v>0</v>
      </c>
      <c r="G27" s="78">
        <v>0</v>
      </c>
      <c r="H27" s="59">
        <v>0</v>
      </c>
      <c r="I27" s="77">
        <v>0</v>
      </c>
      <c r="J27" s="78">
        <v>90</v>
      </c>
      <c r="K27" s="78">
        <v>0</v>
      </c>
    </row>
    <row r="28" spans="1:11" x14ac:dyDescent="0.3">
      <c r="A28" s="67" t="s">
        <v>68</v>
      </c>
      <c r="B28" s="70">
        <v>190</v>
      </c>
      <c r="C28" s="71"/>
      <c r="D28" s="71"/>
      <c r="E28" s="70">
        <v>190</v>
      </c>
      <c r="F28" s="59">
        <v>0</v>
      </c>
      <c r="G28" s="78">
        <v>0</v>
      </c>
      <c r="H28" s="59">
        <v>0</v>
      </c>
      <c r="I28" s="77">
        <v>0</v>
      </c>
      <c r="J28" s="78">
        <v>190</v>
      </c>
      <c r="K28" s="78">
        <v>0</v>
      </c>
    </row>
    <row r="29" spans="1:11" x14ac:dyDescent="0.3">
      <c r="A29" s="67" t="s">
        <v>69</v>
      </c>
      <c r="B29" s="70">
        <v>80</v>
      </c>
      <c r="C29" s="71"/>
      <c r="D29" s="71"/>
      <c r="E29" s="70">
        <v>80</v>
      </c>
      <c r="F29" s="59">
        <v>0</v>
      </c>
      <c r="G29" s="78">
        <v>0</v>
      </c>
      <c r="H29" s="59">
        <v>0</v>
      </c>
      <c r="I29" s="77">
        <v>0</v>
      </c>
      <c r="J29" s="78">
        <v>80</v>
      </c>
      <c r="K29" s="78">
        <v>0</v>
      </c>
    </row>
    <row r="30" spans="1:11" x14ac:dyDescent="0.3">
      <c r="A30" s="67" t="s">
        <v>70</v>
      </c>
      <c r="B30" s="70">
        <v>40</v>
      </c>
      <c r="C30" s="71"/>
      <c r="D30" s="71"/>
      <c r="E30" s="70">
        <v>40</v>
      </c>
      <c r="F30" s="59">
        <v>0</v>
      </c>
      <c r="G30" s="78">
        <v>0</v>
      </c>
      <c r="H30" s="59">
        <v>0</v>
      </c>
      <c r="I30" s="77">
        <v>0</v>
      </c>
      <c r="J30" s="78">
        <v>40</v>
      </c>
      <c r="K30" s="78">
        <v>0</v>
      </c>
    </row>
    <row r="31" spans="1:11" x14ac:dyDescent="0.3">
      <c r="A31" s="67" t="s">
        <v>71</v>
      </c>
      <c r="B31" s="70">
        <v>150</v>
      </c>
      <c r="C31" s="71"/>
      <c r="D31" s="71"/>
      <c r="E31" s="70">
        <v>150</v>
      </c>
      <c r="F31" s="59">
        <v>0</v>
      </c>
      <c r="G31" s="78">
        <v>0</v>
      </c>
      <c r="H31" s="59">
        <v>0</v>
      </c>
      <c r="I31" s="77">
        <v>0</v>
      </c>
      <c r="J31" s="78">
        <v>150</v>
      </c>
      <c r="K31" s="78">
        <v>0</v>
      </c>
    </row>
    <row r="32" spans="1:11" x14ac:dyDescent="0.3">
      <c r="A32" s="67" t="s">
        <v>72</v>
      </c>
      <c r="B32" s="70">
        <v>53</v>
      </c>
      <c r="C32" s="71"/>
      <c r="D32" s="70">
        <v>1</v>
      </c>
      <c r="E32" s="70">
        <v>52</v>
      </c>
      <c r="F32" s="59">
        <v>1</v>
      </c>
      <c r="G32" s="78">
        <v>0</v>
      </c>
      <c r="H32" s="59">
        <v>0</v>
      </c>
      <c r="I32" s="77">
        <v>0</v>
      </c>
      <c r="J32" s="78">
        <v>52</v>
      </c>
      <c r="K32" s="78">
        <v>0</v>
      </c>
    </row>
    <row r="33" spans="1:11" x14ac:dyDescent="0.3">
      <c r="A33" s="67" t="s">
        <v>73</v>
      </c>
      <c r="B33" s="70">
        <v>92</v>
      </c>
      <c r="C33" s="71"/>
      <c r="D33" s="71"/>
      <c r="E33" s="70">
        <v>92</v>
      </c>
      <c r="F33" s="59">
        <v>0</v>
      </c>
      <c r="G33" s="78">
        <v>0</v>
      </c>
      <c r="H33" s="59">
        <v>0</v>
      </c>
      <c r="I33" s="77">
        <v>0</v>
      </c>
      <c r="J33" s="78">
        <v>92</v>
      </c>
      <c r="K33" s="78">
        <v>0</v>
      </c>
    </row>
    <row r="34" spans="1:11" x14ac:dyDescent="0.3">
      <c r="A34" s="67" t="s">
        <v>74</v>
      </c>
      <c r="B34" s="71"/>
      <c r="C34" s="71"/>
      <c r="D34" s="71"/>
      <c r="E34" s="71"/>
      <c r="F34" s="59">
        <v>0</v>
      </c>
      <c r="G34" s="78">
        <v>0</v>
      </c>
      <c r="H34" s="59">
        <v>0</v>
      </c>
      <c r="I34" s="77">
        <v>0</v>
      </c>
      <c r="J34" s="78">
        <v>0</v>
      </c>
      <c r="K34" s="78">
        <v>0</v>
      </c>
    </row>
    <row r="35" spans="1:11" x14ac:dyDescent="0.3">
      <c r="A35" s="67" t="s">
        <v>75</v>
      </c>
      <c r="B35" s="70">
        <v>40</v>
      </c>
      <c r="C35" s="71"/>
      <c r="D35" s="71"/>
      <c r="E35" s="70">
        <v>40</v>
      </c>
      <c r="F35" s="59">
        <v>0</v>
      </c>
      <c r="G35" s="78">
        <v>0</v>
      </c>
      <c r="H35" s="59">
        <v>0</v>
      </c>
      <c r="I35" s="77">
        <v>0</v>
      </c>
      <c r="J35" s="78">
        <v>40</v>
      </c>
      <c r="K35" s="78">
        <v>0</v>
      </c>
    </row>
    <row r="36" spans="1:11" x14ac:dyDescent="0.3">
      <c r="A36" s="67" t="s">
        <v>76</v>
      </c>
      <c r="B36" s="70">
        <v>1340</v>
      </c>
      <c r="C36" s="71"/>
      <c r="D36" s="70">
        <v>1340</v>
      </c>
      <c r="E36" s="71"/>
      <c r="F36" s="59">
        <v>1340</v>
      </c>
      <c r="G36" s="78">
        <v>0</v>
      </c>
      <c r="H36" s="59">
        <v>0</v>
      </c>
      <c r="I36" s="77">
        <v>0</v>
      </c>
      <c r="J36" s="78">
        <v>0</v>
      </c>
      <c r="K36" s="78">
        <v>0</v>
      </c>
    </row>
    <row r="37" spans="1:11" x14ac:dyDescent="0.3">
      <c r="A37" s="67" t="s">
        <v>77</v>
      </c>
      <c r="B37" s="70">
        <v>80</v>
      </c>
      <c r="C37" s="71"/>
      <c r="D37" s="70">
        <v>80</v>
      </c>
      <c r="E37" s="71"/>
      <c r="F37" s="59">
        <v>80</v>
      </c>
      <c r="G37" s="78">
        <v>0</v>
      </c>
      <c r="H37" s="59">
        <v>0</v>
      </c>
      <c r="I37" s="77">
        <v>0</v>
      </c>
      <c r="J37" s="78">
        <v>0</v>
      </c>
      <c r="K37" s="78">
        <v>0</v>
      </c>
    </row>
    <row r="38" spans="1:11" x14ac:dyDescent="0.3">
      <c r="A38" s="67" t="s">
        <v>78</v>
      </c>
      <c r="B38" s="70">
        <v>108</v>
      </c>
      <c r="C38" s="71"/>
      <c r="D38" s="70">
        <v>108</v>
      </c>
      <c r="E38" s="71"/>
      <c r="F38" s="59">
        <v>108</v>
      </c>
      <c r="G38" s="78">
        <v>0</v>
      </c>
      <c r="H38" s="59">
        <v>0</v>
      </c>
      <c r="I38" s="77">
        <v>0</v>
      </c>
      <c r="J38" s="78">
        <v>0</v>
      </c>
      <c r="K38" s="78">
        <v>0</v>
      </c>
    </row>
    <row r="39" spans="1:11" x14ac:dyDescent="0.3">
      <c r="A39" s="67" t="s">
        <v>79</v>
      </c>
      <c r="B39" s="70">
        <v>29</v>
      </c>
      <c r="C39" s="71"/>
      <c r="D39" s="71"/>
      <c r="E39" s="70">
        <v>29</v>
      </c>
      <c r="F39" s="59">
        <v>0</v>
      </c>
      <c r="G39" s="78">
        <v>0</v>
      </c>
      <c r="H39" s="59">
        <v>0</v>
      </c>
      <c r="I39" s="77">
        <v>0</v>
      </c>
      <c r="J39" s="78">
        <v>29</v>
      </c>
      <c r="K39" s="78">
        <v>0</v>
      </c>
    </row>
    <row r="40" spans="1:11" x14ac:dyDescent="0.3">
      <c r="A40" s="67" t="s">
        <v>80</v>
      </c>
      <c r="B40" s="71"/>
      <c r="C40" s="71"/>
      <c r="D40" s="71"/>
      <c r="E40" s="71"/>
      <c r="F40" s="59">
        <v>0</v>
      </c>
      <c r="G40" s="78">
        <v>0</v>
      </c>
      <c r="H40" s="59">
        <v>0</v>
      </c>
      <c r="I40" s="77">
        <v>0</v>
      </c>
      <c r="J40" s="78">
        <v>0</v>
      </c>
      <c r="K40" s="78">
        <v>0</v>
      </c>
    </row>
    <row r="41" spans="1:11" x14ac:dyDescent="0.3">
      <c r="A41" s="67" t="s">
        <v>81</v>
      </c>
      <c r="B41" s="70">
        <v>97</v>
      </c>
      <c r="C41" s="71"/>
      <c r="D41" s="71"/>
      <c r="E41" s="70">
        <v>97</v>
      </c>
      <c r="F41" s="59">
        <v>0</v>
      </c>
      <c r="G41" s="78">
        <v>0</v>
      </c>
      <c r="H41" s="59">
        <v>0</v>
      </c>
      <c r="I41" s="77">
        <v>0</v>
      </c>
      <c r="J41" s="78">
        <v>97</v>
      </c>
      <c r="K41" s="78">
        <v>0</v>
      </c>
    </row>
    <row r="42" spans="1:11" x14ac:dyDescent="0.3">
      <c r="A42" s="72" t="s">
        <v>27</v>
      </c>
      <c r="B42" s="73">
        <v>6987</v>
      </c>
      <c r="C42" s="73">
        <v>270</v>
      </c>
      <c r="D42" s="73">
        <v>3084</v>
      </c>
      <c r="E42" s="73">
        <v>4173</v>
      </c>
      <c r="F42" s="59">
        <v>0</v>
      </c>
      <c r="G42" s="78">
        <v>3084</v>
      </c>
      <c r="H42" s="59">
        <v>0</v>
      </c>
      <c r="I42" s="77">
        <v>270</v>
      </c>
      <c r="J42" s="78">
        <v>6987</v>
      </c>
      <c r="K42" s="78">
        <v>-2814</v>
      </c>
    </row>
  </sheetData>
  <mergeCells count="14">
    <mergeCell ref="A6:C6"/>
    <mergeCell ref="A1:C1"/>
    <mergeCell ref="A2:C2"/>
    <mergeCell ref="A3:C3"/>
    <mergeCell ref="A4:C4"/>
    <mergeCell ref="A5:C5"/>
    <mergeCell ref="B13:E13"/>
    <mergeCell ref="B14:E14"/>
    <mergeCell ref="A7:C7"/>
    <mergeCell ref="A8:C8"/>
    <mergeCell ref="A9:C9"/>
    <mergeCell ref="A10:C10"/>
    <mergeCell ref="A11:C11"/>
    <mergeCell ref="B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27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8.332031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28</v>
      </c>
      <c r="B1" s="45" t="s">
        <v>22</v>
      </c>
      <c r="C1" s="45" t="s">
        <v>23</v>
      </c>
      <c r="D1" s="45" t="s">
        <v>24</v>
      </c>
      <c r="E1" s="45" t="s">
        <v>25</v>
      </c>
      <c r="F1" s="46" t="s">
        <v>30</v>
      </c>
      <c r="G1" s="30" t="s">
        <v>29</v>
      </c>
      <c r="I1" s="74" t="s">
        <v>31</v>
      </c>
      <c r="J1" s="59" t="s">
        <v>32</v>
      </c>
      <c r="K1" s="59" t="s">
        <v>33</v>
      </c>
      <c r="L1" s="59" t="s">
        <v>34</v>
      </c>
      <c r="M1" s="59" t="s">
        <v>35</v>
      </c>
    </row>
    <row r="2" spans="1:17" x14ac:dyDescent="0.3">
      <c r="A2" s="67" t="s">
        <v>57</v>
      </c>
      <c r="B2" s="68">
        <v>466</v>
      </c>
      <c r="C2" s="69"/>
      <c r="D2" s="68">
        <v>253</v>
      </c>
      <c r="E2" s="68">
        <v>213</v>
      </c>
      <c r="F2" s="47" t="str">
        <f>TRIM(A2&amp;"-PCS")</f>
        <v>ANTRACOL 1 KG-PCS</v>
      </c>
      <c r="G2" s="30" t="s">
        <v>85</v>
      </c>
      <c r="I2" s="48" t="s">
        <v>85</v>
      </c>
      <c r="J2" s="75">
        <v>466</v>
      </c>
      <c r="K2" s="75"/>
      <c r="L2" s="75">
        <v>253</v>
      </c>
      <c r="M2" s="75">
        <v>213</v>
      </c>
    </row>
    <row r="3" spans="1:17" x14ac:dyDescent="0.3">
      <c r="A3" s="67" t="s">
        <v>58</v>
      </c>
      <c r="B3" s="70">
        <v>40</v>
      </c>
      <c r="C3" s="71"/>
      <c r="D3" s="71"/>
      <c r="E3" s="70">
        <v>40</v>
      </c>
      <c r="F3" s="47" t="str">
        <f t="shared" ref="F3:F26" si="0">TRIM(A3&amp;"-PCS")</f>
        <v>ANTRACOL 250GM-PCS</v>
      </c>
      <c r="G3" s="30" t="s">
        <v>100</v>
      </c>
      <c r="I3" s="48" t="s">
        <v>100</v>
      </c>
      <c r="J3" s="75">
        <v>40</v>
      </c>
      <c r="K3" s="75"/>
      <c r="L3" s="75"/>
      <c r="M3" s="75">
        <v>40</v>
      </c>
    </row>
    <row r="4" spans="1:17" x14ac:dyDescent="0.3">
      <c r="A4" s="67" t="s">
        <v>59</v>
      </c>
      <c r="B4" s="70">
        <v>120</v>
      </c>
      <c r="C4" s="70">
        <v>180</v>
      </c>
      <c r="D4" s="70">
        <v>200</v>
      </c>
      <c r="E4" s="70">
        <v>100</v>
      </c>
      <c r="F4" s="47" t="str">
        <f t="shared" si="0"/>
        <v>ANTRACOL 500GM-PCS</v>
      </c>
      <c r="G4" s="30" t="s">
        <v>86</v>
      </c>
      <c r="I4" s="48" t="s">
        <v>86</v>
      </c>
      <c r="J4" s="75">
        <v>120</v>
      </c>
      <c r="K4" s="75">
        <v>180</v>
      </c>
      <c r="L4" s="75">
        <v>200</v>
      </c>
      <c r="M4" s="75">
        <v>100</v>
      </c>
    </row>
    <row r="5" spans="1:17" x14ac:dyDescent="0.3">
      <c r="A5" s="67" t="s">
        <v>60</v>
      </c>
      <c r="B5" s="70">
        <v>75</v>
      </c>
      <c r="C5" s="71"/>
      <c r="D5" s="70">
        <v>75</v>
      </c>
      <c r="E5" s="71"/>
      <c r="F5" s="47" t="str">
        <f t="shared" si="0"/>
        <v>CONFIDOR 100ML-PCS</v>
      </c>
      <c r="G5" s="30" t="s">
        <v>90</v>
      </c>
      <c r="I5" s="48" t="s">
        <v>90</v>
      </c>
      <c r="J5" s="75">
        <v>75</v>
      </c>
      <c r="K5" s="75"/>
      <c r="L5" s="75">
        <v>75</v>
      </c>
      <c r="M5" s="75"/>
    </row>
    <row r="6" spans="1:17" x14ac:dyDescent="0.3">
      <c r="A6" s="67" t="s">
        <v>61</v>
      </c>
      <c r="B6" s="70">
        <v>73</v>
      </c>
      <c r="C6" s="70">
        <v>50</v>
      </c>
      <c r="D6" s="70">
        <v>70</v>
      </c>
      <c r="E6" s="70">
        <v>53</v>
      </c>
      <c r="F6" s="47" t="str">
        <f t="shared" si="0"/>
        <v>CONFIDOR 1 LTR-PCS</v>
      </c>
      <c r="G6" s="30" t="s">
        <v>87</v>
      </c>
      <c r="I6" s="48" t="s">
        <v>87</v>
      </c>
      <c r="J6" s="75">
        <v>73</v>
      </c>
      <c r="K6" s="75">
        <v>50</v>
      </c>
      <c r="L6" s="75">
        <v>70</v>
      </c>
      <c r="M6" s="75">
        <v>53</v>
      </c>
    </row>
    <row r="7" spans="1:17" x14ac:dyDescent="0.3">
      <c r="A7" s="67" t="s">
        <v>62</v>
      </c>
      <c r="B7" s="70">
        <v>2307</v>
      </c>
      <c r="C7" s="71"/>
      <c r="D7" s="70">
        <v>480</v>
      </c>
      <c r="E7" s="70">
        <v>1827</v>
      </c>
      <c r="F7" s="47" t="str">
        <f t="shared" si="0"/>
        <v>CONFIDOR 250ML-PCS</v>
      </c>
      <c r="G7" s="30" t="s">
        <v>88</v>
      </c>
      <c r="I7" s="48" t="s">
        <v>88</v>
      </c>
      <c r="J7" s="75">
        <v>2307</v>
      </c>
      <c r="K7" s="75"/>
      <c r="L7" s="75">
        <v>480</v>
      </c>
      <c r="M7" s="75">
        <v>1827</v>
      </c>
    </row>
    <row r="8" spans="1:17" x14ac:dyDescent="0.3">
      <c r="A8" s="67" t="s">
        <v>63</v>
      </c>
      <c r="B8" s="70">
        <v>1298</v>
      </c>
      <c r="C8" s="71"/>
      <c r="D8" s="70">
        <v>458</v>
      </c>
      <c r="E8" s="70">
        <v>840</v>
      </c>
      <c r="F8" s="47" t="str">
        <f t="shared" si="0"/>
        <v>CONFIDOR 500ML-PCS</v>
      </c>
      <c r="G8" s="30" t="s">
        <v>89</v>
      </c>
      <c r="I8" s="48" t="s">
        <v>89</v>
      </c>
      <c r="J8" s="75">
        <v>1298</v>
      </c>
      <c r="K8" s="75"/>
      <c r="L8" s="75">
        <v>458</v>
      </c>
      <c r="M8" s="75">
        <v>840</v>
      </c>
    </row>
    <row r="9" spans="1:17" x14ac:dyDescent="0.3">
      <c r="A9" s="67" t="s">
        <v>64</v>
      </c>
      <c r="B9" s="70">
        <v>19</v>
      </c>
      <c r="C9" s="70">
        <v>40</v>
      </c>
      <c r="D9" s="70">
        <v>19</v>
      </c>
      <c r="E9" s="70">
        <v>40</v>
      </c>
      <c r="F9" s="47" t="str">
        <f t="shared" si="0"/>
        <v>FAME 100ML-PCS</v>
      </c>
      <c r="G9" s="30" t="s">
        <v>91</v>
      </c>
      <c r="I9" s="48" t="s">
        <v>102</v>
      </c>
      <c r="J9" s="75">
        <v>200</v>
      </c>
      <c r="K9" s="75"/>
      <c r="L9" s="75"/>
      <c r="M9" s="75">
        <v>200</v>
      </c>
    </row>
    <row r="10" spans="1:17" x14ac:dyDescent="0.3">
      <c r="A10" s="67" t="s">
        <v>65</v>
      </c>
      <c r="B10" s="70">
        <v>200</v>
      </c>
      <c r="C10" s="71"/>
      <c r="D10" s="71"/>
      <c r="E10" s="70">
        <v>200</v>
      </c>
      <c r="F10" s="47" t="str">
        <f t="shared" si="0"/>
        <v>FAME 10ML-PCS</v>
      </c>
      <c r="G10" s="30" t="s">
        <v>102</v>
      </c>
      <c r="I10" s="48" t="s">
        <v>103</v>
      </c>
      <c r="J10" s="75"/>
      <c r="K10" s="75"/>
      <c r="L10" s="75"/>
      <c r="M10" s="75"/>
    </row>
    <row r="11" spans="1:17" x14ac:dyDescent="0.3">
      <c r="A11" s="67" t="s">
        <v>66</v>
      </c>
      <c r="B11" s="71"/>
      <c r="C11" s="71"/>
      <c r="D11" s="71"/>
      <c r="E11" s="71"/>
      <c r="F11" s="47" t="str">
        <f t="shared" si="0"/>
        <v>FAME 50ML-PCS</v>
      </c>
      <c r="G11" s="30" t="s">
        <v>103</v>
      </c>
      <c r="I11" s="48" t="s">
        <v>104</v>
      </c>
      <c r="J11" s="75">
        <v>90</v>
      </c>
      <c r="K11" s="75"/>
      <c r="L11" s="75"/>
      <c r="M11" s="75">
        <v>90</v>
      </c>
      <c r="Q11" t="e">
        <f ca="1">OFFSET($I$1,0,0,COUNTA($I:$I),COUNTA($I$1:$M$1))</f>
        <v>#VALUE!</v>
      </c>
    </row>
    <row r="12" spans="1:17" x14ac:dyDescent="0.3">
      <c r="A12" s="67" t="s">
        <v>67</v>
      </c>
      <c r="B12" s="70">
        <v>90</v>
      </c>
      <c r="C12" s="71"/>
      <c r="D12" s="71"/>
      <c r="E12" s="70">
        <v>90</v>
      </c>
      <c r="F12" s="47" t="str">
        <f t="shared" si="0"/>
        <v>GAUCHO 100 ML-PCS</v>
      </c>
      <c r="G12" s="30" t="s">
        <v>104</v>
      </c>
      <c r="I12" s="48" t="s">
        <v>105</v>
      </c>
      <c r="J12" s="75">
        <v>190</v>
      </c>
      <c r="K12" s="75"/>
      <c r="L12" s="75"/>
      <c r="M12" s="75">
        <v>190</v>
      </c>
    </row>
    <row r="13" spans="1:17" x14ac:dyDescent="0.3">
      <c r="A13" s="67" t="s">
        <v>68</v>
      </c>
      <c r="B13" s="70">
        <v>190</v>
      </c>
      <c r="C13" s="71"/>
      <c r="D13" s="71"/>
      <c r="E13" s="70">
        <v>190</v>
      </c>
      <c r="F13" s="47" t="str">
        <f t="shared" si="0"/>
        <v>GAUCHO 50 ML-PCS</v>
      </c>
      <c r="G13" s="30" t="s">
        <v>105</v>
      </c>
      <c r="I13" s="48" t="s">
        <v>97</v>
      </c>
      <c r="J13" s="75">
        <v>40</v>
      </c>
      <c r="K13" s="75"/>
      <c r="L13" s="75"/>
      <c r="M13" s="75">
        <v>40</v>
      </c>
    </row>
    <row r="14" spans="1:17" x14ac:dyDescent="0.3">
      <c r="A14" s="67" t="s">
        <v>69</v>
      </c>
      <c r="B14" s="70">
        <v>80</v>
      </c>
      <c r="C14" s="71"/>
      <c r="D14" s="71"/>
      <c r="E14" s="70">
        <v>80</v>
      </c>
      <c r="F14" s="47" t="str">
        <f t="shared" si="0"/>
        <v>GAUCHO 9 ML-PCS</v>
      </c>
      <c r="G14" s="30" t="s">
        <v>106</v>
      </c>
      <c r="I14" s="48" t="s">
        <v>98</v>
      </c>
      <c r="J14" s="75">
        <v>150</v>
      </c>
      <c r="K14" s="75"/>
      <c r="L14" s="75"/>
      <c r="M14" s="75">
        <v>150</v>
      </c>
    </row>
    <row r="15" spans="1:17" x14ac:dyDescent="0.3">
      <c r="A15" s="67" t="s">
        <v>70</v>
      </c>
      <c r="B15" s="70">
        <v>40</v>
      </c>
      <c r="C15" s="71"/>
      <c r="D15" s="71"/>
      <c r="E15" s="70">
        <v>40</v>
      </c>
      <c r="F15" s="47" t="str">
        <f t="shared" si="0"/>
        <v>LAVDIS 115-PCS</v>
      </c>
      <c r="G15" s="30" t="s">
        <v>97</v>
      </c>
      <c r="I15" s="48" t="s">
        <v>107</v>
      </c>
      <c r="J15" s="75">
        <v>92</v>
      </c>
      <c r="K15" s="75"/>
      <c r="L15" s="75"/>
      <c r="M15" s="75">
        <v>92</v>
      </c>
    </row>
    <row r="16" spans="1:17" x14ac:dyDescent="0.3">
      <c r="A16" s="67" t="s">
        <v>71</v>
      </c>
      <c r="B16" s="70">
        <v>150</v>
      </c>
      <c r="C16" s="71"/>
      <c r="D16" s="71"/>
      <c r="E16" s="70">
        <v>150</v>
      </c>
      <c r="F16" s="47" t="str">
        <f t="shared" si="0"/>
        <v>LAVDIS 57.5-PCS</v>
      </c>
      <c r="G16" s="30" t="s">
        <v>98</v>
      </c>
      <c r="I16" s="48" t="s">
        <v>109</v>
      </c>
      <c r="J16" s="75">
        <v>40</v>
      </c>
      <c r="K16" s="75"/>
      <c r="L16" s="75"/>
      <c r="M16" s="75">
        <v>40</v>
      </c>
    </row>
    <row r="17" spans="1:13" x14ac:dyDescent="0.3">
      <c r="A17" s="67" t="s">
        <v>72</v>
      </c>
      <c r="B17" s="70">
        <v>53</v>
      </c>
      <c r="C17" s="71"/>
      <c r="D17" s="70">
        <v>1</v>
      </c>
      <c r="E17" s="70">
        <v>52</v>
      </c>
      <c r="F17" s="47" t="str">
        <f t="shared" si="0"/>
        <v>MOVENTO ENERGY 1LTR-PCS</v>
      </c>
      <c r="G17" s="30" t="s">
        <v>92</v>
      </c>
      <c r="I17" s="48" t="s">
        <v>94</v>
      </c>
      <c r="J17" s="75">
        <v>1340</v>
      </c>
      <c r="K17" s="75"/>
      <c r="L17" s="75">
        <v>1340</v>
      </c>
      <c r="M17" s="75"/>
    </row>
    <row r="18" spans="1:13" x14ac:dyDescent="0.3">
      <c r="A18" s="67" t="s">
        <v>73</v>
      </c>
      <c r="B18" s="70">
        <v>92</v>
      </c>
      <c r="C18" s="71"/>
      <c r="D18" s="71"/>
      <c r="E18" s="70">
        <v>92</v>
      </c>
      <c r="F18" s="47" t="str">
        <f t="shared" si="0"/>
        <v>MOVENTO ENERGY 250ML-PCS</v>
      </c>
      <c r="G18" s="30" t="s">
        <v>107</v>
      </c>
      <c r="I18" s="48" t="s">
        <v>93</v>
      </c>
      <c r="J18" s="75">
        <v>80</v>
      </c>
      <c r="K18" s="75"/>
      <c r="L18" s="75">
        <v>80</v>
      </c>
      <c r="M18" s="75"/>
    </row>
    <row r="19" spans="1:13" x14ac:dyDescent="0.3">
      <c r="A19" s="67" t="s">
        <v>74</v>
      </c>
      <c r="B19" s="71"/>
      <c r="C19" s="71"/>
      <c r="D19" s="71"/>
      <c r="E19" s="71"/>
      <c r="F19" s="47" t="str">
        <f t="shared" si="0"/>
        <v>MOVENTO ENERGY 500ML-PCS</v>
      </c>
      <c r="G19" s="30" t="s">
        <v>108</v>
      </c>
      <c r="I19" s="48" t="s">
        <v>111</v>
      </c>
      <c r="J19" s="75"/>
      <c r="K19" s="75"/>
      <c r="L19" s="75"/>
      <c r="M19" s="75"/>
    </row>
    <row r="20" spans="1:13" x14ac:dyDescent="0.3">
      <c r="A20" s="67" t="s">
        <v>75</v>
      </c>
      <c r="B20" s="70">
        <v>40</v>
      </c>
      <c r="C20" s="71"/>
      <c r="D20" s="71"/>
      <c r="E20" s="70">
        <v>40</v>
      </c>
      <c r="F20" s="47" t="str">
        <f t="shared" si="0"/>
        <v>NATIVO 250GM-PCS</v>
      </c>
      <c r="G20" s="30" t="s">
        <v>109</v>
      </c>
      <c r="I20" s="48" t="s">
        <v>95</v>
      </c>
      <c r="J20" s="75">
        <v>108</v>
      </c>
      <c r="K20" s="75"/>
      <c r="L20" s="75">
        <v>108</v>
      </c>
      <c r="M20" s="75"/>
    </row>
    <row r="21" spans="1:13" x14ac:dyDescent="0.3">
      <c r="A21" s="67" t="s">
        <v>76</v>
      </c>
      <c r="B21" s="70">
        <v>1340</v>
      </c>
      <c r="C21" s="71"/>
      <c r="D21" s="70">
        <v>1340</v>
      </c>
      <c r="E21" s="71"/>
      <c r="F21" s="47" t="str">
        <f t="shared" si="0"/>
        <v>PLANOFIX 100ML-PCS</v>
      </c>
      <c r="G21" s="30" t="s">
        <v>94</v>
      </c>
      <c r="I21" s="48" t="s">
        <v>110</v>
      </c>
      <c r="J21" s="75">
        <v>29</v>
      </c>
      <c r="K21" s="75"/>
      <c r="L21" s="75"/>
      <c r="M21" s="75">
        <v>29</v>
      </c>
    </row>
    <row r="22" spans="1:13" x14ac:dyDescent="0.3">
      <c r="A22" s="67" t="s">
        <v>77</v>
      </c>
      <c r="B22" s="70">
        <v>80</v>
      </c>
      <c r="C22" s="71"/>
      <c r="D22" s="70">
        <v>80</v>
      </c>
      <c r="E22" s="71"/>
      <c r="F22" s="47" t="str">
        <f t="shared" si="0"/>
        <v>PLANOFIX 250ML-PCS</v>
      </c>
      <c r="G22" s="30" t="s">
        <v>93</v>
      </c>
      <c r="I22" s="48" t="s">
        <v>91</v>
      </c>
      <c r="J22" s="75">
        <v>19</v>
      </c>
      <c r="K22" s="75">
        <v>40</v>
      </c>
      <c r="L22" s="75">
        <v>19</v>
      </c>
      <c r="M22" s="75">
        <v>40</v>
      </c>
    </row>
    <row r="23" spans="1:13" x14ac:dyDescent="0.3">
      <c r="A23" s="67" t="s">
        <v>78</v>
      </c>
      <c r="B23" s="70">
        <v>108</v>
      </c>
      <c r="C23" s="71"/>
      <c r="D23" s="70">
        <v>108</v>
      </c>
      <c r="E23" s="71"/>
      <c r="F23" s="47" t="str">
        <f t="shared" si="0"/>
        <v>REGENT GR 5KG-PCS</v>
      </c>
      <c r="G23" s="30" t="s">
        <v>95</v>
      </c>
      <c r="I23" s="48" t="s">
        <v>106</v>
      </c>
      <c r="J23" s="75">
        <v>80</v>
      </c>
      <c r="K23" s="75"/>
      <c r="L23" s="75"/>
      <c r="M23" s="75">
        <v>80</v>
      </c>
    </row>
    <row r="24" spans="1:13" x14ac:dyDescent="0.3">
      <c r="A24" s="67" t="s">
        <v>79</v>
      </c>
      <c r="B24" s="70">
        <v>29</v>
      </c>
      <c r="C24" s="71"/>
      <c r="D24" s="71"/>
      <c r="E24" s="70">
        <v>29</v>
      </c>
      <c r="F24" s="47" t="str">
        <f t="shared" si="0"/>
        <v>REGENT SC 1 LTR-PCS</v>
      </c>
      <c r="G24" s="30" t="s">
        <v>110</v>
      </c>
      <c r="I24" s="48" t="s">
        <v>92</v>
      </c>
      <c r="J24" s="75">
        <v>53</v>
      </c>
      <c r="K24" s="75"/>
      <c r="L24" s="75">
        <v>1</v>
      </c>
      <c r="M24" s="75">
        <v>52</v>
      </c>
    </row>
    <row r="25" spans="1:13" x14ac:dyDescent="0.3">
      <c r="A25" s="67" t="s">
        <v>80</v>
      </c>
      <c r="B25" s="71"/>
      <c r="C25" s="71"/>
      <c r="D25" s="71"/>
      <c r="E25" s="71"/>
      <c r="F25" s="47" t="str">
        <f t="shared" si="0"/>
        <v>REGENT SC 250ML-PCS</v>
      </c>
      <c r="G25" s="30" t="s">
        <v>111</v>
      </c>
      <c r="I25" s="48" t="s">
        <v>108</v>
      </c>
      <c r="J25" s="75"/>
      <c r="K25" s="75"/>
      <c r="L25" s="75"/>
      <c r="M25" s="75"/>
    </row>
    <row r="26" spans="1:13" x14ac:dyDescent="0.3">
      <c r="A26" s="67" t="s">
        <v>81</v>
      </c>
      <c r="B26" s="70">
        <v>97</v>
      </c>
      <c r="C26" s="71"/>
      <c r="D26" s="71"/>
      <c r="E26" s="70">
        <v>97</v>
      </c>
      <c r="F26" s="47" t="str">
        <f t="shared" si="0"/>
        <v>REGENT SC 500ML-PCS</v>
      </c>
      <c r="G26" s="30" t="s">
        <v>112</v>
      </c>
      <c r="I26" s="48" t="s">
        <v>112</v>
      </c>
      <c r="J26" s="75">
        <v>97</v>
      </c>
      <c r="K26" s="75"/>
      <c r="L26" s="75"/>
      <c r="M26" s="75">
        <v>97</v>
      </c>
    </row>
    <row r="27" spans="1:13" x14ac:dyDescent="0.3">
      <c r="I27" s="48" t="s">
        <v>27</v>
      </c>
      <c r="J27" s="75">
        <v>6987</v>
      </c>
      <c r="K27" s="75">
        <v>270</v>
      </c>
      <c r="L27" s="75">
        <v>3084</v>
      </c>
      <c r="M27" s="75">
        <v>4173</v>
      </c>
    </row>
  </sheetData>
  <conditionalFormatting sqref="G2">
    <cfRule type="duplicateValues" dxfId="8" priority="2"/>
  </conditionalFormatting>
  <conditionalFormatting sqref="G4">
    <cfRule type="duplicateValues" dxfId="7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2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85</v>
      </c>
      <c r="C3" s="3"/>
      <c r="D3" s="4"/>
      <c r="E3" s="38">
        <f t="shared" ref="E3:E4" ca="1" si="0">VLOOKUP($B3,FinalDeal_Vlookup,2,0)</f>
        <v>466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253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213</v>
      </c>
    </row>
    <row r="4" spans="1:13" x14ac:dyDescent="0.3">
      <c r="A4" s="16"/>
      <c r="B4" s="4" t="s">
        <v>100</v>
      </c>
      <c r="C4" s="3"/>
      <c r="D4" s="4"/>
      <c r="E4" s="42">
        <f t="shared" ca="1" si="0"/>
        <v>40</v>
      </c>
      <c r="F4" s="39">
        <f t="shared" ref="F4:F27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40</v>
      </c>
    </row>
    <row r="5" spans="1:13" x14ac:dyDescent="0.3">
      <c r="A5" s="16"/>
      <c r="B5" s="4" t="s">
        <v>86</v>
      </c>
      <c r="C5" s="3"/>
      <c r="D5" s="4"/>
      <c r="E5" s="42">
        <f t="shared" ref="E5:E27" ca="1" si="4">VLOOKUP($B5,FinalDeal_Vlookup,2,0)</f>
        <v>120</v>
      </c>
      <c r="F5" s="39">
        <f t="shared" ca="1" si="3"/>
        <v>180</v>
      </c>
      <c r="G5" s="39">
        <v>0</v>
      </c>
      <c r="H5" s="39">
        <f t="shared" ref="H5:H27" ca="1" si="5">VLOOKUP($B5,FinalDeal_Vlookup,4,0)</f>
        <v>200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7" ca="1" si="6">VLOOKUP($B5,FinalDeal_Vlookup,5,0)</f>
        <v>100</v>
      </c>
    </row>
    <row r="6" spans="1:13" x14ac:dyDescent="0.3">
      <c r="A6" s="16"/>
      <c r="B6" s="4" t="s">
        <v>90</v>
      </c>
      <c r="C6" s="3"/>
      <c r="D6" s="4"/>
      <c r="E6" s="42">
        <f t="shared" ca="1" si="4"/>
        <v>75</v>
      </c>
      <c r="F6" s="39">
        <f t="shared" ca="1" si="3"/>
        <v>0</v>
      </c>
      <c r="G6" s="39">
        <v>0</v>
      </c>
      <c r="H6" s="39">
        <f t="shared" ca="1" si="5"/>
        <v>75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0</v>
      </c>
    </row>
    <row r="7" spans="1:13" x14ac:dyDescent="0.3">
      <c r="A7" s="16"/>
      <c r="B7" s="4" t="s">
        <v>87</v>
      </c>
      <c r="C7" s="3"/>
      <c r="D7" s="4"/>
      <c r="E7" s="42">
        <f t="shared" ca="1" si="4"/>
        <v>73</v>
      </c>
      <c r="F7" s="39">
        <f t="shared" ca="1" si="3"/>
        <v>50</v>
      </c>
      <c r="G7" s="39">
        <v>0</v>
      </c>
      <c r="H7" s="39">
        <f t="shared" ca="1" si="5"/>
        <v>70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53</v>
      </c>
    </row>
    <row r="8" spans="1:13" x14ac:dyDescent="0.3">
      <c r="A8" s="16"/>
      <c r="B8" s="4" t="s">
        <v>88</v>
      </c>
      <c r="C8" s="3"/>
      <c r="D8" s="4"/>
      <c r="E8" s="42">
        <f t="shared" ca="1" si="4"/>
        <v>2307</v>
      </c>
      <c r="F8" s="39">
        <f t="shared" ca="1" si="3"/>
        <v>0</v>
      </c>
      <c r="G8" s="39">
        <v>0</v>
      </c>
      <c r="H8" s="39">
        <f t="shared" ca="1" si="5"/>
        <v>480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1827</v>
      </c>
    </row>
    <row r="9" spans="1:13" x14ac:dyDescent="0.3">
      <c r="A9" s="16"/>
      <c r="B9" s="4" t="s">
        <v>89</v>
      </c>
      <c r="C9" s="3"/>
      <c r="D9" s="4"/>
      <c r="E9" s="42">
        <f t="shared" ca="1" si="4"/>
        <v>1298</v>
      </c>
      <c r="F9" s="39">
        <f t="shared" ca="1" si="3"/>
        <v>0</v>
      </c>
      <c r="G9" s="39">
        <v>0</v>
      </c>
      <c r="H9" s="39">
        <f t="shared" ca="1" si="5"/>
        <v>458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840</v>
      </c>
    </row>
    <row r="10" spans="1:13" x14ac:dyDescent="0.3">
      <c r="A10" s="16"/>
      <c r="B10" s="4" t="s">
        <v>102</v>
      </c>
      <c r="C10" s="3"/>
      <c r="D10" s="4"/>
      <c r="E10" s="42">
        <f t="shared" ca="1" si="4"/>
        <v>200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200</v>
      </c>
    </row>
    <row r="11" spans="1:13" x14ac:dyDescent="0.3">
      <c r="A11" s="16"/>
      <c r="B11" s="4" t="s">
        <v>103</v>
      </c>
      <c r="C11" s="3"/>
      <c r="D11" s="4"/>
      <c r="E11" s="42">
        <f t="shared" ca="1" si="4"/>
        <v>0</v>
      </c>
      <c r="F11" s="39">
        <f t="shared" ca="1" si="3"/>
        <v>0</v>
      </c>
      <c r="G11" s="39">
        <v>0</v>
      </c>
      <c r="H11" s="39">
        <f t="shared" ca="1" si="5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104</v>
      </c>
      <c r="C12" s="3"/>
      <c r="D12" s="4"/>
      <c r="E12" s="42">
        <f t="shared" ca="1" si="4"/>
        <v>90</v>
      </c>
      <c r="F12" s="39">
        <f t="shared" ca="1" si="3"/>
        <v>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90</v>
      </c>
    </row>
    <row r="13" spans="1:13" x14ac:dyDescent="0.3">
      <c r="A13" s="16"/>
      <c r="B13" s="4" t="s">
        <v>105</v>
      </c>
      <c r="C13" s="3"/>
      <c r="D13" s="4"/>
      <c r="E13" s="42">
        <f t="shared" ca="1" si="4"/>
        <v>190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190</v>
      </c>
    </row>
    <row r="14" spans="1:13" x14ac:dyDescent="0.3">
      <c r="A14" s="16"/>
      <c r="B14" s="4" t="s">
        <v>97</v>
      </c>
      <c r="C14" s="3"/>
      <c r="D14" s="4"/>
      <c r="E14" s="42">
        <f t="shared" ca="1" si="4"/>
        <v>40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40</v>
      </c>
    </row>
    <row r="15" spans="1:13" x14ac:dyDescent="0.3">
      <c r="A15" s="16"/>
      <c r="B15" s="4" t="s">
        <v>98</v>
      </c>
      <c r="C15" s="3"/>
      <c r="D15" s="4"/>
      <c r="E15" s="42">
        <f t="shared" ca="1" si="4"/>
        <v>150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150</v>
      </c>
    </row>
    <row r="16" spans="1:13" x14ac:dyDescent="0.3">
      <c r="A16" s="16"/>
      <c r="B16" s="4" t="s">
        <v>107</v>
      </c>
      <c r="C16" s="3"/>
      <c r="D16" s="4"/>
      <c r="E16" s="42">
        <f t="shared" ca="1" si="4"/>
        <v>92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92</v>
      </c>
    </row>
    <row r="17" spans="1:13" x14ac:dyDescent="0.3">
      <c r="A17" s="16"/>
      <c r="B17" s="4" t="s">
        <v>109</v>
      </c>
      <c r="C17" s="3"/>
      <c r="D17" s="4"/>
      <c r="E17" s="42">
        <f t="shared" ca="1" si="4"/>
        <v>40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40</v>
      </c>
    </row>
    <row r="18" spans="1:13" x14ac:dyDescent="0.3">
      <c r="A18" s="16"/>
      <c r="B18" s="4" t="s">
        <v>94</v>
      </c>
      <c r="C18" s="3"/>
      <c r="D18" s="4"/>
      <c r="E18" s="42">
        <f t="shared" ca="1" si="4"/>
        <v>1340</v>
      </c>
      <c r="F18" s="39">
        <f t="shared" ca="1" si="3"/>
        <v>0</v>
      </c>
      <c r="G18" s="39">
        <v>0</v>
      </c>
      <c r="H18" s="39">
        <f t="shared" ca="1" si="5"/>
        <v>1340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93</v>
      </c>
      <c r="C19" s="3"/>
      <c r="D19" s="4"/>
      <c r="E19" s="42">
        <f t="shared" ca="1" si="4"/>
        <v>80</v>
      </c>
      <c r="F19" s="39">
        <f t="shared" ca="1" si="3"/>
        <v>0</v>
      </c>
      <c r="G19" s="39">
        <v>0</v>
      </c>
      <c r="H19" s="39">
        <f t="shared" ca="1" si="5"/>
        <v>80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111</v>
      </c>
      <c r="C20" s="3"/>
      <c r="D20" s="4"/>
      <c r="E20" s="42">
        <f t="shared" ca="1" si="4"/>
        <v>0</v>
      </c>
      <c r="F20" s="39">
        <f t="shared" ca="1" si="3"/>
        <v>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0</v>
      </c>
    </row>
    <row r="21" spans="1:13" x14ac:dyDescent="0.3">
      <c r="A21" s="16"/>
      <c r="B21" s="4" t="s">
        <v>95</v>
      </c>
      <c r="C21" s="3"/>
      <c r="D21" s="4"/>
      <c r="E21" s="42">
        <f t="shared" ca="1" si="4"/>
        <v>108</v>
      </c>
      <c r="F21" s="39">
        <f t="shared" ca="1" si="3"/>
        <v>0</v>
      </c>
      <c r="G21" s="39">
        <v>0</v>
      </c>
      <c r="H21" s="39">
        <f t="shared" ca="1" si="5"/>
        <v>108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110</v>
      </c>
      <c r="C22" s="3"/>
      <c r="D22" s="4"/>
      <c r="E22" s="42">
        <f t="shared" ca="1" si="4"/>
        <v>29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29</v>
      </c>
    </row>
    <row r="23" spans="1:13" x14ac:dyDescent="0.3">
      <c r="A23" s="16"/>
      <c r="B23" s="4" t="s">
        <v>91</v>
      </c>
      <c r="C23" s="3"/>
      <c r="D23" s="4"/>
      <c r="E23" s="42">
        <f t="shared" ca="1" si="4"/>
        <v>19</v>
      </c>
      <c r="F23" s="39">
        <f t="shared" ca="1" si="3"/>
        <v>40</v>
      </c>
      <c r="G23" s="39">
        <v>0</v>
      </c>
      <c r="H23" s="39">
        <f t="shared" ca="1" si="5"/>
        <v>19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40</v>
      </c>
    </row>
    <row r="24" spans="1:13" x14ac:dyDescent="0.3">
      <c r="A24" s="16"/>
      <c r="B24" s="4" t="s">
        <v>106</v>
      </c>
      <c r="C24" s="3"/>
      <c r="D24" s="4"/>
      <c r="E24" s="42">
        <f t="shared" ca="1" si="4"/>
        <v>80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80</v>
      </c>
    </row>
    <row r="25" spans="1:13" x14ac:dyDescent="0.3">
      <c r="A25" s="16"/>
      <c r="B25" s="4" t="s">
        <v>92</v>
      </c>
      <c r="C25" s="3"/>
      <c r="D25" s="4"/>
      <c r="E25" s="42">
        <f t="shared" ca="1" si="4"/>
        <v>53</v>
      </c>
      <c r="F25" s="39">
        <f t="shared" ca="1" si="3"/>
        <v>0</v>
      </c>
      <c r="G25" s="39">
        <v>0</v>
      </c>
      <c r="H25" s="39">
        <f t="shared" ca="1" si="5"/>
        <v>1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52</v>
      </c>
    </row>
    <row r="26" spans="1:13" x14ac:dyDescent="0.3">
      <c r="A26" s="16"/>
      <c r="B26" s="4" t="s">
        <v>108</v>
      </c>
      <c r="C26" s="3"/>
      <c r="D26" s="4"/>
      <c r="E26" s="42">
        <f t="shared" ca="1" si="4"/>
        <v>0</v>
      </c>
      <c r="F26" s="39">
        <f t="shared" ca="1" si="3"/>
        <v>0</v>
      </c>
      <c r="G26" s="39">
        <v>0</v>
      </c>
      <c r="H26" s="39">
        <f t="shared" ca="1" si="5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ht="15" thickBot="1" x14ac:dyDescent="0.35">
      <c r="A27" s="16"/>
      <c r="B27" s="4" t="s">
        <v>112</v>
      </c>
      <c r="C27" s="3"/>
      <c r="D27" s="4"/>
      <c r="E27" s="42">
        <f t="shared" ca="1" si="4"/>
        <v>97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97</v>
      </c>
    </row>
    <row r="28" spans="1:13" ht="15" thickBot="1" x14ac:dyDescent="0.35">
      <c r="A28" s="16"/>
      <c r="B28" s="19"/>
      <c r="C28" s="18"/>
      <c r="D28" s="19" t="s">
        <v>18</v>
      </c>
      <c r="E28" s="24">
        <f ca="1">SUM(E3:E27)</f>
        <v>6987</v>
      </c>
      <c r="F28" s="24">
        <f ca="1">SUM(F3:F27)</f>
        <v>270</v>
      </c>
      <c r="G28" s="24">
        <f>SUM(G3:G27)</f>
        <v>0</v>
      </c>
      <c r="H28" s="24">
        <f ca="1">SUM(H3:H27)</f>
        <v>3084</v>
      </c>
      <c r="I28" s="24">
        <f>SUM(I3:I27)</f>
        <v>0</v>
      </c>
      <c r="J28" s="24">
        <f>SUM(J3:J27)</f>
        <v>0</v>
      </c>
      <c r="K28" s="24">
        <f>SUM(K3:K27)</f>
        <v>0</v>
      </c>
      <c r="L28" s="24">
        <f>SUM(L3:L27)</f>
        <v>0</v>
      </c>
      <c r="M28" s="25">
        <f ca="1">SUM(M3:M27)</f>
        <v>4173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31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14.4" customHeight="1" x14ac:dyDescent="0.3">
      <c r="A2" s="54" t="s">
        <v>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4.4" customHeight="1" x14ac:dyDescent="0.3">
      <c r="A3" s="54" t="s">
        <v>82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4.4" customHeight="1" x14ac:dyDescent="0.3">
      <c r="A4" s="54" t="s">
        <v>113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4.4" customHeight="1" x14ac:dyDescent="0.3">
      <c r="A5" s="54" t="s">
        <v>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.4" customHeight="1" x14ac:dyDescent="0.3">
      <c r="A6" s="53" t="s">
        <v>39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ht="14.4" customHeight="1" x14ac:dyDescent="0.3">
      <c r="A7" s="53" t="s">
        <v>83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x14ac:dyDescent="0.3">
      <c r="A8" s="49" t="s">
        <v>12</v>
      </c>
      <c r="B8" s="49" t="s">
        <v>84</v>
      </c>
      <c r="C8" s="49" t="s">
        <v>38</v>
      </c>
      <c r="D8" s="49" t="s">
        <v>3</v>
      </c>
      <c r="E8" s="49" t="s">
        <v>4</v>
      </c>
      <c r="F8" s="49" t="s">
        <v>5</v>
      </c>
      <c r="G8" s="49" t="s">
        <v>6</v>
      </c>
      <c r="H8" s="49" t="s">
        <v>7</v>
      </c>
      <c r="I8" s="49" t="s">
        <v>8</v>
      </c>
      <c r="J8" s="49" t="s">
        <v>9</v>
      </c>
      <c r="K8" s="49" t="s">
        <v>10</v>
      </c>
      <c r="L8" s="49" t="s">
        <v>11</v>
      </c>
    </row>
    <row r="9" spans="1:12" x14ac:dyDescent="0.3">
      <c r="A9" s="50" t="s">
        <v>40</v>
      </c>
      <c r="B9" s="51">
        <v>4288897</v>
      </c>
      <c r="C9" s="50" t="s">
        <v>85</v>
      </c>
      <c r="D9" s="51">
        <v>466</v>
      </c>
      <c r="E9" s="51">
        <v>0</v>
      </c>
      <c r="F9" s="51">
        <v>0</v>
      </c>
      <c r="G9" s="51">
        <v>253</v>
      </c>
      <c r="H9" s="51">
        <v>0</v>
      </c>
      <c r="I9" s="51">
        <v>0</v>
      </c>
      <c r="J9" s="51">
        <v>0</v>
      </c>
      <c r="K9" s="51">
        <v>0</v>
      </c>
      <c r="L9" s="51">
        <v>213</v>
      </c>
    </row>
    <row r="10" spans="1:12" x14ac:dyDescent="0.3">
      <c r="A10" s="50" t="s">
        <v>40</v>
      </c>
      <c r="B10" s="51">
        <v>4288897</v>
      </c>
      <c r="C10" s="50" t="s">
        <v>86</v>
      </c>
      <c r="D10" s="51">
        <v>120</v>
      </c>
      <c r="E10" s="51">
        <v>180</v>
      </c>
      <c r="F10" s="51">
        <v>0</v>
      </c>
      <c r="G10" s="51">
        <v>200</v>
      </c>
      <c r="H10" s="51">
        <v>0</v>
      </c>
      <c r="I10" s="51">
        <v>0</v>
      </c>
      <c r="J10" s="51">
        <v>0</v>
      </c>
      <c r="K10" s="51">
        <v>0</v>
      </c>
      <c r="L10" s="51">
        <v>100</v>
      </c>
    </row>
    <row r="11" spans="1:12" x14ac:dyDescent="0.3">
      <c r="A11" s="50" t="s">
        <v>40</v>
      </c>
      <c r="B11" s="51">
        <v>4288897</v>
      </c>
      <c r="C11" s="50" t="s">
        <v>100</v>
      </c>
      <c r="D11" s="51">
        <v>40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40</v>
      </c>
    </row>
    <row r="12" spans="1:12" x14ac:dyDescent="0.3">
      <c r="A12" s="50" t="s">
        <v>40</v>
      </c>
      <c r="B12" s="51">
        <v>4288897</v>
      </c>
      <c r="C12" s="50" t="s">
        <v>87</v>
      </c>
      <c r="D12" s="51">
        <v>73</v>
      </c>
      <c r="E12" s="51">
        <v>50</v>
      </c>
      <c r="F12" s="51">
        <v>0</v>
      </c>
      <c r="G12" s="51">
        <v>70</v>
      </c>
      <c r="H12" s="51">
        <v>0</v>
      </c>
      <c r="I12" s="51">
        <v>0</v>
      </c>
      <c r="J12" s="51">
        <v>0</v>
      </c>
      <c r="K12" s="51">
        <v>0</v>
      </c>
      <c r="L12" s="51">
        <v>53</v>
      </c>
    </row>
    <row r="13" spans="1:12" x14ac:dyDescent="0.3">
      <c r="A13" s="50" t="s">
        <v>40</v>
      </c>
      <c r="B13" s="51">
        <v>4288897</v>
      </c>
      <c r="C13" s="50" t="s">
        <v>88</v>
      </c>
      <c r="D13" s="51">
        <v>2307</v>
      </c>
      <c r="E13" s="51">
        <v>0</v>
      </c>
      <c r="F13" s="51">
        <v>0</v>
      </c>
      <c r="G13" s="51">
        <v>480</v>
      </c>
      <c r="H13" s="51">
        <v>0</v>
      </c>
      <c r="I13" s="51">
        <v>0</v>
      </c>
      <c r="J13" s="51">
        <v>0</v>
      </c>
      <c r="K13" s="51">
        <v>0</v>
      </c>
      <c r="L13" s="51">
        <v>1827</v>
      </c>
    </row>
    <row r="14" spans="1:12" x14ac:dyDescent="0.3">
      <c r="A14" s="50" t="s">
        <v>40</v>
      </c>
      <c r="B14" s="51">
        <v>4288897</v>
      </c>
      <c r="C14" s="50" t="s">
        <v>89</v>
      </c>
      <c r="D14" s="51">
        <v>1298</v>
      </c>
      <c r="E14" s="51">
        <v>0</v>
      </c>
      <c r="F14" s="51">
        <v>0</v>
      </c>
      <c r="G14" s="51">
        <v>458</v>
      </c>
      <c r="H14" s="51">
        <v>0</v>
      </c>
      <c r="I14" s="51">
        <v>0</v>
      </c>
      <c r="J14" s="51">
        <v>0</v>
      </c>
      <c r="K14" s="51">
        <v>0</v>
      </c>
      <c r="L14" s="51">
        <v>840</v>
      </c>
    </row>
    <row r="15" spans="1:12" x14ac:dyDescent="0.3">
      <c r="A15" s="50" t="s">
        <v>40</v>
      </c>
      <c r="B15" s="51">
        <v>4288897</v>
      </c>
      <c r="C15" s="50" t="s">
        <v>90</v>
      </c>
      <c r="D15" s="51">
        <v>75</v>
      </c>
      <c r="E15" s="51">
        <v>0</v>
      </c>
      <c r="F15" s="51">
        <v>0</v>
      </c>
      <c r="G15" s="51">
        <v>75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</row>
    <row r="16" spans="1:12" x14ac:dyDescent="0.3">
      <c r="A16" s="50" t="s">
        <v>40</v>
      </c>
      <c r="B16" s="51">
        <v>4288897</v>
      </c>
      <c r="C16" s="50" t="s">
        <v>102</v>
      </c>
      <c r="D16" s="51">
        <v>200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200</v>
      </c>
    </row>
    <row r="17" spans="1:12" x14ac:dyDescent="0.3">
      <c r="A17" s="50" t="s">
        <v>40</v>
      </c>
      <c r="B17" s="51">
        <v>4288897</v>
      </c>
      <c r="C17" s="50" t="s">
        <v>91</v>
      </c>
      <c r="D17" s="51">
        <v>19</v>
      </c>
      <c r="E17" s="51">
        <v>40</v>
      </c>
      <c r="F17" s="51">
        <v>0</v>
      </c>
      <c r="G17" s="51">
        <v>19</v>
      </c>
      <c r="H17" s="51">
        <v>0</v>
      </c>
      <c r="I17" s="51">
        <v>0</v>
      </c>
      <c r="J17" s="51">
        <v>0</v>
      </c>
      <c r="K17" s="51">
        <v>0</v>
      </c>
      <c r="L17" s="51">
        <v>40</v>
      </c>
    </row>
    <row r="18" spans="1:12" x14ac:dyDescent="0.3">
      <c r="A18" s="50" t="s">
        <v>40</v>
      </c>
      <c r="B18" s="51">
        <v>4288897</v>
      </c>
      <c r="C18" s="50" t="s">
        <v>105</v>
      </c>
      <c r="D18" s="51">
        <v>190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190</v>
      </c>
    </row>
    <row r="19" spans="1:12" x14ac:dyDescent="0.3">
      <c r="A19" s="50" t="s">
        <v>40</v>
      </c>
      <c r="B19" s="51">
        <v>4288897</v>
      </c>
      <c r="C19" s="50" t="s">
        <v>104</v>
      </c>
      <c r="D19" s="51">
        <v>90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90</v>
      </c>
    </row>
    <row r="20" spans="1:12" x14ac:dyDescent="0.3">
      <c r="A20" s="50" t="s">
        <v>40</v>
      </c>
      <c r="B20" s="51">
        <v>4288897</v>
      </c>
      <c r="C20" s="50" t="s">
        <v>106</v>
      </c>
      <c r="D20" s="51">
        <v>80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80</v>
      </c>
    </row>
    <row r="21" spans="1:12" x14ac:dyDescent="0.3">
      <c r="A21" s="50" t="s">
        <v>40</v>
      </c>
      <c r="B21" s="51">
        <v>4288897</v>
      </c>
      <c r="C21" s="50" t="s">
        <v>98</v>
      </c>
      <c r="D21" s="51">
        <v>150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150</v>
      </c>
    </row>
    <row r="22" spans="1:12" x14ac:dyDescent="0.3">
      <c r="A22" s="50" t="s">
        <v>40</v>
      </c>
      <c r="B22" s="51">
        <v>4288897</v>
      </c>
      <c r="C22" s="50" t="s">
        <v>97</v>
      </c>
      <c r="D22" s="51">
        <v>40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40</v>
      </c>
    </row>
    <row r="23" spans="1:12" x14ac:dyDescent="0.3">
      <c r="A23" s="50" t="s">
        <v>40</v>
      </c>
      <c r="B23" s="51">
        <v>4288897</v>
      </c>
      <c r="C23" s="50" t="s">
        <v>92</v>
      </c>
      <c r="D23" s="51">
        <v>53</v>
      </c>
      <c r="E23" s="51">
        <v>0</v>
      </c>
      <c r="F23" s="51">
        <v>0</v>
      </c>
      <c r="G23" s="51">
        <v>1</v>
      </c>
      <c r="H23" s="51">
        <v>0</v>
      </c>
      <c r="I23" s="51">
        <v>0</v>
      </c>
      <c r="J23" s="51">
        <v>0</v>
      </c>
      <c r="K23" s="51">
        <v>0</v>
      </c>
      <c r="L23" s="51">
        <v>52</v>
      </c>
    </row>
    <row r="24" spans="1:12" x14ac:dyDescent="0.3">
      <c r="A24" s="50" t="s">
        <v>40</v>
      </c>
      <c r="B24" s="51">
        <v>4288897</v>
      </c>
      <c r="C24" s="50" t="s">
        <v>107</v>
      </c>
      <c r="D24" s="51">
        <v>92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92</v>
      </c>
    </row>
    <row r="25" spans="1:12" x14ac:dyDescent="0.3">
      <c r="A25" s="50" t="s">
        <v>40</v>
      </c>
      <c r="B25" s="51">
        <v>4288897</v>
      </c>
      <c r="C25" s="50" t="s">
        <v>109</v>
      </c>
      <c r="D25" s="51">
        <v>40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40</v>
      </c>
    </row>
    <row r="26" spans="1:12" x14ac:dyDescent="0.3">
      <c r="A26" s="50" t="s">
        <v>40</v>
      </c>
      <c r="B26" s="51">
        <v>4288897</v>
      </c>
      <c r="C26" s="50" t="s">
        <v>93</v>
      </c>
      <c r="D26" s="51">
        <v>80</v>
      </c>
      <c r="E26" s="51">
        <v>0</v>
      </c>
      <c r="F26" s="51">
        <v>0</v>
      </c>
      <c r="G26" s="51">
        <v>80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</row>
    <row r="27" spans="1:12" x14ac:dyDescent="0.3">
      <c r="A27" s="50" t="s">
        <v>40</v>
      </c>
      <c r="B27" s="51">
        <v>4288897</v>
      </c>
      <c r="C27" s="50" t="s">
        <v>94</v>
      </c>
      <c r="D27" s="51">
        <v>1340</v>
      </c>
      <c r="E27" s="51">
        <v>0</v>
      </c>
      <c r="F27" s="51">
        <v>0</v>
      </c>
      <c r="G27" s="51">
        <v>1340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</row>
    <row r="28" spans="1:12" x14ac:dyDescent="0.3">
      <c r="A28" s="50" t="s">
        <v>40</v>
      </c>
      <c r="B28" s="51">
        <v>4288897</v>
      </c>
      <c r="C28" s="50" t="s">
        <v>110</v>
      </c>
      <c r="D28" s="51">
        <v>29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29</v>
      </c>
    </row>
    <row r="29" spans="1:12" x14ac:dyDescent="0.3">
      <c r="A29" s="50" t="s">
        <v>40</v>
      </c>
      <c r="B29" s="51">
        <v>4288897</v>
      </c>
      <c r="C29" s="50" t="s">
        <v>112</v>
      </c>
      <c r="D29" s="51">
        <v>97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97</v>
      </c>
    </row>
    <row r="30" spans="1:12" x14ac:dyDescent="0.3">
      <c r="A30" s="50" t="s">
        <v>40</v>
      </c>
      <c r="B30" s="51">
        <v>4288897</v>
      </c>
      <c r="C30" s="50" t="s">
        <v>95</v>
      </c>
      <c r="D30" s="51">
        <v>108</v>
      </c>
      <c r="E30" s="51">
        <v>0</v>
      </c>
      <c r="F30" s="51">
        <v>0</v>
      </c>
      <c r="G30" s="51">
        <v>108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</row>
    <row r="31" spans="1:12" x14ac:dyDescent="0.3">
      <c r="A31" s="87" t="s">
        <v>96</v>
      </c>
      <c r="B31" s="50"/>
      <c r="C31" s="50"/>
      <c r="D31" s="51">
        <v>6987</v>
      </c>
      <c r="E31" s="51">
        <v>270</v>
      </c>
      <c r="F31" s="51">
        <v>0</v>
      </c>
      <c r="G31" s="51">
        <v>3084</v>
      </c>
      <c r="H31" s="51">
        <v>0</v>
      </c>
      <c r="I31" s="51">
        <v>0</v>
      </c>
      <c r="J31" s="51">
        <v>0</v>
      </c>
      <c r="K31" s="51">
        <v>0</v>
      </c>
      <c r="L31" s="51">
        <v>4173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7"/>
  <sheetViews>
    <sheetView workbookViewId="0">
      <selection activeCell="C1" sqref="C1:C27"/>
    </sheetView>
  </sheetViews>
  <sheetFormatPr defaultRowHeight="14.4" x14ac:dyDescent="0.3"/>
  <sheetData>
    <row r="1" spans="1:3" x14ac:dyDescent="0.3">
      <c r="A1" t="s">
        <v>85</v>
      </c>
      <c r="B1">
        <f>VLOOKUP(A1,'[2]Product Master Sheet'!$B$2:$F$506,5,0)</f>
        <v>42</v>
      </c>
      <c r="C1">
        <v>466</v>
      </c>
    </row>
    <row r="2" spans="1:3" x14ac:dyDescent="0.3">
      <c r="A2" t="s">
        <v>86</v>
      </c>
      <c r="B2">
        <f>VLOOKUP(A2,'[2]Product Master Sheet'!$B$2:$F$506,5,0)</f>
        <v>43</v>
      </c>
      <c r="C2">
        <v>120</v>
      </c>
    </row>
    <row r="3" spans="1:3" x14ac:dyDescent="0.3">
      <c r="A3" t="s">
        <v>100</v>
      </c>
      <c r="B3" s="59">
        <f>VLOOKUP(A3,'[2]Product Master Sheet'!$B$2:$F$506,5,0)</f>
        <v>44</v>
      </c>
      <c r="C3">
        <v>40</v>
      </c>
    </row>
    <row r="4" spans="1:3" x14ac:dyDescent="0.3">
      <c r="A4" t="s">
        <v>99</v>
      </c>
      <c r="B4" s="59">
        <f>VLOOKUP(A4,'[2]Product Master Sheet'!$B$2:$F$506,5,0)</f>
        <v>49</v>
      </c>
      <c r="C4">
        <v>0</v>
      </c>
    </row>
    <row r="5" spans="1:3" x14ac:dyDescent="0.3">
      <c r="A5" t="s">
        <v>101</v>
      </c>
      <c r="B5" s="59">
        <f>VLOOKUP(A5,'[2]Product Master Sheet'!$B$2:$F$506,5,0)</f>
        <v>50</v>
      </c>
      <c r="C5">
        <v>0</v>
      </c>
    </row>
    <row r="6" spans="1:3" x14ac:dyDescent="0.3">
      <c r="A6" t="s">
        <v>87</v>
      </c>
      <c r="B6" s="59">
        <f>VLOOKUP(A6,'[2]Product Master Sheet'!$B$2:$F$506,5,0)</f>
        <v>113</v>
      </c>
      <c r="C6">
        <v>73</v>
      </c>
    </row>
    <row r="7" spans="1:3" x14ac:dyDescent="0.3">
      <c r="A7" t="s">
        <v>88</v>
      </c>
      <c r="B7" s="59">
        <f>VLOOKUP(A7,'[2]Product Master Sheet'!$B$2:$F$506,5,0)</f>
        <v>114</v>
      </c>
      <c r="C7">
        <v>2307</v>
      </c>
    </row>
    <row r="8" spans="1:3" x14ac:dyDescent="0.3">
      <c r="A8" t="s">
        <v>89</v>
      </c>
      <c r="B8" s="59">
        <f>VLOOKUP(A8,'[2]Product Master Sheet'!$B$2:$F$506,5,0)</f>
        <v>115</v>
      </c>
      <c r="C8">
        <v>1298</v>
      </c>
    </row>
    <row r="9" spans="1:3" x14ac:dyDescent="0.3">
      <c r="A9" t="s">
        <v>90</v>
      </c>
      <c r="B9" s="59">
        <f>VLOOKUP(A9,'[2]Product Master Sheet'!$B$2:$F$506,5,0)</f>
        <v>116</v>
      </c>
      <c r="C9">
        <v>75</v>
      </c>
    </row>
    <row r="10" spans="1:3" x14ac:dyDescent="0.3">
      <c r="A10" t="s">
        <v>102</v>
      </c>
      <c r="B10" s="59">
        <f>VLOOKUP(A10,'[2]Product Master Sheet'!$B$2:$F$506,5,0)</f>
        <v>144</v>
      </c>
      <c r="C10">
        <v>200</v>
      </c>
    </row>
    <row r="11" spans="1:3" x14ac:dyDescent="0.3">
      <c r="A11" t="s">
        <v>91</v>
      </c>
      <c r="B11" s="59">
        <f>VLOOKUP(A11,'[2]Product Master Sheet'!$B$2:$F$506,5,0)</f>
        <v>145</v>
      </c>
      <c r="C11">
        <v>19</v>
      </c>
    </row>
    <row r="12" spans="1:3" x14ac:dyDescent="0.3">
      <c r="A12" t="s">
        <v>105</v>
      </c>
      <c r="B12" s="59">
        <f>VLOOKUP(A12,'[2]Product Master Sheet'!$B$2:$F$506,5,0)</f>
        <v>179</v>
      </c>
      <c r="C12">
        <v>190</v>
      </c>
    </row>
    <row r="13" spans="1:3" x14ac:dyDescent="0.3">
      <c r="A13" t="s">
        <v>104</v>
      </c>
      <c r="B13" s="59">
        <f>VLOOKUP(A13,'[2]Product Master Sheet'!$B$2:$F$506,5,0)</f>
        <v>182</v>
      </c>
      <c r="C13">
        <v>90</v>
      </c>
    </row>
    <row r="14" spans="1:3" x14ac:dyDescent="0.3">
      <c r="A14" t="s">
        <v>106</v>
      </c>
      <c r="B14" s="59">
        <f>VLOOKUP(A14,'[2]Product Master Sheet'!$B$2:$F$506,5,0)</f>
        <v>183</v>
      </c>
      <c r="C14">
        <v>80</v>
      </c>
    </row>
    <row r="15" spans="1:3" x14ac:dyDescent="0.3">
      <c r="A15" t="s">
        <v>98</v>
      </c>
      <c r="B15" s="59">
        <f>VLOOKUP(A15,'[2]Product Master Sheet'!$B$2:$F$506,5,0)</f>
        <v>210</v>
      </c>
      <c r="C15">
        <v>150</v>
      </c>
    </row>
    <row r="16" spans="1:3" x14ac:dyDescent="0.3">
      <c r="A16" t="s">
        <v>97</v>
      </c>
      <c r="B16" s="59">
        <f>VLOOKUP(A16,'[2]Product Master Sheet'!$B$2:$F$506,5,0)</f>
        <v>212</v>
      </c>
      <c r="C16">
        <v>40</v>
      </c>
    </row>
    <row r="17" spans="1:3" x14ac:dyDescent="0.3">
      <c r="A17" t="s">
        <v>92</v>
      </c>
      <c r="B17" s="59">
        <f>VLOOKUP(A17,'[2]Product Master Sheet'!$B$2:$F$506,5,0)</f>
        <v>271</v>
      </c>
      <c r="C17">
        <v>53</v>
      </c>
    </row>
    <row r="18" spans="1:3" x14ac:dyDescent="0.3">
      <c r="A18" t="s">
        <v>107</v>
      </c>
      <c r="B18" s="59">
        <f>VLOOKUP(A18,'[2]Product Master Sheet'!$B$2:$F$506,5,0)</f>
        <v>273</v>
      </c>
      <c r="C18">
        <v>92</v>
      </c>
    </row>
    <row r="19" spans="1:3" x14ac:dyDescent="0.3">
      <c r="A19" t="s">
        <v>109</v>
      </c>
      <c r="B19" s="59">
        <f>VLOOKUP(A19,'[2]Product Master Sheet'!$B$2:$F$506,5,0)</f>
        <v>293</v>
      </c>
      <c r="C19">
        <v>40</v>
      </c>
    </row>
    <row r="20" spans="1:3" x14ac:dyDescent="0.3">
      <c r="A20" t="s">
        <v>93</v>
      </c>
      <c r="B20" s="59">
        <f>VLOOKUP(A20,'[2]Product Master Sheet'!$B$2:$F$506,5,0)</f>
        <v>306</v>
      </c>
      <c r="C20">
        <v>80</v>
      </c>
    </row>
    <row r="21" spans="1:3" x14ac:dyDescent="0.3">
      <c r="A21" t="s">
        <v>94</v>
      </c>
      <c r="B21" s="59">
        <f>VLOOKUP(A21,'[2]Product Master Sheet'!$B$2:$F$506,5,0)</f>
        <v>307</v>
      </c>
      <c r="C21">
        <v>1340</v>
      </c>
    </row>
    <row r="22" spans="1:3" x14ac:dyDescent="0.3">
      <c r="A22" t="s">
        <v>110</v>
      </c>
      <c r="B22" s="59">
        <f>VLOOKUP(A22,'[2]Product Master Sheet'!$B$2:$F$506,5,0)</f>
        <v>324</v>
      </c>
      <c r="C22">
        <v>29</v>
      </c>
    </row>
    <row r="23" spans="1:3" x14ac:dyDescent="0.3">
      <c r="A23" t="s">
        <v>112</v>
      </c>
      <c r="B23" s="59">
        <f>VLOOKUP(A23,'[2]Product Master Sheet'!$B$2:$F$506,5,0)</f>
        <v>330</v>
      </c>
      <c r="C23">
        <v>97</v>
      </c>
    </row>
    <row r="24" spans="1:3" x14ac:dyDescent="0.3">
      <c r="A24" t="s">
        <v>95</v>
      </c>
      <c r="B24" s="59">
        <f>VLOOKUP(A24,'[2]Product Master Sheet'!$B$2:$F$506,5,0)</f>
        <v>336</v>
      </c>
      <c r="C24">
        <v>108</v>
      </c>
    </row>
    <row r="25" spans="1:3" x14ac:dyDescent="0.3">
      <c r="A25" t="s">
        <v>103</v>
      </c>
      <c r="B25" s="59">
        <f>VLOOKUP(A25,'[2]Product Master Sheet'!$B$2:$F$506,5,0)</f>
        <v>146</v>
      </c>
      <c r="C25">
        <v>0</v>
      </c>
    </row>
    <row r="26" spans="1:3" x14ac:dyDescent="0.3">
      <c r="A26" t="s">
        <v>111</v>
      </c>
      <c r="B26" s="59">
        <f>VLOOKUP(A26,'[2]Product Master Sheet'!$B$2:$F$506,5,0)</f>
        <v>335</v>
      </c>
      <c r="C26">
        <v>0</v>
      </c>
    </row>
    <row r="27" spans="1:3" x14ac:dyDescent="0.3">
      <c r="A27" t="s">
        <v>108</v>
      </c>
      <c r="B27" s="59">
        <f>VLOOKUP(A27,'[2]Product Master Sheet'!$B$2:$F$506,5,0)</f>
        <v>272</v>
      </c>
      <c r="C2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31"/>
  <sheetViews>
    <sheetView showGridLines="0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55" t="s">
        <v>114</v>
      </c>
      <c r="C1" s="56"/>
      <c r="D1" s="56"/>
      <c r="E1" s="56"/>
      <c r="F1" s="56"/>
      <c r="G1" s="56"/>
      <c r="H1" s="56"/>
      <c r="I1" s="56"/>
      <c r="J1" s="57"/>
      <c r="K1" s="55" t="s">
        <v>115</v>
      </c>
      <c r="L1" s="56"/>
      <c r="M1" s="56"/>
      <c r="N1" s="56"/>
      <c r="O1" s="56"/>
      <c r="P1" s="56"/>
      <c r="Q1" s="56"/>
      <c r="R1" s="56"/>
      <c r="S1" s="57"/>
      <c r="T1" s="55" t="s">
        <v>13</v>
      </c>
      <c r="U1" s="56"/>
      <c r="V1" s="56"/>
      <c r="W1" s="56"/>
      <c r="X1" s="56"/>
      <c r="Y1" s="56"/>
      <c r="Z1" s="56"/>
      <c r="AA1" s="56"/>
      <c r="AB1" s="5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85</v>
      </c>
      <c r="B4" s="20">
        <v>466</v>
      </c>
      <c r="C4" s="20">
        <v>0</v>
      </c>
      <c r="D4" s="20">
        <v>0</v>
      </c>
      <c r="E4" s="20">
        <v>253</v>
      </c>
      <c r="F4" s="20">
        <v>0</v>
      </c>
      <c r="G4" s="20">
        <v>0</v>
      </c>
      <c r="H4" s="20">
        <v>0</v>
      </c>
      <c r="I4" s="20">
        <v>0</v>
      </c>
      <c r="J4" s="20">
        <v>213</v>
      </c>
      <c r="K4" s="27">
        <v>466</v>
      </c>
      <c r="L4" s="28">
        <v>0</v>
      </c>
      <c r="M4" s="28">
        <v>0</v>
      </c>
      <c r="N4" s="28">
        <v>253</v>
      </c>
      <c r="O4" s="28">
        <v>0</v>
      </c>
      <c r="P4" s="28">
        <v>0</v>
      </c>
      <c r="Q4" s="28">
        <v>0</v>
      </c>
      <c r="R4" s="28">
        <v>0</v>
      </c>
      <c r="S4" s="26">
        <v>213</v>
      </c>
      <c r="T4" s="28">
        <f>B4-K4</f>
        <v>0</v>
      </c>
      <c r="U4" s="28">
        <f t="shared" ref="U4:U29" si="0">C4-L4</f>
        <v>0</v>
      </c>
      <c r="V4" s="28">
        <f t="shared" ref="V4:V29" si="1">D4-M4</f>
        <v>0</v>
      </c>
      <c r="W4" s="28">
        <f t="shared" ref="W4:W29" si="2">E4-N4</f>
        <v>0</v>
      </c>
      <c r="X4" s="28">
        <f t="shared" ref="X4:X29" si="3">F4-O4</f>
        <v>0</v>
      </c>
      <c r="Y4" s="28">
        <f t="shared" ref="Y4:Y29" si="4">G4-P4</f>
        <v>0</v>
      </c>
      <c r="Z4" s="28">
        <f t="shared" ref="Z4:Z29" si="5">H4-Q4</f>
        <v>0</v>
      </c>
      <c r="AA4" s="28">
        <f t="shared" ref="AA4:AA29" si="6">I4-R4</f>
        <v>0</v>
      </c>
      <c r="AB4" s="20">
        <f t="shared" ref="AB4:AB29" si="7">J4-S4</f>
        <v>0</v>
      </c>
      <c r="AC4" s="17" t="str">
        <f>IF(AND(T4=0,AB4=0),"Ok","Issue")</f>
        <v>Ok</v>
      </c>
    </row>
    <row r="5" spans="1:29" s="59" customFormat="1" x14ac:dyDescent="0.3">
      <c r="A5" s="17" t="s">
        <v>86</v>
      </c>
      <c r="B5" s="78">
        <v>120</v>
      </c>
      <c r="C5" s="78">
        <v>180</v>
      </c>
      <c r="D5" s="78">
        <v>0</v>
      </c>
      <c r="E5" s="78">
        <v>200</v>
      </c>
      <c r="F5" s="78">
        <v>0</v>
      </c>
      <c r="G5" s="78">
        <v>0</v>
      </c>
      <c r="H5" s="78">
        <v>0</v>
      </c>
      <c r="I5" s="78">
        <v>0</v>
      </c>
      <c r="J5" s="78">
        <v>100</v>
      </c>
      <c r="K5" s="27">
        <v>120</v>
      </c>
      <c r="L5" s="78">
        <v>180</v>
      </c>
      <c r="M5" s="78">
        <v>0</v>
      </c>
      <c r="N5" s="78">
        <v>200</v>
      </c>
      <c r="O5" s="78">
        <v>0</v>
      </c>
      <c r="P5" s="78">
        <v>0</v>
      </c>
      <c r="Q5" s="78">
        <v>0</v>
      </c>
      <c r="R5" s="78">
        <v>0</v>
      </c>
      <c r="S5" s="26">
        <v>100</v>
      </c>
      <c r="T5" s="78">
        <f t="shared" ref="T5:T28" si="8">B5-K5</f>
        <v>0</v>
      </c>
      <c r="U5" s="78">
        <f t="shared" ref="U5:U28" si="9">C5-L5</f>
        <v>0</v>
      </c>
      <c r="V5" s="78">
        <f t="shared" ref="V5:V28" si="10">D5-M5</f>
        <v>0</v>
      </c>
      <c r="W5" s="78">
        <f t="shared" ref="W5:W28" si="11">E5-N5</f>
        <v>0</v>
      </c>
      <c r="X5" s="78">
        <f t="shared" ref="X5:X28" si="12">F5-O5</f>
        <v>0</v>
      </c>
      <c r="Y5" s="78">
        <f t="shared" ref="Y5:Y28" si="13">G5-P5</f>
        <v>0</v>
      </c>
      <c r="Z5" s="78">
        <f t="shared" ref="Z5:Z28" si="14">H5-Q5</f>
        <v>0</v>
      </c>
      <c r="AA5" s="78">
        <f t="shared" ref="AA5:AA28" si="15">I5-R5</f>
        <v>0</v>
      </c>
      <c r="AB5" s="78">
        <f t="shared" ref="AB5:AB28" si="16">J5-S5</f>
        <v>0</v>
      </c>
      <c r="AC5" s="17" t="str">
        <f t="shared" ref="AC5:AC28" si="17">IF(AND(T5=0,AB5=0),"Ok","Issue")</f>
        <v>Ok</v>
      </c>
    </row>
    <row r="6" spans="1:29" s="59" customFormat="1" x14ac:dyDescent="0.3">
      <c r="A6" s="17" t="s">
        <v>100</v>
      </c>
      <c r="B6" s="78">
        <v>40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40</v>
      </c>
      <c r="K6" s="27">
        <v>40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26">
        <v>40</v>
      </c>
      <c r="T6" s="78">
        <f t="shared" si="8"/>
        <v>0</v>
      </c>
      <c r="U6" s="78">
        <f t="shared" si="9"/>
        <v>0</v>
      </c>
      <c r="V6" s="78">
        <f t="shared" si="10"/>
        <v>0</v>
      </c>
      <c r="W6" s="78">
        <f t="shared" si="11"/>
        <v>0</v>
      </c>
      <c r="X6" s="78">
        <f t="shared" si="12"/>
        <v>0</v>
      </c>
      <c r="Y6" s="78">
        <f t="shared" si="13"/>
        <v>0</v>
      </c>
      <c r="Z6" s="78">
        <f t="shared" si="14"/>
        <v>0</v>
      </c>
      <c r="AA6" s="78">
        <f t="shared" si="15"/>
        <v>0</v>
      </c>
      <c r="AB6" s="78">
        <f t="shared" si="16"/>
        <v>0</v>
      </c>
      <c r="AC6" s="17" t="str">
        <f t="shared" si="17"/>
        <v>Ok</v>
      </c>
    </row>
    <row r="7" spans="1:29" s="59" customFormat="1" x14ac:dyDescent="0.3">
      <c r="A7" s="17" t="s">
        <v>99</v>
      </c>
      <c r="B7" s="78">
        <v>0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26">
        <v>0</v>
      </c>
      <c r="K7" s="27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26">
        <v>0</v>
      </c>
      <c r="T7" s="78">
        <f t="shared" si="8"/>
        <v>0</v>
      </c>
      <c r="U7" s="78">
        <f t="shared" si="9"/>
        <v>0</v>
      </c>
      <c r="V7" s="78">
        <f t="shared" si="10"/>
        <v>0</v>
      </c>
      <c r="W7" s="78">
        <f t="shared" si="11"/>
        <v>0</v>
      </c>
      <c r="X7" s="78">
        <f t="shared" si="12"/>
        <v>0</v>
      </c>
      <c r="Y7" s="78">
        <f t="shared" si="13"/>
        <v>0</v>
      </c>
      <c r="Z7" s="78">
        <f t="shared" si="14"/>
        <v>0</v>
      </c>
      <c r="AA7" s="78">
        <f t="shared" si="15"/>
        <v>0</v>
      </c>
      <c r="AB7" s="78">
        <f t="shared" si="16"/>
        <v>0</v>
      </c>
      <c r="AC7" s="17" t="str">
        <f t="shared" si="17"/>
        <v>Ok</v>
      </c>
    </row>
    <row r="8" spans="1:29" s="59" customFormat="1" x14ac:dyDescent="0.3">
      <c r="A8" s="17" t="s">
        <v>101</v>
      </c>
      <c r="B8" s="78">
        <v>0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26">
        <v>0</v>
      </c>
      <c r="K8" s="27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26">
        <v>0</v>
      </c>
      <c r="T8" s="78">
        <f t="shared" si="8"/>
        <v>0</v>
      </c>
      <c r="U8" s="78">
        <f t="shared" si="9"/>
        <v>0</v>
      </c>
      <c r="V8" s="78">
        <f t="shared" si="10"/>
        <v>0</v>
      </c>
      <c r="W8" s="78">
        <f t="shared" si="11"/>
        <v>0</v>
      </c>
      <c r="X8" s="78">
        <f t="shared" si="12"/>
        <v>0</v>
      </c>
      <c r="Y8" s="78">
        <f t="shared" si="13"/>
        <v>0</v>
      </c>
      <c r="Z8" s="78">
        <f t="shared" si="14"/>
        <v>0</v>
      </c>
      <c r="AA8" s="78">
        <f t="shared" si="15"/>
        <v>0</v>
      </c>
      <c r="AB8" s="78">
        <f t="shared" si="16"/>
        <v>0</v>
      </c>
      <c r="AC8" s="17" t="str">
        <f t="shared" si="17"/>
        <v>Ok</v>
      </c>
    </row>
    <row r="9" spans="1:29" s="59" customFormat="1" x14ac:dyDescent="0.3">
      <c r="A9" s="17" t="s">
        <v>87</v>
      </c>
      <c r="B9" s="78">
        <v>73</v>
      </c>
      <c r="C9" s="78">
        <v>50</v>
      </c>
      <c r="D9" s="78">
        <v>0</v>
      </c>
      <c r="E9" s="78">
        <v>70</v>
      </c>
      <c r="F9" s="78">
        <v>0</v>
      </c>
      <c r="G9" s="78">
        <v>0</v>
      </c>
      <c r="H9" s="78">
        <v>0</v>
      </c>
      <c r="I9" s="78">
        <v>0</v>
      </c>
      <c r="J9" s="26">
        <v>53</v>
      </c>
      <c r="K9" s="27">
        <v>73</v>
      </c>
      <c r="L9" s="78">
        <v>50</v>
      </c>
      <c r="M9" s="78">
        <v>0</v>
      </c>
      <c r="N9" s="78">
        <v>70</v>
      </c>
      <c r="O9" s="78">
        <v>0</v>
      </c>
      <c r="P9" s="78">
        <v>0</v>
      </c>
      <c r="Q9" s="78">
        <v>0</v>
      </c>
      <c r="R9" s="78">
        <v>0</v>
      </c>
      <c r="S9" s="26">
        <v>53</v>
      </c>
      <c r="T9" s="78">
        <f t="shared" si="8"/>
        <v>0</v>
      </c>
      <c r="U9" s="78">
        <f t="shared" si="9"/>
        <v>0</v>
      </c>
      <c r="V9" s="78">
        <f t="shared" si="10"/>
        <v>0</v>
      </c>
      <c r="W9" s="78">
        <f t="shared" si="11"/>
        <v>0</v>
      </c>
      <c r="X9" s="78">
        <f t="shared" si="12"/>
        <v>0</v>
      </c>
      <c r="Y9" s="78">
        <f t="shared" si="13"/>
        <v>0</v>
      </c>
      <c r="Z9" s="78">
        <f t="shared" si="14"/>
        <v>0</v>
      </c>
      <c r="AA9" s="78">
        <f t="shared" si="15"/>
        <v>0</v>
      </c>
      <c r="AB9" s="78">
        <f t="shared" si="16"/>
        <v>0</v>
      </c>
      <c r="AC9" s="17" t="str">
        <f t="shared" si="17"/>
        <v>Ok</v>
      </c>
    </row>
    <row r="10" spans="1:29" s="59" customFormat="1" x14ac:dyDescent="0.3">
      <c r="A10" s="17" t="s">
        <v>88</v>
      </c>
      <c r="B10" s="78">
        <v>2307</v>
      </c>
      <c r="C10" s="78">
        <v>0</v>
      </c>
      <c r="D10" s="78">
        <v>0</v>
      </c>
      <c r="E10" s="78">
        <v>480</v>
      </c>
      <c r="F10" s="78">
        <v>0</v>
      </c>
      <c r="G10" s="78">
        <v>0</v>
      </c>
      <c r="H10" s="78">
        <v>0</v>
      </c>
      <c r="I10" s="78">
        <v>0</v>
      </c>
      <c r="J10" s="26">
        <v>1827</v>
      </c>
      <c r="K10" s="27">
        <v>2307</v>
      </c>
      <c r="L10" s="78">
        <v>0</v>
      </c>
      <c r="M10" s="78">
        <v>0</v>
      </c>
      <c r="N10" s="78">
        <v>480</v>
      </c>
      <c r="O10" s="78">
        <v>0</v>
      </c>
      <c r="P10" s="78">
        <v>0</v>
      </c>
      <c r="Q10" s="78">
        <v>0</v>
      </c>
      <c r="R10" s="78">
        <v>0</v>
      </c>
      <c r="S10" s="26">
        <v>1827</v>
      </c>
      <c r="T10" s="78">
        <f t="shared" si="8"/>
        <v>0</v>
      </c>
      <c r="U10" s="78">
        <f t="shared" si="9"/>
        <v>0</v>
      </c>
      <c r="V10" s="78">
        <f t="shared" si="10"/>
        <v>0</v>
      </c>
      <c r="W10" s="78">
        <f t="shared" si="11"/>
        <v>0</v>
      </c>
      <c r="X10" s="78">
        <f t="shared" si="12"/>
        <v>0</v>
      </c>
      <c r="Y10" s="78">
        <f t="shared" si="13"/>
        <v>0</v>
      </c>
      <c r="Z10" s="78">
        <f t="shared" si="14"/>
        <v>0</v>
      </c>
      <c r="AA10" s="78">
        <f t="shared" si="15"/>
        <v>0</v>
      </c>
      <c r="AB10" s="78">
        <f t="shared" si="16"/>
        <v>0</v>
      </c>
      <c r="AC10" s="17" t="str">
        <f t="shared" si="17"/>
        <v>Ok</v>
      </c>
    </row>
    <row r="11" spans="1:29" s="59" customFormat="1" x14ac:dyDescent="0.3">
      <c r="A11" s="17" t="s">
        <v>89</v>
      </c>
      <c r="B11" s="78">
        <v>1298</v>
      </c>
      <c r="C11" s="78">
        <v>0</v>
      </c>
      <c r="D11" s="78">
        <v>0</v>
      </c>
      <c r="E11" s="78">
        <v>458</v>
      </c>
      <c r="F11" s="78">
        <v>0</v>
      </c>
      <c r="G11" s="78">
        <v>0</v>
      </c>
      <c r="H11" s="78">
        <v>0</v>
      </c>
      <c r="I11" s="78">
        <v>0</v>
      </c>
      <c r="J11" s="26">
        <v>840</v>
      </c>
      <c r="K11" s="27">
        <v>1298</v>
      </c>
      <c r="L11" s="78">
        <v>0</v>
      </c>
      <c r="M11" s="78">
        <v>0</v>
      </c>
      <c r="N11" s="78">
        <v>458</v>
      </c>
      <c r="O11" s="78">
        <v>0</v>
      </c>
      <c r="P11" s="78">
        <v>0</v>
      </c>
      <c r="Q11" s="78">
        <v>0</v>
      </c>
      <c r="R11" s="78">
        <v>0</v>
      </c>
      <c r="S11" s="26">
        <v>840</v>
      </c>
      <c r="T11" s="78">
        <f t="shared" si="8"/>
        <v>0</v>
      </c>
      <c r="U11" s="78">
        <f t="shared" si="9"/>
        <v>0</v>
      </c>
      <c r="V11" s="78">
        <f t="shared" si="10"/>
        <v>0</v>
      </c>
      <c r="W11" s="78">
        <f t="shared" si="11"/>
        <v>0</v>
      </c>
      <c r="X11" s="78">
        <f t="shared" si="12"/>
        <v>0</v>
      </c>
      <c r="Y11" s="78">
        <f t="shared" si="13"/>
        <v>0</v>
      </c>
      <c r="Z11" s="78">
        <f t="shared" si="14"/>
        <v>0</v>
      </c>
      <c r="AA11" s="78">
        <f t="shared" si="15"/>
        <v>0</v>
      </c>
      <c r="AB11" s="78">
        <f t="shared" si="16"/>
        <v>0</v>
      </c>
      <c r="AC11" s="17" t="str">
        <f t="shared" si="17"/>
        <v>Ok</v>
      </c>
    </row>
    <row r="12" spans="1:29" s="59" customFormat="1" x14ac:dyDescent="0.3">
      <c r="A12" s="17" t="s">
        <v>90</v>
      </c>
      <c r="B12" s="78">
        <v>75</v>
      </c>
      <c r="C12" s="78">
        <v>0</v>
      </c>
      <c r="D12" s="78">
        <v>0</v>
      </c>
      <c r="E12" s="78">
        <v>75</v>
      </c>
      <c r="F12" s="78">
        <v>0</v>
      </c>
      <c r="G12" s="78">
        <v>0</v>
      </c>
      <c r="H12" s="78">
        <v>0</v>
      </c>
      <c r="I12" s="78">
        <v>0</v>
      </c>
      <c r="J12" s="26">
        <v>0</v>
      </c>
      <c r="K12" s="27">
        <v>75</v>
      </c>
      <c r="L12" s="78">
        <v>0</v>
      </c>
      <c r="M12" s="78">
        <v>0</v>
      </c>
      <c r="N12" s="78">
        <v>75</v>
      </c>
      <c r="O12" s="78">
        <v>0</v>
      </c>
      <c r="P12" s="78">
        <v>0</v>
      </c>
      <c r="Q12" s="78">
        <v>0</v>
      </c>
      <c r="R12" s="78">
        <v>0</v>
      </c>
      <c r="S12" s="26">
        <v>0</v>
      </c>
      <c r="T12" s="78">
        <f t="shared" si="8"/>
        <v>0</v>
      </c>
      <c r="U12" s="78">
        <f t="shared" si="9"/>
        <v>0</v>
      </c>
      <c r="V12" s="78">
        <f t="shared" si="10"/>
        <v>0</v>
      </c>
      <c r="W12" s="78">
        <f t="shared" si="11"/>
        <v>0</v>
      </c>
      <c r="X12" s="78">
        <f t="shared" si="12"/>
        <v>0</v>
      </c>
      <c r="Y12" s="78">
        <f t="shared" si="13"/>
        <v>0</v>
      </c>
      <c r="Z12" s="78">
        <f t="shared" si="14"/>
        <v>0</v>
      </c>
      <c r="AA12" s="78">
        <f t="shared" si="15"/>
        <v>0</v>
      </c>
      <c r="AB12" s="78">
        <f t="shared" si="16"/>
        <v>0</v>
      </c>
      <c r="AC12" s="17" t="str">
        <f t="shared" si="17"/>
        <v>Ok</v>
      </c>
    </row>
    <row r="13" spans="1:29" s="59" customFormat="1" x14ac:dyDescent="0.3">
      <c r="A13" s="17" t="s">
        <v>102</v>
      </c>
      <c r="B13" s="78">
        <v>200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26">
        <v>200</v>
      </c>
      <c r="K13" s="27">
        <v>200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26">
        <v>200</v>
      </c>
      <c r="T13" s="78">
        <f t="shared" si="8"/>
        <v>0</v>
      </c>
      <c r="U13" s="78">
        <f t="shared" si="9"/>
        <v>0</v>
      </c>
      <c r="V13" s="78">
        <f t="shared" si="10"/>
        <v>0</v>
      </c>
      <c r="W13" s="78">
        <f t="shared" si="11"/>
        <v>0</v>
      </c>
      <c r="X13" s="78">
        <f t="shared" si="12"/>
        <v>0</v>
      </c>
      <c r="Y13" s="78">
        <f t="shared" si="13"/>
        <v>0</v>
      </c>
      <c r="Z13" s="78">
        <f t="shared" si="14"/>
        <v>0</v>
      </c>
      <c r="AA13" s="78">
        <f t="shared" si="15"/>
        <v>0</v>
      </c>
      <c r="AB13" s="78">
        <f t="shared" si="16"/>
        <v>0</v>
      </c>
      <c r="AC13" s="17" t="str">
        <f t="shared" si="17"/>
        <v>Ok</v>
      </c>
    </row>
    <row r="14" spans="1:29" s="59" customFormat="1" x14ac:dyDescent="0.3">
      <c r="A14" s="17" t="s">
        <v>91</v>
      </c>
      <c r="B14" s="78">
        <v>19</v>
      </c>
      <c r="C14" s="78">
        <v>40</v>
      </c>
      <c r="D14" s="78">
        <v>0</v>
      </c>
      <c r="E14" s="78">
        <v>19</v>
      </c>
      <c r="F14" s="78">
        <v>0</v>
      </c>
      <c r="G14" s="78">
        <v>0</v>
      </c>
      <c r="H14" s="78">
        <v>0</v>
      </c>
      <c r="I14" s="78">
        <v>0</v>
      </c>
      <c r="J14" s="26">
        <v>40</v>
      </c>
      <c r="K14" s="27">
        <v>19</v>
      </c>
      <c r="L14" s="78">
        <v>40</v>
      </c>
      <c r="M14" s="78">
        <v>0</v>
      </c>
      <c r="N14" s="78">
        <v>19</v>
      </c>
      <c r="O14" s="78">
        <v>0</v>
      </c>
      <c r="P14" s="78">
        <v>0</v>
      </c>
      <c r="Q14" s="78">
        <v>0</v>
      </c>
      <c r="R14" s="78">
        <v>0</v>
      </c>
      <c r="S14" s="26">
        <v>40</v>
      </c>
      <c r="T14" s="78">
        <f t="shared" si="8"/>
        <v>0</v>
      </c>
      <c r="U14" s="78">
        <f t="shared" si="9"/>
        <v>0</v>
      </c>
      <c r="V14" s="78">
        <f t="shared" si="10"/>
        <v>0</v>
      </c>
      <c r="W14" s="78">
        <f t="shared" si="11"/>
        <v>0</v>
      </c>
      <c r="X14" s="78">
        <f t="shared" si="12"/>
        <v>0</v>
      </c>
      <c r="Y14" s="78">
        <f t="shared" si="13"/>
        <v>0</v>
      </c>
      <c r="Z14" s="78">
        <f t="shared" si="14"/>
        <v>0</v>
      </c>
      <c r="AA14" s="78">
        <f t="shared" si="15"/>
        <v>0</v>
      </c>
      <c r="AB14" s="78">
        <f t="shared" si="16"/>
        <v>0</v>
      </c>
      <c r="AC14" s="17" t="str">
        <f t="shared" si="17"/>
        <v>Ok</v>
      </c>
    </row>
    <row r="15" spans="1:29" s="59" customFormat="1" x14ac:dyDescent="0.3">
      <c r="A15" s="17" t="s">
        <v>105</v>
      </c>
      <c r="B15" s="78">
        <v>190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26">
        <v>190</v>
      </c>
      <c r="K15" s="27">
        <v>190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26">
        <v>190</v>
      </c>
      <c r="T15" s="78">
        <f t="shared" si="8"/>
        <v>0</v>
      </c>
      <c r="U15" s="78">
        <f t="shared" si="9"/>
        <v>0</v>
      </c>
      <c r="V15" s="78">
        <f t="shared" si="10"/>
        <v>0</v>
      </c>
      <c r="W15" s="78">
        <f t="shared" si="11"/>
        <v>0</v>
      </c>
      <c r="X15" s="78">
        <f t="shared" si="12"/>
        <v>0</v>
      </c>
      <c r="Y15" s="78">
        <f t="shared" si="13"/>
        <v>0</v>
      </c>
      <c r="Z15" s="78">
        <f t="shared" si="14"/>
        <v>0</v>
      </c>
      <c r="AA15" s="78">
        <f t="shared" si="15"/>
        <v>0</v>
      </c>
      <c r="AB15" s="78">
        <f t="shared" si="16"/>
        <v>0</v>
      </c>
      <c r="AC15" s="17" t="str">
        <f t="shared" si="17"/>
        <v>Ok</v>
      </c>
    </row>
    <row r="16" spans="1:29" s="59" customFormat="1" x14ac:dyDescent="0.3">
      <c r="A16" s="17" t="s">
        <v>104</v>
      </c>
      <c r="B16" s="78">
        <v>90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26">
        <v>90</v>
      </c>
      <c r="K16" s="27">
        <v>90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26">
        <v>90</v>
      </c>
      <c r="T16" s="78">
        <f t="shared" si="8"/>
        <v>0</v>
      </c>
      <c r="U16" s="78">
        <f t="shared" si="9"/>
        <v>0</v>
      </c>
      <c r="V16" s="78">
        <f t="shared" si="10"/>
        <v>0</v>
      </c>
      <c r="W16" s="78">
        <f t="shared" si="11"/>
        <v>0</v>
      </c>
      <c r="X16" s="78">
        <f t="shared" si="12"/>
        <v>0</v>
      </c>
      <c r="Y16" s="78">
        <f t="shared" si="13"/>
        <v>0</v>
      </c>
      <c r="Z16" s="78">
        <f t="shared" si="14"/>
        <v>0</v>
      </c>
      <c r="AA16" s="78">
        <f t="shared" si="15"/>
        <v>0</v>
      </c>
      <c r="AB16" s="78">
        <f t="shared" si="16"/>
        <v>0</v>
      </c>
      <c r="AC16" s="17" t="str">
        <f t="shared" si="17"/>
        <v>Ok</v>
      </c>
    </row>
    <row r="17" spans="1:29" s="59" customFormat="1" x14ac:dyDescent="0.3">
      <c r="A17" s="17" t="s">
        <v>106</v>
      </c>
      <c r="B17" s="78">
        <v>80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80</v>
      </c>
      <c r="K17" s="27">
        <v>80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26">
        <v>80</v>
      </c>
      <c r="T17" s="78">
        <f t="shared" si="8"/>
        <v>0</v>
      </c>
      <c r="U17" s="78">
        <f t="shared" si="9"/>
        <v>0</v>
      </c>
      <c r="V17" s="78">
        <f t="shared" si="10"/>
        <v>0</v>
      </c>
      <c r="W17" s="78">
        <f t="shared" si="11"/>
        <v>0</v>
      </c>
      <c r="X17" s="78">
        <f t="shared" si="12"/>
        <v>0</v>
      </c>
      <c r="Y17" s="78">
        <f t="shared" si="13"/>
        <v>0</v>
      </c>
      <c r="Z17" s="78">
        <f t="shared" si="14"/>
        <v>0</v>
      </c>
      <c r="AA17" s="78">
        <f t="shared" si="15"/>
        <v>0</v>
      </c>
      <c r="AB17" s="78">
        <f t="shared" si="16"/>
        <v>0</v>
      </c>
      <c r="AC17" s="17" t="str">
        <f t="shared" si="17"/>
        <v>Ok</v>
      </c>
    </row>
    <row r="18" spans="1:29" s="59" customFormat="1" x14ac:dyDescent="0.3">
      <c r="A18" s="17" t="s">
        <v>98</v>
      </c>
      <c r="B18" s="78">
        <v>150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26">
        <v>150</v>
      </c>
      <c r="K18" s="27">
        <v>150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26">
        <v>150</v>
      </c>
      <c r="T18" s="78">
        <f t="shared" si="8"/>
        <v>0</v>
      </c>
      <c r="U18" s="78">
        <f t="shared" si="9"/>
        <v>0</v>
      </c>
      <c r="V18" s="78">
        <f t="shared" si="10"/>
        <v>0</v>
      </c>
      <c r="W18" s="78">
        <f t="shared" si="11"/>
        <v>0</v>
      </c>
      <c r="X18" s="78">
        <f t="shared" si="12"/>
        <v>0</v>
      </c>
      <c r="Y18" s="78">
        <f t="shared" si="13"/>
        <v>0</v>
      </c>
      <c r="Z18" s="78">
        <f t="shared" si="14"/>
        <v>0</v>
      </c>
      <c r="AA18" s="78">
        <f t="shared" si="15"/>
        <v>0</v>
      </c>
      <c r="AB18" s="78">
        <f t="shared" si="16"/>
        <v>0</v>
      </c>
      <c r="AC18" s="17" t="str">
        <f t="shared" si="17"/>
        <v>Ok</v>
      </c>
    </row>
    <row r="19" spans="1:29" s="59" customFormat="1" x14ac:dyDescent="0.3">
      <c r="A19" s="17" t="s">
        <v>97</v>
      </c>
      <c r="B19" s="78">
        <v>40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26">
        <v>40</v>
      </c>
      <c r="K19" s="27">
        <v>40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26">
        <v>40</v>
      </c>
      <c r="T19" s="78">
        <f t="shared" si="8"/>
        <v>0</v>
      </c>
      <c r="U19" s="78">
        <f t="shared" si="9"/>
        <v>0</v>
      </c>
      <c r="V19" s="78">
        <f t="shared" si="10"/>
        <v>0</v>
      </c>
      <c r="W19" s="78">
        <f t="shared" si="11"/>
        <v>0</v>
      </c>
      <c r="X19" s="78">
        <f t="shared" si="12"/>
        <v>0</v>
      </c>
      <c r="Y19" s="78">
        <f t="shared" si="13"/>
        <v>0</v>
      </c>
      <c r="Z19" s="78">
        <f t="shared" si="14"/>
        <v>0</v>
      </c>
      <c r="AA19" s="78">
        <f t="shared" si="15"/>
        <v>0</v>
      </c>
      <c r="AB19" s="78">
        <f t="shared" si="16"/>
        <v>0</v>
      </c>
      <c r="AC19" s="17" t="str">
        <f t="shared" si="17"/>
        <v>Ok</v>
      </c>
    </row>
    <row r="20" spans="1:29" s="59" customFormat="1" x14ac:dyDescent="0.3">
      <c r="A20" s="17" t="s">
        <v>92</v>
      </c>
      <c r="B20" s="78">
        <v>53</v>
      </c>
      <c r="C20" s="78">
        <v>0</v>
      </c>
      <c r="D20" s="78">
        <v>0</v>
      </c>
      <c r="E20" s="78">
        <v>1</v>
      </c>
      <c r="F20" s="78">
        <v>0</v>
      </c>
      <c r="G20" s="78">
        <v>0</v>
      </c>
      <c r="H20" s="78">
        <v>0</v>
      </c>
      <c r="I20" s="78">
        <v>0</v>
      </c>
      <c r="J20" s="26">
        <v>52</v>
      </c>
      <c r="K20" s="27">
        <v>53</v>
      </c>
      <c r="L20" s="78">
        <v>0</v>
      </c>
      <c r="M20" s="78">
        <v>0</v>
      </c>
      <c r="N20" s="78">
        <v>1</v>
      </c>
      <c r="O20" s="78">
        <v>0</v>
      </c>
      <c r="P20" s="78">
        <v>0</v>
      </c>
      <c r="Q20" s="78">
        <v>0</v>
      </c>
      <c r="R20" s="78">
        <v>0</v>
      </c>
      <c r="S20" s="26">
        <v>52</v>
      </c>
      <c r="T20" s="78">
        <f t="shared" si="8"/>
        <v>0</v>
      </c>
      <c r="U20" s="78">
        <f t="shared" si="9"/>
        <v>0</v>
      </c>
      <c r="V20" s="78">
        <f t="shared" si="10"/>
        <v>0</v>
      </c>
      <c r="W20" s="78">
        <f t="shared" si="11"/>
        <v>0</v>
      </c>
      <c r="X20" s="78">
        <f t="shared" si="12"/>
        <v>0</v>
      </c>
      <c r="Y20" s="78">
        <f t="shared" si="13"/>
        <v>0</v>
      </c>
      <c r="Z20" s="78">
        <f t="shared" si="14"/>
        <v>0</v>
      </c>
      <c r="AA20" s="78">
        <f t="shared" si="15"/>
        <v>0</v>
      </c>
      <c r="AB20" s="78">
        <f t="shared" si="16"/>
        <v>0</v>
      </c>
      <c r="AC20" s="17" t="str">
        <f t="shared" si="17"/>
        <v>Ok</v>
      </c>
    </row>
    <row r="21" spans="1:29" s="59" customFormat="1" x14ac:dyDescent="0.3">
      <c r="A21" s="17" t="s">
        <v>107</v>
      </c>
      <c r="B21" s="78">
        <v>92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26">
        <v>92</v>
      </c>
      <c r="K21" s="27">
        <v>92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26">
        <v>92</v>
      </c>
      <c r="T21" s="78">
        <f t="shared" si="8"/>
        <v>0</v>
      </c>
      <c r="U21" s="78">
        <f t="shared" si="9"/>
        <v>0</v>
      </c>
      <c r="V21" s="78">
        <f t="shared" si="10"/>
        <v>0</v>
      </c>
      <c r="W21" s="78">
        <f t="shared" si="11"/>
        <v>0</v>
      </c>
      <c r="X21" s="78">
        <f t="shared" si="12"/>
        <v>0</v>
      </c>
      <c r="Y21" s="78">
        <f t="shared" si="13"/>
        <v>0</v>
      </c>
      <c r="Z21" s="78">
        <f t="shared" si="14"/>
        <v>0</v>
      </c>
      <c r="AA21" s="78">
        <f t="shared" si="15"/>
        <v>0</v>
      </c>
      <c r="AB21" s="78">
        <f t="shared" si="16"/>
        <v>0</v>
      </c>
      <c r="AC21" s="17" t="str">
        <f t="shared" si="17"/>
        <v>Ok</v>
      </c>
    </row>
    <row r="22" spans="1:29" s="59" customFormat="1" x14ac:dyDescent="0.3">
      <c r="A22" s="17" t="s">
        <v>109</v>
      </c>
      <c r="B22" s="78">
        <v>40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26">
        <v>40</v>
      </c>
      <c r="K22" s="27">
        <v>40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26">
        <v>40</v>
      </c>
      <c r="T22" s="78">
        <f t="shared" si="8"/>
        <v>0</v>
      </c>
      <c r="U22" s="78">
        <f t="shared" si="9"/>
        <v>0</v>
      </c>
      <c r="V22" s="78">
        <f t="shared" si="10"/>
        <v>0</v>
      </c>
      <c r="W22" s="78">
        <f t="shared" si="11"/>
        <v>0</v>
      </c>
      <c r="X22" s="78">
        <f t="shared" si="12"/>
        <v>0</v>
      </c>
      <c r="Y22" s="78">
        <f t="shared" si="13"/>
        <v>0</v>
      </c>
      <c r="Z22" s="78">
        <f t="shared" si="14"/>
        <v>0</v>
      </c>
      <c r="AA22" s="78">
        <f t="shared" si="15"/>
        <v>0</v>
      </c>
      <c r="AB22" s="78">
        <f t="shared" si="16"/>
        <v>0</v>
      </c>
      <c r="AC22" s="17" t="str">
        <f t="shared" si="17"/>
        <v>Ok</v>
      </c>
    </row>
    <row r="23" spans="1:29" s="59" customFormat="1" x14ac:dyDescent="0.3">
      <c r="A23" s="17" t="s">
        <v>93</v>
      </c>
      <c r="B23" s="78">
        <v>80</v>
      </c>
      <c r="C23" s="78">
        <v>0</v>
      </c>
      <c r="D23" s="78">
        <v>0</v>
      </c>
      <c r="E23" s="78">
        <v>80</v>
      </c>
      <c r="F23" s="78">
        <v>0</v>
      </c>
      <c r="G23" s="78">
        <v>0</v>
      </c>
      <c r="H23" s="78">
        <v>0</v>
      </c>
      <c r="I23" s="78">
        <v>0</v>
      </c>
      <c r="J23" s="26">
        <v>0</v>
      </c>
      <c r="K23" s="27">
        <v>80</v>
      </c>
      <c r="L23" s="78">
        <v>0</v>
      </c>
      <c r="M23" s="78">
        <v>0</v>
      </c>
      <c r="N23" s="78">
        <v>80</v>
      </c>
      <c r="O23" s="78">
        <v>0</v>
      </c>
      <c r="P23" s="78">
        <v>0</v>
      </c>
      <c r="Q23" s="78">
        <v>0</v>
      </c>
      <c r="R23" s="78">
        <v>0</v>
      </c>
      <c r="S23" s="26">
        <v>0</v>
      </c>
      <c r="T23" s="78">
        <f t="shared" si="8"/>
        <v>0</v>
      </c>
      <c r="U23" s="78">
        <f t="shared" si="9"/>
        <v>0</v>
      </c>
      <c r="V23" s="78">
        <f t="shared" si="10"/>
        <v>0</v>
      </c>
      <c r="W23" s="78">
        <f t="shared" si="11"/>
        <v>0</v>
      </c>
      <c r="X23" s="78">
        <f t="shared" si="12"/>
        <v>0</v>
      </c>
      <c r="Y23" s="78">
        <f t="shared" si="13"/>
        <v>0</v>
      </c>
      <c r="Z23" s="78">
        <f t="shared" si="14"/>
        <v>0</v>
      </c>
      <c r="AA23" s="78">
        <f t="shared" si="15"/>
        <v>0</v>
      </c>
      <c r="AB23" s="78">
        <f t="shared" si="16"/>
        <v>0</v>
      </c>
      <c r="AC23" s="17" t="str">
        <f t="shared" si="17"/>
        <v>Ok</v>
      </c>
    </row>
    <row r="24" spans="1:29" s="59" customFormat="1" x14ac:dyDescent="0.3">
      <c r="A24" s="17" t="s">
        <v>94</v>
      </c>
      <c r="B24" s="78">
        <v>1340</v>
      </c>
      <c r="C24" s="78">
        <v>0</v>
      </c>
      <c r="D24" s="78">
        <v>0</v>
      </c>
      <c r="E24" s="78">
        <v>1340</v>
      </c>
      <c r="F24" s="78">
        <v>0</v>
      </c>
      <c r="G24" s="78">
        <v>0</v>
      </c>
      <c r="H24" s="78">
        <v>0</v>
      </c>
      <c r="I24" s="78">
        <v>0</v>
      </c>
      <c r="J24" s="26">
        <v>0</v>
      </c>
      <c r="K24" s="27">
        <v>1340</v>
      </c>
      <c r="L24" s="78">
        <v>0</v>
      </c>
      <c r="M24" s="78">
        <v>0</v>
      </c>
      <c r="N24" s="78">
        <v>1340</v>
      </c>
      <c r="O24" s="78">
        <v>0</v>
      </c>
      <c r="P24" s="78">
        <v>0</v>
      </c>
      <c r="Q24" s="78">
        <v>0</v>
      </c>
      <c r="R24" s="78">
        <v>0</v>
      </c>
      <c r="S24" s="26">
        <v>0</v>
      </c>
      <c r="T24" s="78">
        <f t="shared" si="8"/>
        <v>0</v>
      </c>
      <c r="U24" s="78">
        <f t="shared" si="9"/>
        <v>0</v>
      </c>
      <c r="V24" s="78">
        <f t="shared" si="10"/>
        <v>0</v>
      </c>
      <c r="W24" s="78">
        <f t="shared" si="11"/>
        <v>0</v>
      </c>
      <c r="X24" s="78">
        <f t="shared" si="12"/>
        <v>0</v>
      </c>
      <c r="Y24" s="78">
        <f t="shared" si="13"/>
        <v>0</v>
      </c>
      <c r="Z24" s="78">
        <f t="shared" si="14"/>
        <v>0</v>
      </c>
      <c r="AA24" s="78">
        <f t="shared" si="15"/>
        <v>0</v>
      </c>
      <c r="AB24" s="78">
        <f t="shared" si="16"/>
        <v>0</v>
      </c>
      <c r="AC24" s="17" t="str">
        <f t="shared" si="17"/>
        <v>Ok</v>
      </c>
    </row>
    <row r="25" spans="1:29" s="59" customFormat="1" x14ac:dyDescent="0.3">
      <c r="A25" s="17" t="s">
        <v>110</v>
      </c>
      <c r="B25" s="78">
        <v>29</v>
      </c>
      <c r="C25" s="78">
        <v>0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26">
        <v>29</v>
      </c>
      <c r="K25" s="27">
        <v>29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26">
        <v>29</v>
      </c>
      <c r="T25" s="78">
        <f t="shared" si="8"/>
        <v>0</v>
      </c>
      <c r="U25" s="78">
        <f t="shared" si="9"/>
        <v>0</v>
      </c>
      <c r="V25" s="78">
        <f t="shared" si="10"/>
        <v>0</v>
      </c>
      <c r="W25" s="78">
        <f t="shared" si="11"/>
        <v>0</v>
      </c>
      <c r="X25" s="78">
        <f t="shared" si="12"/>
        <v>0</v>
      </c>
      <c r="Y25" s="78">
        <f t="shared" si="13"/>
        <v>0</v>
      </c>
      <c r="Z25" s="78">
        <f t="shared" si="14"/>
        <v>0</v>
      </c>
      <c r="AA25" s="78">
        <f t="shared" si="15"/>
        <v>0</v>
      </c>
      <c r="AB25" s="78">
        <f t="shared" si="16"/>
        <v>0</v>
      </c>
      <c r="AC25" s="17" t="str">
        <f t="shared" si="17"/>
        <v>Ok</v>
      </c>
    </row>
    <row r="26" spans="1:29" s="59" customFormat="1" x14ac:dyDescent="0.3">
      <c r="A26" s="17" t="s">
        <v>112</v>
      </c>
      <c r="B26" s="78">
        <v>97</v>
      </c>
      <c r="C26" s="78">
        <v>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26">
        <v>97</v>
      </c>
      <c r="K26" s="27">
        <v>97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26">
        <v>97</v>
      </c>
      <c r="T26" s="78">
        <f t="shared" si="8"/>
        <v>0</v>
      </c>
      <c r="U26" s="78">
        <f t="shared" si="9"/>
        <v>0</v>
      </c>
      <c r="V26" s="78">
        <f t="shared" si="10"/>
        <v>0</v>
      </c>
      <c r="W26" s="78">
        <f t="shared" si="11"/>
        <v>0</v>
      </c>
      <c r="X26" s="78">
        <f t="shared" si="12"/>
        <v>0</v>
      </c>
      <c r="Y26" s="78">
        <f t="shared" si="13"/>
        <v>0</v>
      </c>
      <c r="Z26" s="78">
        <f t="shared" si="14"/>
        <v>0</v>
      </c>
      <c r="AA26" s="78">
        <f t="shared" si="15"/>
        <v>0</v>
      </c>
      <c r="AB26" s="78">
        <f t="shared" si="16"/>
        <v>0</v>
      </c>
      <c r="AC26" s="17" t="str">
        <f t="shared" si="17"/>
        <v>Ok</v>
      </c>
    </row>
    <row r="27" spans="1:29" s="59" customFormat="1" x14ac:dyDescent="0.3">
      <c r="A27" s="17" t="s">
        <v>95</v>
      </c>
      <c r="B27" s="78">
        <v>108</v>
      </c>
      <c r="C27" s="78">
        <v>0</v>
      </c>
      <c r="D27" s="78">
        <v>0</v>
      </c>
      <c r="E27" s="78">
        <v>108</v>
      </c>
      <c r="F27" s="78">
        <v>0</v>
      </c>
      <c r="G27" s="78">
        <v>0</v>
      </c>
      <c r="H27" s="78">
        <v>0</v>
      </c>
      <c r="I27" s="78">
        <v>0</v>
      </c>
      <c r="J27" s="26">
        <v>0</v>
      </c>
      <c r="K27" s="27">
        <v>108</v>
      </c>
      <c r="L27" s="78">
        <v>0</v>
      </c>
      <c r="M27" s="78">
        <v>0</v>
      </c>
      <c r="N27" s="78">
        <v>108</v>
      </c>
      <c r="O27" s="78">
        <v>0</v>
      </c>
      <c r="P27" s="78">
        <v>0</v>
      </c>
      <c r="Q27" s="78">
        <v>0</v>
      </c>
      <c r="R27" s="78">
        <v>0</v>
      </c>
      <c r="S27" s="26">
        <v>0</v>
      </c>
      <c r="T27" s="78">
        <f t="shared" si="8"/>
        <v>0</v>
      </c>
      <c r="U27" s="78">
        <f t="shared" si="9"/>
        <v>0</v>
      </c>
      <c r="V27" s="78">
        <f t="shared" si="10"/>
        <v>0</v>
      </c>
      <c r="W27" s="78">
        <f t="shared" si="11"/>
        <v>0</v>
      </c>
      <c r="X27" s="78">
        <f t="shared" si="12"/>
        <v>0</v>
      </c>
      <c r="Y27" s="78">
        <f t="shared" si="13"/>
        <v>0</v>
      </c>
      <c r="Z27" s="78">
        <f t="shared" si="14"/>
        <v>0</v>
      </c>
      <c r="AA27" s="78">
        <f t="shared" si="15"/>
        <v>0</v>
      </c>
      <c r="AB27" s="78">
        <f t="shared" si="16"/>
        <v>0</v>
      </c>
      <c r="AC27" s="17" t="str">
        <f t="shared" si="17"/>
        <v>Ok</v>
      </c>
    </row>
    <row r="28" spans="1:29" s="59" customFormat="1" x14ac:dyDescent="0.3">
      <c r="A28" s="17" t="s">
        <v>103</v>
      </c>
      <c r="B28" s="78">
        <v>0</v>
      </c>
      <c r="C28" s="78">
        <v>0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26">
        <v>0</v>
      </c>
      <c r="K28" s="27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26">
        <v>0</v>
      </c>
      <c r="T28" s="78">
        <f t="shared" si="8"/>
        <v>0</v>
      </c>
      <c r="U28" s="78">
        <f t="shared" si="9"/>
        <v>0</v>
      </c>
      <c r="V28" s="78">
        <f t="shared" si="10"/>
        <v>0</v>
      </c>
      <c r="W28" s="78">
        <f t="shared" si="11"/>
        <v>0</v>
      </c>
      <c r="X28" s="78">
        <f t="shared" si="12"/>
        <v>0</v>
      </c>
      <c r="Y28" s="78">
        <f t="shared" si="13"/>
        <v>0</v>
      </c>
      <c r="Z28" s="78">
        <f t="shared" si="14"/>
        <v>0</v>
      </c>
      <c r="AA28" s="78">
        <f t="shared" si="15"/>
        <v>0</v>
      </c>
      <c r="AB28" s="78">
        <f t="shared" si="16"/>
        <v>0</v>
      </c>
      <c r="AC28" s="17" t="str">
        <f t="shared" si="17"/>
        <v>Ok</v>
      </c>
    </row>
    <row r="29" spans="1:29" x14ac:dyDescent="0.3">
      <c r="A29" s="17" t="s">
        <v>111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7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ref="T29" si="18">B29-K29</f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ref="AC29" si="19">IF(AND(T29=0,AB29=0),"Ok","Issue")</f>
        <v>Ok</v>
      </c>
    </row>
    <row r="30" spans="1:29" s="59" customFormat="1" ht="15" thickBot="1" x14ac:dyDescent="0.35">
      <c r="A30" s="17" t="s">
        <v>108</v>
      </c>
      <c r="B30" s="78">
        <v>0</v>
      </c>
      <c r="C30" s="78">
        <v>0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27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26">
        <v>0</v>
      </c>
      <c r="T30" s="78">
        <f t="shared" ref="T30" si="20">B30-K30</f>
        <v>0</v>
      </c>
      <c r="U30" s="78">
        <f t="shared" ref="U30" si="21">C30-L30</f>
        <v>0</v>
      </c>
      <c r="V30" s="78">
        <f t="shared" ref="V30" si="22">D30-M30</f>
        <v>0</v>
      </c>
      <c r="W30" s="78">
        <f t="shared" ref="W30" si="23">E30-N30</f>
        <v>0</v>
      </c>
      <c r="X30" s="78">
        <f t="shared" ref="X30" si="24">F30-O30</f>
        <v>0</v>
      </c>
      <c r="Y30" s="78">
        <f t="shared" ref="Y30" si="25">G30-P30</f>
        <v>0</v>
      </c>
      <c r="Z30" s="78">
        <f t="shared" ref="Z30" si="26">H30-Q30</f>
        <v>0</v>
      </c>
      <c r="AA30" s="78">
        <f t="shared" ref="AA30" si="27">I30-R30</f>
        <v>0</v>
      </c>
      <c r="AB30" s="78">
        <f t="shared" ref="AB30" si="28">J30-S30</f>
        <v>0</v>
      </c>
      <c r="AC30" s="17" t="str">
        <f t="shared" ref="AC30" si="29">IF(AND(T30=0,AB30=0),"Ok","Issue")</f>
        <v>Ok</v>
      </c>
    </row>
    <row r="31" spans="1:29" s="37" customFormat="1" ht="16.2" thickBot="1" x14ac:dyDescent="0.35">
      <c r="A31" s="32" t="s">
        <v>19</v>
      </c>
      <c r="B31" s="33">
        <f>SUM(B4:B30)</f>
        <v>6987</v>
      </c>
      <c r="C31" s="33">
        <f>SUM(C4:C30)</f>
        <v>270</v>
      </c>
      <c r="D31" s="33">
        <f>SUM(D4:D30)</f>
        <v>0</v>
      </c>
      <c r="E31" s="33">
        <f>SUM(E4:E30)</f>
        <v>3084</v>
      </c>
      <c r="F31" s="33">
        <f>SUM(F4:F30)</f>
        <v>0</v>
      </c>
      <c r="G31" s="33">
        <f>SUM(G4:G30)</f>
        <v>0</v>
      </c>
      <c r="H31" s="33">
        <f>SUM(H4:H30)</f>
        <v>0</v>
      </c>
      <c r="I31" s="33">
        <f>SUM(I4:I30)</f>
        <v>0</v>
      </c>
      <c r="J31" s="34">
        <f>SUM(J4:J30)</f>
        <v>4173</v>
      </c>
      <c r="K31" s="35">
        <f>SUM(K4:K30)</f>
        <v>6987</v>
      </c>
      <c r="L31" s="33">
        <f>SUM(L4:L30)</f>
        <v>270</v>
      </c>
      <c r="M31" s="33">
        <f>SUM(M4:M30)</f>
        <v>0</v>
      </c>
      <c r="N31" s="33">
        <f>SUM(N4:N30)</f>
        <v>3084</v>
      </c>
      <c r="O31" s="33">
        <f>SUM(O4:O30)</f>
        <v>0</v>
      </c>
      <c r="P31" s="33">
        <f>SUM(P4:P30)</f>
        <v>0</v>
      </c>
      <c r="Q31" s="33">
        <f>SUM(Q4:Q30)</f>
        <v>0</v>
      </c>
      <c r="R31" s="33">
        <f>SUM(R4:R30)</f>
        <v>0</v>
      </c>
      <c r="S31" s="34">
        <f>SUM(S4:S30)</f>
        <v>4173</v>
      </c>
      <c r="T31" s="33">
        <f>SUM(T4:T30)</f>
        <v>0</v>
      </c>
      <c r="U31" s="33">
        <f>SUM(U4:U30)</f>
        <v>0</v>
      </c>
      <c r="V31" s="33">
        <f>SUM(V4:V30)</f>
        <v>0</v>
      </c>
      <c r="W31" s="33">
        <f>SUM(W4:W30)</f>
        <v>0</v>
      </c>
      <c r="X31" s="33">
        <f>SUM(X4:X30)</f>
        <v>0</v>
      </c>
      <c r="Y31" s="33">
        <f>SUM(Y4:Y30)</f>
        <v>0</v>
      </c>
      <c r="Z31" s="33">
        <f>SUM(Z4:Z30)</f>
        <v>0</v>
      </c>
      <c r="AA31" s="33">
        <f>SUM(AA4:AA30)</f>
        <v>0</v>
      </c>
      <c r="AB31" s="34">
        <f>SUM(AB4:AB30)</f>
        <v>0</v>
      </c>
      <c r="AC31" s="36"/>
    </row>
  </sheetData>
  <mergeCells count="3">
    <mergeCell ref="B1:J1"/>
    <mergeCell ref="K1:S1"/>
    <mergeCell ref="T1:AB1"/>
  </mergeCells>
  <conditionalFormatting sqref="A29:A30">
    <cfRule type="duplicateValues" dxfId="6" priority="6"/>
  </conditionalFormatting>
  <conditionalFormatting sqref="A4">
    <cfRule type="duplicateValues" dxfId="5" priority="16"/>
  </conditionalFormatting>
  <conditionalFormatting sqref="A31:A1048576 A1:A3">
    <cfRule type="duplicateValues" dxfId="4" priority="36"/>
  </conditionalFormatting>
  <conditionalFormatting sqref="A5:A6">
    <cfRule type="duplicateValues" dxfId="3" priority="2"/>
  </conditionalFormatting>
  <conditionalFormatting sqref="A7:A16">
    <cfRule type="duplicateValues" dxfId="2" priority="1"/>
  </conditionalFormatting>
  <conditionalFormatting sqref="A17">
    <cfRule type="duplicateValues" dxfId="1" priority="3"/>
  </conditionalFormatting>
  <conditionalFormatting sqref="A18:A28"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2021-01-15T08:16:07Z</dcterms:modified>
</cp:coreProperties>
</file>