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1 Nov 2020\4470102-Mrityunjaya Traders\"/>
    </mc:Choice>
  </mc:AlternateContent>
  <xr:revisionPtr revIDLastSave="0" documentId="13_ncr:1_{877A9C7C-9FE6-4251-9B9C-CAD5CE9E51B5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working'!$A$1:$G$49</definedName>
    <definedName name="_xlnm._FilterDatabase" localSheetId="5" hidden="1">Reco!$A$3:$AC$49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2" r:id="rId9"/>
  </pivotCaches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2" i="5"/>
  <c r="M47" i="2" l="1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A35" i="4" l="1"/>
  <c r="W37" i="4"/>
  <c r="U38" i="4"/>
  <c r="Y40" i="4"/>
  <c r="W45" i="4"/>
  <c r="X5" i="4"/>
  <c r="V6" i="4"/>
  <c r="Z8" i="4"/>
  <c r="AA11" i="4"/>
  <c r="U14" i="4"/>
  <c r="AA19" i="4"/>
  <c r="W21" i="4"/>
  <c r="AA23" i="4"/>
  <c r="W25" i="4"/>
  <c r="W29" i="4"/>
  <c r="T38" i="4"/>
  <c r="AB38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AA6" i="4"/>
  <c r="W8" i="4"/>
  <c r="T19" i="4"/>
  <c r="AB19" i="4"/>
  <c r="T23" i="4"/>
  <c r="X29" i="4"/>
  <c r="T35" i="4"/>
  <c r="AB35" i="4"/>
  <c r="X45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X34" i="4"/>
  <c r="T36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Z13" i="4"/>
  <c r="AB36" i="4"/>
  <c r="X27" i="4"/>
  <c r="X4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AA5" i="4"/>
  <c r="AB26" i="4"/>
  <c r="T42" i="4"/>
  <c r="AB42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U4" i="4"/>
  <c r="U9" i="4"/>
  <c r="X11" i="4"/>
  <c r="Y12" i="4"/>
  <c r="T14" i="4"/>
  <c r="AB14" i="4"/>
  <c r="V15" i="4"/>
  <c r="Y17" i="4"/>
  <c r="Z18" i="4"/>
  <c r="U20" i="4"/>
  <c r="X24" i="4"/>
  <c r="T31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T30" i="4"/>
  <c r="AB30" i="4"/>
  <c r="X31" i="4"/>
  <c r="T46" i="4"/>
  <c r="AB46" i="4"/>
  <c r="X47" i="4"/>
  <c r="T32" i="4"/>
  <c r="AB32" i="4"/>
  <c r="X33" i="4"/>
  <c r="T48" i="4"/>
  <c r="AB48" i="4"/>
  <c r="B2" i="6"/>
  <c r="AC38" i="4" l="1"/>
  <c r="AC17" i="4"/>
  <c r="AC41" i="4"/>
  <c r="AC9" i="4"/>
  <c r="AC31" i="4"/>
  <c r="AC35" i="4"/>
  <c r="AC11" i="4"/>
  <c r="AC45" i="4"/>
  <c r="AC13" i="4"/>
  <c r="AC19" i="4"/>
  <c r="AC20" i="4"/>
  <c r="AC43" i="4"/>
  <c r="AC47" i="4"/>
  <c r="AC27" i="4"/>
  <c r="AC23" i="4"/>
  <c r="AC28" i="4"/>
  <c r="AC21" i="4"/>
  <c r="AC29" i="4"/>
  <c r="AC36" i="4"/>
  <c r="AC32" i="4"/>
  <c r="AC26" i="4"/>
  <c r="AC39" i="4"/>
  <c r="AC37" i="4"/>
  <c r="AC25" i="4"/>
  <c r="AC15" i="4"/>
  <c r="AC33" i="4"/>
  <c r="AC30" i="4"/>
  <c r="AC42" i="4"/>
  <c r="AC10" i="4"/>
  <c r="AC22" i="4"/>
  <c r="AC24" i="4"/>
  <c r="AC7" i="4"/>
  <c r="AC18" i="4"/>
  <c r="AC48" i="4"/>
  <c r="AC6" i="4"/>
  <c r="AC14" i="4"/>
  <c r="AC8" i="4"/>
  <c r="AC44" i="4"/>
  <c r="AC4" i="4"/>
  <c r="AC16" i="4"/>
  <c r="AC12" i="4"/>
  <c r="AC46" i="4"/>
  <c r="AC40" i="4"/>
  <c r="AC34" i="4"/>
  <c r="F3" i="2"/>
  <c r="U5" i="4" s="1"/>
  <c r="M3" i="2" l="1"/>
  <c r="AB5" i="4" s="1"/>
  <c r="H3" i="2"/>
  <c r="W5" i="4" s="1"/>
  <c r="E3" i="2"/>
  <c r="T5" i="4" s="1"/>
  <c r="Q11" i="5"/>
  <c r="AC5" i="4" l="1"/>
  <c r="B1" i="6"/>
  <c r="J49" i="4" l="1"/>
  <c r="F49" i="4"/>
  <c r="G49" i="4"/>
  <c r="H49" i="4"/>
  <c r="P49" i="4"/>
  <c r="R49" i="4"/>
  <c r="N49" i="4"/>
  <c r="I49" i="4"/>
  <c r="Q49" i="4"/>
  <c r="D49" i="4"/>
  <c r="L49" i="4"/>
  <c r="E49" i="4"/>
  <c r="M49" i="4"/>
  <c r="C49" i="4"/>
  <c r="S49" i="4"/>
  <c r="O49" i="4"/>
  <c r="B49" i="4"/>
  <c r="M48" i="2" l="1"/>
  <c r="L48" i="2"/>
  <c r="K48" i="2"/>
  <c r="J48" i="2"/>
  <c r="I48" i="2"/>
  <c r="H48" i="2"/>
  <c r="G48" i="2"/>
  <c r="F48" i="2"/>
  <c r="E48" i="2"/>
  <c r="K49" i="4" l="1"/>
  <c r="AB49" i="4" l="1"/>
  <c r="AA49" i="4"/>
  <c r="X49" i="4"/>
  <c r="W49" i="4"/>
  <c r="T49" i="4"/>
  <c r="U49" i="4" l="1"/>
  <c r="V49" i="4"/>
  <c r="Z49" i="4"/>
  <c r="Y49" i="4"/>
</calcChain>
</file>

<file path=xl/sharedStrings.xml><?xml version="1.0" encoding="utf-8"?>
<sst xmlns="http://schemas.openxmlformats.org/spreadsheetml/2006/main" count="479" uniqueCount="157">
  <si>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</si>
  <si>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</si>
  <si>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</si>
  <si>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</si>
  <si>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</si>
  <si>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</si>
  <si>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</si>
  <si>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</si>
  <si>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</si>
  <si>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</si>
  <si>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</si>
  <si>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</si>
  <si>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</si>
  <si>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</si>
  <si>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</si>
  <si>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</si>
  <si>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</si>
  <si>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</si>
  <si>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</si>
  <si>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</si>
  <si>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</si>
  <si>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</si>
  <si>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</si>
  <si>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</si>
  <si>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</si>
  <si>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</si>
  <si>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</si>
  <si>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</si>
  <si>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</si>
  <si>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</si>
  <si>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</si>
  <si>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</si>
  <si>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</si>
  <si>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</si>
  <si>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AMBITION 40X250ML BOT IN</t>
  </si>
  <si>
    <t>ANTRACOL (T) WP70 40X250GR BAG IN</t>
  </si>
  <si>
    <t>ETHREL SL39 50X100ML BOT IN</t>
  </si>
  <si>
    <t>GAUCHO FS600 50X100ML BOT IN</t>
  </si>
  <si>
    <t>JUMP WG80 160X(10X2GR) BAG IN</t>
  </si>
  <si>
    <t>JUMP WG80 80X40GR BAG IN</t>
  </si>
  <si>
    <t>NATIVO WG75 50X100GR BAG IN</t>
  </si>
  <si>
    <t>OBERON (T) SC240 40X200ML BOT IN</t>
  </si>
  <si>
    <t>PLANOFIX SL4 5 40X250ML BOT IN</t>
  </si>
  <si>
    <t>PLANOFIX SL4 5 50X100ML BOT IN</t>
  </si>
  <si>
    <t>REGENT (T) SC50 20X250ML BOT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</si>
  <si>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</si>
  <si>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</si>
  <si>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</si>
  <si>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</si>
  <si>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</si>
  <si>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Sum of Opening Balance</t>
  </si>
  <si>
    <t>Sum of Inwards</t>
  </si>
  <si>
    <t>Sum of Outwards</t>
  </si>
  <si>
    <t>Sum of Closing Balance</t>
  </si>
  <si>
    <t>Company Name:-BAYER</t>
  </si>
  <si>
    <t>ANTRACOL (T) WP70 10X1KG BAG IN</t>
  </si>
  <si>
    <t>ANTRACOL (T) WP70 20X500GR BAG IN</t>
  </si>
  <si>
    <t>FOLICUR (T) EC250 40X250ML BOT IN</t>
  </si>
  <si>
    <t>GAUCHO FS600 100X50ML BOT IN</t>
  </si>
  <si>
    <t>NATIVO WG75 40X250GR BAG IN</t>
  </si>
  <si>
    <t>REGENT (T) SC50 10X1L BOT IN</t>
  </si>
  <si>
    <t>REGENT (T) SC50 20X500ML BOT IN</t>
  </si>
  <si>
    <t>SALE</t>
  </si>
  <si>
    <t>CLOSING</t>
  </si>
  <si>
    <t>CLOSING_DIFF</t>
  </si>
  <si>
    <t>ALANTO (T) SC240 50X100ML BOT IN</t>
  </si>
  <si>
    <t>LARVIN (T) WP75 20X250GR BAG IN</t>
  </si>
  <si>
    <t>DISTRIBUTOR PRODUCTWISE</t>
  </si>
  <si>
    <t>PRODUCT</t>
  </si>
  <si>
    <t>1-Apr-2020 to 31-Oct-2020</t>
  </si>
  <si>
    <t>Stock and Sales FOR THE PERIOD 01-Apr-2020 TO 31-Oct-2020</t>
  </si>
  <si>
    <t>OUTPUT IN : PIC,DETAILS AS : Column,CONSIDER : Voucher Date,INCLUDE VALIDATION : False</t>
  </si>
  <si>
    <t>AMBITION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</si>
  <si>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</si>
  <si>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</si>
  <si>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</si>
  <si>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</si>
  <si>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</si>
  <si>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</si>
  <si>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</si>
  <si>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LARVIN (T) WP75 10X1KG BAG IN</t>
  </si>
  <si>
    <t>LARVIN (T) WP75 20X500GR BAG IN</t>
  </si>
  <si>
    <t>OBERON (T) SC240 20X500ML BOT IN</t>
  </si>
  <si>
    <t>REGENT GOLD SC200 40X250ML BOT IN</t>
  </si>
  <si>
    <t>Zylem Report - 01-Apr-2020 TO 31-Oct-2020</t>
  </si>
  <si>
    <t>Dealer Report -  01-Apr-2020 TO 31-Oct-2020</t>
  </si>
  <si>
    <t>MRITYUNJAYA TRADERS</t>
  </si>
  <si>
    <t>L-8, Industrial Estate,</t>
  </si>
  <si>
    <t>Central Bus Stand Road, Jewargi Cross,</t>
  </si>
  <si>
    <t>KALABURAGI - 585 102</t>
  </si>
  <si>
    <t>PH  NO. 08472 224220,221682</t>
  </si>
  <si>
    <t>Lic/KU/SE 19 - 2000965 - 2019-2020</t>
  </si>
  <si>
    <t>Lic.-JDA/KU/PL/PE 18-1906680/2018-2019</t>
  </si>
  <si>
    <t>Bayer - Chemicals</t>
  </si>
  <si>
    <t/>
  </si>
  <si>
    <t>MRITYUNJAYA TRADERS-20-21</t>
  </si>
  <si>
    <t>PURCHASE</t>
  </si>
  <si>
    <t>Bayer - Alanto(T) SC240 - 100 Ml</t>
  </si>
  <si>
    <t>Bayer - Alanto(T) SC240 - 250 Ml</t>
  </si>
  <si>
    <t>Bayer - Ambition - 10x1 Ltr</t>
  </si>
  <si>
    <t>Bayer - Ambition - 20x500 Ml</t>
  </si>
  <si>
    <t>Bayer - Ambition - 40x250 Ml</t>
  </si>
  <si>
    <t>Bayer - Antracol(T) WP70 - 1 Kg</t>
  </si>
  <si>
    <t>Bayer - Antracol (T)WP70 - 500 Gm</t>
  </si>
  <si>
    <t>Bayer - Antrocol (T)WP70 - 250 Gm</t>
  </si>
  <si>
    <t>Bayer - Confidor Super (T)SC350 - 100 Ml</t>
  </si>
  <si>
    <t>Bayer - Confidor Super(T)SC350 - 250 Ml</t>
  </si>
  <si>
    <t>Bayer - Confidor Super(T)SC350 - 500 Ml</t>
  </si>
  <si>
    <t>Bayer - Confidor Super(T)SC350 - 50 Ml</t>
  </si>
  <si>
    <t>Bayer - Confidor(T)SL200 - 100 Ml</t>
  </si>
  <si>
    <t>Bayer - Confidor(T)SL200 - 250 Ml</t>
  </si>
  <si>
    <t>Bayer - Confidor (T)SL200 - 500 Ml</t>
  </si>
  <si>
    <t>Bayer - Ethrel - SL39 - 100 Ml</t>
  </si>
  <si>
    <t>Bayer - Fame (T)SC480 - 100 Ml</t>
  </si>
  <si>
    <t>Bayer - Fame (T)SC480 - 250 Ml</t>
  </si>
  <si>
    <t>Bayer - Folicur(T) EC250 - 250 Ml</t>
  </si>
  <si>
    <t>Bayer - Gaucho - FS600 - 100 Ml</t>
  </si>
  <si>
    <t>Bayer - Goucho- FS600 - 1 Ltr</t>
  </si>
  <si>
    <t>Bayer - Goucho FS600 - 50 Ml</t>
  </si>
  <si>
    <t>Bayer - Jump - WG80 - 2 Gm</t>
  </si>
  <si>
    <t>Bayer - Jump - WP80 - 40 Gm</t>
  </si>
  <si>
    <t>Bayer - Larvin (T)WP75 - 1 Kg</t>
  </si>
  <si>
    <t>Bayer - Larvin (T)WP75 - 250 Gm</t>
  </si>
  <si>
    <t>Bayer - Larvin(T) WP75 - 500 Gm</t>
  </si>
  <si>
    <t>Bayer - Nativo WG75 - 100 Gm</t>
  </si>
  <si>
    <t>Bayer - Nativo- WG75 - 250 Gm</t>
  </si>
  <si>
    <t>Bayer - Oberon (T) SC240 - 1 Ltr</t>
  </si>
  <si>
    <t>Bayer - Oberon (T) SC240 - 200 Ml</t>
  </si>
  <si>
    <t>Bayer - Oberon (T) SC240 - 500 Ml</t>
  </si>
  <si>
    <t>Bayer - Planofix SL4.5 - 100 Ml</t>
  </si>
  <si>
    <t>Bayer - Planofix SL4.5 - 250 Ml</t>
  </si>
  <si>
    <t>Bayer - Planofix- SL4.5 - 500 Ml</t>
  </si>
  <si>
    <t>Bayer - Regent Gold - SC200 - 250 Ml</t>
  </si>
  <si>
    <t>Bayer - Regent Gold - SC200 - 500 Ml</t>
  </si>
  <si>
    <t>Bayer - Regent(T)SC50 - 1 Ltr</t>
  </si>
  <si>
    <t>Bayer - Regent (T) SC50 - 250 Ml</t>
  </si>
  <si>
    <t>Bayer - Regent(T)SC50 - 500 Ml</t>
  </si>
  <si>
    <t>Bayer - Regent Ultra Gro.6 - 4 Kg</t>
  </si>
  <si>
    <t>Bayer - Solomon- OD300 - 100 Ml</t>
  </si>
  <si>
    <t>Bayer - Solomon - OD300 - 1 Ltr</t>
  </si>
  <si>
    <t>Bayer - Solomon - OD300 -20x500 Ml</t>
  </si>
  <si>
    <t>Bayer - Solomon-OD300 - 250 Ml</t>
  </si>
  <si>
    <t>Bayer - Roundup - 1 Ltr</t>
  </si>
  <si>
    <t>Bayer - Roundup - 500 Ml</t>
  </si>
  <si>
    <t>Bayer - Roundup - 5 Ltr.</t>
  </si>
  <si>
    <t>ALANTO (T) SC240 40X250ML BOT IN</t>
  </si>
  <si>
    <t>FAME (T) SC480 20X100ML BOT IN</t>
  </si>
  <si>
    <t>FAME (T) SC480 8X250ML BOT IN</t>
  </si>
  <si>
    <t>GAUCHO FS600 2X(5X1L) BOT IN</t>
  </si>
  <si>
    <t>OBERON (T) SC240 10X1L BOT IN</t>
  </si>
  <si>
    <t>ROUNDUP 41% SL (IN) 10X1 LTR</t>
  </si>
  <si>
    <t>ROUNDUP 41% SL (IN) 20X500 ML</t>
  </si>
  <si>
    <t>ROUNDUP 41% SL (IN) 2X5 LTR</t>
  </si>
  <si>
    <t>Generated on 12/17/2020 5:50:20 AM</t>
  </si>
  <si>
    <t>DISTRIBUTOR:Mrityunjaya Traders,</t>
  </si>
  <si>
    <t>SAPCODE</t>
  </si>
  <si>
    <t>Mrityunjaya Traders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</si>
</sst>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72" formatCode="&quot;&quot;0&quot; Unit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15" fillId="6" borderId="11" xfId="0" applyNumberFormat="1" applyFont="1" applyFill="1" applyBorder="1" applyAlignment="1">
      <alignment horizontal="left" wrapText="1"/>
    </xf>
    <xf numFmtId="1" fontId="0" fillId="0" borderId="0" xfId="0" applyNumberFormat="1"/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top" wrapText="1"/>
    </xf>
    <xf numFmtId="0" fontId="0" fillId="0" borderId="0" xfId="0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172" fontId="10" fillId="0" borderId="24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8" fillId="0" borderId="24" xfId="0" applyNumberFormat="1" applyFont="1" applyFill="1" applyBorder="1" applyAlignment="1">
      <alignment horizontal="center" vertical="top" wrapText="1"/>
    </xf>
    <xf numFmtId="166" fontId="0" fillId="0" borderId="0" xfId="0" applyNumberFormat="1"/>
    <xf numFmtId="172" fontId="0" fillId="0" borderId="0" xfId="0" applyNumberFormat="1"/>
    <xf numFmtId="49" fontId="10" fillId="0" borderId="0" xfId="0" applyNumberFormat="1" applyFont="1" applyBorder="1" applyAlignment="1">
      <alignment horizontal="center" vertical="top" wrapText="1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2.471773263889" createdVersion="6" refreshedVersion="6" minRefreshableVersion="3" recordCount="4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emiMixedTypes="0" containsString="0" containsNumber="1" containsInteger="1" minValue="0" maxValue="0"/>
    </cacheField>
    <cacheField name="Inwards" numFmtId="0">
      <sharedItems containsSemiMixedTypes="0" containsString="0" containsNumber="1" containsInteger="1" minValue="8" maxValue="2850"/>
    </cacheField>
    <cacheField name="Outwards" numFmtId="0">
      <sharedItems containsSemiMixedTypes="0" containsString="0" containsNumber="1" containsInteger="1" minValue="0" maxValue="2850"/>
    </cacheField>
    <cacheField name="Closing Balance" numFmtId="0">
      <sharedItems containsSemiMixedTypes="0" containsString="0" containsNumber="1" containsInteger="1" minValue="0" maxValue="950"/>
    </cacheField>
    <cacheField name="Combi Name" numFmtId="165">
      <sharedItems/>
    </cacheField>
    <cacheField name="Master Name" numFmtId="164">
      <sharedItems count="116">
        <s v="ALANTO (T) SC240 50X100ML BOT IN"/>
        <s v="ALANTO (T) SC240 40X250ML BOT IN"/>
        <s v="AMBITION 10X1L BOT IN"/>
        <s v="AMBITION 40X250ML BOT IN"/>
        <s v="ANTRACOL (T) WP70 10X1KG BAG IN"/>
        <s v="ANTRACOL (T) WP70 20X500GR BAG IN"/>
        <s v="ANTRACOL (T) WP70 40X250GR BAG IN"/>
        <s v="CONFIDOR SUPER (T) SC350 50X100ML BOT IN"/>
        <s v="CONFIDOR SUPER (T) SC350 20X250ML BOT IN"/>
        <s v="CONFIDOR SUPER (T) SC350 20X500ML BOT IN"/>
        <s v="CONFIDOR SUPER (T) SC350 50X50ML BOT IN"/>
        <s v="CONFIDOR (T) SL200 50X100ML BOT IN"/>
        <s v="CONFIDOR (T) SL200 20X250ML BOT IN"/>
        <s v="CONFIDOR (T) SL200 20X500ML BOT IN"/>
        <s v="ETHREL SL39 50X100ML BOT IN"/>
        <s v="FAME (T) SC480 20X100ML BOT IN"/>
        <s v="FAME (T) SC480 8X250ML BOT IN"/>
        <s v="FOLICUR (T) EC250 40X250ML BOT IN"/>
        <s v="GAUCHO FS600 50X100ML BOT IN"/>
        <s v="GAUCHO FS600 2X(5X1L) BOT IN"/>
        <s v="GAUCHO FS600 100X50ML BOT IN"/>
        <s v="JUMP WG80 160X(10X2GR) BAG IN"/>
        <s v="JUMP WG80 80X40GR BAG IN"/>
        <s v="LARVIN (T) WP75 10X1KG BAG IN"/>
        <s v="LARVIN (T) WP75 20X250GR BAG IN"/>
        <s v="LARVIN (T) WP75 20X500GR BAG IN"/>
        <s v="NATIVO WG75 50X100GR BAG IN"/>
        <s v="NATIVO WG75 40X250GR BAG IN"/>
        <s v="OBERON (T) SC240 10X1L BOT IN"/>
        <s v="OBERON (T) SC240 40X200ML BOT IN"/>
        <s v="OBERON (T) SC240 20X500ML BOT IN"/>
        <s v="PLANOFIX SL4 5 50X100ML BOT IN"/>
        <s v="PLANOFIX SL4 5 40X250ML BOT IN"/>
        <s v="REGENT GOLD SC200 40X250ML BOT IN"/>
        <s v="REGENT (T) SC50 10X1L BOT IN"/>
        <s v="REGENT (T) SC50 20X250ML BOT IN"/>
        <s v="REGENT (T) SC50 20X500ML BOT IN"/>
        <s v="REGENT ULTRA GR0 6 5X4KG BAG IN"/>
        <s v="SOLOMON OD300 50X100ML BOT IN"/>
        <s v="SOLOMON OD300 10X1L BOT IN"/>
        <s v="SOLOMON OD300 20X500ML BOT IN"/>
        <s v="SOLOMON OD300 40X250ML BOT IN"/>
        <s v="ROUNDUP 41% SL (IN) 10X1 LTR"/>
        <s v="ROUNDUP 41% SL (IN) 20X500 ML"/>
        <s v="ROUNDUP 41% SL (IN) 2X5 LTR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50X100ML BOT IN" u="1"/>
        <s v="BELT EXPERT SC480 50X100ML BOT IN" u="1"/>
        <s v="EVERGOL XTEND FS308 100X40ML BOT IN" u="1"/>
        <s v="EVERGOL XTEND FS308 50X100ML BOT IN" u="1"/>
        <s v="CONFIDOR (T) SL200 100X50ML BOT IN" u="1"/>
        <s v="RICESTAR EC69 20X500ML BOT IN" u="1"/>
        <s v="RICESTAR EC69 40X250ML BOT IN" u="1"/>
        <s v="NATIVO WG75 100X50GR BAG IN" u="1"/>
        <s v="NATIVO WG75 20X500GR BAG IN" u="1"/>
        <s v="ALION PLUS SC560 4X5L BOT IN" u="1"/>
        <e v="#N/A" u="1"/>
        <s v="GAUCHO FS600 40X250ML BOT IN" u="1"/>
        <s v="VELUM PRIME SC400 40X250ML BOT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MELODY DUO WP66 8 10X800G BAG IN" u="1"/>
        <s v="REGENT GR0 3 1X25KG BOX WW" u="1"/>
        <s v="OBERON (T) SC240 50X100ML BOT IN" u="1"/>
        <s v="REGENT GOLD SC200 50X100ML BOT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SPINTOR SC495 20X75ML BOT IN" u="1"/>
        <s v="FOLICUR (T) EC250 20X500ML BOT IN" u="1"/>
        <s v="FOLICUR (T) EC250 50X100ML BOT IN" u="1"/>
        <s v="ANTRACOL (T) WP70 50X100GR BAG IN" u="1"/>
        <s v="COUNCIL ACTIV WG30 12X(5X90GR) BOX IN" u="1"/>
        <s v="MOVENTO ENERGY SC240 40X250ML BOT IN" u="1"/>
        <s v="MOVENTO ENERGY SC240 50X100ML BOT IN" u="1"/>
        <s v="GLAMORE WG80 20X100GR BOT IN" u="1"/>
        <s v="ALIETTE WP80 10X1KG BAG IN" u="1"/>
        <s v="WHIPSUPER (T) EC90 20X500ML BOT IN" u="1"/>
        <s v="WHIPSUPER (T) EC90 40X250ML BOT IN" u="1"/>
        <s v="WHIPSUPER (T) EC9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LUNA EXPERIENCE SC400 50X100ML BOT IN" u="1"/>
        <s v="DECIS EC 28 10X1L BOT IN" u="1"/>
        <s v="ETHREL SL39 20X5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s v="Bayer - Alanto(T) SC240 - 100 Ml"/>
    <n v="0"/>
    <n v="150"/>
    <n v="101"/>
    <n v="49"/>
    <s v="Bayer - Alanto(T) SC240 - 100 Ml-UNITS"/>
    <x v="0"/>
  </r>
  <r>
    <s v="Bayer - Alanto(T) SC240 - 250 Ml"/>
    <n v="0"/>
    <n v="120"/>
    <n v="60"/>
    <n v="60"/>
    <s v="Bayer - Alanto(T) SC240 - 250 Ml-UNITS"/>
    <x v="1"/>
  </r>
  <r>
    <s v="Bayer - Ambition - 10x1 Ltr"/>
    <n v="0"/>
    <n v="20"/>
    <n v="10"/>
    <n v="10"/>
    <s v="Bayer - Ambition - 10x1 Ltr-UNITS"/>
    <x v="2"/>
  </r>
  <r>
    <s v="Bayer - Ambition - 20x500 Ml"/>
    <n v="0"/>
    <n v="40"/>
    <n v="20"/>
    <n v="20"/>
    <s v="Bayer - Ambition - 20x500 Ml-UNITS"/>
    <x v="3"/>
  </r>
  <r>
    <s v="Bayer - Ambition - 40x250 Ml"/>
    <n v="0"/>
    <n v="80"/>
    <n v="40"/>
    <n v="40"/>
    <s v="Bayer - Ambition - 40x250 Ml-UNITS"/>
    <x v="3"/>
  </r>
  <r>
    <s v="Bayer - Antracol(T) WP70 - 1 Kg"/>
    <n v="0"/>
    <n v="150"/>
    <n v="124"/>
    <n v="26"/>
    <s v="Bayer - Antracol(T) WP70 - 1 Kg-UNITS"/>
    <x v="4"/>
  </r>
  <r>
    <s v="Bayer - Antracol (T)WP70 - 500 Gm"/>
    <n v="0"/>
    <n v="340"/>
    <n v="321"/>
    <n v="19"/>
    <s v="Bayer - Antracol (T)WP70 - 500 Gm-UNITS"/>
    <x v="5"/>
  </r>
  <r>
    <s v="Bayer - Antrocol (T)WP70 - 250 Gm"/>
    <n v="0"/>
    <n v="200"/>
    <n v="120"/>
    <n v="80"/>
    <s v="Bayer - Antrocol (T)WP70 - 250 Gm-UNITS"/>
    <x v="6"/>
  </r>
  <r>
    <s v="Bayer - Confidor Super (T)SC350 - 100 Ml"/>
    <n v="0"/>
    <n v="1350"/>
    <n v="1046"/>
    <n v="304"/>
    <s v="Bayer - Confidor Super (T)SC350 - 100 Ml-UNITS"/>
    <x v="7"/>
  </r>
  <r>
    <s v="Bayer - Confidor Super(T)SC350 - 250 Ml"/>
    <n v="0"/>
    <n v="660"/>
    <n v="623"/>
    <n v="37"/>
    <s v="Bayer - Confidor Super(T)SC350 - 250 Ml-UNITS"/>
    <x v="8"/>
  </r>
  <r>
    <s v="Bayer - Confidor Super(T)SC350 - 500 Ml"/>
    <n v="0"/>
    <n v="140"/>
    <n v="122"/>
    <n v="18"/>
    <s v="Bayer - Confidor Super(T)SC350 - 500 Ml-UNITS"/>
    <x v="9"/>
  </r>
  <r>
    <s v="Bayer - Confidor Super(T)SC350 - 50 Ml"/>
    <n v="0"/>
    <n v="200"/>
    <n v="150"/>
    <n v="50"/>
    <s v="Bayer - Confidor Super(T)SC350 - 50 Ml-UNITS"/>
    <x v="10"/>
  </r>
  <r>
    <s v="Bayer - Confidor(T)SL200 - 100 Ml"/>
    <n v="0"/>
    <n v="200"/>
    <n v="118"/>
    <n v="82"/>
    <s v="Bayer - Confidor(T)SL200 - 100 Ml-UNITS"/>
    <x v="11"/>
  </r>
  <r>
    <s v="Bayer - Confidor(T)SL200 - 250 Ml"/>
    <n v="0"/>
    <n v="80"/>
    <n v="79"/>
    <n v="1"/>
    <s v="Bayer - Confidor(T)SL200 - 250 Ml-UNITS"/>
    <x v="12"/>
  </r>
  <r>
    <s v="Bayer - Confidor (T)SL200 - 500 Ml"/>
    <n v="0"/>
    <n v="40"/>
    <n v="26"/>
    <n v="14"/>
    <s v="Bayer - Confidor (T)SL200 - 500 Ml-UNITS"/>
    <x v="13"/>
  </r>
  <r>
    <s v="Bayer - Ethrel - SL39 - 100 Ml"/>
    <n v="0"/>
    <n v="100"/>
    <n v="100"/>
    <n v="0"/>
    <s v="Bayer - Ethrel - SL39 - 100 Ml-UNITS"/>
    <x v="14"/>
  </r>
  <r>
    <s v="Bayer - Fame (T)SC480 - 100 Ml"/>
    <n v="0"/>
    <n v="60"/>
    <n v="60"/>
    <n v="0"/>
    <s v="Bayer - Fame (T)SC480 - 100 Ml-UNITS"/>
    <x v="15"/>
  </r>
  <r>
    <s v="Bayer - Fame (T)SC480 - 250 Ml"/>
    <n v="0"/>
    <n v="8"/>
    <n v="8"/>
    <n v="0"/>
    <s v="Bayer - Fame (T)SC480 - 250 Ml-UNITS"/>
    <x v="16"/>
  </r>
  <r>
    <s v="Bayer - Folicur(T) EC250 - 250 Ml"/>
    <n v="0"/>
    <n v="40"/>
    <n v="40"/>
    <n v="0"/>
    <s v="Bayer - Folicur(T) EC250 - 250 Ml-UNITS"/>
    <x v="17"/>
  </r>
  <r>
    <s v="Bayer - Gaucho - FS600 - 100 Ml"/>
    <n v="0"/>
    <n v="100"/>
    <n v="100"/>
    <n v="0"/>
    <s v="Bayer - Gaucho - FS600 - 100 Ml-UNITS"/>
    <x v="18"/>
  </r>
  <r>
    <s v="Bayer - Goucho- FS600 - 1 Ltr"/>
    <n v="0"/>
    <n v="30"/>
    <n v="30"/>
    <n v="0"/>
    <s v="Bayer - Goucho- FS600 - 1 Ltr-UNITS"/>
    <x v="19"/>
  </r>
  <r>
    <s v="Bayer - Goucho FS600 - 50 Ml"/>
    <n v="0"/>
    <n v="1300"/>
    <n v="854"/>
    <n v="446"/>
    <s v="Bayer - Goucho FS600 - 50 Ml-UNITS"/>
    <x v="20"/>
  </r>
  <r>
    <s v="Bayer - Jump - WG80 - 2 Gm"/>
    <n v="0"/>
    <n v="1600"/>
    <n v="650"/>
    <n v="950"/>
    <s v="Bayer - Jump - WG80 - 2 Gm-UNITS"/>
    <x v="21"/>
  </r>
  <r>
    <s v="Bayer - Jump - WP80 - 40 Gm"/>
    <n v="0"/>
    <n v="80"/>
    <n v="80"/>
    <n v="0"/>
    <s v="Bayer - Jump - WP80 - 40 Gm-UNITS"/>
    <x v="22"/>
  </r>
  <r>
    <s v="Bayer - Larvin (T)WP75 - 1 Kg"/>
    <n v="0"/>
    <n v="100"/>
    <n v="0"/>
    <n v="100"/>
    <s v="Bayer - Larvin (T)WP75 - 1 Kg-UNITS"/>
    <x v="23"/>
  </r>
  <r>
    <s v="Bayer - Larvin (T)WP75 - 250 Gm"/>
    <n v="0"/>
    <n v="100"/>
    <n v="80"/>
    <n v="20"/>
    <s v="Bayer - Larvin (T)WP75 - 250 Gm-UNITS"/>
    <x v="24"/>
  </r>
  <r>
    <s v="Bayer - Larvin(T) WP75 - 500 Gm"/>
    <n v="0"/>
    <n v="260"/>
    <n v="26"/>
    <n v="234"/>
    <s v="Bayer - Larvin(T) WP75 - 500 Gm-UNITS"/>
    <x v="25"/>
  </r>
  <r>
    <s v="Bayer - Nativo WG75 - 100 Gm"/>
    <n v="0"/>
    <n v="150"/>
    <n v="130"/>
    <n v="20"/>
    <s v="Bayer - Nativo WG75 - 100 Gm-UNITS"/>
    <x v="26"/>
  </r>
  <r>
    <s v="Bayer - Nativo- WG75 - 250 Gm"/>
    <n v="0"/>
    <n v="120"/>
    <n v="16"/>
    <n v="104"/>
    <s v="Bayer - Nativo- WG75 - 250 Gm-UNITS"/>
    <x v="27"/>
  </r>
  <r>
    <s v="Bayer - Oberon (T) SC240 - 1 Ltr"/>
    <n v="0"/>
    <n v="90"/>
    <n v="90"/>
    <n v="0"/>
    <s v="Bayer - Oberon (T) SC240 - 1 Ltr-UNITS"/>
    <x v="28"/>
  </r>
  <r>
    <s v="Bayer - Oberon (T) SC240 - 200 Ml"/>
    <n v="0"/>
    <n v="280"/>
    <n v="280"/>
    <n v="0"/>
    <s v="Bayer - Oberon (T) SC240 - 200 Ml-UNITS"/>
    <x v="29"/>
  </r>
  <r>
    <s v="Bayer - Oberon (T) SC240 - 500 Ml"/>
    <n v="0"/>
    <n v="180"/>
    <n v="165"/>
    <n v="15"/>
    <s v="Bayer - Oberon (T) SC240 - 500 Ml-UNITS"/>
    <x v="30"/>
  </r>
  <r>
    <s v="Bayer - Planofix SL4.5 - 100 Ml"/>
    <n v="0"/>
    <n v="950"/>
    <n v="861"/>
    <n v="89"/>
    <s v="Bayer - Planofix SL4.5 - 100 Ml-UNITS"/>
    <x v="31"/>
  </r>
  <r>
    <s v="Bayer - Planofix SL4.5 - 250 Ml"/>
    <n v="0"/>
    <n v="360"/>
    <n v="215"/>
    <n v="145"/>
    <s v="Bayer - Planofix SL4.5 - 250 Ml-UNITS"/>
    <x v="32"/>
  </r>
  <r>
    <s v="Bayer - Planofix- SL4.5 - 500 Ml"/>
    <n v="0"/>
    <n v="20"/>
    <n v="20"/>
    <n v="0"/>
    <s v="Bayer - Planofix- SL4.5 - 500 Ml-UNITS"/>
    <x v="32"/>
  </r>
  <r>
    <s v="Bayer - Regent Gold - SC200 - 250 Ml"/>
    <n v="0"/>
    <n v="160"/>
    <n v="120"/>
    <n v="40"/>
    <s v="Bayer - Regent Gold - SC200 - 250 Ml-UNITS"/>
    <x v="33"/>
  </r>
  <r>
    <s v="Bayer - Regent Gold - SC200 - 500 Ml"/>
    <n v="0"/>
    <n v="80"/>
    <n v="40"/>
    <n v="40"/>
    <s v="Bayer - Regent Gold - SC200 - 500 Ml-UNITS"/>
    <x v="33"/>
  </r>
  <r>
    <s v="Bayer - Regent(T)SC50 - 1 Ltr"/>
    <n v="0"/>
    <n v="510"/>
    <n v="375"/>
    <n v="135"/>
    <s v="Bayer - Regent(T)SC50 - 1 Ltr-UNITS"/>
    <x v="34"/>
  </r>
  <r>
    <s v="Bayer - Regent (T) SC50 - 250 Ml"/>
    <n v="0"/>
    <n v="120"/>
    <n v="93"/>
    <n v="27"/>
    <s v="Bayer - Regent (T) SC50 - 250 Ml-UNITS"/>
    <x v="35"/>
  </r>
  <r>
    <s v="Bayer - Regent(T)SC50 - 500 Ml"/>
    <n v="0"/>
    <n v="580"/>
    <n v="355"/>
    <n v="225"/>
    <s v="Bayer - Regent(T)SC50 - 500 Ml-UNITS"/>
    <x v="36"/>
  </r>
  <r>
    <s v="Bayer - Regent Ultra Gro.6 - 4 Kg"/>
    <n v="0"/>
    <n v="25"/>
    <n v="25"/>
    <n v="0"/>
    <s v="Bayer - Regent Ultra Gro.6 - 4 Kg-UNITS"/>
    <x v="37"/>
  </r>
  <r>
    <s v="Bayer - Solomon- OD300 - 100 Ml"/>
    <n v="0"/>
    <n v="100"/>
    <n v="90"/>
    <n v="10"/>
    <s v="Bayer - Solomon- OD300 - 100 Ml-UNITS"/>
    <x v="38"/>
  </r>
  <r>
    <s v="Bayer - Solomon - OD300 - 1 Ltr"/>
    <n v="0"/>
    <n v="50"/>
    <n v="30"/>
    <n v="20"/>
    <s v="Bayer - Solomon - OD300 - 1 Ltr-UNITS"/>
    <x v="39"/>
  </r>
  <r>
    <s v="Bayer - Solomon - OD300 -20x500 Ml"/>
    <n v="0"/>
    <n v="120"/>
    <n v="120"/>
    <n v="0"/>
    <s v="Bayer - Solomon - OD300 -20x500 Ml-UNITS"/>
    <x v="40"/>
  </r>
  <r>
    <s v="Bayer - Solomon-OD300 - 250 Ml"/>
    <n v="0"/>
    <n v="200"/>
    <n v="170"/>
    <n v="30"/>
    <s v="Bayer - Solomon-OD300 - 250 Ml-UNITS"/>
    <x v="41"/>
  </r>
  <r>
    <s v="Bayer - Roundup - 1 Ltr"/>
    <n v="0"/>
    <n v="2850"/>
    <n v="2850"/>
    <n v="0"/>
    <s v="Bayer - Roundup - 1 Ltr-UNITS"/>
    <x v="42"/>
  </r>
  <r>
    <s v="Bayer - Roundup - 500 Ml"/>
    <n v="0"/>
    <n v="200"/>
    <n v="49"/>
    <n v="151"/>
    <s v="Bayer - Roundup - 500 Ml-UNITS"/>
    <x v="43"/>
  </r>
  <r>
    <s v="Bayer - Roundup - 5 Ltr."/>
    <n v="0"/>
    <n v="510"/>
    <n v="509"/>
    <n v="1"/>
    <s v="Bayer - Roundup - 5 Ltr.-UNITS"/>
    <x v="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4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7">
        <item m="1" x="111"/>
        <item m="1" x="62"/>
        <item x="0"/>
        <item m="1" x="114"/>
        <item m="1" x="97"/>
        <item m="1" x="112"/>
        <item m="1" x="113"/>
        <item m="1" x="61"/>
        <item x="2"/>
        <item x="3"/>
        <item m="1" x="106"/>
        <item m="1" x="92"/>
        <item x="4"/>
        <item x="6"/>
        <item x="5"/>
        <item m="1" x="53"/>
        <item x="11"/>
        <item m="1" x="105"/>
        <item x="12"/>
        <item x="13"/>
        <item m="1" x="56"/>
        <item x="7"/>
        <item x="8"/>
        <item x="9"/>
        <item x="10"/>
        <item m="1" x="93"/>
        <item m="1" x="104"/>
        <item m="1" x="108"/>
        <item m="1" x="103"/>
        <item m="1" x="102"/>
        <item m="1" x="115"/>
        <item x="14"/>
        <item m="1" x="110"/>
        <item m="1" x="109"/>
        <item m="1" x="55"/>
        <item m="1" x="54"/>
        <item m="1" x="67"/>
        <item m="1" x="75"/>
        <item m="1" x="66"/>
        <item m="1" x="91"/>
        <item m="1" x="78"/>
        <item x="17"/>
        <item m="1" x="90"/>
        <item m="1" x="50"/>
        <item m="1" x="51"/>
        <item x="18"/>
        <item m="1" x="63"/>
        <item x="20"/>
        <item m="1" x="96"/>
        <item m="1" x="88"/>
        <item m="1" x="85"/>
        <item m="1" x="83"/>
        <item m="1" x="84"/>
        <item x="21"/>
        <item x="22"/>
        <item m="1" x="82"/>
        <item x="23"/>
        <item x="24"/>
        <item x="25"/>
        <item m="1" x="87"/>
        <item m="1" x="86"/>
        <item m="1" x="101"/>
        <item m="1" x="69"/>
        <item m="1" x="68"/>
        <item m="1" x="107"/>
        <item m="1" x="76"/>
        <item m="1" x="77"/>
        <item m="1" x="71"/>
        <item m="1" x="95"/>
        <item m="1" x="94"/>
        <item x="26"/>
        <item m="1" x="79"/>
        <item x="27"/>
        <item m="1" x="60"/>
        <item m="1" x="59"/>
        <item m="1" x="73"/>
        <item x="29"/>
        <item x="30"/>
        <item x="31"/>
        <item m="1" x="49"/>
        <item x="32"/>
        <item m="1" x="70"/>
        <item m="1" x="47"/>
        <item m="1" x="74"/>
        <item x="33"/>
        <item m="1" x="80"/>
        <item m="1" x="72"/>
        <item m="1" x="48"/>
        <item m="1" x="52"/>
        <item x="34"/>
        <item x="35"/>
        <item x="36"/>
        <item x="37"/>
        <item m="1" x="81"/>
        <item m="1" x="58"/>
        <item m="1" x="57"/>
        <item m="1" x="46"/>
        <item m="1" x="45"/>
        <item m="1" x="65"/>
        <item x="38"/>
        <item x="39"/>
        <item x="41"/>
        <item x="40"/>
        <item m="1" x="89"/>
        <item m="1" x="64"/>
        <item m="1" x="100"/>
        <item m="1" x="99"/>
        <item m="1" x="98"/>
        <item x="1"/>
        <item x="15"/>
        <item x="16"/>
        <item x="19"/>
        <item x="28"/>
        <item x="42"/>
        <item x="43"/>
        <item x="44"/>
        <item t="default"/>
      </items>
    </pivotField>
  </pivotFields>
  <rowFields count="1">
    <field x="6"/>
  </rowFields>
  <rowItems count="46">
    <i>
      <x v="2"/>
    </i>
    <i>
      <x v="8"/>
    </i>
    <i>
      <x v="9"/>
    </i>
    <i>
      <x v="12"/>
    </i>
    <i>
      <x v="13"/>
    </i>
    <i>
      <x v="14"/>
    </i>
    <i>
      <x v="16"/>
    </i>
    <i>
      <x v="18"/>
    </i>
    <i>
      <x v="19"/>
    </i>
    <i>
      <x v="21"/>
    </i>
    <i>
      <x v="22"/>
    </i>
    <i>
      <x v="23"/>
    </i>
    <i>
      <x v="24"/>
    </i>
    <i>
      <x v="31"/>
    </i>
    <i>
      <x v="41"/>
    </i>
    <i>
      <x v="45"/>
    </i>
    <i>
      <x v="47"/>
    </i>
    <i>
      <x v="53"/>
    </i>
    <i>
      <x v="54"/>
    </i>
    <i>
      <x v="56"/>
    </i>
    <i>
      <x v="57"/>
    </i>
    <i>
      <x v="58"/>
    </i>
    <i>
      <x v="70"/>
    </i>
    <i>
      <x v="72"/>
    </i>
    <i>
      <x v="76"/>
    </i>
    <i>
      <x v="77"/>
    </i>
    <i>
      <x v="78"/>
    </i>
    <i>
      <x v="80"/>
    </i>
    <i>
      <x v="84"/>
    </i>
    <i>
      <x v="89"/>
    </i>
    <i>
      <x v="90"/>
    </i>
    <i>
      <x v="91"/>
    </i>
    <i>
      <x v="92"/>
    </i>
    <i>
      <x v="99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63"/>
  <sheetViews>
    <sheetView topLeftCell="A35" workbookViewId="0">
      <selection activeCell="A16" sqref="A16:E63"/>
    </sheetView>
  </sheetViews>
  <sheetFormatPr defaultRowHeight="14.4" x14ac:dyDescent="0.3"/>
  <cols>
    <col min="6" max="7" width="8.88671875" style="54"/>
  </cols>
  <sheetData>
    <row r="1" spans="1:9" ht="15.6" x14ac:dyDescent="0.3">
      <c r="A1" s="88" t="s">
        <v>86</v>
      </c>
      <c r="B1" s="88"/>
      <c r="C1" s="88"/>
      <c r="D1" s="65"/>
      <c r="E1" s="65"/>
      <c r="F1" s="64"/>
      <c r="G1" s="64"/>
      <c r="H1" s="64"/>
      <c r="I1" s="64"/>
    </row>
    <row r="2" spans="1:9" x14ac:dyDescent="0.3">
      <c r="A2" s="84" t="s">
        <v>87</v>
      </c>
      <c r="B2" s="84"/>
      <c r="C2" s="84"/>
      <c r="D2" s="65"/>
      <c r="E2" s="65"/>
      <c r="F2" s="64"/>
      <c r="G2" s="64"/>
      <c r="H2" s="64"/>
      <c r="I2" s="64"/>
    </row>
    <row r="3" spans="1:9" x14ac:dyDescent="0.3">
      <c r="A3" s="84" t="s">
        <v>88</v>
      </c>
      <c r="B3" s="84"/>
      <c r="C3" s="84"/>
      <c r="D3" s="65"/>
      <c r="E3" s="65"/>
      <c r="F3" s="64"/>
      <c r="G3" s="64"/>
      <c r="H3" s="64"/>
      <c r="I3" s="64"/>
    </row>
    <row r="4" spans="1:9" x14ac:dyDescent="0.3">
      <c r="A4" s="84" t="s">
        <v>89</v>
      </c>
      <c r="B4" s="84"/>
      <c r="C4" s="84"/>
      <c r="D4" s="65"/>
      <c r="E4" s="65"/>
      <c r="F4" s="64"/>
      <c r="G4" s="64"/>
      <c r="H4" s="64"/>
      <c r="I4" s="64"/>
    </row>
    <row r="5" spans="1:9" x14ac:dyDescent="0.3">
      <c r="A5" s="84" t="s">
        <v>90</v>
      </c>
      <c r="B5" s="84"/>
      <c r="C5" s="84"/>
      <c r="D5" s="65"/>
      <c r="E5" s="65"/>
      <c r="F5" s="64"/>
      <c r="G5" s="64"/>
      <c r="H5" s="64"/>
      <c r="I5" s="64"/>
    </row>
    <row r="6" spans="1:9" x14ac:dyDescent="0.3">
      <c r="A6" s="84" t="s">
        <v>91</v>
      </c>
      <c r="B6" s="84"/>
      <c r="C6" s="84"/>
      <c r="D6" s="65"/>
      <c r="E6" s="65"/>
      <c r="F6" s="64"/>
      <c r="G6" s="64"/>
      <c r="H6" s="64"/>
      <c r="I6" s="64"/>
    </row>
    <row r="7" spans="1:9" x14ac:dyDescent="0.3">
      <c r="A7" s="82" t="s">
        <v>92</v>
      </c>
      <c r="B7" s="82"/>
      <c r="C7" s="82"/>
      <c r="D7" s="65"/>
      <c r="E7" s="65"/>
      <c r="F7" s="64"/>
      <c r="G7" s="64"/>
      <c r="H7" s="64"/>
      <c r="I7" s="64"/>
    </row>
    <row r="8" spans="1:9" ht="15.6" x14ac:dyDescent="0.3">
      <c r="A8" s="83" t="s">
        <v>93</v>
      </c>
      <c r="B8" s="83"/>
      <c r="C8" s="83"/>
      <c r="D8" s="65"/>
      <c r="E8" s="65"/>
      <c r="F8" s="64"/>
      <c r="G8" s="64"/>
      <c r="H8" s="64"/>
      <c r="I8" s="64"/>
    </row>
    <row r="9" spans="1:9" x14ac:dyDescent="0.3">
      <c r="A9" s="84" t="s">
        <v>21</v>
      </c>
      <c r="B9" s="84"/>
      <c r="C9" s="84"/>
      <c r="D9" s="65"/>
      <c r="E9" s="65"/>
      <c r="F9" s="64"/>
      <c r="G9" s="64"/>
      <c r="H9" s="64"/>
      <c r="I9" s="64"/>
    </row>
    <row r="10" spans="1:9" x14ac:dyDescent="0.3">
      <c r="A10" s="84" t="s">
        <v>69</v>
      </c>
      <c r="B10" s="84"/>
      <c r="C10" s="84"/>
      <c r="D10" s="65"/>
      <c r="E10" s="65"/>
      <c r="F10" s="64"/>
      <c r="G10" s="64"/>
      <c r="H10" s="64"/>
      <c r="I10" s="64"/>
    </row>
    <row r="11" spans="1:9" x14ac:dyDescent="0.3">
      <c r="A11" s="66" t="s">
        <v>94</v>
      </c>
      <c r="B11" s="85" t="s">
        <v>93</v>
      </c>
      <c r="C11" s="85"/>
      <c r="D11" s="85"/>
      <c r="E11" s="85"/>
      <c r="F11" s="64"/>
      <c r="G11" s="64"/>
      <c r="H11" s="64"/>
      <c r="I11" s="64"/>
    </row>
    <row r="12" spans="1:9" x14ac:dyDescent="0.3">
      <c r="A12" s="67" t="s">
        <v>94</v>
      </c>
      <c r="B12" s="86" t="s">
        <v>95</v>
      </c>
      <c r="C12" s="87"/>
      <c r="D12" s="87"/>
      <c r="E12" s="87"/>
      <c r="F12" s="64"/>
      <c r="G12" s="64"/>
      <c r="H12" s="64"/>
      <c r="I12" s="64"/>
    </row>
    <row r="13" spans="1:9" x14ac:dyDescent="0.3">
      <c r="A13" s="68" t="s">
        <v>22</v>
      </c>
      <c r="B13" s="63" t="s">
        <v>69</v>
      </c>
      <c r="C13" s="81"/>
      <c r="D13" s="81"/>
      <c r="E13" s="81"/>
      <c r="F13" s="64"/>
      <c r="G13" s="64"/>
      <c r="H13" s="64"/>
      <c r="I13" s="64"/>
    </row>
    <row r="14" spans="1:9" ht="24" x14ac:dyDescent="0.3">
      <c r="A14" s="68" t="s">
        <v>94</v>
      </c>
      <c r="B14" s="69" t="s">
        <v>23</v>
      </c>
      <c r="C14" s="69" t="s">
        <v>24</v>
      </c>
      <c r="D14" s="69" t="s">
        <v>25</v>
      </c>
      <c r="E14" s="69" t="s">
        <v>26</v>
      </c>
      <c r="F14" s="78" t="s">
        <v>96</v>
      </c>
      <c r="G14" s="78" t="s">
        <v>62</v>
      </c>
      <c r="H14" s="78" t="s">
        <v>63</v>
      </c>
      <c r="I14" s="78" t="s">
        <v>64</v>
      </c>
    </row>
    <row r="15" spans="1:9" x14ac:dyDescent="0.3">
      <c r="A15" s="70" t="s">
        <v>94</v>
      </c>
      <c r="B15" s="71" t="s">
        <v>27</v>
      </c>
      <c r="C15" s="71" t="s">
        <v>27</v>
      </c>
      <c r="D15" s="71" t="s">
        <v>27</v>
      </c>
      <c r="E15" s="71" t="s">
        <v>27</v>
      </c>
      <c r="F15" s="64"/>
      <c r="G15" s="64"/>
      <c r="H15" s="64"/>
      <c r="I15" s="64"/>
    </row>
    <row r="16" spans="1:9" x14ac:dyDescent="0.3">
      <c r="A16" s="72" t="s">
        <v>97</v>
      </c>
      <c r="B16" s="73">
        <v>0</v>
      </c>
      <c r="C16" s="74">
        <v>150</v>
      </c>
      <c r="D16" s="74">
        <v>101</v>
      </c>
      <c r="E16" s="74">
        <v>49</v>
      </c>
      <c r="F16" s="64">
        <v>150</v>
      </c>
      <c r="G16" s="64">
        <v>101</v>
      </c>
      <c r="H16" s="79">
        <v>49</v>
      </c>
      <c r="I16" s="80">
        <v>0</v>
      </c>
    </row>
    <row r="17" spans="1:9" x14ac:dyDescent="0.3">
      <c r="A17" s="72" t="s">
        <v>98</v>
      </c>
      <c r="B17" s="73">
        <v>0</v>
      </c>
      <c r="C17" s="74">
        <v>120</v>
      </c>
      <c r="D17" s="74">
        <v>60</v>
      </c>
      <c r="E17" s="74">
        <v>60</v>
      </c>
      <c r="F17" s="64">
        <v>120</v>
      </c>
      <c r="G17" s="64">
        <v>60</v>
      </c>
      <c r="H17" s="79">
        <v>60</v>
      </c>
      <c r="I17" s="80">
        <v>0</v>
      </c>
    </row>
    <row r="18" spans="1:9" x14ac:dyDescent="0.3">
      <c r="A18" s="72" t="s">
        <v>99</v>
      </c>
      <c r="B18" s="73">
        <v>0</v>
      </c>
      <c r="C18" s="74">
        <v>20</v>
      </c>
      <c r="D18" s="74">
        <v>10</v>
      </c>
      <c r="E18" s="74">
        <v>10</v>
      </c>
      <c r="F18" s="64">
        <v>20</v>
      </c>
      <c r="G18" s="64">
        <v>10</v>
      </c>
      <c r="H18" s="79">
        <v>10</v>
      </c>
      <c r="I18" s="80">
        <v>0</v>
      </c>
    </row>
    <row r="19" spans="1:9" x14ac:dyDescent="0.3">
      <c r="A19" s="72" t="s">
        <v>100</v>
      </c>
      <c r="B19" s="73">
        <v>0</v>
      </c>
      <c r="C19" s="74">
        <v>40</v>
      </c>
      <c r="D19" s="74">
        <v>20</v>
      </c>
      <c r="E19" s="74">
        <v>20</v>
      </c>
      <c r="F19" s="64">
        <v>40</v>
      </c>
      <c r="G19" s="64">
        <v>20</v>
      </c>
      <c r="H19" s="79">
        <v>20</v>
      </c>
      <c r="I19" s="80">
        <v>0</v>
      </c>
    </row>
    <row r="20" spans="1:9" x14ac:dyDescent="0.3">
      <c r="A20" s="72" t="s">
        <v>101</v>
      </c>
      <c r="B20" s="73">
        <v>0</v>
      </c>
      <c r="C20" s="74">
        <v>80</v>
      </c>
      <c r="D20" s="74">
        <v>40</v>
      </c>
      <c r="E20" s="74">
        <v>40</v>
      </c>
      <c r="F20" s="64">
        <v>80</v>
      </c>
      <c r="G20" s="64">
        <v>40</v>
      </c>
      <c r="H20" s="79">
        <v>40</v>
      </c>
      <c r="I20" s="80">
        <v>0</v>
      </c>
    </row>
    <row r="21" spans="1:9" x14ac:dyDescent="0.3">
      <c r="A21" s="72" t="s">
        <v>102</v>
      </c>
      <c r="B21" s="73">
        <v>0</v>
      </c>
      <c r="C21" s="74">
        <v>150</v>
      </c>
      <c r="D21" s="74">
        <v>124</v>
      </c>
      <c r="E21" s="74">
        <v>26</v>
      </c>
      <c r="F21" s="64">
        <v>150</v>
      </c>
      <c r="G21" s="64">
        <v>124</v>
      </c>
      <c r="H21" s="79">
        <v>26</v>
      </c>
      <c r="I21" s="80">
        <v>0</v>
      </c>
    </row>
    <row r="22" spans="1:9" x14ac:dyDescent="0.3">
      <c r="A22" s="72" t="s">
        <v>103</v>
      </c>
      <c r="B22" s="73">
        <v>0</v>
      </c>
      <c r="C22" s="74">
        <v>340</v>
      </c>
      <c r="D22" s="74">
        <v>321</v>
      </c>
      <c r="E22" s="74">
        <v>19</v>
      </c>
      <c r="F22" s="64">
        <v>340</v>
      </c>
      <c r="G22" s="64">
        <v>321</v>
      </c>
      <c r="H22" s="79">
        <v>19</v>
      </c>
      <c r="I22" s="80">
        <v>0</v>
      </c>
    </row>
    <row r="23" spans="1:9" x14ac:dyDescent="0.3">
      <c r="A23" s="72" t="s">
        <v>104</v>
      </c>
      <c r="B23" s="73">
        <v>0</v>
      </c>
      <c r="C23" s="74">
        <v>200</v>
      </c>
      <c r="D23" s="74">
        <v>120</v>
      </c>
      <c r="E23" s="74">
        <v>80</v>
      </c>
      <c r="F23" s="64">
        <v>200</v>
      </c>
      <c r="G23" s="64">
        <v>120</v>
      </c>
      <c r="H23" s="79">
        <v>80</v>
      </c>
      <c r="I23" s="80">
        <v>0</v>
      </c>
    </row>
    <row r="24" spans="1:9" x14ac:dyDescent="0.3">
      <c r="A24" s="72" t="s">
        <v>105</v>
      </c>
      <c r="B24" s="73">
        <v>0</v>
      </c>
      <c r="C24" s="74">
        <v>1350</v>
      </c>
      <c r="D24" s="74">
        <v>1046</v>
      </c>
      <c r="E24" s="74">
        <v>304</v>
      </c>
      <c r="F24" s="64">
        <v>1350</v>
      </c>
      <c r="G24" s="64">
        <v>1046</v>
      </c>
      <c r="H24" s="79">
        <v>304</v>
      </c>
      <c r="I24" s="80">
        <v>0</v>
      </c>
    </row>
    <row r="25" spans="1:9" x14ac:dyDescent="0.3">
      <c r="A25" s="72" t="s">
        <v>106</v>
      </c>
      <c r="B25" s="73">
        <v>0</v>
      </c>
      <c r="C25" s="74">
        <v>660</v>
      </c>
      <c r="D25" s="74">
        <v>623</v>
      </c>
      <c r="E25" s="74">
        <v>37</v>
      </c>
      <c r="F25" s="64">
        <v>660</v>
      </c>
      <c r="G25" s="64">
        <v>623</v>
      </c>
      <c r="H25" s="79">
        <v>37</v>
      </c>
      <c r="I25" s="80">
        <v>0</v>
      </c>
    </row>
    <row r="26" spans="1:9" x14ac:dyDescent="0.3">
      <c r="A26" s="72" t="s">
        <v>107</v>
      </c>
      <c r="B26" s="73">
        <v>0</v>
      </c>
      <c r="C26" s="74">
        <v>140</v>
      </c>
      <c r="D26" s="74">
        <v>122</v>
      </c>
      <c r="E26" s="74">
        <v>18</v>
      </c>
      <c r="F26" s="64">
        <v>140</v>
      </c>
      <c r="G26" s="64">
        <v>122</v>
      </c>
      <c r="H26" s="79">
        <v>18</v>
      </c>
      <c r="I26" s="80">
        <v>0</v>
      </c>
    </row>
    <row r="27" spans="1:9" x14ac:dyDescent="0.3">
      <c r="A27" s="72" t="s">
        <v>108</v>
      </c>
      <c r="B27" s="73">
        <v>0</v>
      </c>
      <c r="C27" s="74">
        <v>200</v>
      </c>
      <c r="D27" s="74">
        <v>150</v>
      </c>
      <c r="E27" s="74">
        <v>50</v>
      </c>
      <c r="F27" s="64">
        <v>200</v>
      </c>
      <c r="G27" s="64">
        <v>150</v>
      </c>
      <c r="H27" s="79">
        <v>50</v>
      </c>
      <c r="I27" s="80">
        <v>0</v>
      </c>
    </row>
    <row r="28" spans="1:9" x14ac:dyDescent="0.3">
      <c r="A28" s="72" t="s">
        <v>109</v>
      </c>
      <c r="B28" s="73">
        <v>0</v>
      </c>
      <c r="C28" s="74">
        <v>200</v>
      </c>
      <c r="D28" s="74">
        <v>118</v>
      </c>
      <c r="E28" s="74">
        <v>82</v>
      </c>
      <c r="F28" s="64">
        <v>200</v>
      </c>
      <c r="G28" s="64">
        <v>118</v>
      </c>
      <c r="H28" s="79">
        <v>82</v>
      </c>
      <c r="I28" s="80">
        <v>0</v>
      </c>
    </row>
    <row r="29" spans="1:9" x14ac:dyDescent="0.3">
      <c r="A29" s="72" t="s">
        <v>110</v>
      </c>
      <c r="B29" s="73">
        <v>0</v>
      </c>
      <c r="C29" s="74">
        <v>80</v>
      </c>
      <c r="D29" s="74">
        <v>79</v>
      </c>
      <c r="E29" s="74">
        <v>1</v>
      </c>
      <c r="F29" s="64">
        <v>80</v>
      </c>
      <c r="G29" s="64">
        <v>79</v>
      </c>
      <c r="H29" s="79">
        <v>1</v>
      </c>
      <c r="I29" s="80">
        <v>0</v>
      </c>
    </row>
    <row r="30" spans="1:9" x14ac:dyDescent="0.3">
      <c r="A30" s="72" t="s">
        <v>111</v>
      </c>
      <c r="B30" s="73">
        <v>0</v>
      </c>
      <c r="C30" s="74">
        <v>40</v>
      </c>
      <c r="D30" s="74">
        <v>26</v>
      </c>
      <c r="E30" s="74">
        <v>14</v>
      </c>
      <c r="F30" s="64">
        <v>40</v>
      </c>
      <c r="G30" s="64">
        <v>26</v>
      </c>
      <c r="H30" s="79">
        <v>14</v>
      </c>
      <c r="I30" s="80">
        <v>0</v>
      </c>
    </row>
    <row r="31" spans="1:9" x14ac:dyDescent="0.3">
      <c r="A31" s="72" t="s">
        <v>112</v>
      </c>
      <c r="B31" s="73">
        <v>0</v>
      </c>
      <c r="C31" s="74">
        <v>100</v>
      </c>
      <c r="D31" s="74">
        <v>100</v>
      </c>
      <c r="E31" s="73">
        <v>0</v>
      </c>
      <c r="F31" s="64">
        <v>100</v>
      </c>
      <c r="G31" s="64">
        <v>100</v>
      </c>
      <c r="H31" s="79">
        <v>0</v>
      </c>
      <c r="I31" s="80">
        <v>0</v>
      </c>
    </row>
    <row r="32" spans="1:9" x14ac:dyDescent="0.3">
      <c r="A32" s="72" t="s">
        <v>113</v>
      </c>
      <c r="B32" s="73">
        <v>0</v>
      </c>
      <c r="C32" s="74">
        <v>60</v>
      </c>
      <c r="D32" s="74">
        <v>60</v>
      </c>
      <c r="E32" s="73">
        <v>0</v>
      </c>
      <c r="F32" s="64">
        <v>60</v>
      </c>
      <c r="G32" s="64">
        <v>60</v>
      </c>
      <c r="H32" s="79">
        <v>0</v>
      </c>
      <c r="I32" s="80">
        <v>0</v>
      </c>
    </row>
    <row r="33" spans="1:9" x14ac:dyDescent="0.3">
      <c r="A33" s="72" t="s">
        <v>114</v>
      </c>
      <c r="B33" s="73">
        <v>0</v>
      </c>
      <c r="C33" s="74">
        <v>8</v>
      </c>
      <c r="D33" s="74">
        <v>8</v>
      </c>
      <c r="E33" s="73">
        <v>0</v>
      </c>
      <c r="F33" s="64">
        <v>8</v>
      </c>
      <c r="G33" s="64">
        <v>8</v>
      </c>
      <c r="H33" s="79">
        <v>0</v>
      </c>
      <c r="I33" s="80">
        <v>0</v>
      </c>
    </row>
    <row r="34" spans="1:9" x14ac:dyDescent="0.3">
      <c r="A34" s="72" t="s">
        <v>115</v>
      </c>
      <c r="B34" s="73">
        <v>0</v>
      </c>
      <c r="C34" s="74">
        <v>40</v>
      </c>
      <c r="D34" s="74">
        <v>40</v>
      </c>
      <c r="E34" s="73">
        <v>0</v>
      </c>
      <c r="F34" s="64">
        <v>40</v>
      </c>
      <c r="G34" s="64">
        <v>40</v>
      </c>
      <c r="H34" s="79">
        <v>0</v>
      </c>
      <c r="I34" s="80">
        <v>0</v>
      </c>
    </row>
    <row r="35" spans="1:9" x14ac:dyDescent="0.3">
      <c r="A35" s="72" t="s">
        <v>116</v>
      </c>
      <c r="B35" s="73">
        <v>0</v>
      </c>
      <c r="C35" s="74">
        <v>100</v>
      </c>
      <c r="D35" s="74">
        <v>100</v>
      </c>
      <c r="E35" s="73">
        <v>0</v>
      </c>
      <c r="F35" s="64">
        <v>100</v>
      </c>
      <c r="G35" s="64">
        <v>100</v>
      </c>
      <c r="H35" s="79">
        <v>0</v>
      </c>
      <c r="I35" s="80">
        <v>0</v>
      </c>
    </row>
    <row r="36" spans="1:9" x14ac:dyDescent="0.3">
      <c r="A36" s="72" t="s">
        <v>117</v>
      </c>
      <c r="B36" s="73">
        <v>0</v>
      </c>
      <c r="C36" s="74">
        <v>30</v>
      </c>
      <c r="D36" s="74">
        <v>30</v>
      </c>
      <c r="E36" s="73">
        <v>0</v>
      </c>
      <c r="F36" s="64">
        <v>30</v>
      </c>
      <c r="G36" s="64">
        <v>30</v>
      </c>
      <c r="H36" s="79">
        <v>0</v>
      </c>
      <c r="I36" s="80">
        <v>0</v>
      </c>
    </row>
    <row r="37" spans="1:9" x14ac:dyDescent="0.3">
      <c r="A37" s="72" t="s">
        <v>118</v>
      </c>
      <c r="B37" s="73">
        <v>0</v>
      </c>
      <c r="C37" s="74">
        <v>1300</v>
      </c>
      <c r="D37" s="74">
        <v>854</v>
      </c>
      <c r="E37" s="74">
        <v>446</v>
      </c>
      <c r="F37" s="64">
        <v>1300</v>
      </c>
      <c r="G37" s="64">
        <v>854</v>
      </c>
      <c r="H37" s="79">
        <v>446</v>
      </c>
      <c r="I37" s="80">
        <v>0</v>
      </c>
    </row>
    <row r="38" spans="1:9" x14ac:dyDescent="0.3">
      <c r="A38" s="72" t="s">
        <v>119</v>
      </c>
      <c r="B38" s="73">
        <v>0</v>
      </c>
      <c r="C38" s="74">
        <v>1600</v>
      </c>
      <c r="D38" s="74">
        <v>650</v>
      </c>
      <c r="E38" s="74">
        <v>950</v>
      </c>
      <c r="F38" s="64">
        <v>1600</v>
      </c>
      <c r="G38" s="64">
        <v>650</v>
      </c>
      <c r="H38" s="79">
        <v>950</v>
      </c>
      <c r="I38" s="80">
        <v>0</v>
      </c>
    </row>
    <row r="39" spans="1:9" x14ac:dyDescent="0.3">
      <c r="A39" s="72" t="s">
        <v>120</v>
      </c>
      <c r="B39" s="73">
        <v>0</v>
      </c>
      <c r="C39" s="74">
        <v>80</v>
      </c>
      <c r="D39" s="74">
        <v>80</v>
      </c>
      <c r="E39" s="73">
        <v>0</v>
      </c>
      <c r="F39" s="64">
        <v>80</v>
      </c>
      <c r="G39" s="64">
        <v>80</v>
      </c>
      <c r="H39" s="79">
        <v>0</v>
      </c>
      <c r="I39" s="80">
        <v>0</v>
      </c>
    </row>
    <row r="40" spans="1:9" x14ac:dyDescent="0.3">
      <c r="A40" s="72" t="s">
        <v>121</v>
      </c>
      <c r="B40" s="73">
        <v>0</v>
      </c>
      <c r="C40" s="74">
        <v>100</v>
      </c>
      <c r="D40" s="73">
        <v>0</v>
      </c>
      <c r="E40" s="74">
        <v>100</v>
      </c>
      <c r="F40" s="64">
        <v>100</v>
      </c>
      <c r="G40" s="64">
        <v>0</v>
      </c>
      <c r="H40" s="79">
        <v>100</v>
      </c>
      <c r="I40" s="80">
        <v>0</v>
      </c>
    </row>
    <row r="41" spans="1:9" x14ac:dyDescent="0.3">
      <c r="A41" s="72" t="s">
        <v>122</v>
      </c>
      <c r="B41" s="73">
        <v>0</v>
      </c>
      <c r="C41" s="74">
        <v>100</v>
      </c>
      <c r="D41" s="74">
        <v>80</v>
      </c>
      <c r="E41" s="74">
        <v>20</v>
      </c>
      <c r="F41" s="64">
        <v>100</v>
      </c>
      <c r="G41" s="64">
        <v>80</v>
      </c>
      <c r="H41" s="79">
        <v>20</v>
      </c>
      <c r="I41" s="80">
        <v>0</v>
      </c>
    </row>
    <row r="42" spans="1:9" x14ac:dyDescent="0.3">
      <c r="A42" s="72" t="s">
        <v>123</v>
      </c>
      <c r="B42" s="73">
        <v>0</v>
      </c>
      <c r="C42" s="74">
        <v>260</v>
      </c>
      <c r="D42" s="74">
        <v>26</v>
      </c>
      <c r="E42" s="74">
        <v>234</v>
      </c>
      <c r="F42" s="64">
        <v>260</v>
      </c>
      <c r="G42" s="64">
        <v>26</v>
      </c>
      <c r="H42" s="79">
        <v>234</v>
      </c>
      <c r="I42" s="80">
        <v>0</v>
      </c>
    </row>
    <row r="43" spans="1:9" x14ac:dyDescent="0.3">
      <c r="A43" s="72" t="s">
        <v>124</v>
      </c>
      <c r="B43" s="73">
        <v>0</v>
      </c>
      <c r="C43" s="74">
        <v>150</v>
      </c>
      <c r="D43" s="74">
        <v>130</v>
      </c>
      <c r="E43" s="74">
        <v>20</v>
      </c>
      <c r="F43" s="64">
        <v>150</v>
      </c>
      <c r="G43" s="64">
        <v>130</v>
      </c>
      <c r="H43" s="79">
        <v>20</v>
      </c>
      <c r="I43" s="80">
        <v>0</v>
      </c>
    </row>
    <row r="44" spans="1:9" x14ac:dyDescent="0.3">
      <c r="A44" s="72" t="s">
        <v>125</v>
      </c>
      <c r="B44" s="73">
        <v>0</v>
      </c>
      <c r="C44" s="74">
        <v>120</v>
      </c>
      <c r="D44" s="74">
        <v>16</v>
      </c>
      <c r="E44" s="74">
        <v>104</v>
      </c>
      <c r="F44" s="64">
        <v>120</v>
      </c>
      <c r="G44" s="64">
        <v>16</v>
      </c>
      <c r="H44" s="79">
        <v>104</v>
      </c>
      <c r="I44" s="80">
        <v>0</v>
      </c>
    </row>
    <row r="45" spans="1:9" x14ac:dyDescent="0.3">
      <c r="A45" s="72" t="s">
        <v>126</v>
      </c>
      <c r="B45" s="73">
        <v>0</v>
      </c>
      <c r="C45" s="74">
        <v>90</v>
      </c>
      <c r="D45" s="74">
        <v>90</v>
      </c>
      <c r="E45" s="73">
        <v>0</v>
      </c>
      <c r="F45" s="64">
        <v>90</v>
      </c>
      <c r="G45" s="64">
        <v>90</v>
      </c>
      <c r="H45" s="79">
        <v>0</v>
      </c>
      <c r="I45" s="80">
        <v>0</v>
      </c>
    </row>
    <row r="46" spans="1:9" x14ac:dyDescent="0.3">
      <c r="A46" s="72" t="s">
        <v>127</v>
      </c>
      <c r="B46" s="73">
        <v>0</v>
      </c>
      <c r="C46" s="74">
        <v>280</v>
      </c>
      <c r="D46" s="74">
        <v>280</v>
      </c>
      <c r="E46" s="73">
        <v>0</v>
      </c>
      <c r="F46" s="64">
        <v>280</v>
      </c>
      <c r="G46" s="64">
        <v>280</v>
      </c>
      <c r="H46" s="79">
        <v>0</v>
      </c>
      <c r="I46" s="80">
        <v>0</v>
      </c>
    </row>
    <row r="47" spans="1:9" x14ac:dyDescent="0.3">
      <c r="A47" s="72" t="s">
        <v>128</v>
      </c>
      <c r="B47" s="73">
        <v>0</v>
      </c>
      <c r="C47" s="74">
        <v>180</v>
      </c>
      <c r="D47" s="74">
        <v>165</v>
      </c>
      <c r="E47" s="74">
        <v>15</v>
      </c>
      <c r="F47" s="64">
        <v>180</v>
      </c>
      <c r="G47" s="64">
        <v>165</v>
      </c>
      <c r="H47" s="79">
        <v>15</v>
      </c>
      <c r="I47" s="80">
        <v>0</v>
      </c>
    </row>
    <row r="48" spans="1:9" x14ac:dyDescent="0.3">
      <c r="A48" s="72" t="s">
        <v>129</v>
      </c>
      <c r="B48" s="73">
        <v>0</v>
      </c>
      <c r="C48" s="74">
        <v>950</v>
      </c>
      <c r="D48" s="74">
        <v>861</v>
      </c>
      <c r="E48" s="74">
        <v>89</v>
      </c>
      <c r="F48" s="64">
        <v>950</v>
      </c>
      <c r="G48" s="64">
        <v>861</v>
      </c>
      <c r="H48" s="79">
        <v>89</v>
      </c>
      <c r="I48" s="80">
        <v>0</v>
      </c>
    </row>
    <row r="49" spans="1:9" x14ac:dyDescent="0.3">
      <c r="A49" s="72" t="s">
        <v>130</v>
      </c>
      <c r="B49" s="73">
        <v>0</v>
      </c>
      <c r="C49" s="74">
        <v>360</v>
      </c>
      <c r="D49" s="74">
        <v>215</v>
      </c>
      <c r="E49" s="74">
        <v>145</v>
      </c>
      <c r="F49" s="64">
        <v>360</v>
      </c>
      <c r="G49" s="64">
        <v>215</v>
      </c>
      <c r="H49" s="79">
        <v>145</v>
      </c>
      <c r="I49" s="80">
        <v>0</v>
      </c>
    </row>
    <row r="50" spans="1:9" x14ac:dyDescent="0.3">
      <c r="A50" s="72" t="s">
        <v>131</v>
      </c>
      <c r="B50" s="73">
        <v>0</v>
      </c>
      <c r="C50" s="74">
        <v>20</v>
      </c>
      <c r="D50" s="74">
        <v>20</v>
      </c>
      <c r="E50" s="73">
        <v>0</v>
      </c>
      <c r="F50" s="64">
        <v>20</v>
      </c>
      <c r="G50" s="64">
        <v>20</v>
      </c>
      <c r="H50" s="79">
        <v>0</v>
      </c>
      <c r="I50" s="80">
        <v>0</v>
      </c>
    </row>
    <row r="51" spans="1:9" x14ac:dyDescent="0.3">
      <c r="A51" s="72" t="s">
        <v>132</v>
      </c>
      <c r="B51" s="73">
        <v>0</v>
      </c>
      <c r="C51" s="74">
        <v>160</v>
      </c>
      <c r="D51" s="74">
        <v>120</v>
      </c>
      <c r="E51" s="74">
        <v>40</v>
      </c>
      <c r="F51" s="64">
        <v>160</v>
      </c>
      <c r="G51" s="64">
        <v>120</v>
      </c>
      <c r="H51" s="79">
        <v>40</v>
      </c>
      <c r="I51" s="80">
        <v>0</v>
      </c>
    </row>
    <row r="52" spans="1:9" x14ac:dyDescent="0.3">
      <c r="A52" s="72" t="s">
        <v>133</v>
      </c>
      <c r="B52" s="73">
        <v>0</v>
      </c>
      <c r="C52" s="74">
        <v>80</v>
      </c>
      <c r="D52" s="74">
        <v>40</v>
      </c>
      <c r="E52" s="74">
        <v>40</v>
      </c>
      <c r="F52" s="64">
        <v>80</v>
      </c>
      <c r="G52" s="64">
        <v>40</v>
      </c>
      <c r="H52" s="79">
        <v>40</v>
      </c>
      <c r="I52" s="80">
        <v>0</v>
      </c>
    </row>
    <row r="53" spans="1:9" x14ac:dyDescent="0.3">
      <c r="A53" s="72" t="s">
        <v>134</v>
      </c>
      <c r="B53" s="73">
        <v>0</v>
      </c>
      <c r="C53" s="74">
        <v>510</v>
      </c>
      <c r="D53" s="74">
        <v>375</v>
      </c>
      <c r="E53" s="74">
        <v>135</v>
      </c>
      <c r="F53" s="64">
        <v>510</v>
      </c>
      <c r="G53" s="64">
        <v>375</v>
      </c>
      <c r="H53" s="79">
        <v>135</v>
      </c>
      <c r="I53" s="80">
        <v>0</v>
      </c>
    </row>
    <row r="54" spans="1:9" x14ac:dyDescent="0.3">
      <c r="A54" s="72" t="s">
        <v>135</v>
      </c>
      <c r="B54" s="73">
        <v>0</v>
      </c>
      <c r="C54" s="74">
        <v>120</v>
      </c>
      <c r="D54" s="74">
        <v>93</v>
      </c>
      <c r="E54" s="74">
        <v>27</v>
      </c>
      <c r="F54" s="64">
        <v>120</v>
      </c>
      <c r="G54" s="64">
        <v>93</v>
      </c>
      <c r="H54" s="79">
        <v>27</v>
      </c>
      <c r="I54" s="80">
        <v>0</v>
      </c>
    </row>
    <row r="55" spans="1:9" x14ac:dyDescent="0.3">
      <c r="A55" s="72" t="s">
        <v>136</v>
      </c>
      <c r="B55" s="73">
        <v>0</v>
      </c>
      <c r="C55" s="74">
        <v>580</v>
      </c>
      <c r="D55" s="74">
        <v>355</v>
      </c>
      <c r="E55" s="74">
        <v>225</v>
      </c>
      <c r="F55" s="64">
        <v>580</v>
      </c>
      <c r="G55" s="64">
        <v>355</v>
      </c>
      <c r="H55" s="79">
        <v>225</v>
      </c>
      <c r="I55" s="80">
        <v>0</v>
      </c>
    </row>
    <row r="56" spans="1:9" x14ac:dyDescent="0.3">
      <c r="A56" s="72" t="s">
        <v>137</v>
      </c>
      <c r="B56" s="73">
        <v>0</v>
      </c>
      <c r="C56" s="74">
        <v>25</v>
      </c>
      <c r="D56" s="74">
        <v>25</v>
      </c>
      <c r="E56" s="73">
        <v>0</v>
      </c>
      <c r="F56" s="64">
        <v>25</v>
      </c>
      <c r="G56" s="64">
        <v>25</v>
      </c>
      <c r="H56" s="79">
        <v>0</v>
      </c>
      <c r="I56" s="80">
        <v>0</v>
      </c>
    </row>
    <row r="57" spans="1:9" x14ac:dyDescent="0.3">
      <c r="A57" s="72" t="s">
        <v>138</v>
      </c>
      <c r="B57" s="73">
        <v>0</v>
      </c>
      <c r="C57" s="74">
        <v>100</v>
      </c>
      <c r="D57" s="74">
        <v>90</v>
      </c>
      <c r="E57" s="74">
        <v>10</v>
      </c>
      <c r="F57" s="64">
        <v>100</v>
      </c>
      <c r="G57" s="64">
        <v>90</v>
      </c>
      <c r="H57" s="79">
        <v>10</v>
      </c>
      <c r="I57" s="80">
        <v>0</v>
      </c>
    </row>
    <row r="58" spans="1:9" x14ac:dyDescent="0.3">
      <c r="A58" s="72" t="s">
        <v>139</v>
      </c>
      <c r="B58" s="73">
        <v>0</v>
      </c>
      <c r="C58" s="74">
        <v>50</v>
      </c>
      <c r="D58" s="74">
        <v>30</v>
      </c>
      <c r="E58" s="74">
        <v>20</v>
      </c>
      <c r="F58" s="64">
        <v>50</v>
      </c>
      <c r="G58" s="64">
        <v>30</v>
      </c>
      <c r="H58" s="79">
        <v>20</v>
      </c>
      <c r="I58" s="80">
        <v>0</v>
      </c>
    </row>
    <row r="59" spans="1:9" x14ac:dyDescent="0.3">
      <c r="A59" s="72" t="s">
        <v>140</v>
      </c>
      <c r="B59" s="73">
        <v>0</v>
      </c>
      <c r="C59" s="74">
        <v>120</v>
      </c>
      <c r="D59" s="74">
        <v>120</v>
      </c>
      <c r="E59" s="73">
        <v>0</v>
      </c>
      <c r="F59" s="64">
        <v>120</v>
      </c>
      <c r="G59" s="64">
        <v>120</v>
      </c>
      <c r="H59" s="79">
        <v>0</v>
      </c>
      <c r="I59" s="80">
        <v>0</v>
      </c>
    </row>
    <row r="60" spans="1:9" x14ac:dyDescent="0.3">
      <c r="A60" s="72" t="s">
        <v>141</v>
      </c>
      <c r="B60" s="73">
        <v>0</v>
      </c>
      <c r="C60" s="74">
        <v>200</v>
      </c>
      <c r="D60" s="74">
        <v>170</v>
      </c>
      <c r="E60" s="74">
        <v>30</v>
      </c>
      <c r="F60" s="64">
        <v>200</v>
      </c>
      <c r="G60" s="64">
        <v>170</v>
      </c>
      <c r="H60" s="79">
        <v>30</v>
      </c>
      <c r="I60" s="80">
        <v>0</v>
      </c>
    </row>
    <row r="61" spans="1:9" x14ac:dyDescent="0.3">
      <c r="A61" s="64" t="s">
        <v>142</v>
      </c>
      <c r="B61" s="64">
        <v>0</v>
      </c>
      <c r="C61" s="64">
        <v>2850</v>
      </c>
      <c r="D61" s="64">
        <v>2850</v>
      </c>
      <c r="E61" s="64">
        <v>0</v>
      </c>
      <c r="F61" s="64">
        <v>2850</v>
      </c>
      <c r="G61" s="64">
        <v>2850</v>
      </c>
      <c r="H61" s="79">
        <v>0</v>
      </c>
      <c r="I61" s="80">
        <v>0</v>
      </c>
    </row>
    <row r="62" spans="1:9" x14ac:dyDescent="0.3">
      <c r="A62" s="64" t="s">
        <v>143</v>
      </c>
      <c r="B62" s="64">
        <v>0</v>
      </c>
      <c r="C62" s="64">
        <v>200</v>
      </c>
      <c r="D62" s="64">
        <v>49</v>
      </c>
      <c r="E62" s="64">
        <v>151</v>
      </c>
      <c r="F62" s="64">
        <v>200</v>
      </c>
      <c r="G62" s="64">
        <v>49</v>
      </c>
      <c r="H62" s="79">
        <v>151</v>
      </c>
      <c r="I62" s="80">
        <v>0</v>
      </c>
    </row>
    <row r="63" spans="1:9" x14ac:dyDescent="0.3">
      <c r="A63" s="64" t="s">
        <v>144</v>
      </c>
      <c r="B63" s="64">
        <v>0</v>
      </c>
      <c r="C63" s="64">
        <v>510</v>
      </c>
      <c r="D63" s="64">
        <v>509</v>
      </c>
      <c r="E63" s="64">
        <v>1</v>
      </c>
      <c r="F63" s="64">
        <v>510</v>
      </c>
      <c r="G63" s="64">
        <v>509</v>
      </c>
      <c r="H63" s="79">
        <v>1</v>
      </c>
      <c r="I63" s="80">
        <v>0</v>
      </c>
    </row>
  </sheetData>
  <mergeCells count="13">
    <mergeCell ref="A6:C6"/>
    <mergeCell ref="A1:C1"/>
    <mergeCell ref="A2:C2"/>
    <mergeCell ref="A3:C3"/>
    <mergeCell ref="A4:C4"/>
    <mergeCell ref="A5:C5"/>
    <mergeCell ref="B13:E13"/>
    <mergeCell ref="A7:C7"/>
    <mergeCell ref="A8:C8"/>
    <mergeCell ref="A9:C9"/>
    <mergeCell ref="A10:C10"/>
    <mergeCell ref="B11:E11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topLeftCell="F1" workbookViewId="0">
      <selection activeCell="G2" sqref="G2:G49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29</v>
      </c>
      <c r="B1" s="45" t="s">
        <v>23</v>
      </c>
      <c r="C1" s="45" t="s">
        <v>24</v>
      </c>
      <c r="D1" s="45" t="s">
        <v>25</v>
      </c>
      <c r="E1" s="45" t="s">
        <v>26</v>
      </c>
      <c r="F1" s="48" t="s">
        <v>31</v>
      </c>
      <c r="G1" s="30" t="s">
        <v>30</v>
      </c>
      <c r="I1" s="75" t="s">
        <v>32</v>
      </c>
      <c r="J1" s="64" t="s">
        <v>50</v>
      </c>
      <c r="K1" s="64" t="s">
        <v>51</v>
      </c>
      <c r="L1" s="64" t="s">
        <v>52</v>
      </c>
      <c r="M1" s="64" t="s">
        <v>53</v>
      </c>
    </row>
    <row r="2" spans="1:17" x14ac:dyDescent="0.3">
      <c r="A2" s="46" t="s">
        <v>97</v>
      </c>
      <c r="B2" s="55">
        <v>0</v>
      </c>
      <c r="C2" s="55">
        <v>150</v>
      </c>
      <c r="D2" s="55">
        <v>101</v>
      </c>
      <c r="E2" s="55">
        <v>49</v>
      </c>
      <c r="F2" s="49" t="str">
        <f>TRIM(A2&amp;"-UNITS")</f>
        <v>Bayer - Alanto(T) SC240 - 100 Ml-UNITS</v>
      </c>
      <c r="G2" s="30" t="s">
        <v>65</v>
      </c>
      <c r="I2" s="76" t="s">
        <v>65</v>
      </c>
      <c r="J2" s="77">
        <v>0</v>
      </c>
      <c r="K2" s="77">
        <v>150</v>
      </c>
      <c r="L2" s="77">
        <v>101</v>
      </c>
      <c r="M2" s="77">
        <v>49</v>
      </c>
    </row>
    <row r="3" spans="1:17" x14ac:dyDescent="0.3">
      <c r="A3" s="46" t="s">
        <v>98</v>
      </c>
      <c r="B3" s="47">
        <v>0</v>
      </c>
      <c r="C3" s="47">
        <v>120</v>
      </c>
      <c r="D3" s="47">
        <v>60</v>
      </c>
      <c r="E3" s="47">
        <v>60</v>
      </c>
      <c r="F3" s="49" t="str">
        <f t="shared" ref="F3:F49" si="0">TRIM(A3&amp;"-UNITS")</f>
        <v>Bayer - Alanto(T) SC240 - 250 Ml-UNITS</v>
      </c>
      <c r="G3" s="30" t="s">
        <v>145</v>
      </c>
      <c r="I3" s="76" t="s">
        <v>72</v>
      </c>
      <c r="J3" s="77">
        <v>0</v>
      </c>
      <c r="K3" s="77">
        <v>20</v>
      </c>
      <c r="L3" s="77">
        <v>10</v>
      </c>
      <c r="M3" s="77">
        <v>10</v>
      </c>
    </row>
    <row r="4" spans="1:17" x14ac:dyDescent="0.3">
      <c r="A4" s="46" t="s">
        <v>99</v>
      </c>
      <c r="B4" s="56">
        <v>0</v>
      </c>
      <c r="C4" s="56">
        <v>20</v>
      </c>
      <c r="D4" s="56">
        <v>10</v>
      </c>
      <c r="E4" s="56">
        <v>10</v>
      </c>
      <c r="F4" s="49" t="str">
        <f t="shared" si="0"/>
        <v>Bayer - Ambition - 10x1 Ltr-UNITS</v>
      </c>
      <c r="G4" s="30" t="s">
        <v>72</v>
      </c>
      <c r="I4" s="76" t="s">
        <v>34</v>
      </c>
      <c r="J4" s="77">
        <v>0</v>
      </c>
      <c r="K4" s="77">
        <v>120</v>
      </c>
      <c r="L4" s="77">
        <v>60</v>
      </c>
      <c r="M4" s="77">
        <v>60</v>
      </c>
    </row>
    <row r="5" spans="1:17" x14ac:dyDescent="0.3">
      <c r="A5" s="46" t="s">
        <v>100</v>
      </c>
      <c r="B5" s="47">
        <v>0</v>
      </c>
      <c r="C5" s="47">
        <v>40</v>
      </c>
      <c r="D5" s="47">
        <v>20</v>
      </c>
      <c r="E5" s="56">
        <v>20</v>
      </c>
      <c r="F5" s="49" t="str">
        <f t="shared" si="0"/>
        <v>Bayer - Ambition - 20x500 Ml-UNITS</v>
      </c>
      <c r="G5" s="30" t="s">
        <v>34</v>
      </c>
      <c r="I5" s="76" t="s">
        <v>55</v>
      </c>
      <c r="J5" s="77">
        <v>0</v>
      </c>
      <c r="K5" s="77">
        <v>150</v>
      </c>
      <c r="L5" s="77">
        <v>124</v>
      </c>
      <c r="M5" s="77">
        <v>26</v>
      </c>
    </row>
    <row r="6" spans="1:17" x14ac:dyDescent="0.3">
      <c r="A6" s="46" t="s">
        <v>101</v>
      </c>
      <c r="B6" s="56">
        <v>0</v>
      </c>
      <c r="C6" s="56">
        <v>80</v>
      </c>
      <c r="D6" s="56">
        <v>40</v>
      </c>
      <c r="E6" s="56">
        <v>40</v>
      </c>
      <c r="F6" s="49" t="str">
        <f t="shared" si="0"/>
        <v>Bayer - Ambition - 40x250 Ml-UNITS</v>
      </c>
      <c r="G6" s="30" t="s">
        <v>34</v>
      </c>
      <c r="I6" s="76" t="s">
        <v>35</v>
      </c>
      <c r="J6" s="77">
        <v>0</v>
      </c>
      <c r="K6" s="77">
        <v>200</v>
      </c>
      <c r="L6" s="77">
        <v>120</v>
      </c>
      <c r="M6" s="77">
        <v>80</v>
      </c>
    </row>
    <row r="7" spans="1:17" x14ac:dyDescent="0.3">
      <c r="A7" s="46" t="s">
        <v>102</v>
      </c>
      <c r="B7" s="56">
        <v>0</v>
      </c>
      <c r="C7" s="56">
        <v>150</v>
      </c>
      <c r="D7" s="56">
        <v>124</v>
      </c>
      <c r="E7" s="47">
        <v>26</v>
      </c>
      <c r="F7" s="49" t="str">
        <f t="shared" si="0"/>
        <v>Bayer - Antracol(T) WP70 - 1 Kg-UNITS</v>
      </c>
      <c r="G7" s="30" t="s">
        <v>55</v>
      </c>
      <c r="I7" s="76" t="s">
        <v>56</v>
      </c>
      <c r="J7" s="77">
        <v>0</v>
      </c>
      <c r="K7" s="77">
        <v>340</v>
      </c>
      <c r="L7" s="77">
        <v>321</v>
      </c>
      <c r="M7" s="77">
        <v>19</v>
      </c>
    </row>
    <row r="8" spans="1:17" x14ac:dyDescent="0.3">
      <c r="A8" s="46" t="s">
        <v>103</v>
      </c>
      <c r="B8" s="47">
        <v>0</v>
      </c>
      <c r="C8" s="47">
        <v>340</v>
      </c>
      <c r="D8" s="47">
        <v>321</v>
      </c>
      <c r="E8" s="56">
        <v>19</v>
      </c>
      <c r="F8" s="49" t="str">
        <f t="shared" si="0"/>
        <v>Bayer - Antracol (T)WP70 - 500 Gm-UNITS</v>
      </c>
      <c r="G8" s="30" t="s">
        <v>56</v>
      </c>
      <c r="I8" s="76" t="s">
        <v>75</v>
      </c>
      <c r="J8" s="77">
        <v>0</v>
      </c>
      <c r="K8" s="77">
        <v>200</v>
      </c>
      <c r="L8" s="77">
        <v>118</v>
      </c>
      <c r="M8" s="77">
        <v>82</v>
      </c>
    </row>
    <row r="9" spans="1:17" x14ac:dyDescent="0.3">
      <c r="A9" s="46" t="s">
        <v>104</v>
      </c>
      <c r="B9" s="56">
        <v>0</v>
      </c>
      <c r="C9" s="56">
        <v>200</v>
      </c>
      <c r="D9" s="56">
        <v>120</v>
      </c>
      <c r="E9" s="56">
        <v>80</v>
      </c>
      <c r="F9" s="49" t="str">
        <f t="shared" si="0"/>
        <v>Bayer - Antrocol (T)WP70 - 250 Gm-UNITS</v>
      </c>
      <c r="G9" s="30" t="s">
        <v>35</v>
      </c>
      <c r="I9" s="76" t="s">
        <v>73</v>
      </c>
      <c r="J9" s="77">
        <v>0</v>
      </c>
      <c r="K9" s="77">
        <v>80</v>
      </c>
      <c r="L9" s="77">
        <v>79</v>
      </c>
      <c r="M9" s="77">
        <v>1</v>
      </c>
    </row>
    <row r="10" spans="1:17" x14ac:dyDescent="0.3">
      <c r="A10" s="46" t="s">
        <v>105</v>
      </c>
      <c r="B10" s="56">
        <v>0</v>
      </c>
      <c r="C10" s="56">
        <v>1350</v>
      </c>
      <c r="D10" s="56">
        <v>1046</v>
      </c>
      <c r="E10" s="56">
        <v>304</v>
      </c>
      <c r="F10" s="49" t="str">
        <f t="shared" si="0"/>
        <v>Bayer - Confidor Super (T)SC350 - 100 Ml-UNITS</v>
      </c>
      <c r="G10" s="30" t="s">
        <v>78</v>
      </c>
      <c r="I10" s="76" t="s">
        <v>74</v>
      </c>
      <c r="J10" s="77">
        <v>0</v>
      </c>
      <c r="K10" s="77">
        <v>40</v>
      </c>
      <c r="L10" s="77">
        <v>26</v>
      </c>
      <c r="M10" s="77">
        <v>14</v>
      </c>
    </row>
    <row r="11" spans="1:17" x14ac:dyDescent="0.3">
      <c r="A11" s="46" t="s">
        <v>106</v>
      </c>
      <c r="B11" s="56">
        <v>0</v>
      </c>
      <c r="C11" s="56">
        <v>660</v>
      </c>
      <c r="D11" s="56">
        <v>623</v>
      </c>
      <c r="E11" s="56">
        <v>37</v>
      </c>
      <c r="F11" s="49" t="str">
        <f t="shared" si="0"/>
        <v>Bayer - Confidor Super(T)SC350 - 250 Ml-UNITS</v>
      </c>
      <c r="G11" s="30" t="s">
        <v>76</v>
      </c>
      <c r="I11" s="76" t="s">
        <v>78</v>
      </c>
      <c r="J11" s="77">
        <v>0</v>
      </c>
      <c r="K11" s="77">
        <v>1350</v>
      </c>
      <c r="L11" s="77">
        <v>1046</v>
      </c>
      <c r="M11" s="77">
        <v>304</v>
      </c>
      <c r="Q11" t="e">
        <f ca="1">OFFSET($I$1,0,0,COUNTA($I:$I),COUNTA($I$1:$M$1))</f>
        <v>#VALUE!</v>
      </c>
    </row>
    <row r="12" spans="1:17" x14ac:dyDescent="0.3">
      <c r="A12" s="46" t="s">
        <v>107</v>
      </c>
      <c r="B12" s="56">
        <v>0</v>
      </c>
      <c r="C12" s="56">
        <v>140</v>
      </c>
      <c r="D12" s="56">
        <v>122</v>
      </c>
      <c r="E12" s="56">
        <v>18</v>
      </c>
      <c r="F12" s="49" t="str">
        <f t="shared" si="0"/>
        <v>Bayer - Confidor Super(T)SC350 - 500 Ml-UNITS</v>
      </c>
      <c r="G12" s="30" t="s">
        <v>77</v>
      </c>
      <c r="I12" s="76" t="s">
        <v>76</v>
      </c>
      <c r="J12" s="77">
        <v>0</v>
      </c>
      <c r="K12" s="77">
        <v>660</v>
      </c>
      <c r="L12" s="77">
        <v>623</v>
      </c>
      <c r="M12" s="77">
        <v>37</v>
      </c>
    </row>
    <row r="13" spans="1:17" x14ac:dyDescent="0.3">
      <c r="A13" s="46" t="s">
        <v>108</v>
      </c>
      <c r="B13" s="56">
        <v>0</v>
      </c>
      <c r="C13" s="56">
        <v>200</v>
      </c>
      <c r="D13" s="56">
        <v>150</v>
      </c>
      <c r="E13" s="56">
        <v>50</v>
      </c>
      <c r="F13" s="49" t="str">
        <f t="shared" si="0"/>
        <v>Bayer - Confidor Super(T)SC350 - 50 Ml-UNITS</v>
      </c>
      <c r="G13" s="30" t="s">
        <v>79</v>
      </c>
      <c r="I13" s="76" t="s">
        <v>77</v>
      </c>
      <c r="J13" s="77">
        <v>0</v>
      </c>
      <c r="K13" s="77">
        <v>140</v>
      </c>
      <c r="L13" s="77">
        <v>122</v>
      </c>
      <c r="M13" s="77">
        <v>18</v>
      </c>
    </row>
    <row r="14" spans="1:17" x14ac:dyDescent="0.3">
      <c r="A14" s="46" t="s">
        <v>109</v>
      </c>
      <c r="B14" s="56">
        <v>0</v>
      </c>
      <c r="C14" s="56">
        <v>200</v>
      </c>
      <c r="D14" s="56">
        <v>118</v>
      </c>
      <c r="E14" s="56">
        <v>82</v>
      </c>
      <c r="F14" s="49" t="str">
        <f t="shared" si="0"/>
        <v>Bayer - Confidor(T)SL200 - 100 Ml-UNITS</v>
      </c>
      <c r="G14" s="30" t="s">
        <v>75</v>
      </c>
      <c r="I14" s="76" t="s">
        <v>79</v>
      </c>
      <c r="J14" s="77">
        <v>0</v>
      </c>
      <c r="K14" s="77">
        <v>200</v>
      </c>
      <c r="L14" s="77">
        <v>150</v>
      </c>
      <c r="M14" s="77">
        <v>50</v>
      </c>
    </row>
    <row r="15" spans="1:17" x14ac:dyDescent="0.3">
      <c r="A15" s="46" t="s">
        <v>110</v>
      </c>
      <c r="B15" s="56">
        <v>0</v>
      </c>
      <c r="C15" s="56">
        <v>80</v>
      </c>
      <c r="D15" s="56">
        <v>79</v>
      </c>
      <c r="E15" s="56">
        <v>1</v>
      </c>
      <c r="F15" s="49" t="str">
        <f t="shared" si="0"/>
        <v>Bayer - Confidor(T)SL200 - 250 Ml-UNITS</v>
      </c>
      <c r="G15" s="30" t="s">
        <v>73</v>
      </c>
      <c r="I15" s="76" t="s">
        <v>36</v>
      </c>
      <c r="J15" s="77">
        <v>0</v>
      </c>
      <c r="K15" s="77">
        <v>100</v>
      </c>
      <c r="L15" s="77">
        <v>100</v>
      </c>
      <c r="M15" s="77">
        <v>0</v>
      </c>
    </row>
    <row r="16" spans="1:17" x14ac:dyDescent="0.3">
      <c r="A16" s="46" t="s">
        <v>111</v>
      </c>
      <c r="B16" s="47">
        <v>0</v>
      </c>
      <c r="C16" s="47">
        <v>40</v>
      </c>
      <c r="D16" s="47">
        <v>26</v>
      </c>
      <c r="E16" s="47">
        <v>14</v>
      </c>
      <c r="F16" s="49" t="str">
        <f t="shared" si="0"/>
        <v>Bayer - Confidor (T)SL200 - 500 Ml-UNITS</v>
      </c>
      <c r="G16" s="30" t="s">
        <v>74</v>
      </c>
      <c r="I16" s="76" t="s">
        <v>57</v>
      </c>
      <c r="J16" s="77">
        <v>0</v>
      </c>
      <c r="K16" s="77">
        <v>40</v>
      </c>
      <c r="L16" s="77">
        <v>40</v>
      </c>
      <c r="M16" s="77">
        <v>0</v>
      </c>
    </row>
    <row r="17" spans="1:13" x14ac:dyDescent="0.3">
      <c r="A17" s="46" t="s">
        <v>112</v>
      </c>
      <c r="B17" s="56">
        <v>0</v>
      </c>
      <c r="C17" s="56">
        <v>100</v>
      </c>
      <c r="D17" s="56">
        <v>100</v>
      </c>
      <c r="E17" s="56">
        <v>0</v>
      </c>
      <c r="F17" s="49" t="str">
        <f t="shared" si="0"/>
        <v>Bayer - Ethrel - SL39 - 100 Ml-UNITS</v>
      </c>
      <c r="G17" s="30" t="s">
        <v>36</v>
      </c>
      <c r="I17" s="76" t="s">
        <v>37</v>
      </c>
      <c r="J17" s="77">
        <v>0</v>
      </c>
      <c r="K17" s="77">
        <v>100</v>
      </c>
      <c r="L17" s="77">
        <v>100</v>
      </c>
      <c r="M17" s="77">
        <v>0</v>
      </c>
    </row>
    <row r="18" spans="1:13" x14ac:dyDescent="0.3">
      <c r="A18" s="46" t="s">
        <v>113</v>
      </c>
      <c r="B18" s="56">
        <v>0</v>
      </c>
      <c r="C18" s="56">
        <v>60</v>
      </c>
      <c r="D18" s="56">
        <v>60</v>
      </c>
      <c r="E18" s="56">
        <v>0</v>
      </c>
      <c r="F18" s="49" t="str">
        <f t="shared" si="0"/>
        <v>Bayer - Fame (T)SC480 - 100 Ml-UNITS</v>
      </c>
      <c r="G18" s="30" t="s">
        <v>146</v>
      </c>
      <c r="I18" s="76" t="s">
        <v>58</v>
      </c>
      <c r="J18" s="77">
        <v>0</v>
      </c>
      <c r="K18" s="77">
        <v>1300</v>
      </c>
      <c r="L18" s="77">
        <v>854</v>
      </c>
      <c r="M18" s="77">
        <v>446</v>
      </c>
    </row>
    <row r="19" spans="1:13" x14ac:dyDescent="0.3">
      <c r="A19" s="46" t="s">
        <v>114</v>
      </c>
      <c r="B19" s="56">
        <v>0</v>
      </c>
      <c r="C19" s="56">
        <v>8</v>
      </c>
      <c r="D19" s="56">
        <v>8</v>
      </c>
      <c r="E19" s="56">
        <v>0</v>
      </c>
      <c r="F19" s="49" t="str">
        <f t="shared" si="0"/>
        <v>Bayer - Fame (T)SC480 - 250 Ml-UNITS</v>
      </c>
      <c r="G19" s="30" t="s">
        <v>147</v>
      </c>
      <c r="I19" s="76" t="s">
        <v>38</v>
      </c>
      <c r="J19" s="77">
        <v>0</v>
      </c>
      <c r="K19" s="77">
        <v>1600</v>
      </c>
      <c r="L19" s="77">
        <v>650</v>
      </c>
      <c r="M19" s="77">
        <v>950</v>
      </c>
    </row>
    <row r="20" spans="1:13" x14ac:dyDescent="0.3">
      <c r="A20" s="46" t="s">
        <v>115</v>
      </c>
      <c r="B20" s="56">
        <v>0</v>
      </c>
      <c r="C20" s="56">
        <v>40</v>
      </c>
      <c r="D20" s="56">
        <v>40</v>
      </c>
      <c r="E20" s="56">
        <v>0</v>
      </c>
      <c r="F20" s="49" t="str">
        <f t="shared" si="0"/>
        <v>Bayer - Folicur(T) EC250 - 250 Ml-UNITS</v>
      </c>
      <c r="G20" s="30" t="s">
        <v>57</v>
      </c>
      <c r="I20" s="76" t="s">
        <v>39</v>
      </c>
      <c r="J20" s="77">
        <v>0</v>
      </c>
      <c r="K20" s="77">
        <v>80</v>
      </c>
      <c r="L20" s="77">
        <v>80</v>
      </c>
      <c r="M20" s="77">
        <v>0</v>
      </c>
    </row>
    <row r="21" spans="1:13" x14ac:dyDescent="0.3">
      <c r="A21" s="46" t="s">
        <v>116</v>
      </c>
      <c r="B21" s="56">
        <v>0</v>
      </c>
      <c r="C21" s="56">
        <v>100</v>
      </c>
      <c r="D21" s="56">
        <v>100</v>
      </c>
      <c r="E21" s="56">
        <v>0</v>
      </c>
      <c r="F21" s="49" t="str">
        <f t="shared" si="0"/>
        <v>Bayer - Gaucho - FS600 - 100 Ml-UNITS</v>
      </c>
      <c r="G21" s="30" t="s">
        <v>37</v>
      </c>
      <c r="I21" s="76" t="s">
        <v>80</v>
      </c>
      <c r="J21" s="77">
        <v>0</v>
      </c>
      <c r="K21" s="77">
        <v>100</v>
      </c>
      <c r="L21" s="77">
        <v>0</v>
      </c>
      <c r="M21" s="77">
        <v>100</v>
      </c>
    </row>
    <row r="22" spans="1:13" x14ac:dyDescent="0.3">
      <c r="A22" s="46" t="s">
        <v>117</v>
      </c>
      <c r="B22" s="56">
        <v>0</v>
      </c>
      <c r="C22" s="56">
        <v>30</v>
      </c>
      <c r="D22" s="56">
        <v>30</v>
      </c>
      <c r="E22" s="56">
        <v>0</v>
      </c>
      <c r="F22" s="49" t="str">
        <f t="shared" si="0"/>
        <v>Bayer - Goucho- FS600 - 1 Ltr-UNITS</v>
      </c>
      <c r="G22" s="30" t="s">
        <v>148</v>
      </c>
      <c r="I22" s="76" t="s">
        <v>66</v>
      </c>
      <c r="J22" s="77">
        <v>0</v>
      </c>
      <c r="K22" s="77">
        <v>100</v>
      </c>
      <c r="L22" s="77">
        <v>80</v>
      </c>
      <c r="M22" s="77">
        <v>20</v>
      </c>
    </row>
    <row r="23" spans="1:13" x14ac:dyDescent="0.3">
      <c r="A23" s="46" t="s">
        <v>118</v>
      </c>
      <c r="B23" s="56">
        <v>0</v>
      </c>
      <c r="C23" s="56">
        <v>1300</v>
      </c>
      <c r="D23" s="56">
        <v>854</v>
      </c>
      <c r="E23" s="56">
        <v>446</v>
      </c>
      <c r="F23" s="49" t="str">
        <f t="shared" si="0"/>
        <v>Bayer - Goucho FS600 - 50 Ml-UNITS</v>
      </c>
      <c r="G23" s="30" t="s">
        <v>58</v>
      </c>
      <c r="I23" s="76" t="s">
        <v>81</v>
      </c>
      <c r="J23" s="77">
        <v>0</v>
      </c>
      <c r="K23" s="77">
        <v>260</v>
      </c>
      <c r="L23" s="77">
        <v>26</v>
      </c>
      <c r="M23" s="77">
        <v>234</v>
      </c>
    </row>
    <row r="24" spans="1:13" x14ac:dyDescent="0.3">
      <c r="A24" s="46" t="s">
        <v>119</v>
      </c>
      <c r="B24" s="56">
        <v>0</v>
      </c>
      <c r="C24" s="56">
        <v>1600</v>
      </c>
      <c r="D24" s="56">
        <v>650</v>
      </c>
      <c r="E24" s="56">
        <v>950</v>
      </c>
      <c r="F24" s="49" t="str">
        <f t="shared" si="0"/>
        <v>Bayer - Jump - WG80 - 2 Gm-UNITS</v>
      </c>
      <c r="G24" s="30" t="s">
        <v>38</v>
      </c>
      <c r="I24" s="76" t="s">
        <v>40</v>
      </c>
      <c r="J24" s="77">
        <v>0</v>
      </c>
      <c r="K24" s="77">
        <v>150</v>
      </c>
      <c r="L24" s="77">
        <v>130</v>
      </c>
      <c r="M24" s="77">
        <v>20</v>
      </c>
    </row>
    <row r="25" spans="1:13" x14ac:dyDescent="0.3">
      <c r="A25" s="46" t="s">
        <v>120</v>
      </c>
      <c r="B25" s="56">
        <v>0</v>
      </c>
      <c r="C25" s="56">
        <v>80</v>
      </c>
      <c r="D25" s="56">
        <v>80</v>
      </c>
      <c r="E25" s="56">
        <v>0</v>
      </c>
      <c r="F25" s="49" t="str">
        <f t="shared" si="0"/>
        <v>Bayer - Jump - WP80 - 40 Gm-UNITS</v>
      </c>
      <c r="G25" s="30" t="s">
        <v>39</v>
      </c>
      <c r="I25" s="76" t="s">
        <v>59</v>
      </c>
      <c r="J25" s="77">
        <v>0</v>
      </c>
      <c r="K25" s="77">
        <v>120</v>
      </c>
      <c r="L25" s="77">
        <v>16</v>
      </c>
      <c r="M25" s="77">
        <v>104</v>
      </c>
    </row>
    <row r="26" spans="1:13" x14ac:dyDescent="0.3">
      <c r="A26" s="46" t="s">
        <v>121</v>
      </c>
      <c r="B26" s="56">
        <v>0</v>
      </c>
      <c r="C26" s="56">
        <v>100</v>
      </c>
      <c r="D26" s="56">
        <v>0</v>
      </c>
      <c r="E26" s="56">
        <v>100</v>
      </c>
      <c r="F26" s="49" t="str">
        <f t="shared" si="0"/>
        <v>Bayer - Larvin (T)WP75 - 1 Kg-UNITS</v>
      </c>
      <c r="G26" s="30" t="s">
        <v>80</v>
      </c>
      <c r="I26" s="76" t="s">
        <v>41</v>
      </c>
      <c r="J26" s="77">
        <v>0</v>
      </c>
      <c r="K26" s="77">
        <v>280</v>
      </c>
      <c r="L26" s="77">
        <v>280</v>
      </c>
      <c r="M26" s="77">
        <v>0</v>
      </c>
    </row>
    <row r="27" spans="1:13" x14ac:dyDescent="0.3">
      <c r="A27" s="46" t="s">
        <v>122</v>
      </c>
      <c r="B27" s="56">
        <v>0</v>
      </c>
      <c r="C27" s="56">
        <v>100</v>
      </c>
      <c r="D27" s="56">
        <v>80</v>
      </c>
      <c r="E27" s="56">
        <v>20</v>
      </c>
      <c r="F27" s="49" t="str">
        <f t="shared" si="0"/>
        <v>Bayer - Larvin (T)WP75 - 250 Gm-UNITS</v>
      </c>
      <c r="G27" s="30" t="s">
        <v>66</v>
      </c>
      <c r="I27" s="76" t="s">
        <v>82</v>
      </c>
      <c r="J27" s="77">
        <v>0</v>
      </c>
      <c r="K27" s="77">
        <v>180</v>
      </c>
      <c r="L27" s="77">
        <v>165</v>
      </c>
      <c r="M27" s="77">
        <v>15</v>
      </c>
    </row>
    <row r="28" spans="1:13" x14ac:dyDescent="0.3">
      <c r="A28" s="46" t="s">
        <v>123</v>
      </c>
      <c r="B28" s="56">
        <v>0</v>
      </c>
      <c r="C28" s="56">
        <v>260</v>
      </c>
      <c r="D28" s="56">
        <v>26</v>
      </c>
      <c r="E28" s="56">
        <v>234</v>
      </c>
      <c r="F28" s="49" t="str">
        <f t="shared" si="0"/>
        <v>Bayer - Larvin(T) WP75 - 500 Gm-UNITS</v>
      </c>
      <c r="G28" s="30" t="s">
        <v>81</v>
      </c>
      <c r="I28" s="76" t="s">
        <v>43</v>
      </c>
      <c r="J28" s="77">
        <v>0</v>
      </c>
      <c r="K28" s="77">
        <v>950</v>
      </c>
      <c r="L28" s="77">
        <v>861</v>
      </c>
      <c r="M28" s="77">
        <v>89</v>
      </c>
    </row>
    <row r="29" spans="1:13" x14ac:dyDescent="0.3">
      <c r="A29" s="46" t="s">
        <v>124</v>
      </c>
      <c r="B29" s="47">
        <v>0</v>
      </c>
      <c r="C29" s="47">
        <v>150</v>
      </c>
      <c r="D29" s="47">
        <v>130</v>
      </c>
      <c r="E29" s="56">
        <v>20</v>
      </c>
      <c r="F29" s="49" t="str">
        <f t="shared" si="0"/>
        <v>Bayer - Nativo WG75 - 100 Gm-UNITS</v>
      </c>
      <c r="G29" s="30" t="s">
        <v>40</v>
      </c>
      <c r="I29" s="76" t="s">
        <v>42</v>
      </c>
      <c r="J29" s="77">
        <v>0</v>
      </c>
      <c r="K29" s="77">
        <v>380</v>
      </c>
      <c r="L29" s="77">
        <v>235</v>
      </c>
      <c r="M29" s="77">
        <v>145</v>
      </c>
    </row>
    <row r="30" spans="1:13" x14ac:dyDescent="0.3">
      <c r="A30" s="46" t="s">
        <v>125</v>
      </c>
      <c r="B30" s="56">
        <v>0</v>
      </c>
      <c r="C30" s="56">
        <v>120</v>
      </c>
      <c r="D30" s="56">
        <v>16</v>
      </c>
      <c r="E30" s="56">
        <v>104</v>
      </c>
      <c r="F30" s="49" t="str">
        <f t="shared" si="0"/>
        <v>Bayer - Nativo- WG75 - 250 Gm-UNITS</v>
      </c>
      <c r="G30" s="30" t="s">
        <v>59</v>
      </c>
      <c r="I30" s="76" t="s">
        <v>83</v>
      </c>
      <c r="J30" s="77">
        <v>0</v>
      </c>
      <c r="K30" s="77">
        <v>240</v>
      </c>
      <c r="L30" s="77">
        <v>160</v>
      </c>
      <c r="M30" s="77">
        <v>80</v>
      </c>
    </row>
    <row r="31" spans="1:13" x14ac:dyDescent="0.3">
      <c r="A31" s="46" t="s">
        <v>126</v>
      </c>
      <c r="B31" s="56">
        <v>0</v>
      </c>
      <c r="C31" s="56">
        <v>90</v>
      </c>
      <c r="D31" s="56">
        <v>90</v>
      </c>
      <c r="E31" s="56">
        <v>0</v>
      </c>
      <c r="F31" s="49" t="str">
        <f t="shared" si="0"/>
        <v>Bayer - Oberon (T) SC240 - 1 Ltr-UNITS</v>
      </c>
      <c r="G31" s="30" t="s">
        <v>149</v>
      </c>
      <c r="I31" s="76" t="s">
        <v>60</v>
      </c>
      <c r="J31" s="77">
        <v>0</v>
      </c>
      <c r="K31" s="77">
        <v>510</v>
      </c>
      <c r="L31" s="77">
        <v>375</v>
      </c>
      <c r="M31" s="77">
        <v>135</v>
      </c>
    </row>
    <row r="32" spans="1:13" x14ac:dyDescent="0.3">
      <c r="A32" s="46" t="s">
        <v>127</v>
      </c>
      <c r="B32" s="56">
        <v>0</v>
      </c>
      <c r="C32" s="56">
        <v>280</v>
      </c>
      <c r="D32" s="56">
        <v>280</v>
      </c>
      <c r="E32" s="56">
        <v>0</v>
      </c>
      <c r="F32" s="49" t="str">
        <f t="shared" si="0"/>
        <v>Bayer - Oberon (T) SC240 - 200 Ml-UNITS</v>
      </c>
      <c r="G32" s="30" t="s">
        <v>41</v>
      </c>
      <c r="I32" s="76" t="s">
        <v>44</v>
      </c>
      <c r="J32" s="77">
        <v>0</v>
      </c>
      <c r="K32" s="77">
        <v>120</v>
      </c>
      <c r="L32" s="77">
        <v>93</v>
      </c>
      <c r="M32" s="77">
        <v>27</v>
      </c>
    </row>
    <row r="33" spans="1:13" ht="22.8" x14ac:dyDescent="0.3">
      <c r="A33" s="57" t="s">
        <v>128</v>
      </c>
      <c r="B33" s="56">
        <v>0</v>
      </c>
      <c r="C33" s="56">
        <v>180</v>
      </c>
      <c r="D33" s="56">
        <v>165</v>
      </c>
      <c r="E33" s="47">
        <v>15</v>
      </c>
      <c r="F33" s="49" t="str">
        <f t="shared" si="0"/>
        <v>Bayer - Oberon (T) SC240 - 500 Ml-UNITS</v>
      </c>
      <c r="G33" s="30" t="s">
        <v>82</v>
      </c>
      <c r="I33" s="76" t="s">
        <v>61</v>
      </c>
      <c r="J33" s="77">
        <v>0</v>
      </c>
      <c r="K33" s="77">
        <v>580</v>
      </c>
      <c r="L33" s="77">
        <v>355</v>
      </c>
      <c r="M33" s="77">
        <v>225</v>
      </c>
    </row>
    <row r="34" spans="1:13" x14ac:dyDescent="0.3">
      <c r="A34" s="46" t="s">
        <v>129</v>
      </c>
      <c r="B34" s="56">
        <v>0</v>
      </c>
      <c r="C34" s="56">
        <v>950</v>
      </c>
      <c r="D34" s="56">
        <v>861</v>
      </c>
      <c r="E34" s="56">
        <v>89</v>
      </c>
      <c r="F34" s="49" t="str">
        <f t="shared" si="0"/>
        <v>Bayer - Planofix SL4.5 - 100 Ml-UNITS</v>
      </c>
      <c r="G34" s="30" t="s">
        <v>43</v>
      </c>
      <c r="I34" s="76" t="s">
        <v>45</v>
      </c>
      <c r="J34" s="77">
        <v>0</v>
      </c>
      <c r="K34" s="77">
        <v>25</v>
      </c>
      <c r="L34" s="77">
        <v>25</v>
      </c>
      <c r="M34" s="77">
        <v>0</v>
      </c>
    </row>
    <row r="35" spans="1:13" x14ac:dyDescent="0.3">
      <c r="A35" s="46" t="s">
        <v>130</v>
      </c>
      <c r="B35" s="56">
        <v>0</v>
      </c>
      <c r="C35" s="56">
        <v>360</v>
      </c>
      <c r="D35" s="56">
        <v>215</v>
      </c>
      <c r="E35" s="56">
        <v>145</v>
      </c>
      <c r="F35" s="49" t="str">
        <f t="shared" si="0"/>
        <v>Bayer - Planofix SL4.5 - 250 Ml-UNITS</v>
      </c>
      <c r="G35" s="30" t="s">
        <v>42</v>
      </c>
      <c r="I35" s="76" t="s">
        <v>49</v>
      </c>
      <c r="J35" s="77">
        <v>0</v>
      </c>
      <c r="K35" s="77">
        <v>100</v>
      </c>
      <c r="L35" s="77">
        <v>90</v>
      </c>
      <c r="M35" s="77">
        <v>10</v>
      </c>
    </row>
    <row r="36" spans="1:13" x14ac:dyDescent="0.3">
      <c r="A36" s="46" t="s">
        <v>131</v>
      </c>
      <c r="B36" s="56">
        <v>0</v>
      </c>
      <c r="C36" s="56">
        <v>20</v>
      </c>
      <c r="D36" s="56">
        <v>20</v>
      </c>
      <c r="E36" s="56">
        <v>0</v>
      </c>
      <c r="F36" s="49" t="str">
        <f t="shared" si="0"/>
        <v>Bayer - Planofix- SL4.5 - 500 Ml-UNITS</v>
      </c>
      <c r="G36" s="30" t="s">
        <v>42</v>
      </c>
      <c r="I36" s="76" t="s">
        <v>46</v>
      </c>
      <c r="J36" s="77">
        <v>0</v>
      </c>
      <c r="K36" s="77">
        <v>50</v>
      </c>
      <c r="L36" s="77">
        <v>30</v>
      </c>
      <c r="M36" s="77">
        <v>20</v>
      </c>
    </row>
    <row r="37" spans="1:13" x14ac:dyDescent="0.3">
      <c r="A37" s="46" t="s">
        <v>132</v>
      </c>
      <c r="B37" s="56">
        <v>0</v>
      </c>
      <c r="C37" s="56">
        <v>160</v>
      </c>
      <c r="D37" s="56">
        <v>120</v>
      </c>
      <c r="E37" s="56">
        <v>40</v>
      </c>
      <c r="F37" s="49" t="str">
        <f t="shared" si="0"/>
        <v>Bayer - Regent Gold - SC200 - 250 Ml-UNITS</v>
      </c>
      <c r="G37" s="30" t="s">
        <v>83</v>
      </c>
      <c r="I37" s="76" t="s">
        <v>48</v>
      </c>
      <c r="J37" s="77">
        <v>0</v>
      </c>
      <c r="K37" s="77">
        <v>200</v>
      </c>
      <c r="L37" s="77">
        <v>170</v>
      </c>
      <c r="M37" s="77">
        <v>30</v>
      </c>
    </row>
    <row r="38" spans="1:13" x14ac:dyDescent="0.3">
      <c r="A38" s="46" t="s">
        <v>133</v>
      </c>
      <c r="B38" s="56">
        <v>0</v>
      </c>
      <c r="C38" s="56">
        <v>80</v>
      </c>
      <c r="D38" s="56">
        <v>40</v>
      </c>
      <c r="E38" s="47">
        <v>40</v>
      </c>
      <c r="F38" s="49" t="str">
        <f t="shared" si="0"/>
        <v>Bayer - Regent Gold - SC200 - 500 Ml-UNITS</v>
      </c>
      <c r="G38" s="30" t="s">
        <v>83</v>
      </c>
      <c r="I38" s="76" t="s">
        <v>47</v>
      </c>
      <c r="J38" s="77">
        <v>0</v>
      </c>
      <c r="K38" s="77">
        <v>120</v>
      </c>
      <c r="L38" s="77">
        <v>120</v>
      </c>
      <c r="M38" s="77">
        <v>0</v>
      </c>
    </row>
    <row r="39" spans="1:13" x14ac:dyDescent="0.3">
      <c r="A39" s="46" t="s">
        <v>134</v>
      </c>
      <c r="B39" s="56">
        <v>0</v>
      </c>
      <c r="C39" s="56">
        <v>510</v>
      </c>
      <c r="D39" s="56">
        <v>375</v>
      </c>
      <c r="E39" s="56">
        <v>135</v>
      </c>
      <c r="F39" s="49" t="str">
        <f t="shared" si="0"/>
        <v>Bayer - Regent(T)SC50 - 1 Ltr-UNITS</v>
      </c>
      <c r="G39" s="30" t="s">
        <v>60</v>
      </c>
      <c r="I39" s="76" t="s">
        <v>145</v>
      </c>
      <c r="J39" s="77">
        <v>0</v>
      </c>
      <c r="K39" s="77">
        <v>120</v>
      </c>
      <c r="L39" s="77">
        <v>60</v>
      </c>
      <c r="M39" s="77">
        <v>60</v>
      </c>
    </row>
    <row r="40" spans="1:13" x14ac:dyDescent="0.3">
      <c r="A40" s="46" t="s">
        <v>135</v>
      </c>
      <c r="B40" s="56">
        <v>0</v>
      </c>
      <c r="C40" s="56">
        <v>120</v>
      </c>
      <c r="D40" s="56">
        <v>93</v>
      </c>
      <c r="E40" s="56">
        <v>27</v>
      </c>
      <c r="F40" s="49" t="str">
        <f t="shared" si="0"/>
        <v>Bayer - Regent (T) SC50 - 250 Ml-UNITS</v>
      </c>
      <c r="G40" s="30" t="s">
        <v>44</v>
      </c>
      <c r="I40" s="76" t="s">
        <v>146</v>
      </c>
      <c r="J40" s="77">
        <v>0</v>
      </c>
      <c r="K40" s="77">
        <v>60</v>
      </c>
      <c r="L40" s="77">
        <v>60</v>
      </c>
      <c r="M40" s="77">
        <v>0</v>
      </c>
    </row>
    <row r="41" spans="1:13" x14ac:dyDescent="0.3">
      <c r="A41" s="46" t="s">
        <v>136</v>
      </c>
      <c r="B41" s="47">
        <v>0</v>
      </c>
      <c r="C41" s="47">
        <v>580</v>
      </c>
      <c r="D41" s="47">
        <v>355</v>
      </c>
      <c r="E41" s="56">
        <v>225</v>
      </c>
      <c r="F41" s="49" t="str">
        <f t="shared" si="0"/>
        <v>Bayer - Regent(T)SC50 - 500 Ml-UNITS</v>
      </c>
      <c r="G41" s="30" t="s">
        <v>61</v>
      </c>
      <c r="I41" s="76" t="s">
        <v>147</v>
      </c>
      <c r="J41" s="77">
        <v>0</v>
      </c>
      <c r="K41" s="77">
        <v>8</v>
      </c>
      <c r="L41" s="77">
        <v>8</v>
      </c>
      <c r="M41" s="77">
        <v>0</v>
      </c>
    </row>
    <row r="42" spans="1:13" x14ac:dyDescent="0.3">
      <c r="A42" s="46" t="s">
        <v>137</v>
      </c>
      <c r="B42" s="56">
        <v>0</v>
      </c>
      <c r="C42" s="56">
        <v>25</v>
      </c>
      <c r="D42" s="56">
        <v>25</v>
      </c>
      <c r="E42" s="56">
        <v>0</v>
      </c>
      <c r="F42" s="49" t="str">
        <f t="shared" si="0"/>
        <v>Bayer - Regent Ultra Gro.6 - 4 Kg-UNITS</v>
      </c>
      <c r="G42" s="30" t="s">
        <v>45</v>
      </c>
      <c r="I42" s="76" t="s">
        <v>148</v>
      </c>
      <c r="J42" s="77">
        <v>0</v>
      </c>
      <c r="K42" s="77">
        <v>30</v>
      </c>
      <c r="L42" s="77">
        <v>30</v>
      </c>
      <c r="M42" s="77">
        <v>0</v>
      </c>
    </row>
    <row r="43" spans="1:13" x14ac:dyDescent="0.3">
      <c r="A43" s="46" t="s">
        <v>138</v>
      </c>
      <c r="B43" s="56">
        <v>0</v>
      </c>
      <c r="C43" s="56">
        <v>100</v>
      </c>
      <c r="D43" s="56">
        <v>90</v>
      </c>
      <c r="E43" s="56">
        <v>10</v>
      </c>
      <c r="F43" s="49" t="str">
        <f t="shared" si="0"/>
        <v>Bayer - Solomon- OD300 - 100 Ml-UNITS</v>
      </c>
      <c r="G43" s="30" t="s">
        <v>49</v>
      </c>
      <c r="I43" s="76" t="s">
        <v>149</v>
      </c>
      <c r="J43" s="77">
        <v>0</v>
      </c>
      <c r="K43" s="77">
        <v>90</v>
      </c>
      <c r="L43" s="77">
        <v>90</v>
      </c>
      <c r="M43" s="77">
        <v>0</v>
      </c>
    </row>
    <row r="44" spans="1:13" x14ac:dyDescent="0.3">
      <c r="A44" s="46" t="s">
        <v>139</v>
      </c>
      <c r="B44" s="56">
        <v>0</v>
      </c>
      <c r="C44" s="56">
        <v>50</v>
      </c>
      <c r="D44" s="56">
        <v>30</v>
      </c>
      <c r="E44" s="56">
        <v>20</v>
      </c>
      <c r="F44" s="49" t="str">
        <f t="shared" si="0"/>
        <v>Bayer - Solomon - OD300 - 1 Ltr-UNITS</v>
      </c>
      <c r="G44" s="30" t="s">
        <v>46</v>
      </c>
      <c r="I44" s="76" t="s">
        <v>150</v>
      </c>
      <c r="J44" s="77">
        <v>0</v>
      </c>
      <c r="K44" s="77">
        <v>2850</v>
      </c>
      <c r="L44" s="77">
        <v>2850</v>
      </c>
      <c r="M44" s="77">
        <v>0</v>
      </c>
    </row>
    <row r="45" spans="1:13" x14ac:dyDescent="0.3">
      <c r="A45" s="46" t="s">
        <v>140</v>
      </c>
      <c r="B45" s="56">
        <v>0</v>
      </c>
      <c r="C45" s="56">
        <v>120</v>
      </c>
      <c r="D45" s="56">
        <v>120</v>
      </c>
      <c r="E45" s="56">
        <v>0</v>
      </c>
      <c r="F45" s="49" t="str">
        <f t="shared" si="0"/>
        <v>Bayer - Solomon - OD300 -20x500 Ml-UNITS</v>
      </c>
      <c r="G45" s="30" t="s">
        <v>47</v>
      </c>
      <c r="I45" s="76" t="s">
        <v>151</v>
      </c>
      <c r="J45" s="77">
        <v>0</v>
      </c>
      <c r="K45" s="77">
        <v>200</v>
      </c>
      <c r="L45" s="77">
        <v>49</v>
      </c>
      <c r="M45" s="77">
        <v>151</v>
      </c>
    </row>
    <row r="46" spans="1:13" x14ac:dyDescent="0.3">
      <c r="A46" s="46" t="s">
        <v>141</v>
      </c>
      <c r="B46" s="56">
        <v>0</v>
      </c>
      <c r="C46" s="56">
        <v>200</v>
      </c>
      <c r="D46" s="56">
        <v>170</v>
      </c>
      <c r="E46" s="56">
        <v>30</v>
      </c>
      <c r="F46" s="49" t="str">
        <f t="shared" si="0"/>
        <v>Bayer - Solomon-OD300 - 250 Ml-UNITS</v>
      </c>
      <c r="G46" s="30" t="s">
        <v>48</v>
      </c>
      <c r="I46" s="76" t="s">
        <v>152</v>
      </c>
      <c r="J46" s="77">
        <v>0</v>
      </c>
      <c r="K46" s="77">
        <v>510</v>
      </c>
      <c r="L46" s="77">
        <v>509</v>
      </c>
      <c r="M46" s="77">
        <v>1</v>
      </c>
    </row>
    <row r="47" spans="1:13" x14ac:dyDescent="0.3">
      <c r="A47" s="46" t="s">
        <v>142</v>
      </c>
      <c r="B47" s="56">
        <v>0</v>
      </c>
      <c r="C47" s="56">
        <v>2850</v>
      </c>
      <c r="D47" s="56">
        <v>2850</v>
      </c>
      <c r="E47" s="56">
        <v>0</v>
      </c>
      <c r="F47" s="49" t="str">
        <f t="shared" si="0"/>
        <v>Bayer - Roundup - 1 Ltr-UNITS</v>
      </c>
      <c r="G47" s="30" t="s">
        <v>150</v>
      </c>
      <c r="I47" s="76" t="s">
        <v>28</v>
      </c>
      <c r="J47" s="77">
        <v>0</v>
      </c>
      <c r="K47" s="77">
        <v>15203</v>
      </c>
      <c r="L47" s="77">
        <v>11591</v>
      </c>
      <c r="M47" s="77">
        <v>3612</v>
      </c>
    </row>
    <row r="48" spans="1:13" x14ac:dyDescent="0.3">
      <c r="A48" s="46" t="s">
        <v>143</v>
      </c>
      <c r="B48" s="56">
        <v>0</v>
      </c>
      <c r="C48" s="56">
        <v>200</v>
      </c>
      <c r="D48" s="56">
        <v>49</v>
      </c>
      <c r="E48" s="56">
        <v>151</v>
      </c>
      <c r="F48" s="49" t="str">
        <f t="shared" si="0"/>
        <v>Bayer - Roundup - 500 Ml-UNITS</v>
      </c>
      <c r="G48" s="30" t="s">
        <v>151</v>
      </c>
    </row>
    <row r="49" spans="1:7" x14ac:dyDescent="0.3">
      <c r="A49" s="46" t="s">
        <v>144</v>
      </c>
      <c r="B49" s="47">
        <v>0</v>
      </c>
      <c r="C49" s="47">
        <v>510</v>
      </c>
      <c r="D49" s="47">
        <v>509</v>
      </c>
      <c r="E49" s="56">
        <v>1</v>
      </c>
      <c r="F49" s="49" t="str">
        <f t="shared" si="0"/>
        <v>Bayer - Roundup - 5 Ltr.-UNITS</v>
      </c>
      <c r="G49" s="30" t="s">
        <v>152</v>
      </c>
    </row>
    <row r="50" spans="1:7" x14ac:dyDescent="0.3">
      <c r="A50" s="46"/>
      <c r="B50" s="56"/>
      <c r="C50" s="56"/>
      <c r="D50" s="56"/>
      <c r="E50" s="56"/>
      <c r="F50" s="49"/>
    </row>
    <row r="51" spans="1:7" x14ac:dyDescent="0.3">
      <c r="A51" s="46"/>
      <c r="B51" s="47"/>
      <c r="C51" s="47"/>
      <c r="D51" s="47"/>
      <c r="E51" s="47"/>
      <c r="F51" s="49"/>
    </row>
    <row r="52" spans="1:7" x14ac:dyDescent="0.3">
      <c r="A52" s="46"/>
      <c r="B52" s="56"/>
      <c r="C52" s="56"/>
      <c r="D52" s="56"/>
      <c r="E52" s="47"/>
      <c r="F52" s="49"/>
    </row>
    <row r="53" spans="1:7" x14ac:dyDescent="0.3">
      <c r="A53" s="46"/>
      <c r="B53" s="56"/>
      <c r="C53" s="56"/>
      <c r="D53" s="56"/>
      <c r="E53" s="56"/>
      <c r="F53" s="49"/>
    </row>
    <row r="54" spans="1:7" x14ac:dyDescent="0.3">
      <c r="A54" s="46"/>
      <c r="B54" s="47"/>
      <c r="C54" s="47"/>
      <c r="D54" s="47"/>
      <c r="E54" s="56"/>
      <c r="F54" s="49"/>
    </row>
    <row r="55" spans="1:7" x14ac:dyDescent="0.3">
      <c r="A55" s="46"/>
      <c r="B55" s="56"/>
      <c r="C55" s="56"/>
      <c r="D55" s="56"/>
      <c r="E55" s="56"/>
      <c r="F55" s="49"/>
    </row>
    <row r="56" spans="1:7" x14ac:dyDescent="0.3">
      <c r="A56" s="46"/>
      <c r="B56" s="56"/>
      <c r="C56" s="56"/>
      <c r="D56" s="56"/>
      <c r="E56" s="56"/>
      <c r="F56" s="49"/>
    </row>
    <row r="57" spans="1:7" x14ac:dyDescent="0.3">
      <c r="A57" s="46"/>
      <c r="B57" s="56"/>
      <c r="C57" s="56"/>
      <c r="D57" s="56"/>
      <c r="E57" s="56"/>
      <c r="F57" s="49"/>
    </row>
    <row r="58" spans="1:7" x14ac:dyDescent="0.3">
      <c r="A58" s="46"/>
      <c r="B58" s="56"/>
      <c r="C58" s="56"/>
      <c r="D58" s="56"/>
      <c r="E58" s="56"/>
      <c r="F58" s="49"/>
    </row>
    <row r="59" spans="1:7" x14ac:dyDescent="0.3">
      <c r="A59" s="46"/>
      <c r="B59" s="56"/>
      <c r="C59" s="56"/>
      <c r="D59" s="56"/>
      <c r="E59" s="56"/>
      <c r="F59" s="49"/>
    </row>
    <row r="60" spans="1:7" x14ac:dyDescent="0.3">
      <c r="A60" s="46"/>
      <c r="B60" s="56"/>
      <c r="C60" s="56"/>
      <c r="D60" s="56"/>
      <c r="E60" s="56"/>
      <c r="F60" s="49"/>
    </row>
    <row r="61" spans="1:7" x14ac:dyDescent="0.3">
      <c r="A61" s="46"/>
      <c r="B61" s="56"/>
      <c r="C61" s="56"/>
      <c r="D61" s="56"/>
      <c r="E61" s="56"/>
      <c r="F61" s="49"/>
    </row>
    <row r="62" spans="1:7" x14ac:dyDescent="0.3">
      <c r="A62" s="46"/>
      <c r="B62" s="56"/>
      <c r="C62" s="56"/>
      <c r="D62" s="56"/>
      <c r="E62" s="56"/>
      <c r="F62" s="49"/>
    </row>
    <row r="63" spans="1:7" x14ac:dyDescent="0.3">
      <c r="A63" s="46"/>
      <c r="B63" s="56"/>
      <c r="C63" s="56"/>
      <c r="D63" s="56"/>
      <c r="E63" s="56"/>
      <c r="F63" s="49"/>
    </row>
    <row r="64" spans="1:7" x14ac:dyDescent="0.3">
      <c r="A64" s="46"/>
      <c r="B64" s="56"/>
      <c r="C64" s="56"/>
      <c r="D64" s="56"/>
      <c r="E64" s="56"/>
      <c r="F64" s="49"/>
    </row>
    <row r="65" spans="1:6" x14ac:dyDescent="0.3">
      <c r="A65" s="46"/>
      <c r="B65" s="56"/>
      <c r="C65" s="56"/>
      <c r="D65" s="56"/>
      <c r="E65" s="56"/>
      <c r="F65" s="49"/>
    </row>
    <row r="66" spans="1:6" x14ac:dyDescent="0.3">
      <c r="A66" s="46"/>
      <c r="B66" s="56"/>
      <c r="C66" s="56"/>
      <c r="D66" s="56"/>
      <c r="E66" s="47"/>
      <c r="F66" s="49"/>
    </row>
    <row r="67" spans="1:6" x14ac:dyDescent="0.3">
      <c r="A67" s="46"/>
      <c r="B67" s="56"/>
      <c r="C67" s="56"/>
      <c r="D67" s="56"/>
      <c r="E67" s="47"/>
      <c r="F67" s="49"/>
    </row>
    <row r="68" spans="1:6" x14ac:dyDescent="0.3">
      <c r="A68" s="46"/>
      <c r="B68" s="56"/>
      <c r="C68" s="56"/>
      <c r="D68" s="56"/>
      <c r="E68" s="56"/>
      <c r="F68" s="49"/>
    </row>
    <row r="69" spans="1:6" x14ac:dyDescent="0.3">
      <c r="A69" s="46"/>
      <c r="B69" s="56"/>
      <c r="C69" s="56"/>
      <c r="D69" s="56"/>
      <c r="E69" s="56"/>
      <c r="F69" s="49"/>
    </row>
    <row r="70" spans="1:6" x14ac:dyDescent="0.3">
      <c r="A70" s="46"/>
      <c r="B70" s="47"/>
      <c r="C70" s="47"/>
      <c r="D70" s="47"/>
      <c r="E70" s="56"/>
      <c r="F70" s="49"/>
    </row>
    <row r="71" spans="1:6" x14ac:dyDescent="0.3">
      <c r="A71" s="46"/>
      <c r="B71" s="47"/>
      <c r="C71" s="47"/>
      <c r="D71" s="47"/>
      <c r="E71" s="47"/>
      <c r="F71" s="49"/>
    </row>
    <row r="72" spans="1:6" x14ac:dyDescent="0.3">
      <c r="A72" s="46"/>
      <c r="B72" s="56"/>
      <c r="C72" s="56"/>
      <c r="D72" s="56"/>
      <c r="E72" s="56"/>
      <c r="F72" s="49"/>
    </row>
    <row r="73" spans="1:6" x14ac:dyDescent="0.3">
      <c r="A73" s="46"/>
      <c r="B73" s="56"/>
      <c r="C73" s="56"/>
      <c r="D73" s="56"/>
      <c r="E73" s="56"/>
      <c r="F73" s="49"/>
    </row>
    <row r="74" spans="1:6" x14ac:dyDescent="0.3">
      <c r="A74" s="46"/>
      <c r="B74" s="47"/>
      <c r="C74" s="47"/>
      <c r="D74" s="47"/>
      <c r="E74" s="56"/>
      <c r="F74" s="49"/>
    </row>
    <row r="75" spans="1:6" x14ac:dyDescent="0.3">
      <c r="A75" s="46"/>
      <c r="B75" s="56"/>
      <c r="C75" s="56"/>
      <c r="D75" s="56"/>
      <c r="E75" s="56"/>
      <c r="F75" s="49"/>
    </row>
    <row r="76" spans="1:6" x14ac:dyDescent="0.3">
      <c r="A76" s="46"/>
      <c r="B76" s="47"/>
      <c r="C76" s="47"/>
      <c r="D76" s="47"/>
      <c r="E76" s="56"/>
      <c r="F76" s="49"/>
    </row>
    <row r="77" spans="1:6" x14ac:dyDescent="0.3">
      <c r="A77" s="46"/>
      <c r="B77" s="47"/>
      <c r="C77" s="47"/>
      <c r="D77" s="47"/>
      <c r="E77" s="56"/>
      <c r="F77" s="49"/>
    </row>
    <row r="78" spans="1:6" x14ac:dyDescent="0.3">
      <c r="A78" s="46"/>
      <c r="B78" s="47"/>
      <c r="C78" s="47"/>
      <c r="D78" s="47"/>
      <c r="E78" s="56"/>
      <c r="F78" s="49"/>
    </row>
    <row r="79" spans="1:6" x14ac:dyDescent="0.3">
      <c r="A79" s="46"/>
      <c r="B79" s="56"/>
      <c r="C79" s="56"/>
      <c r="D79" s="56"/>
      <c r="E79" s="56"/>
      <c r="F79" s="49"/>
    </row>
    <row r="80" spans="1:6" x14ac:dyDescent="0.3">
      <c r="A80" s="46"/>
      <c r="B80" s="56"/>
      <c r="C80" s="56"/>
      <c r="D80" s="56"/>
      <c r="E80" s="47"/>
      <c r="F80" s="49"/>
    </row>
    <row r="81" spans="1:6" x14ac:dyDescent="0.3">
      <c r="A81" s="46"/>
      <c r="B81" s="56"/>
      <c r="C81" s="56"/>
      <c r="D81" s="56"/>
      <c r="E81" s="56"/>
      <c r="F81" s="49"/>
    </row>
    <row r="82" spans="1:6" x14ac:dyDescent="0.3">
      <c r="A82" s="46"/>
      <c r="B82" s="56"/>
      <c r="C82" s="56"/>
      <c r="D82" s="56"/>
      <c r="E82" s="56"/>
      <c r="F82" s="49"/>
    </row>
    <row r="83" spans="1:6" x14ac:dyDescent="0.3">
      <c r="A83" s="46"/>
      <c r="B83" s="56"/>
      <c r="C83" s="56"/>
      <c r="D83" s="56"/>
      <c r="E83" s="56"/>
      <c r="F83" s="49"/>
    </row>
    <row r="84" spans="1:6" x14ac:dyDescent="0.3">
      <c r="A84" s="46"/>
      <c r="B84" s="56"/>
      <c r="C84" s="56"/>
      <c r="D84" s="56"/>
      <c r="E84" s="56"/>
      <c r="F84" s="49"/>
    </row>
    <row r="85" spans="1:6" x14ac:dyDescent="0.3">
      <c r="A85" s="46"/>
      <c r="B85" s="47"/>
      <c r="C85" s="47"/>
      <c r="D85" s="47"/>
      <c r="E85" s="56"/>
      <c r="F85" s="49"/>
    </row>
    <row r="86" spans="1:6" x14ac:dyDescent="0.3">
      <c r="A86" s="46"/>
      <c r="B86" s="56"/>
      <c r="C86" s="56"/>
      <c r="D86" s="56"/>
      <c r="E86" s="47"/>
      <c r="F86" s="49"/>
    </row>
    <row r="87" spans="1:6" x14ac:dyDescent="0.3">
      <c r="A87" s="46"/>
      <c r="B87" s="56"/>
      <c r="C87" s="56"/>
      <c r="D87" s="56"/>
      <c r="E87" s="56"/>
      <c r="F87" s="49"/>
    </row>
    <row r="88" spans="1:6" x14ac:dyDescent="0.3">
      <c r="A88" s="46"/>
      <c r="B88" s="56"/>
      <c r="C88" s="56"/>
      <c r="D88" s="56"/>
      <c r="E88" s="56"/>
      <c r="F88" s="49"/>
    </row>
    <row r="89" spans="1:6" x14ac:dyDescent="0.3">
      <c r="A89" s="46"/>
      <c r="B89" s="56"/>
      <c r="C89" s="56"/>
      <c r="D89" s="56"/>
      <c r="E89" s="56"/>
      <c r="F89" s="49"/>
    </row>
    <row r="90" spans="1:6" x14ac:dyDescent="0.3">
      <c r="A90" s="46"/>
      <c r="B90" s="56"/>
      <c r="C90" s="56"/>
      <c r="D90" s="56"/>
      <c r="E90" s="56"/>
      <c r="F90" s="49"/>
    </row>
    <row r="91" spans="1:6" x14ac:dyDescent="0.3">
      <c r="A91" s="46"/>
      <c r="B91" s="56"/>
      <c r="C91" s="56"/>
      <c r="D91" s="56"/>
      <c r="E91" s="56"/>
      <c r="F91" s="49"/>
    </row>
    <row r="92" spans="1:6" x14ac:dyDescent="0.3">
      <c r="A92" s="46"/>
      <c r="B92" s="47"/>
      <c r="C92" s="47"/>
      <c r="D92" s="47"/>
      <c r="E92" s="56"/>
      <c r="F92" s="49"/>
    </row>
    <row r="93" spans="1:6" x14ac:dyDescent="0.3">
      <c r="A93" s="46"/>
      <c r="B93" s="56"/>
      <c r="C93" s="56"/>
      <c r="D93" s="56"/>
      <c r="E93" s="56"/>
      <c r="F93" s="49"/>
    </row>
    <row r="94" spans="1:6" x14ac:dyDescent="0.3">
      <c r="A94" s="46"/>
      <c r="B94" s="56"/>
      <c r="C94" s="56"/>
      <c r="D94" s="56"/>
      <c r="E94" s="56"/>
      <c r="F94" s="49"/>
    </row>
    <row r="95" spans="1:6" x14ac:dyDescent="0.3">
      <c r="A95" s="46"/>
      <c r="B95" s="56"/>
      <c r="C95" s="56"/>
      <c r="D95" s="56"/>
      <c r="E95" s="56"/>
      <c r="F95" s="49"/>
    </row>
    <row r="96" spans="1:6" x14ac:dyDescent="0.3">
      <c r="A96" s="46"/>
      <c r="B96" s="47"/>
      <c r="C96" s="47"/>
      <c r="D96" s="47"/>
      <c r="E96" s="56"/>
      <c r="F96" s="49"/>
    </row>
    <row r="97" spans="1:6" x14ac:dyDescent="0.3">
      <c r="A97" s="46"/>
      <c r="B97" s="47"/>
      <c r="C97" s="47"/>
      <c r="D97" s="47"/>
      <c r="E97" s="47"/>
      <c r="F97" s="49"/>
    </row>
    <row r="98" spans="1:6" x14ac:dyDescent="0.3">
      <c r="A98" s="46"/>
      <c r="B98" s="56"/>
      <c r="C98" s="56"/>
      <c r="D98" s="56"/>
      <c r="E98" s="56"/>
      <c r="F98" s="49"/>
    </row>
    <row r="99" spans="1:6" x14ac:dyDescent="0.3">
      <c r="A99" s="46"/>
      <c r="B99" s="56"/>
      <c r="C99" s="56"/>
      <c r="D99" s="56"/>
      <c r="E99" s="56"/>
      <c r="F99" s="49"/>
    </row>
    <row r="100" spans="1:6" x14ac:dyDescent="0.3">
      <c r="A100" s="46"/>
      <c r="B100" s="56"/>
      <c r="C100" s="56"/>
      <c r="D100" s="56"/>
      <c r="E100" s="47"/>
      <c r="F100" s="49"/>
    </row>
    <row r="101" spans="1:6" x14ac:dyDescent="0.3">
      <c r="A101" s="46"/>
      <c r="B101" s="47"/>
      <c r="C101" s="47"/>
      <c r="D101" s="47"/>
      <c r="E101" s="47"/>
      <c r="F101" s="49"/>
    </row>
    <row r="102" spans="1:6" x14ac:dyDescent="0.3">
      <c r="A102" s="46"/>
      <c r="B102" s="56"/>
      <c r="C102" s="56"/>
      <c r="D102" s="56"/>
      <c r="E102" s="56"/>
      <c r="F102" s="49"/>
    </row>
    <row r="103" spans="1:6" x14ac:dyDescent="0.3">
      <c r="A103" s="46"/>
      <c r="B103" s="56"/>
      <c r="C103" s="56"/>
      <c r="D103" s="56"/>
      <c r="E103" s="56"/>
      <c r="F103" s="49"/>
    </row>
    <row r="104" spans="1:6" x14ac:dyDescent="0.3">
      <c r="A104" s="46"/>
      <c r="B104" s="56"/>
      <c r="C104" s="56"/>
      <c r="D104" s="56"/>
      <c r="E104" s="56"/>
      <c r="F104" s="49"/>
    </row>
    <row r="105" spans="1:6" x14ac:dyDescent="0.3">
      <c r="A105" s="46"/>
      <c r="B105" s="56"/>
      <c r="C105" s="56"/>
      <c r="D105" s="56"/>
      <c r="E105" s="56"/>
      <c r="F105" s="49"/>
    </row>
    <row r="106" spans="1:6" x14ac:dyDescent="0.3">
      <c r="A106" s="46"/>
      <c r="B106" s="56"/>
      <c r="C106" s="56"/>
      <c r="D106" s="56"/>
      <c r="E106" s="56"/>
      <c r="F106" s="49"/>
    </row>
    <row r="107" spans="1:6" x14ac:dyDescent="0.3">
      <c r="A107" s="46"/>
      <c r="B107" s="47"/>
      <c r="C107" s="47"/>
      <c r="D107" s="47"/>
      <c r="E107" s="47"/>
      <c r="F107" s="49"/>
    </row>
    <row r="108" spans="1:6" x14ac:dyDescent="0.3">
      <c r="A108" s="46"/>
      <c r="B108" s="56"/>
      <c r="C108" s="56"/>
      <c r="D108" s="56"/>
      <c r="E108" s="56"/>
      <c r="F108" s="49"/>
    </row>
    <row r="109" spans="1:6" x14ac:dyDescent="0.3">
      <c r="A109" s="46"/>
      <c r="B109" s="47"/>
      <c r="C109" s="47"/>
      <c r="D109" s="47"/>
      <c r="E109" s="56"/>
      <c r="F109" s="49"/>
    </row>
    <row r="110" spans="1:6" x14ac:dyDescent="0.3">
      <c r="A110" s="46"/>
      <c r="B110" s="56"/>
      <c r="C110" s="56"/>
      <c r="D110" s="56"/>
      <c r="E110" s="56"/>
      <c r="F110" s="49"/>
    </row>
    <row r="111" spans="1:6" x14ac:dyDescent="0.3">
      <c r="A111" s="46"/>
      <c r="B111" s="47"/>
      <c r="C111" s="47"/>
      <c r="D111" s="47"/>
      <c r="E111" s="56"/>
      <c r="F111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48"/>
  <sheetViews>
    <sheetView showGridLines="0" topLeftCell="A20" workbookViewId="0">
      <selection activeCell="B39" sqref="B39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65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150</v>
      </c>
      <c r="G3" s="40">
        <v>0</v>
      </c>
      <c r="H3" s="40">
        <f t="shared" ref="H3:H4" ca="1" si="1">VLOOKUP($B3,FinalDeal_Vlookup,4,0)</f>
        <v>101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49</v>
      </c>
    </row>
    <row r="4" spans="1:13" x14ac:dyDescent="0.3">
      <c r="A4" s="16"/>
      <c r="B4" s="4" t="s">
        <v>72</v>
      </c>
      <c r="C4" s="3"/>
      <c r="D4" s="4"/>
      <c r="E4" s="42">
        <f t="shared" ca="1" si="0"/>
        <v>0</v>
      </c>
      <c r="F4" s="39">
        <f t="shared" ref="F4:F47" ca="1" si="3">VLOOKUP($B4,FinalDeal_Vlookup,3,0)</f>
        <v>20</v>
      </c>
      <c r="G4" s="39">
        <v>0</v>
      </c>
      <c r="H4" s="39">
        <f t="shared" ca="1" si="1"/>
        <v>10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10</v>
      </c>
    </row>
    <row r="5" spans="1:13" x14ac:dyDescent="0.3">
      <c r="A5" s="16"/>
      <c r="B5" s="4" t="s">
        <v>34</v>
      </c>
      <c r="C5" s="3"/>
      <c r="D5" s="4"/>
      <c r="E5" s="42">
        <f t="shared" ref="E5:E47" ca="1" si="4">VLOOKUP($B5,FinalDeal_Vlookup,2,0)</f>
        <v>0</v>
      </c>
      <c r="F5" s="39">
        <f t="shared" ca="1" si="3"/>
        <v>120</v>
      </c>
      <c r="G5" s="39">
        <v>0</v>
      </c>
      <c r="H5" s="39">
        <f t="shared" ref="H5:H47" ca="1" si="5">VLOOKUP($B5,FinalDeal_Vlookup,4,0)</f>
        <v>60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47" ca="1" si="6">VLOOKUP($B5,FinalDeal_Vlookup,5,0)</f>
        <v>60</v>
      </c>
    </row>
    <row r="6" spans="1:13" x14ac:dyDescent="0.3">
      <c r="A6" s="16"/>
      <c r="B6" s="4" t="s">
        <v>55</v>
      </c>
      <c r="C6" s="3"/>
      <c r="D6" s="4"/>
      <c r="E6" s="42">
        <f t="shared" ca="1" si="4"/>
        <v>0</v>
      </c>
      <c r="F6" s="39">
        <f t="shared" ca="1" si="3"/>
        <v>150</v>
      </c>
      <c r="G6" s="39">
        <v>0</v>
      </c>
      <c r="H6" s="39">
        <f t="shared" ca="1" si="5"/>
        <v>124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26</v>
      </c>
    </row>
    <row r="7" spans="1:13" x14ac:dyDescent="0.3">
      <c r="A7" s="16"/>
      <c r="B7" s="4" t="s">
        <v>35</v>
      </c>
      <c r="C7" s="3"/>
      <c r="D7" s="4"/>
      <c r="E7" s="42">
        <f t="shared" ca="1" si="4"/>
        <v>0</v>
      </c>
      <c r="F7" s="39">
        <f t="shared" ca="1" si="3"/>
        <v>200</v>
      </c>
      <c r="G7" s="39">
        <v>0</v>
      </c>
      <c r="H7" s="39">
        <f t="shared" ca="1" si="5"/>
        <v>120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80</v>
      </c>
    </row>
    <row r="8" spans="1:13" x14ac:dyDescent="0.3">
      <c r="A8" s="16"/>
      <c r="B8" s="4" t="s">
        <v>56</v>
      </c>
      <c r="C8" s="3"/>
      <c r="D8" s="4"/>
      <c r="E8" s="42">
        <f t="shared" ca="1" si="4"/>
        <v>0</v>
      </c>
      <c r="F8" s="39">
        <f t="shared" ca="1" si="3"/>
        <v>340</v>
      </c>
      <c r="G8" s="39">
        <v>0</v>
      </c>
      <c r="H8" s="39">
        <f t="shared" ca="1" si="5"/>
        <v>321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19</v>
      </c>
    </row>
    <row r="9" spans="1:13" x14ac:dyDescent="0.3">
      <c r="A9" s="16"/>
      <c r="B9" s="4" t="s">
        <v>75</v>
      </c>
      <c r="C9" s="3"/>
      <c r="D9" s="4"/>
      <c r="E9" s="42">
        <f t="shared" ca="1" si="4"/>
        <v>0</v>
      </c>
      <c r="F9" s="39">
        <f t="shared" ca="1" si="3"/>
        <v>200</v>
      </c>
      <c r="G9" s="39">
        <v>0</v>
      </c>
      <c r="H9" s="39">
        <f t="shared" ca="1" si="5"/>
        <v>118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82</v>
      </c>
    </row>
    <row r="10" spans="1:13" x14ac:dyDescent="0.3">
      <c r="A10" s="16"/>
      <c r="B10" s="4" t="s">
        <v>73</v>
      </c>
      <c r="C10" s="3"/>
      <c r="D10" s="4"/>
      <c r="E10" s="42">
        <f t="shared" ca="1" si="4"/>
        <v>0</v>
      </c>
      <c r="F10" s="39">
        <f t="shared" ca="1" si="3"/>
        <v>80</v>
      </c>
      <c r="G10" s="39">
        <v>0</v>
      </c>
      <c r="H10" s="39">
        <f t="shared" ca="1" si="5"/>
        <v>79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</v>
      </c>
    </row>
    <row r="11" spans="1:13" x14ac:dyDescent="0.3">
      <c r="A11" s="16"/>
      <c r="B11" s="4" t="s">
        <v>74</v>
      </c>
      <c r="C11" s="3"/>
      <c r="D11" s="4"/>
      <c r="E11" s="42">
        <f t="shared" ca="1" si="4"/>
        <v>0</v>
      </c>
      <c r="F11" s="39">
        <f t="shared" ca="1" si="3"/>
        <v>40</v>
      </c>
      <c r="G11" s="39">
        <v>0</v>
      </c>
      <c r="H11" s="39">
        <f t="shared" ca="1" si="5"/>
        <v>26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14</v>
      </c>
    </row>
    <row r="12" spans="1:13" x14ac:dyDescent="0.3">
      <c r="A12" s="16"/>
      <c r="B12" s="4" t="s">
        <v>78</v>
      </c>
      <c r="C12" s="3"/>
      <c r="D12" s="4"/>
      <c r="E12" s="42">
        <f t="shared" ca="1" si="4"/>
        <v>0</v>
      </c>
      <c r="F12" s="39">
        <f t="shared" ca="1" si="3"/>
        <v>1350</v>
      </c>
      <c r="G12" s="39">
        <v>0</v>
      </c>
      <c r="H12" s="39">
        <f t="shared" ca="1" si="5"/>
        <v>1046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304</v>
      </c>
    </row>
    <row r="13" spans="1:13" x14ac:dyDescent="0.3">
      <c r="A13" s="16"/>
      <c r="B13" s="4" t="s">
        <v>76</v>
      </c>
      <c r="C13" s="3"/>
      <c r="D13" s="4"/>
      <c r="E13" s="42">
        <f t="shared" ca="1" si="4"/>
        <v>0</v>
      </c>
      <c r="F13" s="39">
        <f t="shared" ca="1" si="3"/>
        <v>660</v>
      </c>
      <c r="G13" s="39">
        <v>0</v>
      </c>
      <c r="H13" s="39">
        <f t="shared" ca="1" si="5"/>
        <v>623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37</v>
      </c>
    </row>
    <row r="14" spans="1:13" x14ac:dyDescent="0.3">
      <c r="A14" s="16"/>
      <c r="B14" s="4" t="s">
        <v>77</v>
      </c>
      <c r="C14" s="3"/>
      <c r="D14" s="4"/>
      <c r="E14" s="42">
        <f t="shared" ca="1" si="4"/>
        <v>0</v>
      </c>
      <c r="F14" s="39">
        <f t="shared" ca="1" si="3"/>
        <v>140</v>
      </c>
      <c r="G14" s="39">
        <v>0</v>
      </c>
      <c r="H14" s="39">
        <f t="shared" ca="1" si="5"/>
        <v>122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18</v>
      </c>
    </row>
    <row r="15" spans="1:13" x14ac:dyDescent="0.3">
      <c r="A15" s="16"/>
      <c r="B15" s="4" t="s">
        <v>79</v>
      </c>
      <c r="C15" s="3"/>
      <c r="D15" s="4"/>
      <c r="E15" s="42">
        <f t="shared" ca="1" si="4"/>
        <v>0</v>
      </c>
      <c r="F15" s="39">
        <f t="shared" ca="1" si="3"/>
        <v>200</v>
      </c>
      <c r="G15" s="39">
        <v>0</v>
      </c>
      <c r="H15" s="39">
        <f t="shared" ca="1" si="5"/>
        <v>150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50</v>
      </c>
    </row>
    <row r="16" spans="1:13" x14ac:dyDescent="0.3">
      <c r="A16" s="16"/>
      <c r="B16" s="4" t="s">
        <v>36</v>
      </c>
      <c r="C16" s="3"/>
      <c r="D16" s="4"/>
      <c r="E16" s="42">
        <f t="shared" ca="1" si="4"/>
        <v>0</v>
      </c>
      <c r="F16" s="39">
        <f t="shared" ca="1" si="3"/>
        <v>100</v>
      </c>
      <c r="G16" s="39">
        <v>0</v>
      </c>
      <c r="H16" s="39">
        <f t="shared" ca="1" si="5"/>
        <v>100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57</v>
      </c>
      <c r="C17" s="3"/>
      <c r="D17" s="4"/>
      <c r="E17" s="42">
        <f t="shared" ca="1" si="4"/>
        <v>0</v>
      </c>
      <c r="F17" s="39">
        <f t="shared" ca="1" si="3"/>
        <v>40</v>
      </c>
      <c r="G17" s="39">
        <v>0</v>
      </c>
      <c r="H17" s="39">
        <f t="shared" ca="1" si="5"/>
        <v>40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37</v>
      </c>
      <c r="C18" s="3"/>
      <c r="D18" s="4"/>
      <c r="E18" s="42">
        <f t="shared" ca="1" si="4"/>
        <v>0</v>
      </c>
      <c r="F18" s="39">
        <f t="shared" ca="1" si="3"/>
        <v>100</v>
      </c>
      <c r="G18" s="39">
        <v>0</v>
      </c>
      <c r="H18" s="39">
        <f t="shared" ca="1" si="5"/>
        <v>100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58</v>
      </c>
      <c r="C19" s="3"/>
      <c r="D19" s="4"/>
      <c r="E19" s="42">
        <f t="shared" ca="1" si="4"/>
        <v>0</v>
      </c>
      <c r="F19" s="39">
        <f t="shared" ca="1" si="3"/>
        <v>1300</v>
      </c>
      <c r="G19" s="39">
        <v>0</v>
      </c>
      <c r="H19" s="39">
        <f t="shared" ca="1" si="5"/>
        <v>854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446</v>
      </c>
    </row>
    <row r="20" spans="1:13" x14ac:dyDescent="0.3">
      <c r="A20" s="16"/>
      <c r="B20" s="4" t="s">
        <v>38</v>
      </c>
      <c r="C20" s="3"/>
      <c r="D20" s="4"/>
      <c r="E20" s="42">
        <f t="shared" ca="1" si="4"/>
        <v>0</v>
      </c>
      <c r="F20" s="39">
        <f t="shared" ca="1" si="3"/>
        <v>1600</v>
      </c>
      <c r="G20" s="39">
        <v>0</v>
      </c>
      <c r="H20" s="39">
        <f t="shared" ca="1" si="5"/>
        <v>650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950</v>
      </c>
    </row>
    <row r="21" spans="1:13" x14ac:dyDescent="0.3">
      <c r="A21" s="16"/>
      <c r="B21" s="4" t="s">
        <v>39</v>
      </c>
      <c r="C21" s="3"/>
      <c r="D21" s="4"/>
      <c r="E21" s="42">
        <f t="shared" ca="1" si="4"/>
        <v>0</v>
      </c>
      <c r="F21" s="39">
        <f t="shared" ca="1" si="3"/>
        <v>80</v>
      </c>
      <c r="G21" s="39">
        <v>0</v>
      </c>
      <c r="H21" s="39">
        <f t="shared" ca="1" si="5"/>
        <v>80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80</v>
      </c>
      <c r="C22" s="3"/>
      <c r="D22" s="4"/>
      <c r="E22" s="42">
        <f t="shared" ca="1" si="4"/>
        <v>0</v>
      </c>
      <c r="F22" s="39">
        <f t="shared" ca="1" si="3"/>
        <v>100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100</v>
      </c>
    </row>
    <row r="23" spans="1:13" x14ac:dyDescent="0.3">
      <c r="A23" s="16"/>
      <c r="B23" s="4" t="s">
        <v>66</v>
      </c>
      <c r="C23" s="3"/>
      <c r="D23" s="4"/>
      <c r="E23" s="42">
        <f t="shared" ca="1" si="4"/>
        <v>0</v>
      </c>
      <c r="F23" s="39">
        <f t="shared" ca="1" si="3"/>
        <v>100</v>
      </c>
      <c r="G23" s="39">
        <v>0</v>
      </c>
      <c r="H23" s="39">
        <f t="shared" ca="1" si="5"/>
        <v>80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20</v>
      </c>
    </row>
    <row r="24" spans="1:13" x14ac:dyDescent="0.3">
      <c r="A24" s="16"/>
      <c r="B24" s="4" t="s">
        <v>81</v>
      </c>
      <c r="C24" s="3"/>
      <c r="D24" s="4"/>
      <c r="E24" s="42">
        <f t="shared" ca="1" si="4"/>
        <v>0</v>
      </c>
      <c r="F24" s="39">
        <f t="shared" ca="1" si="3"/>
        <v>260</v>
      </c>
      <c r="G24" s="39">
        <v>0</v>
      </c>
      <c r="H24" s="39">
        <f t="shared" ca="1" si="5"/>
        <v>26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234</v>
      </c>
    </row>
    <row r="25" spans="1:13" x14ac:dyDescent="0.3">
      <c r="A25" s="16"/>
      <c r="B25" s="4" t="s">
        <v>40</v>
      </c>
      <c r="C25" s="3"/>
      <c r="D25" s="4"/>
      <c r="E25" s="42">
        <f t="shared" ca="1" si="4"/>
        <v>0</v>
      </c>
      <c r="F25" s="39">
        <f t="shared" ca="1" si="3"/>
        <v>150</v>
      </c>
      <c r="G25" s="39">
        <v>0</v>
      </c>
      <c r="H25" s="39">
        <f t="shared" ca="1" si="5"/>
        <v>130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20</v>
      </c>
    </row>
    <row r="26" spans="1:13" x14ac:dyDescent="0.3">
      <c r="A26" s="16"/>
      <c r="B26" s="4" t="s">
        <v>59</v>
      </c>
      <c r="C26" s="3"/>
      <c r="D26" s="4"/>
      <c r="E26" s="42">
        <f t="shared" ca="1" si="4"/>
        <v>0</v>
      </c>
      <c r="F26" s="39">
        <f t="shared" ca="1" si="3"/>
        <v>120</v>
      </c>
      <c r="G26" s="39">
        <v>0</v>
      </c>
      <c r="H26" s="39">
        <f t="shared" ca="1" si="5"/>
        <v>16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104</v>
      </c>
    </row>
    <row r="27" spans="1:13" x14ac:dyDescent="0.3">
      <c r="A27" s="16"/>
      <c r="B27" s="4" t="s">
        <v>41</v>
      </c>
      <c r="C27" s="3"/>
      <c r="D27" s="4"/>
      <c r="E27" s="42">
        <f t="shared" ca="1" si="4"/>
        <v>0</v>
      </c>
      <c r="F27" s="39">
        <f t="shared" ca="1" si="3"/>
        <v>280</v>
      </c>
      <c r="G27" s="39">
        <v>0</v>
      </c>
      <c r="H27" s="39">
        <f t="shared" ca="1" si="5"/>
        <v>280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82</v>
      </c>
      <c r="C28" s="3"/>
      <c r="D28" s="4"/>
      <c r="E28" s="42">
        <f t="shared" ca="1" si="4"/>
        <v>0</v>
      </c>
      <c r="F28" s="39">
        <f t="shared" ca="1" si="3"/>
        <v>180</v>
      </c>
      <c r="G28" s="39">
        <v>0</v>
      </c>
      <c r="H28" s="39">
        <f t="shared" ca="1" si="5"/>
        <v>165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15</v>
      </c>
    </row>
    <row r="29" spans="1:13" x14ac:dyDescent="0.3">
      <c r="A29" s="16"/>
      <c r="B29" s="4" t="s">
        <v>43</v>
      </c>
      <c r="C29" s="3"/>
      <c r="D29" s="4"/>
      <c r="E29" s="42">
        <f t="shared" ca="1" si="4"/>
        <v>0</v>
      </c>
      <c r="F29" s="39">
        <f t="shared" ca="1" si="3"/>
        <v>950</v>
      </c>
      <c r="G29" s="39">
        <v>0</v>
      </c>
      <c r="H29" s="39">
        <f t="shared" ca="1" si="5"/>
        <v>861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89</v>
      </c>
    </row>
    <row r="30" spans="1:13" x14ac:dyDescent="0.3">
      <c r="A30" s="16"/>
      <c r="B30" s="4" t="s">
        <v>42</v>
      </c>
      <c r="C30" s="3"/>
      <c r="D30" s="4"/>
      <c r="E30" s="42">
        <f t="shared" ca="1" si="4"/>
        <v>0</v>
      </c>
      <c r="F30" s="39">
        <f t="shared" ca="1" si="3"/>
        <v>380</v>
      </c>
      <c r="G30" s="39">
        <v>0</v>
      </c>
      <c r="H30" s="39">
        <f t="shared" ca="1" si="5"/>
        <v>235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145</v>
      </c>
    </row>
    <row r="31" spans="1:13" x14ac:dyDescent="0.3">
      <c r="A31" s="16"/>
      <c r="B31" s="4" t="s">
        <v>83</v>
      </c>
      <c r="C31" s="3"/>
      <c r="D31" s="4"/>
      <c r="E31" s="42">
        <f t="shared" ca="1" si="4"/>
        <v>0</v>
      </c>
      <c r="F31" s="39">
        <f t="shared" ca="1" si="3"/>
        <v>240</v>
      </c>
      <c r="G31" s="39">
        <v>0</v>
      </c>
      <c r="H31" s="39">
        <f t="shared" ca="1" si="5"/>
        <v>160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80</v>
      </c>
    </row>
    <row r="32" spans="1:13" x14ac:dyDescent="0.3">
      <c r="A32" s="16"/>
      <c r="B32" s="4" t="s">
        <v>60</v>
      </c>
      <c r="C32" s="3"/>
      <c r="D32" s="4"/>
      <c r="E32" s="42">
        <f t="shared" ca="1" si="4"/>
        <v>0</v>
      </c>
      <c r="F32" s="39">
        <f t="shared" ca="1" si="3"/>
        <v>510</v>
      </c>
      <c r="G32" s="39">
        <v>0</v>
      </c>
      <c r="H32" s="39">
        <f t="shared" ca="1" si="5"/>
        <v>375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135</v>
      </c>
    </row>
    <row r="33" spans="1:13" x14ac:dyDescent="0.3">
      <c r="A33" s="16"/>
      <c r="B33" s="4" t="s">
        <v>44</v>
      </c>
      <c r="C33" s="3"/>
      <c r="D33" s="4"/>
      <c r="E33" s="42">
        <f t="shared" ca="1" si="4"/>
        <v>0</v>
      </c>
      <c r="F33" s="39">
        <f t="shared" ca="1" si="3"/>
        <v>120</v>
      </c>
      <c r="G33" s="39">
        <v>0</v>
      </c>
      <c r="H33" s="39">
        <f t="shared" ca="1" si="5"/>
        <v>93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27</v>
      </c>
    </row>
    <row r="34" spans="1:13" x14ac:dyDescent="0.3">
      <c r="A34" s="16"/>
      <c r="B34" s="4" t="s">
        <v>61</v>
      </c>
      <c r="C34" s="3"/>
      <c r="D34" s="4"/>
      <c r="E34" s="42">
        <f t="shared" ca="1" si="4"/>
        <v>0</v>
      </c>
      <c r="F34" s="39">
        <f t="shared" ca="1" si="3"/>
        <v>580</v>
      </c>
      <c r="G34" s="39">
        <v>0</v>
      </c>
      <c r="H34" s="39">
        <f t="shared" ca="1" si="5"/>
        <v>355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225</v>
      </c>
    </row>
    <row r="35" spans="1:13" x14ac:dyDescent="0.3">
      <c r="A35" s="16"/>
      <c r="B35" s="4" t="s">
        <v>45</v>
      </c>
      <c r="C35" s="3"/>
      <c r="D35" s="4"/>
      <c r="E35" s="42">
        <f t="shared" ca="1" si="4"/>
        <v>0</v>
      </c>
      <c r="F35" s="39">
        <f t="shared" ca="1" si="3"/>
        <v>25</v>
      </c>
      <c r="G35" s="39">
        <v>0</v>
      </c>
      <c r="H35" s="39">
        <f t="shared" ca="1" si="5"/>
        <v>25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49</v>
      </c>
      <c r="C36" s="3"/>
      <c r="D36" s="4"/>
      <c r="E36" s="42">
        <f t="shared" ca="1" si="4"/>
        <v>0</v>
      </c>
      <c r="F36" s="39">
        <f t="shared" ca="1" si="3"/>
        <v>100</v>
      </c>
      <c r="G36" s="39">
        <v>0</v>
      </c>
      <c r="H36" s="39">
        <f t="shared" ca="1" si="5"/>
        <v>90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10</v>
      </c>
    </row>
    <row r="37" spans="1:13" x14ac:dyDescent="0.3">
      <c r="A37" s="16"/>
      <c r="B37" s="4" t="s">
        <v>46</v>
      </c>
      <c r="C37" s="3"/>
      <c r="D37" s="4"/>
      <c r="E37" s="42">
        <f t="shared" ca="1" si="4"/>
        <v>0</v>
      </c>
      <c r="F37" s="39">
        <f t="shared" ca="1" si="3"/>
        <v>50</v>
      </c>
      <c r="G37" s="39">
        <v>0</v>
      </c>
      <c r="H37" s="39">
        <f t="shared" ca="1" si="5"/>
        <v>30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20</v>
      </c>
    </row>
    <row r="38" spans="1:13" x14ac:dyDescent="0.3">
      <c r="A38" s="16"/>
      <c r="B38" s="4" t="s">
        <v>48</v>
      </c>
      <c r="C38" s="3"/>
      <c r="D38" s="4"/>
      <c r="E38" s="42">
        <f t="shared" ca="1" si="4"/>
        <v>0</v>
      </c>
      <c r="F38" s="39">
        <f t="shared" ca="1" si="3"/>
        <v>200</v>
      </c>
      <c r="G38" s="39">
        <v>0</v>
      </c>
      <c r="H38" s="39">
        <f t="shared" ca="1" si="5"/>
        <v>170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30</v>
      </c>
    </row>
    <row r="39" spans="1:13" x14ac:dyDescent="0.3">
      <c r="A39" s="16"/>
      <c r="B39" s="4" t="s">
        <v>47</v>
      </c>
      <c r="C39" s="3"/>
      <c r="D39" s="4"/>
      <c r="E39" s="42">
        <f t="shared" ca="1" si="4"/>
        <v>0</v>
      </c>
      <c r="F39" s="39">
        <f t="shared" ca="1" si="3"/>
        <v>120</v>
      </c>
      <c r="G39" s="39">
        <v>0</v>
      </c>
      <c r="H39" s="39">
        <f t="shared" ca="1" si="5"/>
        <v>120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0</v>
      </c>
    </row>
    <row r="40" spans="1:13" x14ac:dyDescent="0.3">
      <c r="A40" s="16"/>
      <c r="B40" s="4" t="s">
        <v>145</v>
      </c>
      <c r="C40" s="3"/>
      <c r="D40" s="4"/>
      <c r="E40" s="42">
        <f t="shared" ca="1" si="4"/>
        <v>0</v>
      </c>
      <c r="F40" s="39">
        <f t="shared" ca="1" si="3"/>
        <v>120</v>
      </c>
      <c r="G40" s="39">
        <v>0</v>
      </c>
      <c r="H40" s="39">
        <f t="shared" ca="1" si="5"/>
        <v>60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60</v>
      </c>
    </row>
    <row r="41" spans="1:13" x14ac:dyDescent="0.3">
      <c r="A41" s="16"/>
      <c r="B41" s="4" t="s">
        <v>146</v>
      </c>
      <c r="C41" s="3"/>
      <c r="D41" s="4"/>
      <c r="E41" s="42">
        <f t="shared" ca="1" si="4"/>
        <v>0</v>
      </c>
      <c r="F41" s="39">
        <f t="shared" ca="1" si="3"/>
        <v>60</v>
      </c>
      <c r="G41" s="39">
        <v>0</v>
      </c>
      <c r="H41" s="39">
        <f t="shared" ca="1" si="5"/>
        <v>60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147</v>
      </c>
      <c r="C42" s="3"/>
      <c r="D42" s="4"/>
      <c r="E42" s="42">
        <f t="shared" ca="1" si="4"/>
        <v>0</v>
      </c>
      <c r="F42" s="39">
        <f t="shared" ca="1" si="3"/>
        <v>8</v>
      </c>
      <c r="G42" s="39">
        <v>0</v>
      </c>
      <c r="H42" s="39">
        <f t="shared" ca="1" si="5"/>
        <v>8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148</v>
      </c>
      <c r="C43" s="3"/>
      <c r="D43" s="4"/>
      <c r="E43" s="42">
        <f t="shared" ca="1" si="4"/>
        <v>0</v>
      </c>
      <c r="F43" s="39">
        <f t="shared" ca="1" si="3"/>
        <v>30</v>
      </c>
      <c r="G43" s="39">
        <v>0</v>
      </c>
      <c r="H43" s="39">
        <f t="shared" ca="1" si="5"/>
        <v>30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149</v>
      </c>
      <c r="C44" s="3"/>
      <c r="D44" s="4"/>
      <c r="E44" s="42">
        <f t="shared" ca="1" si="4"/>
        <v>0</v>
      </c>
      <c r="F44" s="39">
        <f t="shared" ca="1" si="3"/>
        <v>90</v>
      </c>
      <c r="G44" s="39">
        <v>0</v>
      </c>
      <c r="H44" s="39">
        <f t="shared" ca="1" si="5"/>
        <v>90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150</v>
      </c>
      <c r="C45" s="3"/>
      <c r="D45" s="4"/>
      <c r="E45" s="42">
        <f t="shared" ca="1" si="4"/>
        <v>0</v>
      </c>
      <c r="F45" s="39">
        <f t="shared" ca="1" si="3"/>
        <v>2850</v>
      </c>
      <c r="G45" s="39">
        <v>0</v>
      </c>
      <c r="H45" s="39">
        <f t="shared" ca="1" si="5"/>
        <v>2850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151</v>
      </c>
      <c r="C46" s="3"/>
      <c r="D46" s="4"/>
      <c r="E46" s="42">
        <f t="shared" ca="1" si="4"/>
        <v>0</v>
      </c>
      <c r="F46" s="39">
        <f t="shared" ca="1" si="3"/>
        <v>200</v>
      </c>
      <c r="G46" s="39">
        <v>0</v>
      </c>
      <c r="H46" s="39">
        <f t="shared" ca="1" si="5"/>
        <v>49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151</v>
      </c>
    </row>
    <row r="47" spans="1:13" ht="15" thickBot="1" x14ac:dyDescent="0.35">
      <c r="A47" s="16"/>
      <c r="B47" s="4" t="s">
        <v>152</v>
      </c>
      <c r="C47" s="3"/>
      <c r="D47" s="4"/>
      <c r="E47" s="42">
        <f t="shared" ca="1" si="4"/>
        <v>0</v>
      </c>
      <c r="F47" s="39">
        <f t="shared" ca="1" si="3"/>
        <v>510</v>
      </c>
      <c r="G47" s="39">
        <v>0</v>
      </c>
      <c r="H47" s="39">
        <f t="shared" ca="1" si="5"/>
        <v>509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</v>
      </c>
    </row>
    <row r="48" spans="1:13" ht="15" thickBot="1" x14ac:dyDescent="0.35">
      <c r="A48" s="16"/>
      <c r="B48" s="19"/>
      <c r="C48" s="18"/>
      <c r="D48" s="19" t="s">
        <v>18</v>
      </c>
      <c r="E48" s="24">
        <f ca="1">SUM(E3:E47)</f>
        <v>0</v>
      </c>
      <c r="F48" s="24">
        <f ca="1">SUM(F3:F47)</f>
        <v>15203</v>
      </c>
      <c r="G48" s="24">
        <f>SUM(G3:G47)</f>
        <v>0</v>
      </c>
      <c r="H48" s="24">
        <f ca="1">SUM(H3:H47)</f>
        <v>11591</v>
      </c>
      <c r="I48" s="24">
        <f>SUM(I3:I47)</f>
        <v>0</v>
      </c>
      <c r="J48" s="24">
        <f>SUM(J3:J47)</f>
        <v>0</v>
      </c>
      <c r="K48" s="24">
        <f>SUM(K3:K47)</f>
        <v>0</v>
      </c>
      <c r="L48" s="24">
        <f>SUM(L3:L47)</f>
        <v>0</v>
      </c>
      <c r="M48" s="25">
        <f ca="1">SUM(M3:M47)</f>
        <v>3612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54"/>
  <sheetViews>
    <sheetView topLeftCell="A41" workbookViewId="0">
      <selection activeCell="C53" sqref="C5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4.4" customHeight="1" x14ac:dyDescent="0.3">
      <c r="A2" s="59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4.4" customHeight="1" x14ac:dyDescent="0.3">
      <c r="A3" s="59" t="s">
        <v>70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" customHeight="1" x14ac:dyDescent="0.3">
      <c r="A4" s="59" t="s">
        <v>153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4.4" customHeight="1" x14ac:dyDescent="0.3">
      <c r="A5" s="59" t="s">
        <v>67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" customHeight="1" x14ac:dyDescent="0.3">
      <c r="A6" s="58" t="s">
        <v>71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ht="14.4" customHeight="1" x14ac:dyDescent="0.3">
      <c r="A7" s="58" t="s">
        <v>154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x14ac:dyDescent="0.3">
      <c r="A8" s="50" t="s">
        <v>12</v>
      </c>
      <c r="B8" s="50" t="s">
        <v>155</v>
      </c>
      <c r="C8" s="50" t="s">
        <v>68</v>
      </c>
      <c r="D8" s="50" t="s">
        <v>3</v>
      </c>
      <c r="E8" s="50" t="s">
        <v>4</v>
      </c>
      <c r="F8" s="50" t="s">
        <v>5</v>
      </c>
      <c r="G8" s="50" t="s">
        <v>6</v>
      </c>
      <c r="H8" s="50" t="s">
        <v>7</v>
      </c>
      <c r="I8" s="50" t="s">
        <v>8</v>
      </c>
      <c r="J8" s="50" t="s">
        <v>9</v>
      </c>
      <c r="K8" s="50" t="s">
        <v>10</v>
      </c>
      <c r="L8" s="50" t="s">
        <v>11</v>
      </c>
    </row>
    <row r="9" spans="1:12" x14ac:dyDescent="0.3">
      <c r="A9" s="51" t="s">
        <v>156</v>
      </c>
      <c r="B9" s="52">
        <v>4470102</v>
      </c>
      <c r="C9" s="51" t="s">
        <v>145</v>
      </c>
      <c r="D9" s="52">
        <v>0</v>
      </c>
      <c r="E9" s="52">
        <v>120</v>
      </c>
      <c r="F9" s="52">
        <v>0</v>
      </c>
      <c r="G9" s="52">
        <v>60</v>
      </c>
      <c r="H9" s="52">
        <v>0</v>
      </c>
      <c r="I9" s="52">
        <v>0</v>
      </c>
      <c r="J9" s="52">
        <v>0</v>
      </c>
      <c r="K9" s="52">
        <v>0</v>
      </c>
      <c r="L9" s="52">
        <v>60</v>
      </c>
    </row>
    <row r="10" spans="1:12" x14ac:dyDescent="0.3">
      <c r="A10" s="51" t="s">
        <v>156</v>
      </c>
      <c r="B10" s="52">
        <v>4470102</v>
      </c>
      <c r="C10" s="51" t="s">
        <v>65</v>
      </c>
      <c r="D10" s="52">
        <v>0</v>
      </c>
      <c r="E10" s="52">
        <v>150</v>
      </c>
      <c r="F10" s="52">
        <v>0</v>
      </c>
      <c r="G10" s="52">
        <v>101</v>
      </c>
      <c r="H10" s="52">
        <v>0</v>
      </c>
      <c r="I10" s="52">
        <v>0</v>
      </c>
      <c r="J10" s="52">
        <v>0</v>
      </c>
      <c r="K10" s="52">
        <v>0</v>
      </c>
      <c r="L10" s="52">
        <v>49</v>
      </c>
    </row>
    <row r="11" spans="1:12" x14ac:dyDescent="0.3">
      <c r="A11" s="51" t="s">
        <v>156</v>
      </c>
      <c r="B11" s="52">
        <v>4470102</v>
      </c>
      <c r="C11" s="51" t="s">
        <v>72</v>
      </c>
      <c r="D11" s="52">
        <v>0</v>
      </c>
      <c r="E11" s="52">
        <v>20</v>
      </c>
      <c r="F11" s="52">
        <v>0</v>
      </c>
      <c r="G11" s="52">
        <v>10</v>
      </c>
      <c r="H11" s="52">
        <v>0</v>
      </c>
      <c r="I11" s="52">
        <v>0</v>
      </c>
      <c r="J11" s="52">
        <v>0</v>
      </c>
      <c r="K11" s="52">
        <v>0</v>
      </c>
      <c r="L11" s="52">
        <v>10</v>
      </c>
    </row>
    <row r="12" spans="1:12" x14ac:dyDescent="0.3">
      <c r="A12" s="51" t="s">
        <v>156</v>
      </c>
      <c r="B12" s="52">
        <v>4470102</v>
      </c>
      <c r="C12" s="51" t="s">
        <v>34</v>
      </c>
      <c r="D12" s="52">
        <v>0</v>
      </c>
      <c r="E12" s="52">
        <v>120</v>
      </c>
      <c r="F12" s="52">
        <v>0</v>
      </c>
      <c r="G12" s="52">
        <v>60</v>
      </c>
      <c r="H12" s="52">
        <v>0</v>
      </c>
      <c r="I12" s="52">
        <v>0</v>
      </c>
      <c r="J12" s="52">
        <v>0</v>
      </c>
      <c r="K12" s="52">
        <v>0</v>
      </c>
      <c r="L12" s="52">
        <v>60</v>
      </c>
    </row>
    <row r="13" spans="1:12" x14ac:dyDescent="0.3">
      <c r="A13" s="51" t="s">
        <v>156</v>
      </c>
      <c r="B13" s="52">
        <v>4470102</v>
      </c>
      <c r="C13" s="51" t="s">
        <v>55</v>
      </c>
      <c r="D13" s="52">
        <v>0</v>
      </c>
      <c r="E13" s="52">
        <v>150</v>
      </c>
      <c r="F13" s="52">
        <v>0</v>
      </c>
      <c r="G13" s="52">
        <v>124</v>
      </c>
      <c r="H13" s="52">
        <v>0</v>
      </c>
      <c r="I13" s="52">
        <v>0</v>
      </c>
      <c r="J13" s="52">
        <v>0</v>
      </c>
      <c r="K13" s="52">
        <v>0</v>
      </c>
      <c r="L13" s="52">
        <v>26</v>
      </c>
    </row>
    <row r="14" spans="1:12" x14ac:dyDescent="0.3">
      <c r="A14" s="51" t="s">
        <v>156</v>
      </c>
      <c r="B14" s="52">
        <v>4470102</v>
      </c>
      <c r="C14" s="51" t="s">
        <v>56</v>
      </c>
      <c r="D14" s="52">
        <v>0</v>
      </c>
      <c r="E14" s="52">
        <v>340</v>
      </c>
      <c r="F14" s="52">
        <v>0</v>
      </c>
      <c r="G14" s="52">
        <v>324</v>
      </c>
      <c r="H14" s="52">
        <v>3</v>
      </c>
      <c r="I14" s="52">
        <v>0</v>
      </c>
      <c r="J14" s="52">
        <v>0</v>
      </c>
      <c r="K14" s="52">
        <v>0</v>
      </c>
      <c r="L14" s="52">
        <v>19</v>
      </c>
    </row>
    <row r="15" spans="1:12" x14ac:dyDescent="0.3">
      <c r="A15" s="51" t="s">
        <v>156</v>
      </c>
      <c r="B15" s="52">
        <v>4470102</v>
      </c>
      <c r="C15" s="51" t="s">
        <v>35</v>
      </c>
      <c r="D15" s="52">
        <v>0</v>
      </c>
      <c r="E15" s="52">
        <v>200</v>
      </c>
      <c r="F15" s="52">
        <v>0</v>
      </c>
      <c r="G15" s="52">
        <v>120</v>
      </c>
      <c r="H15" s="52">
        <v>0</v>
      </c>
      <c r="I15" s="52">
        <v>0</v>
      </c>
      <c r="J15" s="52">
        <v>0</v>
      </c>
      <c r="K15" s="52">
        <v>0</v>
      </c>
      <c r="L15" s="52">
        <v>80</v>
      </c>
    </row>
    <row r="16" spans="1:12" x14ac:dyDescent="0.3">
      <c r="A16" s="51" t="s">
        <v>156</v>
      </c>
      <c r="B16" s="52">
        <v>4470102</v>
      </c>
      <c r="C16" s="51" t="s">
        <v>73</v>
      </c>
      <c r="D16" s="52">
        <v>0</v>
      </c>
      <c r="E16" s="52">
        <v>80</v>
      </c>
      <c r="F16" s="52">
        <v>0</v>
      </c>
      <c r="G16" s="52">
        <v>79</v>
      </c>
      <c r="H16" s="52">
        <v>0</v>
      </c>
      <c r="I16" s="52">
        <v>0</v>
      </c>
      <c r="J16" s="52">
        <v>0</v>
      </c>
      <c r="K16" s="52">
        <v>0</v>
      </c>
      <c r="L16" s="52">
        <v>1</v>
      </c>
    </row>
    <row r="17" spans="1:12" x14ac:dyDescent="0.3">
      <c r="A17" s="51" t="s">
        <v>156</v>
      </c>
      <c r="B17" s="52">
        <v>4470102</v>
      </c>
      <c r="C17" s="51" t="s">
        <v>74</v>
      </c>
      <c r="D17" s="52">
        <v>0</v>
      </c>
      <c r="E17" s="52">
        <v>40</v>
      </c>
      <c r="F17" s="52">
        <v>0</v>
      </c>
      <c r="G17" s="52">
        <v>26</v>
      </c>
      <c r="H17" s="52">
        <v>0</v>
      </c>
      <c r="I17" s="52">
        <v>0</v>
      </c>
      <c r="J17" s="52">
        <v>0</v>
      </c>
      <c r="K17" s="52">
        <v>0</v>
      </c>
      <c r="L17" s="52">
        <v>14</v>
      </c>
    </row>
    <row r="18" spans="1:12" x14ac:dyDescent="0.3">
      <c r="A18" s="51" t="s">
        <v>156</v>
      </c>
      <c r="B18" s="52">
        <v>4470102</v>
      </c>
      <c r="C18" s="51" t="s">
        <v>75</v>
      </c>
      <c r="D18" s="52">
        <v>0</v>
      </c>
      <c r="E18" s="52">
        <v>200</v>
      </c>
      <c r="F18" s="52">
        <v>0</v>
      </c>
      <c r="G18" s="52">
        <v>168</v>
      </c>
      <c r="H18" s="52">
        <v>50</v>
      </c>
      <c r="I18" s="52">
        <v>0</v>
      </c>
      <c r="J18" s="52">
        <v>0</v>
      </c>
      <c r="K18" s="52">
        <v>0</v>
      </c>
      <c r="L18" s="52">
        <v>82</v>
      </c>
    </row>
    <row r="19" spans="1:12" x14ac:dyDescent="0.3">
      <c r="A19" s="51" t="s">
        <v>156</v>
      </c>
      <c r="B19" s="52">
        <v>4470102</v>
      </c>
      <c r="C19" s="51" t="s">
        <v>76</v>
      </c>
      <c r="D19" s="52">
        <v>0</v>
      </c>
      <c r="E19" s="52">
        <v>660</v>
      </c>
      <c r="F19" s="52">
        <v>0</v>
      </c>
      <c r="G19" s="52">
        <v>623</v>
      </c>
      <c r="H19" s="52">
        <v>0</v>
      </c>
      <c r="I19" s="52">
        <v>0</v>
      </c>
      <c r="J19" s="52">
        <v>0</v>
      </c>
      <c r="K19" s="52">
        <v>0</v>
      </c>
      <c r="L19" s="52">
        <v>37</v>
      </c>
    </row>
    <row r="20" spans="1:12" x14ac:dyDescent="0.3">
      <c r="A20" s="51" t="s">
        <v>156</v>
      </c>
      <c r="B20" s="52">
        <v>4470102</v>
      </c>
      <c r="C20" s="51" t="s">
        <v>77</v>
      </c>
      <c r="D20" s="52">
        <v>0</v>
      </c>
      <c r="E20" s="52">
        <v>140</v>
      </c>
      <c r="F20" s="52">
        <v>0</v>
      </c>
      <c r="G20" s="52">
        <v>122</v>
      </c>
      <c r="H20" s="52">
        <v>0</v>
      </c>
      <c r="I20" s="52">
        <v>0</v>
      </c>
      <c r="J20" s="52">
        <v>0</v>
      </c>
      <c r="K20" s="52">
        <v>0</v>
      </c>
      <c r="L20" s="52">
        <v>18</v>
      </c>
    </row>
    <row r="21" spans="1:12" x14ac:dyDescent="0.3">
      <c r="A21" s="51" t="s">
        <v>156</v>
      </c>
      <c r="B21" s="52">
        <v>4470102</v>
      </c>
      <c r="C21" s="51" t="s">
        <v>78</v>
      </c>
      <c r="D21" s="52">
        <v>0</v>
      </c>
      <c r="E21" s="52">
        <v>1350</v>
      </c>
      <c r="F21" s="52">
        <v>0</v>
      </c>
      <c r="G21" s="52">
        <v>1046</v>
      </c>
      <c r="H21" s="52">
        <v>0</v>
      </c>
      <c r="I21" s="52">
        <v>0</v>
      </c>
      <c r="J21" s="52">
        <v>0</v>
      </c>
      <c r="K21" s="52">
        <v>0</v>
      </c>
      <c r="L21" s="52">
        <v>304</v>
      </c>
    </row>
    <row r="22" spans="1:12" x14ac:dyDescent="0.3">
      <c r="A22" s="51" t="s">
        <v>156</v>
      </c>
      <c r="B22" s="52">
        <v>4470102</v>
      </c>
      <c r="C22" s="51" t="s">
        <v>79</v>
      </c>
      <c r="D22" s="52">
        <v>0</v>
      </c>
      <c r="E22" s="52">
        <v>200</v>
      </c>
      <c r="F22" s="52">
        <v>0</v>
      </c>
      <c r="G22" s="52">
        <v>150</v>
      </c>
      <c r="H22" s="52">
        <v>0</v>
      </c>
      <c r="I22" s="52">
        <v>0</v>
      </c>
      <c r="J22" s="52">
        <v>0</v>
      </c>
      <c r="K22" s="52">
        <v>0</v>
      </c>
      <c r="L22" s="52">
        <v>50</v>
      </c>
    </row>
    <row r="23" spans="1:12" x14ac:dyDescent="0.3">
      <c r="A23" s="51" t="s">
        <v>156</v>
      </c>
      <c r="B23" s="52">
        <v>4470102</v>
      </c>
      <c r="C23" s="51" t="s">
        <v>36</v>
      </c>
      <c r="D23" s="52">
        <v>0</v>
      </c>
      <c r="E23" s="52">
        <v>100</v>
      </c>
      <c r="F23" s="52">
        <v>0</v>
      </c>
      <c r="G23" s="52">
        <v>100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</row>
    <row r="24" spans="1:12" x14ac:dyDescent="0.3">
      <c r="A24" s="51" t="s">
        <v>156</v>
      </c>
      <c r="B24" s="52">
        <v>4470102</v>
      </c>
      <c r="C24" s="51" t="s">
        <v>146</v>
      </c>
      <c r="D24" s="52">
        <v>0</v>
      </c>
      <c r="E24" s="52">
        <v>60</v>
      </c>
      <c r="F24" s="52">
        <v>0</v>
      </c>
      <c r="G24" s="52">
        <v>60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</row>
    <row r="25" spans="1:12" x14ac:dyDescent="0.3">
      <c r="A25" s="51" t="s">
        <v>156</v>
      </c>
      <c r="B25" s="52">
        <v>4470102</v>
      </c>
      <c r="C25" s="51" t="s">
        <v>147</v>
      </c>
      <c r="D25" s="52">
        <v>0</v>
      </c>
      <c r="E25" s="52">
        <v>8</v>
      </c>
      <c r="F25" s="52">
        <v>0</v>
      </c>
      <c r="G25" s="52">
        <v>8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</row>
    <row r="26" spans="1:12" x14ac:dyDescent="0.3">
      <c r="A26" s="51" t="s">
        <v>156</v>
      </c>
      <c r="B26" s="52">
        <v>4470102</v>
      </c>
      <c r="C26" s="51" t="s">
        <v>57</v>
      </c>
      <c r="D26" s="52">
        <v>0</v>
      </c>
      <c r="E26" s="52">
        <v>40</v>
      </c>
      <c r="F26" s="52">
        <v>0</v>
      </c>
      <c r="G26" s="52">
        <v>40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</row>
    <row r="27" spans="1:12" x14ac:dyDescent="0.3">
      <c r="A27" s="51" t="s">
        <v>156</v>
      </c>
      <c r="B27" s="52">
        <v>4470102</v>
      </c>
      <c r="C27" s="51" t="s">
        <v>148</v>
      </c>
      <c r="D27" s="52">
        <v>0</v>
      </c>
      <c r="E27" s="52">
        <v>30</v>
      </c>
      <c r="F27" s="52">
        <v>0</v>
      </c>
      <c r="G27" s="52">
        <v>40</v>
      </c>
      <c r="H27" s="52">
        <v>10</v>
      </c>
      <c r="I27" s="52">
        <v>0</v>
      </c>
      <c r="J27" s="52">
        <v>0</v>
      </c>
      <c r="K27" s="52">
        <v>0</v>
      </c>
      <c r="L27" s="52">
        <v>0</v>
      </c>
    </row>
    <row r="28" spans="1:12" x14ac:dyDescent="0.3">
      <c r="A28" s="51" t="s">
        <v>156</v>
      </c>
      <c r="B28" s="52">
        <v>4470102</v>
      </c>
      <c r="C28" s="51" t="s">
        <v>58</v>
      </c>
      <c r="D28" s="52">
        <v>0</v>
      </c>
      <c r="E28" s="52">
        <v>1300</v>
      </c>
      <c r="F28" s="52">
        <v>0</v>
      </c>
      <c r="G28" s="52">
        <v>854</v>
      </c>
      <c r="H28" s="52">
        <v>0</v>
      </c>
      <c r="I28" s="52">
        <v>0</v>
      </c>
      <c r="J28" s="52">
        <v>0</v>
      </c>
      <c r="K28" s="52">
        <v>0</v>
      </c>
      <c r="L28" s="52">
        <v>446</v>
      </c>
    </row>
    <row r="29" spans="1:12" x14ac:dyDescent="0.3">
      <c r="A29" s="51" t="s">
        <v>156</v>
      </c>
      <c r="B29" s="52">
        <v>4470102</v>
      </c>
      <c r="C29" s="51" t="s">
        <v>37</v>
      </c>
      <c r="D29" s="52">
        <v>0</v>
      </c>
      <c r="E29" s="52">
        <v>100</v>
      </c>
      <c r="F29" s="52">
        <v>0</v>
      </c>
      <c r="G29" s="52">
        <v>100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</row>
    <row r="30" spans="1:12" x14ac:dyDescent="0.3">
      <c r="A30" s="51" t="s">
        <v>156</v>
      </c>
      <c r="B30" s="52">
        <v>4470102</v>
      </c>
      <c r="C30" s="51" t="s">
        <v>38</v>
      </c>
      <c r="D30" s="52">
        <v>0</v>
      </c>
      <c r="E30" s="52">
        <v>1600</v>
      </c>
      <c r="F30" s="52">
        <v>0</v>
      </c>
      <c r="G30" s="52">
        <v>650</v>
      </c>
      <c r="H30" s="52">
        <v>0</v>
      </c>
      <c r="I30" s="52">
        <v>0</v>
      </c>
      <c r="J30" s="52">
        <v>0</v>
      </c>
      <c r="K30" s="52">
        <v>0</v>
      </c>
      <c r="L30" s="52">
        <v>950</v>
      </c>
    </row>
    <row r="31" spans="1:12" x14ac:dyDescent="0.3">
      <c r="A31" s="51" t="s">
        <v>156</v>
      </c>
      <c r="B31" s="52">
        <v>4470102</v>
      </c>
      <c r="C31" s="51" t="s">
        <v>39</v>
      </c>
      <c r="D31" s="52">
        <v>0</v>
      </c>
      <c r="E31" s="52">
        <v>80</v>
      </c>
      <c r="F31" s="52">
        <v>0</v>
      </c>
      <c r="G31" s="52">
        <v>80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</row>
    <row r="32" spans="1:12" x14ac:dyDescent="0.3">
      <c r="A32" s="51" t="s">
        <v>156</v>
      </c>
      <c r="B32" s="52">
        <v>4470102</v>
      </c>
      <c r="C32" s="51" t="s">
        <v>80</v>
      </c>
      <c r="D32" s="52">
        <v>0</v>
      </c>
      <c r="E32" s="52">
        <v>100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100</v>
      </c>
    </row>
    <row r="33" spans="1:12" x14ac:dyDescent="0.3">
      <c r="A33" s="51" t="s">
        <v>156</v>
      </c>
      <c r="B33" s="52">
        <v>4470102</v>
      </c>
      <c r="C33" s="51" t="s">
        <v>66</v>
      </c>
      <c r="D33" s="52">
        <v>0</v>
      </c>
      <c r="E33" s="52">
        <v>100</v>
      </c>
      <c r="F33" s="52">
        <v>0</v>
      </c>
      <c r="G33" s="52">
        <v>80</v>
      </c>
      <c r="H33" s="52">
        <v>0</v>
      </c>
      <c r="I33" s="52">
        <v>0</v>
      </c>
      <c r="J33" s="52">
        <v>0</v>
      </c>
      <c r="K33" s="52">
        <v>0</v>
      </c>
      <c r="L33" s="52">
        <v>20</v>
      </c>
    </row>
    <row r="34" spans="1:12" x14ac:dyDescent="0.3">
      <c r="A34" s="51" t="s">
        <v>156</v>
      </c>
      <c r="B34" s="52">
        <v>4470102</v>
      </c>
      <c r="C34" s="51" t="s">
        <v>81</v>
      </c>
      <c r="D34" s="52">
        <v>0</v>
      </c>
      <c r="E34" s="52">
        <v>260</v>
      </c>
      <c r="F34" s="52">
        <v>0</v>
      </c>
      <c r="G34" s="52">
        <v>26</v>
      </c>
      <c r="H34" s="52">
        <v>0</v>
      </c>
      <c r="I34" s="52">
        <v>0</v>
      </c>
      <c r="J34" s="52">
        <v>0</v>
      </c>
      <c r="K34" s="52">
        <v>0</v>
      </c>
      <c r="L34" s="52">
        <v>234</v>
      </c>
    </row>
    <row r="35" spans="1:12" x14ac:dyDescent="0.3">
      <c r="A35" s="51" t="s">
        <v>156</v>
      </c>
      <c r="B35" s="52">
        <v>4470102</v>
      </c>
      <c r="C35" s="51" t="s">
        <v>59</v>
      </c>
      <c r="D35" s="52">
        <v>0</v>
      </c>
      <c r="E35" s="52">
        <v>120</v>
      </c>
      <c r="F35" s="52">
        <v>0</v>
      </c>
      <c r="G35" s="52">
        <v>16</v>
      </c>
      <c r="H35" s="52">
        <v>0</v>
      </c>
      <c r="I35" s="52">
        <v>0</v>
      </c>
      <c r="J35" s="52">
        <v>0</v>
      </c>
      <c r="K35" s="52">
        <v>0</v>
      </c>
      <c r="L35" s="52">
        <v>104</v>
      </c>
    </row>
    <row r="36" spans="1:12" x14ac:dyDescent="0.3">
      <c r="A36" s="51" t="s">
        <v>156</v>
      </c>
      <c r="B36" s="52">
        <v>4470102</v>
      </c>
      <c r="C36" s="51" t="s">
        <v>40</v>
      </c>
      <c r="D36" s="52">
        <v>0</v>
      </c>
      <c r="E36" s="52">
        <v>150</v>
      </c>
      <c r="F36" s="52">
        <v>0</v>
      </c>
      <c r="G36" s="52">
        <v>130</v>
      </c>
      <c r="H36" s="52">
        <v>0</v>
      </c>
      <c r="I36" s="52">
        <v>0</v>
      </c>
      <c r="J36" s="52">
        <v>0</v>
      </c>
      <c r="K36" s="52">
        <v>0</v>
      </c>
      <c r="L36" s="52">
        <v>20</v>
      </c>
    </row>
    <row r="37" spans="1:12" x14ac:dyDescent="0.3">
      <c r="A37" s="51" t="s">
        <v>156</v>
      </c>
      <c r="B37" s="52">
        <v>4470102</v>
      </c>
      <c r="C37" s="51" t="s">
        <v>149</v>
      </c>
      <c r="D37" s="52">
        <v>0</v>
      </c>
      <c r="E37" s="52">
        <v>90</v>
      </c>
      <c r="F37" s="52">
        <v>0</v>
      </c>
      <c r="G37" s="52">
        <v>90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</row>
    <row r="38" spans="1:12" x14ac:dyDescent="0.3">
      <c r="A38" s="51" t="s">
        <v>156</v>
      </c>
      <c r="B38" s="52">
        <v>4470102</v>
      </c>
      <c r="C38" s="51" t="s">
        <v>82</v>
      </c>
      <c r="D38" s="52">
        <v>0</v>
      </c>
      <c r="E38" s="52">
        <v>180</v>
      </c>
      <c r="F38" s="52">
        <v>0</v>
      </c>
      <c r="G38" s="52">
        <v>165</v>
      </c>
      <c r="H38" s="52">
        <v>0</v>
      </c>
      <c r="I38" s="52">
        <v>0</v>
      </c>
      <c r="J38" s="52">
        <v>0</v>
      </c>
      <c r="K38" s="52">
        <v>0</v>
      </c>
      <c r="L38" s="52">
        <v>15</v>
      </c>
    </row>
    <row r="39" spans="1:12" x14ac:dyDescent="0.3">
      <c r="A39" s="51" t="s">
        <v>156</v>
      </c>
      <c r="B39" s="52">
        <v>4470102</v>
      </c>
      <c r="C39" s="51" t="s">
        <v>41</v>
      </c>
      <c r="D39" s="52">
        <v>0</v>
      </c>
      <c r="E39" s="52">
        <v>280</v>
      </c>
      <c r="F39" s="52">
        <v>0</v>
      </c>
      <c r="G39" s="52">
        <v>280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</row>
    <row r="40" spans="1:12" x14ac:dyDescent="0.3">
      <c r="A40" s="51" t="s">
        <v>156</v>
      </c>
      <c r="B40" s="52">
        <v>4470102</v>
      </c>
      <c r="C40" s="51" t="s">
        <v>42</v>
      </c>
      <c r="D40" s="52">
        <v>0</v>
      </c>
      <c r="E40" s="52">
        <v>380</v>
      </c>
      <c r="F40" s="52">
        <v>0</v>
      </c>
      <c r="G40" s="52">
        <v>235</v>
      </c>
      <c r="H40" s="52">
        <v>0</v>
      </c>
      <c r="I40" s="52">
        <v>0</v>
      </c>
      <c r="J40" s="52">
        <v>0</v>
      </c>
      <c r="K40" s="52">
        <v>0</v>
      </c>
      <c r="L40" s="52">
        <v>145</v>
      </c>
    </row>
    <row r="41" spans="1:12" x14ac:dyDescent="0.3">
      <c r="A41" s="51" t="s">
        <v>156</v>
      </c>
      <c r="B41" s="52">
        <v>4470102</v>
      </c>
      <c r="C41" s="51" t="s">
        <v>43</v>
      </c>
      <c r="D41" s="52">
        <v>0</v>
      </c>
      <c r="E41" s="52">
        <v>950</v>
      </c>
      <c r="F41" s="52">
        <v>0</v>
      </c>
      <c r="G41" s="52">
        <v>861</v>
      </c>
      <c r="H41" s="52">
        <v>0</v>
      </c>
      <c r="I41" s="52">
        <v>0</v>
      </c>
      <c r="J41" s="52">
        <v>0</v>
      </c>
      <c r="K41" s="52">
        <v>0</v>
      </c>
      <c r="L41" s="52">
        <v>89</v>
      </c>
    </row>
    <row r="42" spans="1:12" x14ac:dyDescent="0.3">
      <c r="A42" s="51" t="s">
        <v>156</v>
      </c>
      <c r="B42" s="52">
        <v>4470102</v>
      </c>
      <c r="C42" s="51" t="s">
        <v>60</v>
      </c>
      <c r="D42" s="52">
        <v>0</v>
      </c>
      <c r="E42" s="52">
        <v>510</v>
      </c>
      <c r="F42" s="52">
        <v>0</v>
      </c>
      <c r="G42" s="52">
        <v>375</v>
      </c>
      <c r="H42" s="52">
        <v>0</v>
      </c>
      <c r="I42" s="52">
        <v>0</v>
      </c>
      <c r="J42" s="52">
        <v>0</v>
      </c>
      <c r="K42" s="52">
        <v>0</v>
      </c>
      <c r="L42" s="52">
        <v>135</v>
      </c>
    </row>
    <row r="43" spans="1:12" x14ac:dyDescent="0.3">
      <c r="A43" s="51" t="s">
        <v>156</v>
      </c>
      <c r="B43" s="52">
        <v>4470102</v>
      </c>
      <c r="C43" s="51" t="s">
        <v>44</v>
      </c>
      <c r="D43" s="52">
        <v>0</v>
      </c>
      <c r="E43" s="52">
        <v>120</v>
      </c>
      <c r="F43" s="52">
        <v>0</v>
      </c>
      <c r="G43" s="52">
        <v>153</v>
      </c>
      <c r="H43" s="52">
        <v>60</v>
      </c>
      <c r="I43" s="52">
        <v>0</v>
      </c>
      <c r="J43" s="52">
        <v>0</v>
      </c>
      <c r="K43" s="52">
        <v>0</v>
      </c>
      <c r="L43" s="52">
        <v>27</v>
      </c>
    </row>
    <row r="44" spans="1:12" x14ac:dyDescent="0.3">
      <c r="A44" s="51" t="s">
        <v>156</v>
      </c>
      <c r="B44" s="52">
        <v>4470102</v>
      </c>
      <c r="C44" s="51" t="s">
        <v>61</v>
      </c>
      <c r="D44" s="52">
        <v>0</v>
      </c>
      <c r="E44" s="52">
        <v>580</v>
      </c>
      <c r="F44" s="52">
        <v>0</v>
      </c>
      <c r="G44" s="52">
        <v>355</v>
      </c>
      <c r="H44" s="52">
        <v>0</v>
      </c>
      <c r="I44" s="52">
        <v>0</v>
      </c>
      <c r="J44" s="52">
        <v>0</v>
      </c>
      <c r="K44" s="52">
        <v>0</v>
      </c>
      <c r="L44" s="52">
        <v>225</v>
      </c>
    </row>
    <row r="45" spans="1:12" x14ac:dyDescent="0.3">
      <c r="A45" s="51" t="s">
        <v>156</v>
      </c>
      <c r="B45" s="52">
        <v>4470102</v>
      </c>
      <c r="C45" s="51" t="s">
        <v>83</v>
      </c>
      <c r="D45" s="52">
        <v>0</v>
      </c>
      <c r="E45" s="52">
        <v>240</v>
      </c>
      <c r="F45" s="52">
        <v>0</v>
      </c>
      <c r="G45" s="52">
        <v>160</v>
      </c>
      <c r="H45" s="52">
        <v>0</v>
      </c>
      <c r="I45" s="52">
        <v>0</v>
      </c>
      <c r="J45" s="52">
        <v>0</v>
      </c>
      <c r="K45" s="52">
        <v>0</v>
      </c>
      <c r="L45" s="52">
        <v>80</v>
      </c>
    </row>
    <row r="46" spans="1:12" x14ac:dyDescent="0.3">
      <c r="A46" s="51" t="s">
        <v>156</v>
      </c>
      <c r="B46" s="52">
        <v>4470102</v>
      </c>
      <c r="C46" s="51" t="s">
        <v>45</v>
      </c>
      <c r="D46" s="52">
        <v>0</v>
      </c>
      <c r="E46" s="52">
        <v>25</v>
      </c>
      <c r="F46" s="52">
        <v>0</v>
      </c>
      <c r="G46" s="52">
        <v>25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</row>
    <row r="47" spans="1:12" x14ac:dyDescent="0.3">
      <c r="A47" s="51" t="s">
        <v>156</v>
      </c>
      <c r="B47" s="52">
        <v>4470102</v>
      </c>
      <c r="C47" s="51" t="s">
        <v>46</v>
      </c>
      <c r="D47" s="52">
        <v>0</v>
      </c>
      <c r="E47" s="52">
        <v>50</v>
      </c>
      <c r="F47" s="52">
        <v>0</v>
      </c>
      <c r="G47" s="52">
        <v>30</v>
      </c>
      <c r="H47" s="52">
        <v>0</v>
      </c>
      <c r="I47" s="52">
        <v>0</v>
      </c>
      <c r="J47" s="52">
        <v>0</v>
      </c>
      <c r="K47" s="52">
        <v>0</v>
      </c>
      <c r="L47" s="52">
        <v>20</v>
      </c>
    </row>
    <row r="48" spans="1:12" x14ac:dyDescent="0.3">
      <c r="A48" s="51" t="s">
        <v>156</v>
      </c>
      <c r="B48" s="52">
        <v>4470102</v>
      </c>
      <c r="C48" s="51" t="s">
        <v>47</v>
      </c>
      <c r="D48" s="52">
        <v>0</v>
      </c>
      <c r="E48" s="52">
        <v>120</v>
      </c>
      <c r="F48" s="52">
        <v>0</v>
      </c>
      <c r="G48" s="52">
        <v>120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</row>
    <row r="49" spans="1:12" x14ac:dyDescent="0.3">
      <c r="A49" s="51" t="s">
        <v>156</v>
      </c>
      <c r="B49" s="52">
        <v>4470102</v>
      </c>
      <c r="C49" s="51" t="s">
        <v>48</v>
      </c>
      <c r="D49" s="52">
        <v>0</v>
      </c>
      <c r="E49" s="52">
        <v>200</v>
      </c>
      <c r="F49" s="52">
        <v>0</v>
      </c>
      <c r="G49" s="52">
        <v>170</v>
      </c>
      <c r="H49" s="52">
        <v>0</v>
      </c>
      <c r="I49" s="52">
        <v>0</v>
      </c>
      <c r="J49" s="52">
        <v>0</v>
      </c>
      <c r="K49" s="52">
        <v>0</v>
      </c>
      <c r="L49" s="52">
        <v>30</v>
      </c>
    </row>
    <row r="50" spans="1:12" x14ac:dyDescent="0.3">
      <c r="A50" s="51" t="s">
        <v>156</v>
      </c>
      <c r="B50" s="52">
        <v>4470102</v>
      </c>
      <c r="C50" s="51" t="s">
        <v>49</v>
      </c>
      <c r="D50" s="52">
        <v>0</v>
      </c>
      <c r="E50" s="52">
        <v>100</v>
      </c>
      <c r="F50" s="52">
        <v>0</v>
      </c>
      <c r="G50" s="52">
        <v>90</v>
      </c>
      <c r="H50" s="52">
        <v>0</v>
      </c>
      <c r="I50" s="52">
        <v>0</v>
      </c>
      <c r="J50" s="52">
        <v>0</v>
      </c>
      <c r="K50" s="52">
        <v>0</v>
      </c>
      <c r="L50" s="52">
        <v>10</v>
      </c>
    </row>
    <row r="51" spans="1:12" x14ac:dyDescent="0.3">
      <c r="A51" s="51" t="s">
        <v>156</v>
      </c>
      <c r="B51" s="52">
        <v>4470102</v>
      </c>
      <c r="C51" s="51" t="s">
        <v>151</v>
      </c>
      <c r="D51" s="52">
        <v>0</v>
      </c>
      <c r="E51" s="52">
        <v>200</v>
      </c>
      <c r="F51" s="52">
        <v>0</v>
      </c>
      <c r="G51" s="52">
        <v>49</v>
      </c>
      <c r="H51" s="52">
        <v>0</v>
      </c>
      <c r="I51" s="52">
        <v>0</v>
      </c>
      <c r="J51" s="52">
        <v>0</v>
      </c>
      <c r="K51" s="52">
        <v>0</v>
      </c>
      <c r="L51" s="52">
        <v>151</v>
      </c>
    </row>
    <row r="52" spans="1:12" x14ac:dyDescent="0.3">
      <c r="A52" s="51" t="s">
        <v>156</v>
      </c>
      <c r="B52" s="52">
        <v>4470102</v>
      </c>
      <c r="C52" s="51" t="s">
        <v>152</v>
      </c>
      <c r="D52" s="52">
        <v>0</v>
      </c>
      <c r="E52" s="52">
        <v>510</v>
      </c>
      <c r="F52" s="52">
        <v>0</v>
      </c>
      <c r="G52" s="52">
        <v>509</v>
      </c>
      <c r="H52" s="52">
        <v>0</v>
      </c>
      <c r="I52" s="52">
        <v>0</v>
      </c>
      <c r="J52" s="52">
        <v>0</v>
      </c>
      <c r="K52" s="52">
        <v>0</v>
      </c>
      <c r="L52" s="52">
        <v>1</v>
      </c>
    </row>
    <row r="53" spans="1:12" x14ac:dyDescent="0.3">
      <c r="A53" s="51" t="s">
        <v>156</v>
      </c>
      <c r="B53" s="52">
        <v>4470102</v>
      </c>
      <c r="C53" s="51" t="s">
        <v>150</v>
      </c>
      <c r="D53" s="52">
        <v>0</v>
      </c>
      <c r="E53" s="52">
        <v>2850</v>
      </c>
      <c r="F53" s="52">
        <v>0</v>
      </c>
      <c r="G53" s="52">
        <v>2850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</row>
    <row r="54" spans="1:12" x14ac:dyDescent="0.3">
      <c r="A54" s="53" t="s">
        <v>19</v>
      </c>
      <c r="B54" s="51"/>
      <c r="C54" s="51"/>
      <c r="D54" s="52">
        <v>0</v>
      </c>
      <c r="E54" s="52">
        <v>15203</v>
      </c>
      <c r="F54" s="52">
        <v>0</v>
      </c>
      <c r="G54" s="52">
        <v>11714</v>
      </c>
      <c r="H54" s="52">
        <v>123</v>
      </c>
      <c r="I54" s="52">
        <v>0</v>
      </c>
      <c r="J54" s="52">
        <v>0</v>
      </c>
      <c r="K54" s="52">
        <v>0</v>
      </c>
      <c r="L54" s="52">
        <v>3612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"/>
  <sheetViews>
    <sheetView workbookViewId="0">
      <selection activeCell="B3" sqref="A3:XFD107"/>
    </sheetView>
  </sheetViews>
  <sheetFormatPr defaultRowHeight="14.4" x14ac:dyDescent="0.3"/>
  <sheetData>
    <row r="1" spans="1:3" x14ac:dyDescent="0.3">
      <c r="A1" t="s">
        <v>33</v>
      </c>
      <c r="B1">
        <f>VLOOKUP(A1,'[2]Product Master Sheet'!$B$2:$F$506,5,0)</f>
        <v>16</v>
      </c>
      <c r="C1">
        <v>3880</v>
      </c>
    </row>
    <row r="2" spans="1:3" x14ac:dyDescent="0.3">
      <c r="A2" t="s">
        <v>65</v>
      </c>
      <c r="B2">
        <f>VLOOKUP(A2,'[2]Product Master Sheet'!$B$2:$F$506,5,0)</f>
        <v>30</v>
      </c>
      <c r="C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49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0" t="s">
        <v>84</v>
      </c>
      <c r="C1" s="61"/>
      <c r="D1" s="61"/>
      <c r="E1" s="61"/>
      <c r="F1" s="61"/>
      <c r="G1" s="61"/>
      <c r="H1" s="61"/>
      <c r="I1" s="61"/>
      <c r="J1" s="62"/>
      <c r="K1" s="60" t="s">
        <v>85</v>
      </c>
      <c r="L1" s="61"/>
      <c r="M1" s="61"/>
      <c r="N1" s="61"/>
      <c r="O1" s="61"/>
      <c r="P1" s="61"/>
      <c r="Q1" s="61"/>
      <c r="R1" s="61"/>
      <c r="S1" s="62"/>
      <c r="T1" s="60" t="s">
        <v>13</v>
      </c>
      <c r="U1" s="61"/>
      <c r="V1" s="61"/>
      <c r="W1" s="61"/>
      <c r="X1" s="61"/>
      <c r="Y1" s="61"/>
      <c r="Z1" s="61"/>
      <c r="AA1" s="61"/>
      <c r="AB1" s="6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145</v>
      </c>
      <c r="B4" s="20">
        <v>0</v>
      </c>
      <c r="C4" s="20">
        <v>120</v>
      </c>
      <c r="D4" s="20">
        <v>0</v>
      </c>
      <c r="E4" s="20">
        <v>60</v>
      </c>
      <c r="F4" s="20">
        <v>0</v>
      </c>
      <c r="G4" s="20">
        <v>0</v>
      </c>
      <c r="H4" s="20">
        <v>0</v>
      </c>
      <c r="I4" s="20">
        <v>0</v>
      </c>
      <c r="J4" s="20">
        <v>60</v>
      </c>
      <c r="K4" s="27">
        <v>0</v>
      </c>
      <c r="L4" s="28">
        <v>120</v>
      </c>
      <c r="M4" s="28">
        <v>0</v>
      </c>
      <c r="N4" s="28">
        <v>60</v>
      </c>
      <c r="O4" s="28">
        <v>0</v>
      </c>
      <c r="P4" s="28">
        <v>0</v>
      </c>
      <c r="Q4" s="28">
        <v>0</v>
      </c>
      <c r="R4" s="28">
        <v>0</v>
      </c>
      <c r="S4" s="26">
        <v>60</v>
      </c>
      <c r="T4" s="28">
        <f>B4-K4</f>
        <v>0</v>
      </c>
      <c r="U4" s="28">
        <f t="shared" ref="U4:U48" si="0">C4-L4</f>
        <v>0</v>
      </c>
      <c r="V4" s="28">
        <f t="shared" ref="V4:V48" si="1">D4-M4</f>
        <v>0</v>
      </c>
      <c r="W4" s="28">
        <f t="shared" ref="W4:W48" si="2">E4-N4</f>
        <v>0</v>
      </c>
      <c r="X4" s="28">
        <f t="shared" ref="X4:X48" si="3">F4-O4</f>
        <v>0</v>
      </c>
      <c r="Y4" s="28">
        <f t="shared" ref="Y4:Y48" si="4">G4-P4</f>
        <v>0</v>
      </c>
      <c r="Z4" s="28">
        <f t="shared" ref="Z4:Z48" si="5">H4-Q4</f>
        <v>0</v>
      </c>
      <c r="AA4" s="28">
        <f t="shared" ref="AA4:AA48" si="6">I4-R4</f>
        <v>0</v>
      </c>
      <c r="AB4" s="20">
        <f t="shared" ref="AB4:AB48" si="7">J4-S4</f>
        <v>0</v>
      </c>
      <c r="AC4" s="17" t="str">
        <f>IF(AND(T4=0,AB4=0),"Ok","Issue")</f>
        <v>Ok</v>
      </c>
    </row>
    <row r="5" spans="1:29" x14ac:dyDescent="0.3">
      <c r="A5" s="17" t="s">
        <v>65</v>
      </c>
      <c r="B5" s="20">
        <v>0</v>
      </c>
      <c r="C5" s="20">
        <v>150</v>
      </c>
      <c r="D5" s="20">
        <v>0</v>
      </c>
      <c r="E5" s="20">
        <v>101</v>
      </c>
      <c r="F5" s="20">
        <v>0</v>
      </c>
      <c r="G5" s="20">
        <v>0</v>
      </c>
      <c r="H5" s="20">
        <v>0</v>
      </c>
      <c r="I5" s="20">
        <v>0</v>
      </c>
      <c r="J5" s="20">
        <v>49</v>
      </c>
      <c r="K5" s="27">
        <v>0</v>
      </c>
      <c r="L5" s="20">
        <v>150</v>
      </c>
      <c r="M5" s="20">
        <v>0</v>
      </c>
      <c r="N5" s="20">
        <v>101</v>
      </c>
      <c r="O5" s="20">
        <v>0</v>
      </c>
      <c r="P5" s="20">
        <v>0</v>
      </c>
      <c r="Q5" s="20">
        <v>0</v>
      </c>
      <c r="R5" s="20">
        <v>0</v>
      </c>
      <c r="S5" s="26">
        <v>49</v>
      </c>
      <c r="T5" s="20">
        <f t="shared" ref="T5:T4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48" si="9">IF(AND(T5=0,AB5=0),"Ok","Issue")</f>
        <v>Ok</v>
      </c>
    </row>
    <row r="6" spans="1:29" x14ac:dyDescent="0.3">
      <c r="A6" s="17" t="s">
        <v>72</v>
      </c>
      <c r="B6" s="20">
        <v>0</v>
      </c>
      <c r="C6" s="20">
        <v>20</v>
      </c>
      <c r="D6" s="20">
        <v>0</v>
      </c>
      <c r="E6" s="20">
        <v>10</v>
      </c>
      <c r="F6" s="20">
        <v>0</v>
      </c>
      <c r="G6" s="20">
        <v>0</v>
      </c>
      <c r="H6" s="20">
        <v>0</v>
      </c>
      <c r="I6" s="20">
        <v>0</v>
      </c>
      <c r="J6" s="26">
        <v>10</v>
      </c>
      <c r="K6" s="27">
        <v>0</v>
      </c>
      <c r="L6" s="20">
        <v>20</v>
      </c>
      <c r="M6" s="20">
        <v>0</v>
      </c>
      <c r="N6" s="20">
        <v>10</v>
      </c>
      <c r="O6" s="20">
        <v>0</v>
      </c>
      <c r="P6" s="20">
        <v>0</v>
      </c>
      <c r="Q6" s="20">
        <v>0</v>
      </c>
      <c r="R6" s="20">
        <v>0</v>
      </c>
      <c r="S6" s="26">
        <v>10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34</v>
      </c>
      <c r="B7" s="20">
        <v>0</v>
      </c>
      <c r="C7" s="20">
        <v>120</v>
      </c>
      <c r="D7" s="20">
        <v>0</v>
      </c>
      <c r="E7" s="20">
        <v>60</v>
      </c>
      <c r="F7" s="20">
        <v>0</v>
      </c>
      <c r="G7" s="20">
        <v>0</v>
      </c>
      <c r="H7" s="20">
        <v>0</v>
      </c>
      <c r="I7" s="20">
        <v>0</v>
      </c>
      <c r="J7" s="26">
        <v>60</v>
      </c>
      <c r="K7" s="27">
        <v>0</v>
      </c>
      <c r="L7" s="20">
        <v>120</v>
      </c>
      <c r="M7" s="20">
        <v>0</v>
      </c>
      <c r="N7" s="20">
        <v>60</v>
      </c>
      <c r="O7" s="20">
        <v>0</v>
      </c>
      <c r="P7" s="20">
        <v>0</v>
      </c>
      <c r="Q7" s="20">
        <v>0</v>
      </c>
      <c r="R7" s="20">
        <v>0</v>
      </c>
      <c r="S7" s="26">
        <v>60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55</v>
      </c>
      <c r="B8" s="20">
        <v>0</v>
      </c>
      <c r="C8" s="20">
        <v>150</v>
      </c>
      <c r="D8" s="20">
        <v>0</v>
      </c>
      <c r="E8" s="20">
        <v>124</v>
      </c>
      <c r="F8" s="20">
        <v>0</v>
      </c>
      <c r="G8" s="20">
        <v>0</v>
      </c>
      <c r="H8" s="20">
        <v>0</v>
      </c>
      <c r="I8" s="20">
        <v>0</v>
      </c>
      <c r="J8" s="26">
        <v>26</v>
      </c>
      <c r="K8" s="27">
        <v>0</v>
      </c>
      <c r="L8" s="20">
        <v>150</v>
      </c>
      <c r="M8" s="20">
        <v>0</v>
      </c>
      <c r="N8" s="20">
        <v>124</v>
      </c>
      <c r="O8" s="20">
        <v>0</v>
      </c>
      <c r="P8" s="20">
        <v>0</v>
      </c>
      <c r="Q8" s="20">
        <v>0</v>
      </c>
      <c r="R8" s="20">
        <v>0</v>
      </c>
      <c r="S8" s="26">
        <v>26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56</v>
      </c>
      <c r="B9" s="20">
        <v>0</v>
      </c>
      <c r="C9" s="20">
        <v>340</v>
      </c>
      <c r="D9" s="20">
        <v>0</v>
      </c>
      <c r="E9" s="20">
        <v>324</v>
      </c>
      <c r="F9" s="20">
        <v>3</v>
      </c>
      <c r="G9" s="20">
        <v>0</v>
      </c>
      <c r="H9" s="20">
        <v>0</v>
      </c>
      <c r="I9" s="20">
        <v>0</v>
      </c>
      <c r="J9" s="26">
        <v>19</v>
      </c>
      <c r="K9" s="27">
        <v>0</v>
      </c>
      <c r="L9" s="20">
        <v>340</v>
      </c>
      <c r="M9" s="20">
        <v>0</v>
      </c>
      <c r="N9" s="20">
        <v>321</v>
      </c>
      <c r="O9" s="20">
        <v>0</v>
      </c>
      <c r="P9" s="20">
        <v>0</v>
      </c>
      <c r="Q9" s="20">
        <v>0</v>
      </c>
      <c r="R9" s="20">
        <v>0</v>
      </c>
      <c r="S9" s="26">
        <v>19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3</v>
      </c>
      <c r="X9" s="20">
        <f t="shared" si="3"/>
        <v>3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35</v>
      </c>
      <c r="B10" s="20">
        <v>0</v>
      </c>
      <c r="C10" s="20">
        <v>200</v>
      </c>
      <c r="D10" s="20">
        <v>0</v>
      </c>
      <c r="E10" s="20">
        <v>120</v>
      </c>
      <c r="F10" s="20">
        <v>0</v>
      </c>
      <c r="G10" s="20">
        <v>0</v>
      </c>
      <c r="H10" s="20">
        <v>0</v>
      </c>
      <c r="I10" s="20">
        <v>0</v>
      </c>
      <c r="J10" s="26">
        <v>80</v>
      </c>
      <c r="K10" s="27">
        <v>0</v>
      </c>
      <c r="L10" s="20">
        <v>200</v>
      </c>
      <c r="M10" s="20">
        <v>0</v>
      </c>
      <c r="N10" s="20">
        <v>120</v>
      </c>
      <c r="O10" s="20">
        <v>0</v>
      </c>
      <c r="P10" s="20">
        <v>0</v>
      </c>
      <c r="Q10" s="20">
        <v>0</v>
      </c>
      <c r="R10" s="20">
        <v>0</v>
      </c>
      <c r="S10" s="26">
        <v>80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73</v>
      </c>
      <c r="B11" s="20">
        <v>0</v>
      </c>
      <c r="C11" s="20">
        <v>80</v>
      </c>
      <c r="D11" s="20">
        <v>0</v>
      </c>
      <c r="E11" s="20">
        <v>79</v>
      </c>
      <c r="F11" s="20">
        <v>0</v>
      </c>
      <c r="G11" s="20">
        <v>0</v>
      </c>
      <c r="H11" s="20">
        <v>0</v>
      </c>
      <c r="I11" s="20">
        <v>0</v>
      </c>
      <c r="J11" s="26">
        <v>1</v>
      </c>
      <c r="K11" s="27">
        <v>0</v>
      </c>
      <c r="L11" s="20">
        <v>80</v>
      </c>
      <c r="M11" s="20">
        <v>0</v>
      </c>
      <c r="N11" s="20">
        <v>79</v>
      </c>
      <c r="O11" s="20">
        <v>0</v>
      </c>
      <c r="P11" s="20">
        <v>0</v>
      </c>
      <c r="Q11" s="20">
        <v>0</v>
      </c>
      <c r="R11" s="20">
        <v>0</v>
      </c>
      <c r="S11" s="26">
        <v>1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74</v>
      </c>
      <c r="B12" s="20">
        <v>0</v>
      </c>
      <c r="C12" s="20">
        <v>40</v>
      </c>
      <c r="D12" s="20">
        <v>0</v>
      </c>
      <c r="E12" s="20">
        <v>26</v>
      </c>
      <c r="F12" s="20">
        <v>0</v>
      </c>
      <c r="G12" s="20">
        <v>0</v>
      </c>
      <c r="H12" s="20">
        <v>0</v>
      </c>
      <c r="I12" s="20">
        <v>0</v>
      </c>
      <c r="J12" s="26">
        <v>14</v>
      </c>
      <c r="K12" s="27">
        <v>0</v>
      </c>
      <c r="L12" s="20">
        <v>40</v>
      </c>
      <c r="M12" s="20">
        <v>0</v>
      </c>
      <c r="N12" s="20">
        <v>26</v>
      </c>
      <c r="O12" s="20">
        <v>0</v>
      </c>
      <c r="P12" s="20">
        <v>0</v>
      </c>
      <c r="Q12" s="20">
        <v>0</v>
      </c>
      <c r="R12" s="20">
        <v>0</v>
      </c>
      <c r="S12" s="26">
        <v>14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75</v>
      </c>
      <c r="B13" s="20">
        <v>0</v>
      </c>
      <c r="C13" s="20">
        <v>200</v>
      </c>
      <c r="D13" s="20">
        <v>0</v>
      </c>
      <c r="E13" s="20">
        <v>168</v>
      </c>
      <c r="F13" s="20">
        <v>50</v>
      </c>
      <c r="G13" s="20">
        <v>0</v>
      </c>
      <c r="H13" s="20">
        <v>0</v>
      </c>
      <c r="I13" s="20">
        <v>0</v>
      </c>
      <c r="J13" s="26">
        <v>82</v>
      </c>
      <c r="K13" s="27">
        <v>0</v>
      </c>
      <c r="L13" s="20">
        <v>200</v>
      </c>
      <c r="M13" s="20">
        <v>0</v>
      </c>
      <c r="N13" s="20">
        <v>118</v>
      </c>
      <c r="O13" s="20">
        <v>0</v>
      </c>
      <c r="P13" s="20">
        <v>0</v>
      </c>
      <c r="Q13" s="20">
        <v>0</v>
      </c>
      <c r="R13" s="20">
        <v>0</v>
      </c>
      <c r="S13" s="26">
        <v>82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50</v>
      </c>
      <c r="X13" s="20">
        <f t="shared" si="3"/>
        <v>50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76</v>
      </c>
      <c r="B14" s="20">
        <v>0</v>
      </c>
      <c r="C14" s="20">
        <v>660</v>
      </c>
      <c r="D14" s="20">
        <v>0</v>
      </c>
      <c r="E14" s="20">
        <v>623</v>
      </c>
      <c r="F14" s="20">
        <v>0</v>
      </c>
      <c r="G14" s="20">
        <v>0</v>
      </c>
      <c r="H14" s="20">
        <v>0</v>
      </c>
      <c r="I14" s="20">
        <v>0</v>
      </c>
      <c r="J14" s="26">
        <v>37</v>
      </c>
      <c r="K14" s="27">
        <v>0</v>
      </c>
      <c r="L14" s="20">
        <v>660</v>
      </c>
      <c r="M14" s="20">
        <v>0</v>
      </c>
      <c r="N14" s="20">
        <v>623</v>
      </c>
      <c r="O14" s="20">
        <v>0</v>
      </c>
      <c r="P14" s="20">
        <v>0</v>
      </c>
      <c r="Q14" s="20">
        <v>0</v>
      </c>
      <c r="R14" s="20">
        <v>0</v>
      </c>
      <c r="S14" s="26">
        <v>37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77</v>
      </c>
      <c r="B15" s="20">
        <v>0</v>
      </c>
      <c r="C15" s="20">
        <v>140</v>
      </c>
      <c r="D15" s="20">
        <v>0</v>
      </c>
      <c r="E15" s="20">
        <v>122</v>
      </c>
      <c r="F15" s="20">
        <v>0</v>
      </c>
      <c r="G15" s="20">
        <v>0</v>
      </c>
      <c r="H15" s="20">
        <v>0</v>
      </c>
      <c r="I15" s="20">
        <v>0</v>
      </c>
      <c r="J15" s="26">
        <v>18</v>
      </c>
      <c r="K15" s="27">
        <v>0</v>
      </c>
      <c r="L15" s="20">
        <v>140</v>
      </c>
      <c r="M15" s="20">
        <v>0</v>
      </c>
      <c r="N15" s="20">
        <v>122</v>
      </c>
      <c r="O15" s="20">
        <v>0</v>
      </c>
      <c r="P15" s="20">
        <v>0</v>
      </c>
      <c r="Q15" s="20">
        <v>0</v>
      </c>
      <c r="R15" s="20">
        <v>0</v>
      </c>
      <c r="S15" s="26">
        <v>18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78</v>
      </c>
      <c r="B16" s="20">
        <v>0</v>
      </c>
      <c r="C16" s="20">
        <v>1350</v>
      </c>
      <c r="D16" s="20">
        <v>0</v>
      </c>
      <c r="E16" s="20">
        <v>1046</v>
      </c>
      <c r="F16" s="20">
        <v>0</v>
      </c>
      <c r="G16" s="20">
        <v>0</v>
      </c>
      <c r="H16" s="20">
        <v>0</v>
      </c>
      <c r="I16" s="20">
        <v>0</v>
      </c>
      <c r="J16" s="20">
        <v>304</v>
      </c>
      <c r="K16" s="27">
        <v>0</v>
      </c>
      <c r="L16" s="20">
        <v>1350</v>
      </c>
      <c r="M16" s="20">
        <v>0</v>
      </c>
      <c r="N16" s="20">
        <v>1046</v>
      </c>
      <c r="O16" s="20">
        <v>0</v>
      </c>
      <c r="P16" s="20">
        <v>0</v>
      </c>
      <c r="Q16" s="20">
        <v>0</v>
      </c>
      <c r="R16" s="20">
        <v>0</v>
      </c>
      <c r="S16" s="26">
        <v>304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79</v>
      </c>
      <c r="B17" s="20">
        <v>0</v>
      </c>
      <c r="C17" s="20">
        <v>200</v>
      </c>
      <c r="D17" s="20">
        <v>0</v>
      </c>
      <c r="E17" s="20">
        <v>150</v>
      </c>
      <c r="F17" s="20">
        <v>0</v>
      </c>
      <c r="G17" s="20">
        <v>0</v>
      </c>
      <c r="H17" s="20">
        <v>0</v>
      </c>
      <c r="I17" s="20">
        <v>0</v>
      </c>
      <c r="J17" s="26">
        <v>50</v>
      </c>
      <c r="K17" s="27">
        <v>0</v>
      </c>
      <c r="L17" s="20">
        <v>200</v>
      </c>
      <c r="M17" s="20">
        <v>0</v>
      </c>
      <c r="N17" s="20">
        <v>150</v>
      </c>
      <c r="O17" s="20">
        <v>0</v>
      </c>
      <c r="P17" s="20">
        <v>0</v>
      </c>
      <c r="Q17" s="20">
        <v>0</v>
      </c>
      <c r="R17" s="20">
        <v>0</v>
      </c>
      <c r="S17" s="26">
        <v>50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36</v>
      </c>
      <c r="B18" s="20">
        <v>0</v>
      </c>
      <c r="C18" s="20">
        <v>100</v>
      </c>
      <c r="D18" s="20">
        <v>0</v>
      </c>
      <c r="E18" s="20">
        <v>100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100</v>
      </c>
      <c r="M18" s="20">
        <v>0</v>
      </c>
      <c r="N18" s="20">
        <v>100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146</v>
      </c>
      <c r="B19" s="20">
        <v>0</v>
      </c>
      <c r="C19" s="20">
        <v>60</v>
      </c>
      <c r="D19" s="20">
        <v>0</v>
      </c>
      <c r="E19" s="20">
        <v>60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60</v>
      </c>
      <c r="M19" s="20">
        <v>0</v>
      </c>
      <c r="N19" s="20">
        <v>60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147</v>
      </c>
      <c r="B20" s="20">
        <v>0</v>
      </c>
      <c r="C20" s="20">
        <v>8</v>
      </c>
      <c r="D20" s="20">
        <v>0</v>
      </c>
      <c r="E20" s="20">
        <v>8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8</v>
      </c>
      <c r="M20" s="20">
        <v>0</v>
      </c>
      <c r="N20" s="20">
        <v>8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57</v>
      </c>
      <c r="B21" s="20">
        <v>0</v>
      </c>
      <c r="C21" s="20">
        <v>40</v>
      </c>
      <c r="D21" s="20">
        <v>0</v>
      </c>
      <c r="E21" s="20">
        <v>40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40</v>
      </c>
      <c r="M21" s="20">
        <v>0</v>
      </c>
      <c r="N21" s="20">
        <v>40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148</v>
      </c>
      <c r="B22" s="20">
        <v>0</v>
      </c>
      <c r="C22" s="20">
        <v>30</v>
      </c>
      <c r="D22" s="20">
        <v>0</v>
      </c>
      <c r="E22" s="20">
        <v>40</v>
      </c>
      <c r="F22" s="20">
        <v>10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30</v>
      </c>
      <c r="M22" s="20">
        <v>0</v>
      </c>
      <c r="N22" s="20">
        <v>30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10</v>
      </c>
      <c r="X22" s="20">
        <f t="shared" si="3"/>
        <v>10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58</v>
      </c>
      <c r="B23" s="20">
        <v>0</v>
      </c>
      <c r="C23" s="20">
        <v>1300</v>
      </c>
      <c r="D23" s="20">
        <v>0</v>
      </c>
      <c r="E23" s="20">
        <v>854</v>
      </c>
      <c r="F23" s="20">
        <v>0</v>
      </c>
      <c r="G23" s="20">
        <v>0</v>
      </c>
      <c r="H23" s="20">
        <v>0</v>
      </c>
      <c r="I23" s="20">
        <v>0</v>
      </c>
      <c r="J23" s="26">
        <v>446</v>
      </c>
      <c r="K23" s="27">
        <v>0</v>
      </c>
      <c r="L23" s="20">
        <v>1300</v>
      </c>
      <c r="M23" s="20">
        <v>0</v>
      </c>
      <c r="N23" s="20">
        <v>854</v>
      </c>
      <c r="O23" s="20">
        <v>0</v>
      </c>
      <c r="P23" s="20">
        <v>0</v>
      </c>
      <c r="Q23" s="20">
        <v>0</v>
      </c>
      <c r="R23" s="20">
        <v>0</v>
      </c>
      <c r="S23" s="26">
        <v>446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37</v>
      </c>
      <c r="B24" s="20">
        <v>0</v>
      </c>
      <c r="C24" s="20">
        <v>100</v>
      </c>
      <c r="D24" s="20">
        <v>0</v>
      </c>
      <c r="E24" s="20">
        <v>100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100</v>
      </c>
      <c r="M24" s="20">
        <v>0</v>
      </c>
      <c r="N24" s="20">
        <v>100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38</v>
      </c>
      <c r="B25" s="20">
        <v>0</v>
      </c>
      <c r="C25" s="20">
        <v>1600</v>
      </c>
      <c r="D25" s="20">
        <v>0</v>
      </c>
      <c r="E25" s="20">
        <v>650</v>
      </c>
      <c r="F25" s="20">
        <v>0</v>
      </c>
      <c r="G25" s="20">
        <v>0</v>
      </c>
      <c r="H25" s="20">
        <v>0</v>
      </c>
      <c r="I25" s="20">
        <v>0</v>
      </c>
      <c r="J25" s="26">
        <v>950</v>
      </c>
      <c r="K25" s="27">
        <v>0</v>
      </c>
      <c r="L25" s="20">
        <v>1600</v>
      </c>
      <c r="M25" s="20">
        <v>0</v>
      </c>
      <c r="N25" s="20">
        <v>650</v>
      </c>
      <c r="O25" s="20">
        <v>0</v>
      </c>
      <c r="P25" s="20">
        <v>0</v>
      </c>
      <c r="Q25" s="20">
        <v>0</v>
      </c>
      <c r="R25" s="20">
        <v>0</v>
      </c>
      <c r="S25" s="26">
        <v>950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39</v>
      </c>
      <c r="B26" s="20">
        <v>0</v>
      </c>
      <c r="C26" s="20">
        <v>80</v>
      </c>
      <c r="D26" s="20">
        <v>0</v>
      </c>
      <c r="E26" s="20">
        <v>80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80</v>
      </c>
      <c r="M26" s="20">
        <v>0</v>
      </c>
      <c r="N26" s="20">
        <v>80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80</v>
      </c>
      <c r="B27" s="20">
        <v>0</v>
      </c>
      <c r="C27" s="20">
        <v>100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100</v>
      </c>
      <c r="K27" s="27">
        <v>0</v>
      </c>
      <c r="L27" s="20">
        <v>100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100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66</v>
      </c>
      <c r="B28" s="20">
        <v>0</v>
      </c>
      <c r="C28" s="20">
        <v>100</v>
      </c>
      <c r="D28" s="20">
        <v>0</v>
      </c>
      <c r="E28" s="20">
        <v>80</v>
      </c>
      <c r="F28" s="20">
        <v>0</v>
      </c>
      <c r="G28" s="20">
        <v>0</v>
      </c>
      <c r="H28" s="20">
        <v>0</v>
      </c>
      <c r="I28" s="20">
        <v>0</v>
      </c>
      <c r="J28" s="26">
        <v>20</v>
      </c>
      <c r="K28" s="27">
        <v>0</v>
      </c>
      <c r="L28" s="20">
        <v>100</v>
      </c>
      <c r="M28" s="20">
        <v>0</v>
      </c>
      <c r="N28" s="20">
        <v>80</v>
      </c>
      <c r="O28" s="20">
        <v>0</v>
      </c>
      <c r="P28" s="20">
        <v>0</v>
      </c>
      <c r="Q28" s="20">
        <v>0</v>
      </c>
      <c r="R28" s="20">
        <v>0</v>
      </c>
      <c r="S28" s="26">
        <v>20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81</v>
      </c>
      <c r="B29" s="20">
        <v>0</v>
      </c>
      <c r="C29" s="20">
        <v>260</v>
      </c>
      <c r="D29" s="20">
        <v>0</v>
      </c>
      <c r="E29" s="20">
        <v>26</v>
      </c>
      <c r="F29" s="20">
        <v>0</v>
      </c>
      <c r="G29" s="20">
        <v>0</v>
      </c>
      <c r="H29" s="20">
        <v>0</v>
      </c>
      <c r="I29" s="20">
        <v>0</v>
      </c>
      <c r="J29" s="26">
        <v>234</v>
      </c>
      <c r="K29" s="27">
        <v>0</v>
      </c>
      <c r="L29" s="20">
        <v>260</v>
      </c>
      <c r="M29" s="20">
        <v>0</v>
      </c>
      <c r="N29" s="20">
        <v>26</v>
      </c>
      <c r="O29" s="20">
        <v>0</v>
      </c>
      <c r="P29" s="20">
        <v>0</v>
      </c>
      <c r="Q29" s="20">
        <v>0</v>
      </c>
      <c r="R29" s="20">
        <v>0</v>
      </c>
      <c r="S29" s="26">
        <v>234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59</v>
      </c>
      <c r="B30" s="20">
        <v>0</v>
      </c>
      <c r="C30" s="20">
        <v>120</v>
      </c>
      <c r="D30" s="20">
        <v>0</v>
      </c>
      <c r="E30" s="20">
        <v>16</v>
      </c>
      <c r="F30" s="20">
        <v>0</v>
      </c>
      <c r="G30" s="20">
        <v>0</v>
      </c>
      <c r="H30" s="20">
        <v>0</v>
      </c>
      <c r="I30" s="20">
        <v>0</v>
      </c>
      <c r="J30" s="26">
        <v>104</v>
      </c>
      <c r="K30" s="27">
        <v>0</v>
      </c>
      <c r="L30" s="20">
        <v>120</v>
      </c>
      <c r="M30" s="20">
        <v>0</v>
      </c>
      <c r="N30" s="20">
        <v>16</v>
      </c>
      <c r="O30" s="20">
        <v>0</v>
      </c>
      <c r="P30" s="20">
        <v>0</v>
      </c>
      <c r="Q30" s="20">
        <v>0</v>
      </c>
      <c r="R30" s="20">
        <v>0</v>
      </c>
      <c r="S30" s="26">
        <v>104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40</v>
      </c>
      <c r="B31" s="20">
        <v>0</v>
      </c>
      <c r="C31" s="20">
        <v>150</v>
      </c>
      <c r="D31" s="20">
        <v>0</v>
      </c>
      <c r="E31" s="20">
        <v>130</v>
      </c>
      <c r="F31" s="20">
        <v>0</v>
      </c>
      <c r="G31" s="20">
        <v>0</v>
      </c>
      <c r="H31" s="20">
        <v>0</v>
      </c>
      <c r="I31" s="20">
        <v>0</v>
      </c>
      <c r="J31" s="26">
        <v>20</v>
      </c>
      <c r="K31" s="27">
        <v>0</v>
      </c>
      <c r="L31" s="20">
        <v>150</v>
      </c>
      <c r="M31" s="20">
        <v>0</v>
      </c>
      <c r="N31" s="20">
        <v>130</v>
      </c>
      <c r="O31" s="20">
        <v>0</v>
      </c>
      <c r="P31" s="20">
        <v>0</v>
      </c>
      <c r="Q31" s="20">
        <v>0</v>
      </c>
      <c r="R31" s="20">
        <v>0</v>
      </c>
      <c r="S31" s="26">
        <v>20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149</v>
      </c>
      <c r="B32" s="20">
        <v>0</v>
      </c>
      <c r="C32" s="20">
        <v>90</v>
      </c>
      <c r="D32" s="20">
        <v>0</v>
      </c>
      <c r="E32" s="20">
        <v>90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90</v>
      </c>
      <c r="M32" s="20">
        <v>0</v>
      </c>
      <c r="N32" s="20">
        <v>90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82</v>
      </c>
      <c r="B33" s="20">
        <v>0</v>
      </c>
      <c r="C33" s="20">
        <v>180</v>
      </c>
      <c r="D33" s="20">
        <v>0</v>
      </c>
      <c r="E33" s="20">
        <v>165</v>
      </c>
      <c r="F33" s="20">
        <v>0</v>
      </c>
      <c r="G33" s="20">
        <v>0</v>
      </c>
      <c r="H33" s="20">
        <v>0</v>
      </c>
      <c r="I33" s="20">
        <v>0</v>
      </c>
      <c r="J33" s="26">
        <v>15</v>
      </c>
      <c r="K33" s="27">
        <v>0</v>
      </c>
      <c r="L33" s="20">
        <v>180</v>
      </c>
      <c r="M33" s="20">
        <v>0</v>
      </c>
      <c r="N33" s="20">
        <v>165</v>
      </c>
      <c r="O33" s="20">
        <v>0</v>
      </c>
      <c r="P33" s="20">
        <v>0</v>
      </c>
      <c r="Q33" s="20">
        <v>0</v>
      </c>
      <c r="R33" s="20">
        <v>0</v>
      </c>
      <c r="S33" s="26">
        <v>15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41</v>
      </c>
      <c r="B34" s="20">
        <v>0</v>
      </c>
      <c r="C34" s="20">
        <v>280</v>
      </c>
      <c r="D34" s="20">
        <v>0</v>
      </c>
      <c r="E34" s="20">
        <v>280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280</v>
      </c>
      <c r="M34" s="20">
        <v>0</v>
      </c>
      <c r="N34" s="20">
        <v>280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42</v>
      </c>
      <c r="B35" s="20">
        <v>0</v>
      </c>
      <c r="C35" s="20">
        <v>380</v>
      </c>
      <c r="D35" s="20">
        <v>0</v>
      </c>
      <c r="E35" s="20">
        <v>235</v>
      </c>
      <c r="F35" s="20">
        <v>0</v>
      </c>
      <c r="G35" s="20">
        <v>0</v>
      </c>
      <c r="H35" s="20">
        <v>0</v>
      </c>
      <c r="I35" s="20">
        <v>0</v>
      </c>
      <c r="J35" s="26">
        <v>145</v>
      </c>
      <c r="K35" s="27">
        <v>0</v>
      </c>
      <c r="L35" s="20">
        <v>380</v>
      </c>
      <c r="M35" s="20">
        <v>0</v>
      </c>
      <c r="N35" s="20">
        <v>235</v>
      </c>
      <c r="O35" s="20">
        <v>0</v>
      </c>
      <c r="P35" s="20">
        <v>0</v>
      </c>
      <c r="Q35" s="20">
        <v>0</v>
      </c>
      <c r="R35" s="20">
        <v>0</v>
      </c>
      <c r="S35" s="26">
        <v>145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43</v>
      </c>
      <c r="B36" s="20">
        <v>0</v>
      </c>
      <c r="C36" s="20">
        <v>950</v>
      </c>
      <c r="D36" s="20">
        <v>0</v>
      </c>
      <c r="E36" s="20">
        <v>861</v>
      </c>
      <c r="F36" s="20">
        <v>0</v>
      </c>
      <c r="G36" s="20">
        <v>0</v>
      </c>
      <c r="H36" s="20">
        <v>0</v>
      </c>
      <c r="I36" s="20">
        <v>0</v>
      </c>
      <c r="J36" s="26">
        <v>89</v>
      </c>
      <c r="K36" s="27">
        <v>0</v>
      </c>
      <c r="L36" s="20">
        <v>950</v>
      </c>
      <c r="M36" s="20">
        <v>0</v>
      </c>
      <c r="N36" s="20">
        <v>861</v>
      </c>
      <c r="O36" s="20">
        <v>0</v>
      </c>
      <c r="P36" s="20">
        <v>0</v>
      </c>
      <c r="Q36" s="20">
        <v>0</v>
      </c>
      <c r="R36" s="20">
        <v>0</v>
      </c>
      <c r="S36" s="26">
        <v>89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60</v>
      </c>
      <c r="B37" s="20">
        <v>0</v>
      </c>
      <c r="C37" s="20">
        <v>510</v>
      </c>
      <c r="D37" s="20">
        <v>0</v>
      </c>
      <c r="E37" s="20">
        <v>375</v>
      </c>
      <c r="F37" s="20">
        <v>0</v>
      </c>
      <c r="G37" s="20">
        <v>0</v>
      </c>
      <c r="H37" s="20">
        <v>0</v>
      </c>
      <c r="I37" s="20">
        <v>0</v>
      </c>
      <c r="J37" s="26">
        <v>135</v>
      </c>
      <c r="K37" s="27">
        <v>0</v>
      </c>
      <c r="L37" s="20">
        <v>510</v>
      </c>
      <c r="M37" s="20">
        <v>0</v>
      </c>
      <c r="N37" s="20">
        <v>375</v>
      </c>
      <c r="O37" s="20">
        <v>0</v>
      </c>
      <c r="P37" s="20">
        <v>0</v>
      </c>
      <c r="Q37" s="20">
        <v>0</v>
      </c>
      <c r="R37" s="20">
        <v>0</v>
      </c>
      <c r="S37" s="26">
        <v>135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44</v>
      </c>
      <c r="B38" s="20">
        <v>0</v>
      </c>
      <c r="C38" s="20">
        <v>120</v>
      </c>
      <c r="D38" s="20">
        <v>0</v>
      </c>
      <c r="E38" s="20">
        <v>153</v>
      </c>
      <c r="F38" s="20">
        <v>60</v>
      </c>
      <c r="G38" s="20">
        <v>0</v>
      </c>
      <c r="H38" s="20">
        <v>0</v>
      </c>
      <c r="I38" s="20">
        <v>0</v>
      </c>
      <c r="J38" s="26">
        <v>27</v>
      </c>
      <c r="K38" s="27">
        <v>0</v>
      </c>
      <c r="L38" s="20">
        <v>120</v>
      </c>
      <c r="M38" s="20">
        <v>0</v>
      </c>
      <c r="N38" s="20">
        <v>93</v>
      </c>
      <c r="O38" s="20">
        <v>0</v>
      </c>
      <c r="P38" s="20">
        <v>0</v>
      </c>
      <c r="Q38" s="20">
        <v>0</v>
      </c>
      <c r="R38" s="20">
        <v>0</v>
      </c>
      <c r="S38" s="26">
        <v>27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60</v>
      </c>
      <c r="X38" s="20">
        <f t="shared" si="3"/>
        <v>60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61</v>
      </c>
      <c r="B39" s="20">
        <v>0</v>
      </c>
      <c r="C39" s="20">
        <v>580</v>
      </c>
      <c r="D39" s="20">
        <v>0</v>
      </c>
      <c r="E39" s="20">
        <v>355</v>
      </c>
      <c r="F39" s="20">
        <v>0</v>
      </c>
      <c r="G39" s="20">
        <v>0</v>
      </c>
      <c r="H39" s="20">
        <v>0</v>
      </c>
      <c r="I39" s="20">
        <v>0</v>
      </c>
      <c r="J39" s="26">
        <v>225</v>
      </c>
      <c r="K39" s="27">
        <v>0</v>
      </c>
      <c r="L39" s="20">
        <v>580</v>
      </c>
      <c r="M39" s="20">
        <v>0</v>
      </c>
      <c r="N39" s="20">
        <v>355</v>
      </c>
      <c r="O39" s="20">
        <v>0</v>
      </c>
      <c r="P39" s="20">
        <v>0</v>
      </c>
      <c r="Q39" s="20">
        <v>0</v>
      </c>
      <c r="R39" s="20">
        <v>0</v>
      </c>
      <c r="S39" s="26">
        <v>225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83</v>
      </c>
      <c r="B40" s="20">
        <v>0</v>
      </c>
      <c r="C40" s="20">
        <v>240</v>
      </c>
      <c r="D40" s="20">
        <v>0</v>
      </c>
      <c r="E40" s="20">
        <v>160</v>
      </c>
      <c r="F40" s="20">
        <v>0</v>
      </c>
      <c r="G40" s="20">
        <v>0</v>
      </c>
      <c r="H40" s="20">
        <v>0</v>
      </c>
      <c r="I40" s="20">
        <v>0</v>
      </c>
      <c r="J40" s="26">
        <v>80</v>
      </c>
      <c r="K40" s="27">
        <v>0</v>
      </c>
      <c r="L40" s="20">
        <v>240</v>
      </c>
      <c r="M40" s="20">
        <v>0</v>
      </c>
      <c r="N40" s="20">
        <v>160</v>
      </c>
      <c r="O40" s="20">
        <v>0</v>
      </c>
      <c r="P40" s="20">
        <v>0</v>
      </c>
      <c r="Q40" s="20">
        <v>0</v>
      </c>
      <c r="R40" s="20">
        <v>0</v>
      </c>
      <c r="S40" s="26">
        <v>80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45</v>
      </c>
      <c r="B41" s="20">
        <v>0</v>
      </c>
      <c r="C41" s="20">
        <v>25</v>
      </c>
      <c r="D41" s="20">
        <v>0</v>
      </c>
      <c r="E41" s="20">
        <v>25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25</v>
      </c>
      <c r="M41" s="20">
        <v>0</v>
      </c>
      <c r="N41" s="20">
        <v>25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46</v>
      </c>
      <c r="B42" s="20">
        <v>0</v>
      </c>
      <c r="C42" s="20">
        <v>50</v>
      </c>
      <c r="D42" s="20">
        <v>0</v>
      </c>
      <c r="E42" s="20">
        <v>30</v>
      </c>
      <c r="F42" s="20">
        <v>0</v>
      </c>
      <c r="G42" s="20">
        <v>0</v>
      </c>
      <c r="H42" s="20">
        <v>0</v>
      </c>
      <c r="I42" s="20">
        <v>0</v>
      </c>
      <c r="J42" s="26">
        <v>20</v>
      </c>
      <c r="K42" s="27">
        <v>0</v>
      </c>
      <c r="L42" s="20">
        <v>50</v>
      </c>
      <c r="M42" s="20">
        <v>0</v>
      </c>
      <c r="N42" s="20">
        <v>30</v>
      </c>
      <c r="O42" s="20">
        <v>0</v>
      </c>
      <c r="P42" s="20">
        <v>0</v>
      </c>
      <c r="Q42" s="20">
        <v>0</v>
      </c>
      <c r="R42" s="20">
        <v>0</v>
      </c>
      <c r="S42" s="26">
        <v>20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47</v>
      </c>
      <c r="B43" s="20">
        <v>0</v>
      </c>
      <c r="C43" s="20">
        <v>120</v>
      </c>
      <c r="D43" s="20">
        <v>0</v>
      </c>
      <c r="E43" s="20">
        <v>120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120</v>
      </c>
      <c r="M43" s="20">
        <v>0</v>
      </c>
      <c r="N43" s="20">
        <v>120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48</v>
      </c>
      <c r="B44" s="20">
        <v>0</v>
      </c>
      <c r="C44" s="20">
        <v>200</v>
      </c>
      <c r="D44" s="20">
        <v>0</v>
      </c>
      <c r="E44" s="20">
        <v>170</v>
      </c>
      <c r="F44" s="20">
        <v>0</v>
      </c>
      <c r="G44" s="20">
        <v>0</v>
      </c>
      <c r="H44" s="20">
        <v>0</v>
      </c>
      <c r="I44" s="20">
        <v>0</v>
      </c>
      <c r="J44" s="26">
        <v>30</v>
      </c>
      <c r="K44" s="27">
        <v>0</v>
      </c>
      <c r="L44" s="20">
        <v>200</v>
      </c>
      <c r="M44" s="20">
        <v>0</v>
      </c>
      <c r="N44" s="20">
        <v>170</v>
      </c>
      <c r="O44" s="20">
        <v>0</v>
      </c>
      <c r="P44" s="20">
        <v>0</v>
      </c>
      <c r="Q44" s="20">
        <v>0</v>
      </c>
      <c r="R44" s="20">
        <v>0</v>
      </c>
      <c r="S44" s="26">
        <v>30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49</v>
      </c>
      <c r="B45" s="20">
        <v>0</v>
      </c>
      <c r="C45" s="20">
        <v>100</v>
      </c>
      <c r="D45" s="20">
        <v>0</v>
      </c>
      <c r="E45" s="20">
        <v>90</v>
      </c>
      <c r="F45" s="20">
        <v>0</v>
      </c>
      <c r="G45" s="20">
        <v>0</v>
      </c>
      <c r="H45" s="20">
        <v>0</v>
      </c>
      <c r="I45" s="20">
        <v>0</v>
      </c>
      <c r="J45" s="26">
        <v>10</v>
      </c>
      <c r="K45" s="27">
        <v>0</v>
      </c>
      <c r="L45" s="20">
        <v>100</v>
      </c>
      <c r="M45" s="20">
        <v>0</v>
      </c>
      <c r="N45" s="20">
        <v>90</v>
      </c>
      <c r="O45" s="20">
        <v>0</v>
      </c>
      <c r="P45" s="20">
        <v>0</v>
      </c>
      <c r="Q45" s="20">
        <v>0</v>
      </c>
      <c r="R45" s="20">
        <v>0</v>
      </c>
      <c r="S45" s="26">
        <v>10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151</v>
      </c>
      <c r="B46" s="20">
        <v>0</v>
      </c>
      <c r="C46" s="20">
        <v>200</v>
      </c>
      <c r="D46" s="20">
        <v>0</v>
      </c>
      <c r="E46" s="20">
        <v>49</v>
      </c>
      <c r="F46" s="20">
        <v>0</v>
      </c>
      <c r="G46" s="20">
        <v>0</v>
      </c>
      <c r="H46" s="20">
        <v>0</v>
      </c>
      <c r="I46" s="20">
        <v>0</v>
      </c>
      <c r="J46" s="26">
        <v>151</v>
      </c>
      <c r="K46" s="27">
        <v>0</v>
      </c>
      <c r="L46" s="20">
        <v>200</v>
      </c>
      <c r="M46" s="20">
        <v>0</v>
      </c>
      <c r="N46" s="20">
        <v>49</v>
      </c>
      <c r="O46" s="20">
        <v>0</v>
      </c>
      <c r="P46" s="20">
        <v>0</v>
      </c>
      <c r="Q46" s="20">
        <v>0</v>
      </c>
      <c r="R46" s="20">
        <v>0</v>
      </c>
      <c r="S46" s="26">
        <v>151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152</v>
      </c>
      <c r="B47" s="20">
        <v>0</v>
      </c>
      <c r="C47" s="20">
        <v>510</v>
      </c>
      <c r="D47" s="20">
        <v>0</v>
      </c>
      <c r="E47" s="20">
        <v>509</v>
      </c>
      <c r="F47" s="20">
        <v>0</v>
      </c>
      <c r="G47" s="20">
        <v>0</v>
      </c>
      <c r="H47" s="20">
        <v>0</v>
      </c>
      <c r="I47" s="20">
        <v>0</v>
      </c>
      <c r="J47" s="26">
        <v>1</v>
      </c>
      <c r="K47" s="27">
        <v>0</v>
      </c>
      <c r="L47" s="20">
        <v>510</v>
      </c>
      <c r="M47" s="20">
        <v>0</v>
      </c>
      <c r="N47" s="20">
        <v>509</v>
      </c>
      <c r="O47" s="20">
        <v>0</v>
      </c>
      <c r="P47" s="20">
        <v>0</v>
      </c>
      <c r="Q47" s="20">
        <v>0</v>
      </c>
      <c r="R47" s="20">
        <v>0</v>
      </c>
      <c r="S47" s="26">
        <v>1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ht="15" thickBot="1" x14ac:dyDescent="0.35">
      <c r="A48" s="17" t="s">
        <v>150</v>
      </c>
      <c r="B48" s="20">
        <v>0</v>
      </c>
      <c r="C48" s="20">
        <v>2850</v>
      </c>
      <c r="D48" s="20">
        <v>0</v>
      </c>
      <c r="E48" s="20">
        <v>2850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2850</v>
      </c>
      <c r="M48" s="20">
        <v>0</v>
      </c>
      <c r="N48" s="20">
        <v>2850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s="37" customFormat="1" ht="16.2" thickBot="1" x14ac:dyDescent="0.35">
      <c r="A49" s="32" t="s">
        <v>20</v>
      </c>
      <c r="B49" s="33">
        <f>SUM(B4:B48)</f>
        <v>0</v>
      </c>
      <c r="C49" s="33">
        <f>SUM(C4:C48)</f>
        <v>15203</v>
      </c>
      <c r="D49" s="33">
        <f>SUM(D4:D48)</f>
        <v>0</v>
      </c>
      <c r="E49" s="33">
        <f>SUM(E4:E48)</f>
        <v>11714</v>
      </c>
      <c r="F49" s="33">
        <f>SUM(F4:F48)</f>
        <v>123</v>
      </c>
      <c r="G49" s="33">
        <f>SUM(G4:G48)</f>
        <v>0</v>
      </c>
      <c r="H49" s="33">
        <f>SUM(H4:H48)</f>
        <v>0</v>
      </c>
      <c r="I49" s="33">
        <f>SUM(I4:I48)</f>
        <v>0</v>
      </c>
      <c r="J49" s="34">
        <f>SUM(J4:J48)</f>
        <v>3612</v>
      </c>
      <c r="K49" s="35">
        <f>SUM(K4:K48)</f>
        <v>0</v>
      </c>
      <c r="L49" s="33">
        <f>SUM(L4:L48)</f>
        <v>15203</v>
      </c>
      <c r="M49" s="33">
        <f>SUM(M4:M48)</f>
        <v>0</v>
      </c>
      <c r="N49" s="33">
        <f>SUM(N4:N48)</f>
        <v>11591</v>
      </c>
      <c r="O49" s="33">
        <f>SUM(O4:O48)</f>
        <v>0</v>
      </c>
      <c r="P49" s="33">
        <f>SUM(P4:P48)</f>
        <v>0</v>
      </c>
      <c r="Q49" s="33">
        <f>SUM(Q4:Q48)</f>
        <v>0</v>
      </c>
      <c r="R49" s="33">
        <f>SUM(R4:R48)</f>
        <v>0</v>
      </c>
      <c r="S49" s="34">
        <f>SUM(S4:S48)</f>
        <v>3612</v>
      </c>
      <c r="T49" s="33">
        <f>SUM(T4:T48)</f>
        <v>0</v>
      </c>
      <c r="U49" s="33">
        <f>SUM(U4:U48)</f>
        <v>0</v>
      </c>
      <c r="V49" s="33">
        <f>SUM(V4:V48)</f>
        <v>0</v>
      </c>
      <c r="W49" s="33">
        <f>SUM(W4:W48)</f>
        <v>123</v>
      </c>
      <c r="X49" s="33">
        <f>SUM(X4:X48)</f>
        <v>123</v>
      </c>
      <c r="Y49" s="33">
        <f>SUM(Y4:Y48)</f>
        <v>0</v>
      </c>
      <c r="Z49" s="33">
        <f>SUM(Z4:Z48)</f>
        <v>0</v>
      </c>
      <c r="AA49" s="33">
        <f>SUM(AA4:AA48)</f>
        <v>0</v>
      </c>
      <c r="AB49" s="34">
        <f>SUM(AB4:AB48)</f>
        <v>0</v>
      </c>
      <c r="AC49" s="36"/>
    </row>
  </sheetData>
  <mergeCells count="3">
    <mergeCell ref="B1:J1"/>
    <mergeCell ref="K1:S1"/>
    <mergeCell ref="T1:AB1"/>
  </mergeCells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49:A1048576 A1:A3">
    <cfRule type="duplicateValues" dxfId="2" priority="32"/>
  </conditionalFormatting>
  <conditionalFormatting sqref="A16">
    <cfRule type="duplicateValues" dxfId="1" priority="35"/>
  </conditionalFormatting>
  <conditionalFormatting sqref="A43:A48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2020-12-17T05:57:55Z</dcterms:modified>
</cp:coreProperties>
</file>