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4531234-SAI AGRO CENTRE\"/>
    </mc:Choice>
  </mc:AlternateContent>
  <xr:revisionPtr revIDLastSave="0" documentId="13_ncr:1_{B88B7D4A-6584-4B24-BBF3-67D275C52334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working'!$A$1:$J$82</definedName>
    <definedName name="_xlnm._FilterDatabase" localSheetId="5" hidden="1">Reco!$A$3:$AC$85</definedName>
    <definedName name="Dealer_Pivot">OFFSET('Dealer Report working'!$A$1,0,0,COUNTA('Dealer Report working'!$A:$A),COUNTA('Dealer Report working'!$A$1:$J$1))</definedName>
    <definedName name="FInal_Dealer">OFFSET('Final Dealer Work'!$B$2,0,0,COUNTA('Final Dealer Work'!$B:$B),COUNTA('Final Dealer Work'!$2:$2))</definedName>
    <definedName name="FinalDeal_Vlookup">OFFSET('Dealer Report working'!$L$1,0,0,COUNTA('Dealer Report working'!$L:$L),COUNTA('Dealer Report working'!$L$1:$R$1))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0" r:id="rId9"/>
  </pivotCaches>
</workbook>
</file>

<file path=xl/calcChain.xml><?xml version="1.0" encoding="utf-8"?>
<calcChain xmlns="http://schemas.openxmlformats.org/spreadsheetml/2006/main">
  <c r="J4" i="5" l="1"/>
  <c r="J5" i="5"/>
  <c r="J6" i="5"/>
  <c r="J7" i="5"/>
  <c r="J8" i="5"/>
  <c r="J9" i="5"/>
  <c r="J10" i="5"/>
  <c r="J11" i="5"/>
  <c r="J12" i="5"/>
  <c r="J13" i="5"/>
  <c r="J14" i="5"/>
  <c r="J15" i="5"/>
  <c r="J16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9" i="5"/>
  <c r="J70" i="5"/>
  <c r="J72" i="5"/>
  <c r="J73" i="5"/>
  <c r="J74" i="5"/>
  <c r="J75" i="5"/>
  <c r="J77" i="5"/>
  <c r="J78" i="5"/>
  <c r="J80" i="5"/>
  <c r="J81" i="5"/>
  <c r="J82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J68" i="5" s="1"/>
  <c r="I69" i="5"/>
  <c r="I70" i="5"/>
  <c r="I71" i="5"/>
  <c r="J71" i="5" s="1"/>
  <c r="I72" i="5"/>
  <c r="I73" i="5"/>
  <c r="I74" i="5"/>
  <c r="I75" i="5"/>
  <c r="I76" i="5"/>
  <c r="J76" i="5" s="1"/>
  <c r="I77" i="5"/>
  <c r="I78" i="5"/>
  <c r="I79" i="5"/>
  <c r="J79" i="5" s="1"/>
  <c r="I80" i="5"/>
  <c r="I81" i="5"/>
  <c r="I82" i="5"/>
  <c r="M74" i="2" l="1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V9" i="4" l="1"/>
  <c r="T10" i="4"/>
  <c r="Z15" i="4"/>
  <c r="X16" i="4"/>
  <c r="T18" i="4"/>
  <c r="AB18" i="4"/>
  <c r="Z19" i="4"/>
  <c r="V33" i="4"/>
  <c r="T34" i="4"/>
  <c r="AB34" i="4"/>
  <c r="T38" i="4"/>
  <c r="Z39" i="4"/>
  <c r="Z43" i="4"/>
  <c r="X44" i="4"/>
  <c r="T67" i="4"/>
  <c r="AB67" i="4"/>
  <c r="Z68" i="4"/>
  <c r="Z76" i="4"/>
  <c r="X77" i="4"/>
  <c r="V78" i="4"/>
  <c r="T79" i="4"/>
  <c r="AB79" i="4"/>
  <c r="Z80" i="4"/>
  <c r="Y38" i="4"/>
  <c r="AA41" i="4"/>
  <c r="X59" i="4"/>
  <c r="AB54" i="4"/>
  <c r="V57" i="4"/>
  <c r="Z59" i="4"/>
  <c r="T62" i="4"/>
  <c r="X47" i="4"/>
  <c r="Z58" i="4"/>
  <c r="V70" i="4"/>
  <c r="T71" i="4"/>
  <c r="AB71" i="4"/>
  <c r="V74" i="4"/>
  <c r="T75" i="4"/>
  <c r="AB75" i="4"/>
  <c r="Z62" i="4"/>
  <c r="V64" i="4"/>
  <c r="T65" i="4"/>
  <c r="X67" i="4"/>
  <c r="Z70" i="4"/>
  <c r="X71" i="4"/>
  <c r="X75" i="4"/>
  <c r="V76" i="4"/>
  <c r="T77" i="4"/>
  <c r="AB77" i="4"/>
  <c r="Z78" i="4"/>
  <c r="X79" i="4"/>
  <c r="V80" i="4"/>
  <c r="AB62" i="4"/>
  <c r="Z63" i="4"/>
  <c r="AB66" i="4"/>
  <c r="X68" i="4"/>
  <c r="V69" i="4"/>
  <c r="T70" i="4"/>
  <c r="AB70" i="4"/>
  <c r="Z71" i="4"/>
  <c r="T74" i="4"/>
  <c r="AB74" i="4"/>
  <c r="Z75" i="4"/>
  <c r="X76" i="4"/>
  <c r="V77" i="4"/>
  <c r="T78" i="4"/>
  <c r="AB78" i="4"/>
  <c r="Z79" i="4"/>
  <c r="X80" i="4"/>
  <c r="T76" i="4"/>
  <c r="AB76" i="4"/>
  <c r="Z77" i="4"/>
  <c r="X78" i="4"/>
  <c r="V79" i="4"/>
  <c r="T80" i="4"/>
  <c r="AB80" i="4"/>
  <c r="AA79" i="4"/>
  <c r="Y80" i="4"/>
  <c r="Z56" i="4"/>
  <c r="X61" i="4"/>
  <c r="V62" i="4"/>
  <c r="Z64" i="4"/>
  <c r="AA76" i="4"/>
  <c r="Y77" i="4"/>
  <c r="W78" i="4"/>
  <c r="U79" i="4"/>
  <c r="AA80" i="4"/>
  <c r="Z5" i="4"/>
  <c r="U7" i="4"/>
  <c r="Y9" i="4"/>
  <c r="X10" i="4"/>
  <c r="T12" i="4"/>
  <c r="AB12" i="4"/>
  <c r="AA12" i="4"/>
  <c r="T16" i="4"/>
  <c r="AB16" i="4"/>
  <c r="Y17" i="4"/>
  <c r="X18" i="4"/>
  <c r="V19" i="4"/>
  <c r="T20" i="4"/>
  <c r="AB20" i="4"/>
  <c r="T32" i="4"/>
  <c r="AB32" i="4"/>
  <c r="Z41" i="4"/>
  <c r="V43" i="4"/>
  <c r="T44" i="4"/>
  <c r="Z57" i="4"/>
  <c r="V59" i="4"/>
  <c r="V63" i="4"/>
  <c r="AB64" i="4"/>
  <c r="T68" i="4"/>
  <c r="AB68" i="4"/>
  <c r="V71" i="4"/>
  <c r="T72" i="4"/>
  <c r="Z73" i="4"/>
  <c r="X57" i="4"/>
  <c r="V58" i="4"/>
  <c r="X31" i="4"/>
  <c r="Z34" i="4"/>
  <c r="X35" i="4"/>
  <c r="AB37" i="4"/>
  <c r="V40" i="4"/>
  <c r="T41" i="4"/>
  <c r="AB41" i="4"/>
  <c r="X43" i="4"/>
  <c r="V44" i="4"/>
  <c r="AA74" i="4"/>
  <c r="Y75" i="4"/>
  <c r="W76" i="4"/>
  <c r="U77" i="4"/>
  <c r="AA78" i="4"/>
  <c r="Y79" i="4"/>
  <c r="W80" i="4"/>
  <c r="U34" i="4"/>
  <c r="AA35" i="4"/>
  <c r="AA39" i="4"/>
  <c r="Y40" i="4"/>
  <c r="Y44" i="4"/>
  <c r="Y48" i="4"/>
  <c r="W57" i="4"/>
  <c r="U58" i="4"/>
  <c r="U62" i="4"/>
  <c r="Z45" i="4"/>
  <c r="U21" i="4"/>
  <c r="AA22" i="4"/>
  <c r="Y23" i="4"/>
  <c r="U25" i="4"/>
  <c r="U49" i="4"/>
  <c r="Y20" i="4"/>
  <c r="AA24" i="4"/>
  <c r="Z24" i="4"/>
  <c r="U17" i="4"/>
  <c r="U41" i="4"/>
  <c r="Y59" i="4"/>
  <c r="U13" i="4"/>
  <c r="AA14" i="4"/>
  <c r="X5" i="4"/>
  <c r="T7" i="4"/>
  <c r="AB7" i="4"/>
  <c r="X9" i="4"/>
  <c r="U10" i="4"/>
  <c r="V14" i="4"/>
  <c r="T15" i="4"/>
  <c r="X17" i="4"/>
  <c r="U18" i="4"/>
  <c r="T19" i="4"/>
  <c r="AB19" i="4"/>
  <c r="AA19" i="4"/>
  <c r="U22" i="4"/>
  <c r="Y24" i="4"/>
  <c r="W25" i="4"/>
  <c r="V25" i="4"/>
  <c r="W29" i="4"/>
  <c r="W49" i="4"/>
  <c r="V49" i="4"/>
  <c r="Y52" i="4"/>
  <c r="X33" i="4"/>
  <c r="V38" i="4"/>
  <c r="X41" i="4"/>
  <c r="V42" i="4"/>
  <c r="T43" i="4"/>
  <c r="AB43" i="4"/>
  <c r="Z44" i="4"/>
  <c r="AA72" i="4"/>
  <c r="Y33" i="4"/>
  <c r="U43" i="4"/>
  <c r="AA5" i="4"/>
  <c r="Z6" i="4"/>
  <c r="X7" i="4"/>
  <c r="T9" i="4"/>
  <c r="AB9" i="4"/>
  <c r="V12" i="4"/>
  <c r="T13" i="4"/>
  <c r="AB13" i="4"/>
  <c r="X15" i="4"/>
  <c r="AB17" i="4"/>
  <c r="AA17" i="4"/>
  <c r="Z18" i="4"/>
  <c r="X19" i="4"/>
  <c r="AA21" i="4"/>
  <c r="U24" i="4"/>
  <c r="T24" i="4"/>
  <c r="AB24" i="4"/>
  <c r="AA25" i="4"/>
  <c r="AA49" i="4"/>
  <c r="AA8" i="4"/>
  <c r="U11" i="4"/>
  <c r="X25" i="4"/>
  <c r="T27" i="4"/>
  <c r="Z28" i="4"/>
  <c r="U30" i="4"/>
  <c r="T30" i="4"/>
  <c r="AB30" i="4"/>
  <c r="Y51" i="4"/>
  <c r="AA62" i="4"/>
  <c r="U8" i="4"/>
  <c r="T8" i="4"/>
  <c r="AB8" i="4"/>
  <c r="V27" i="4"/>
  <c r="T28" i="4"/>
  <c r="AB28" i="4"/>
  <c r="V30" i="4"/>
  <c r="AA36" i="4"/>
  <c r="Y37" i="4"/>
  <c r="W61" i="4"/>
  <c r="W73" i="4"/>
  <c r="Z26" i="4"/>
  <c r="X27" i="4"/>
  <c r="W27" i="4"/>
  <c r="U28" i="4"/>
  <c r="T29" i="4"/>
  <c r="AB29" i="4"/>
  <c r="Y30" i="4"/>
  <c r="W31" i="4"/>
  <c r="AA33" i="4"/>
  <c r="U36" i="4"/>
  <c r="AA60" i="4"/>
  <c r="V66" i="4"/>
  <c r="Y73" i="4"/>
  <c r="U6" i="4"/>
  <c r="Y8" i="4"/>
  <c r="AA11" i="4"/>
  <c r="Y27" i="4"/>
  <c r="V29" i="4"/>
  <c r="AA30" i="4"/>
  <c r="AA46" i="4"/>
  <c r="W48" i="4"/>
  <c r="AA53" i="4"/>
  <c r="Z53" i="4"/>
  <c r="AA61" i="4"/>
  <c r="W71" i="4"/>
  <c r="U72" i="4"/>
  <c r="V5" i="4"/>
  <c r="T6" i="4"/>
  <c r="AB6" i="4"/>
  <c r="AA6" i="4"/>
  <c r="Y7" i="4"/>
  <c r="V8" i="4"/>
  <c r="AA9" i="4"/>
  <c r="Y10" i="4"/>
  <c r="V11" i="4"/>
  <c r="Y13" i="4"/>
  <c r="W14" i="4"/>
  <c r="V18" i="4"/>
  <c r="U19" i="4"/>
  <c r="X21" i="4"/>
  <c r="T23" i="4"/>
  <c r="AB23" i="4"/>
  <c r="Z31" i="4"/>
  <c r="Y31" i="4"/>
  <c r="V32" i="4"/>
  <c r="T33" i="4"/>
  <c r="AB33" i="4"/>
  <c r="X34" i="4"/>
  <c r="W35" i="4"/>
  <c r="T36" i="4"/>
  <c r="AB36" i="4"/>
  <c r="Z37" i="4"/>
  <c r="U42" i="4"/>
  <c r="AA47" i="4"/>
  <c r="Z54" i="4"/>
  <c r="AA57" i="4"/>
  <c r="T60" i="4"/>
  <c r="AB60" i="4"/>
  <c r="Z61" i="4"/>
  <c r="Y61" i="4"/>
  <c r="W62" i="4"/>
  <c r="U63" i="4"/>
  <c r="AA64" i="4"/>
  <c r="X65" i="4"/>
  <c r="AA67" i="4"/>
  <c r="Z67" i="4"/>
  <c r="Y68" i="4"/>
  <c r="W69" i="4"/>
  <c r="X72" i="4"/>
  <c r="V73" i="4"/>
  <c r="Y5" i="4"/>
  <c r="V6" i="4"/>
  <c r="AA7" i="4"/>
  <c r="U9" i="4"/>
  <c r="AA10" i="4"/>
  <c r="Z10" i="4"/>
  <c r="X11" i="4"/>
  <c r="X14" i="4"/>
  <c r="W15" i="4"/>
  <c r="U16" i="4"/>
  <c r="Y18" i="4"/>
  <c r="X22" i="4"/>
  <c r="W26" i="4"/>
  <c r="AA31" i="4"/>
  <c r="AA34" i="4"/>
  <c r="Y35" i="4"/>
  <c r="V36" i="4"/>
  <c r="T37" i="4"/>
  <c r="AA37" i="4"/>
  <c r="AA40" i="4"/>
  <c r="W46" i="4"/>
  <c r="U47" i="4"/>
  <c r="AA48" i="4"/>
  <c r="Z48" i="4"/>
  <c r="AA51" i="4"/>
  <c r="T54" i="4"/>
  <c r="AA54" i="4"/>
  <c r="AA58" i="4"/>
  <c r="V60" i="4"/>
  <c r="U60" i="4"/>
  <c r="W63" i="4"/>
  <c r="T64" i="4"/>
  <c r="Z65" i="4"/>
  <c r="X66" i="4"/>
  <c r="U67" i="4"/>
  <c r="Y69" i="4"/>
  <c r="Z72" i="4"/>
  <c r="X73" i="4"/>
  <c r="U74" i="4"/>
  <c r="X6" i="4"/>
  <c r="Z8" i="4"/>
  <c r="AB10" i="4"/>
  <c r="Z11" i="4"/>
  <c r="W12" i="4"/>
  <c r="Y15" i="4"/>
  <c r="T17" i="4"/>
  <c r="W20" i="4"/>
  <c r="Y26" i="4"/>
  <c r="Z29" i="4"/>
  <c r="V31" i="4"/>
  <c r="AA32" i="4"/>
  <c r="Z35" i="4"/>
  <c r="U37" i="4"/>
  <c r="AA38" i="4"/>
  <c r="U40" i="4"/>
  <c r="AA45" i="4"/>
  <c r="Y46" i="4"/>
  <c r="Y56" i="4"/>
  <c r="V61" i="4"/>
  <c r="X63" i="4"/>
  <c r="AB65" i="4"/>
  <c r="Z66" i="4"/>
  <c r="W67" i="4"/>
  <c r="V67" i="4"/>
  <c r="U68" i="4"/>
  <c r="AB72" i="4"/>
  <c r="U5" i="4"/>
  <c r="AB5" i="4"/>
  <c r="Y6" i="4"/>
  <c r="V7" i="4"/>
  <c r="W10" i="4"/>
  <c r="V13" i="4"/>
  <c r="U14" i="4"/>
  <c r="AB14" i="4"/>
  <c r="AA15" i="4"/>
  <c r="W17" i="4"/>
  <c r="U29" i="4"/>
  <c r="Z30" i="4"/>
  <c r="T35" i="4"/>
  <c r="AB35" i="4"/>
  <c r="Y36" i="4"/>
  <c r="X37" i="4"/>
  <c r="U38" i="4"/>
  <c r="Z46" i="4"/>
  <c r="X54" i="4"/>
  <c r="W54" i="4"/>
  <c r="W58" i="4"/>
  <c r="Z60" i="4"/>
  <c r="V65" i="4"/>
  <c r="T66" i="4"/>
  <c r="Y67" i="4"/>
  <c r="V68" i="4"/>
  <c r="U69" i="4"/>
  <c r="AA70" i="4"/>
  <c r="Y71" i="4"/>
  <c r="V72" i="4"/>
  <c r="T73" i="4"/>
  <c r="W7" i="4"/>
  <c r="Y11" i="4"/>
  <c r="X13" i="4"/>
  <c r="X20" i="4"/>
  <c r="T21" i="4"/>
  <c r="AB21" i="4"/>
  <c r="Z22" i="4"/>
  <c r="Y22" i="4"/>
  <c r="V23" i="4"/>
  <c r="U23" i="4"/>
  <c r="W33" i="4"/>
  <c r="AB38" i="4"/>
  <c r="Y39" i="4"/>
  <c r="T40" i="4"/>
  <c r="AB40" i="4"/>
  <c r="Y41" i="4"/>
  <c r="T47" i="4"/>
  <c r="AB47" i="4"/>
  <c r="Y54" i="4"/>
  <c r="W59" i="4"/>
  <c r="Y64" i="4"/>
  <c r="U12" i="4"/>
  <c r="AA28" i="4"/>
  <c r="AA43" i="4"/>
  <c r="W44" i="4"/>
  <c r="X46" i="4"/>
  <c r="X48" i="4"/>
  <c r="T49" i="4"/>
  <c r="AB49" i="4"/>
  <c r="U65" i="4"/>
  <c r="Y66" i="4"/>
  <c r="T5" i="4"/>
  <c r="W6" i="4"/>
  <c r="Z7" i="4"/>
  <c r="W9" i="4"/>
  <c r="T11" i="4"/>
  <c r="AB11" i="4"/>
  <c r="AA13" i="4"/>
  <c r="Z13" i="4"/>
  <c r="AB15" i="4"/>
  <c r="W16" i="4"/>
  <c r="V16" i="4"/>
  <c r="AA18" i="4"/>
  <c r="W19" i="4"/>
  <c r="AA20" i="4"/>
  <c r="Z20" i="4"/>
  <c r="V21" i="4"/>
  <c r="T22" i="4"/>
  <c r="AB22" i="4"/>
  <c r="W23" i="4"/>
  <c r="T26" i="4"/>
  <c r="AB26" i="4"/>
  <c r="AA26" i="4"/>
  <c r="U32" i="4"/>
  <c r="X42" i="4"/>
  <c r="W42" i="4"/>
  <c r="U45" i="4"/>
  <c r="T45" i="4"/>
  <c r="AB45" i="4"/>
  <c r="W47" i="4"/>
  <c r="V47" i="4"/>
  <c r="Y50" i="4"/>
  <c r="T56" i="4"/>
  <c r="AB56" i="4"/>
  <c r="AA56" i="4"/>
  <c r="T58" i="4"/>
  <c r="AB58" i="4"/>
  <c r="W65" i="4"/>
  <c r="AA66" i="4"/>
  <c r="AA68" i="4"/>
  <c r="X69" i="4"/>
  <c r="U70" i="4"/>
  <c r="AA75" i="4"/>
  <c r="Y76" i="4"/>
  <c r="W77" i="4"/>
  <c r="U78" i="4"/>
  <c r="Y12" i="4"/>
  <c r="Z14" i="4"/>
  <c r="V15" i="4"/>
  <c r="Z17" i="4"/>
  <c r="Y19" i="4"/>
  <c r="U20" i="4"/>
  <c r="Y21" i="4"/>
  <c r="V22" i="4"/>
  <c r="Z23" i="4"/>
  <c r="V24" i="4"/>
  <c r="Z25" i="4"/>
  <c r="V26" i="4"/>
  <c r="U26" i="4"/>
  <c r="AA27" i="4"/>
  <c r="W28" i="4"/>
  <c r="Y29" i="4"/>
  <c r="X29" i="4"/>
  <c r="X32" i="4"/>
  <c r="W32" i="4"/>
  <c r="Z33" i="4"/>
  <c r="W34" i="4"/>
  <c r="V34" i="4"/>
  <c r="X36" i="4"/>
  <c r="W36" i="4"/>
  <c r="X38" i="4"/>
  <c r="W38" i="4"/>
  <c r="X40" i="4"/>
  <c r="W40" i="4"/>
  <c r="Z42" i="4"/>
  <c r="Y42" i="4"/>
  <c r="W43" i="4"/>
  <c r="AA44" i="4"/>
  <c r="W45" i="4"/>
  <c r="V45" i="4"/>
  <c r="T46" i="4"/>
  <c r="AB46" i="4"/>
  <c r="Y47" i="4"/>
  <c r="T48" i="4"/>
  <c r="AB48" i="4"/>
  <c r="X49" i="4"/>
  <c r="AA50" i="4"/>
  <c r="AA52" i="4"/>
  <c r="Z52" i="4"/>
  <c r="U54" i="4"/>
  <c r="V56" i="4"/>
  <c r="Y63" i="4"/>
  <c r="U64" i="4"/>
  <c r="AA71" i="4"/>
  <c r="W72" i="4"/>
  <c r="AB73" i="4"/>
  <c r="AA73" i="4"/>
  <c r="X74" i="4"/>
  <c r="W74" i="4"/>
  <c r="U75" i="4"/>
  <c r="W5" i="4"/>
  <c r="W8" i="4"/>
  <c r="Z9" i="4"/>
  <c r="W11" i="4"/>
  <c r="Z12" i="4"/>
  <c r="Z16" i="4"/>
  <c r="V20" i="4"/>
  <c r="Z21" i="4"/>
  <c r="W22" i="4"/>
  <c r="AA23" i="4"/>
  <c r="W24" i="4"/>
  <c r="AB27" i="4"/>
  <c r="X28" i="4"/>
  <c r="W30" i="4"/>
  <c r="T31" i="4"/>
  <c r="AB31" i="4"/>
  <c r="Y32" i="4"/>
  <c r="U35" i="4"/>
  <c r="V37" i="4"/>
  <c r="V41" i="4"/>
  <c r="AA42" i="4"/>
  <c r="AB44" i="4"/>
  <c r="X45" i="4"/>
  <c r="U46" i="4"/>
  <c r="Z47" i="4"/>
  <c r="U48" i="4"/>
  <c r="Y49" i="4"/>
  <c r="Y53" i="4"/>
  <c r="V54" i="4"/>
  <c r="Z55" i="4"/>
  <c r="W56" i="4"/>
  <c r="T57" i="4"/>
  <c r="AB57" i="4"/>
  <c r="X58" i="4"/>
  <c r="T59" i="4"/>
  <c r="AB59" i="4"/>
  <c r="X60" i="4"/>
  <c r="T61" i="4"/>
  <c r="AB61" i="4"/>
  <c r="X62" i="4"/>
  <c r="AA63" i="4"/>
  <c r="W64" i="4"/>
  <c r="Y65" i="4"/>
  <c r="U66" i="4"/>
  <c r="AA69" i="4"/>
  <c r="Z69" i="4"/>
  <c r="X70" i="4"/>
  <c r="W70" i="4"/>
  <c r="U71" i="4"/>
  <c r="Y72" i="4"/>
  <c r="U73" i="4"/>
  <c r="Y74" i="4"/>
  <c r="V75" i="4"/>
  <c r="X8" i="4"/>
  <c r="V10" i="4"/>
  <c r="W13" i="4"/>
  <c r="T14" i="4"/>
  <c r="AA16" i="4"/>
  <c r="W18" i="4"/>
  <c r="X24" i="4"/>
  <c r="T25" i="4"/>
  <c r="AB25" i="4"/>
  <c r="X26" i="4"/>
  <c r="U27" i="4"/>
  <c r="Y28" i="4"/>
  <c r="AA29" i="4"/>
  <c r="X30" i="4"/>
  <c r="U31" i="4"/>
  <c r="Z32" i="4"/>
  <c r="U33" i="4"/>
  <c r="Y34" i="4"/>
  <c r="V35" i="4"/>
  <c r="Z36" i="4"/>
  <c r="W37" i="4"/>
  <c r="Z38" i="4"/>
  <c r="Z40" i="4"/>
  <c r="W41" i="4"/>
  <c r="T42" i="4"/>
  <c r="AB42" i="4"/>
  <c r="Y43" i="4"/>
  <c r="U44" i="4"/>
  <c r="Y45" i="4"/>
  <c r="V46" i="4"/>
  <c r="V48" i="4"/>
  <c r="Z49" i="4"/>
  <c r="Z51" i="4"/>
  <c r="AA55" i="4"/>
  <c r="X56" i="4"/>
  <c r="U57" i="4"/>
  <c r="Y58" i="4"/>
  <c r="U59" i="4"/>
  <c r="Y60" i="4"/>
  <c r="U61" i="4"/>
  <c r="Y62" i="4"/>
  <c r="T63" i="4"/>
  <c r="AB63" i="4"/>
  <c r="X64" i="4"/>
  <c r="AA65" i="4"/>
  <c r="W66" i="4"/>
  <c r="W68" i="4"/>
  <c r="T69" i="4"/>
  <c r="AB69" i="4"/>
  <c r="Y70" i="4"/>
  <c r="Z74" i="4"/>
  <c r="W75" i="4"/>
  <c r="U76" i="4"/>
  <c r="AA77" i="4"/>
  <c r="Y78" i="4"/>
  <c r="W79" i="4"/>
  <c r="U80" i="4"/>
  <c r="Y55" i="4"/>
  <c r="U56" i="4"/>
  <c r="U15" i="4"/>
  <c r="X23" i="4"/>
  <c r="Y57" i="4"/>
  <c r="Y14" i="4"/>
  <c r="V17" i="4"/>
  <c r="Z27" i="4"/>
  <c r="Z50" i="4"/>
  <c r="AA59" i="4"/>
  <c r="W60" i="4"/>
  <c r="V28" i="4"/>
  <c r="X12" i="4"/>
  <c r="Y16" i="4"/>
  <c r="W21" i="4"/>
  <c r="Y25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M146" i="2"/>
  <c r="I146" i="2"/>
  <c r="H146" i="2"/>
  <c r="G146" i="2"/>
  <c r="F146" i="2"/>
  <c r="E146" i="2"/>
  <c r="M145" i="2"/>
  <c r="I145" i="2"/>
  <c r="H145" i="2"/>
  <c r="G145" i="2"/>
  <c r="F145" i="2"/>
  <c r="E145" i="2"/>
  <c r="M144" i="2"/>
  <c r="I144" i="2"/>
  <c r="H144" i="2"/>
  <c r="G144" i="2"/>
  <c r="F144" i="2"/>
  <c r="E144" i="2"/>
  <c r="M143" i="2"/>
  <c r="I143" i="2"/>
  <c r="H143" i="2"/>
  <c r="G143" i="2"/>
  <c r="F143" i="2"/>
  <c r="E143" i="2"/>
  <c r="M142" i="2"/>
  <c r="I142" i="2"/>
  <c r="H142" i="2"/>
  <c r="G142" i="2"/>
  <c r="F142" i="2"/>
  <c r="E142" i="2"/>
  <c r="M141" i="2"/>
  <c r="I141" i="2"/>
  <c r="H141" i="2"/>
  <c r="G141" i="2"/>
  <c r="F141" i="2"/>
  <c r="E141" i="2"/>
  <c r="M140" i="2"/>
  <c r="I140" i="2"/>
  <c r="H140" i="2"/>
  <c r="G140" i="2"/>
  <c r="F140" i="2"/>
  <c r="E140" i="2"/>
  <c r="M139" i="2"/>
  <c r="I139" i="2"/>
  <c r="H139" i="2"/>
  <c r="G139" i="2"/>
  <c r="F139" i="2"/>
  <c r="E139" i="2"/>
  <c r="M138" i="2"/>
  <c r="I138" i="2"/>
  <c r="H138" i="2"/>
  <c r="G138" i="2"/>
  <c r="F138" i="2"/>
  <c r="E138" i="2"/>
  <c r="M137" i="2"/>
  <c r="I137" i="2"/>
  <c r="H137" i="2"/>
  <c r="G137" i="2"/>
  <c r="F137" i="2"/>
  <c r="E137" i="2"/>
  <c r="M136" i="2"/>
  <c r="I136" i="2"/>
  <c r="H136" i="2"/>
  <c r="G136" i="2"/>
  <c r="F136" i="2"/>
  <c r="E136" i="2"/>
  <c r="M135" i="2"/>
  <c r="I135" i="2"/>
  <c r="H135" i="2"/>
  <c r="G135" i="2"/>
  <c r="F135" i="2"/>
  <c r="E135" i="2"/>
  <c r="M134" i="2"/>
  <c r="I134" i="2"/>
  <c r="H134" i="2"/>
  <c r="G134" i="2"/>
  <c r="F134" i="2"/>
  <c r="E134" i="2"/>
  <c r="M133" i="2"/>
  <c r="I133" i="2"/>
  <c r="H133" i="2"/>
  <c r="G133" i="2"/>
  <c r="F133" i="2"/>
  <c r="E133" i="2"/>
  <c r="M132" i="2"/>
  <c r="I132" i="2"/>
  <c r="H132" i="2"/>
  <c r="G132" i="2"/>
  <c r="F132" i="2"/>
  <c r="E132" i="2"/>
  <c r="M131" i="2"/>
  <c r="I131" i="2"/>
  <c r="H131" i="2"/>
  <c r="G131" i="2"/>
  <c r="F131" i="2"/>
  <c r="E131" i="2"/>
  <c r="M130" i="2"/>
  <c r="I130" i="2"/>
  <c r="H130" i="2"/>
  <c r="G130" i="2"/>
  <c r="F130" i="2"/>
  <c r="E130" i="2"/>
  <c r="M129" i="2"/>
  <c r="I129" i="2"/>
  <c r="H129" i="2"/>
  <c r="G129" i="2"/>
  <c r="F129" i="2"/>
  <c r="E129" i="2"/>
  <c r="M128" i="2"/>
  <c r="I128" i="2"/>
  <c r="H128" i="2"/>
  <c r="G128" i="2"/>
  <c r="F128" i="2"/>
  <c r="E128" i="2"/>
  <c r="M127" i="2"/>
  <c r="I127" i="2"/>
  <c r="H127" i="2"/>
  <c r="G127" i="2"/>
  <c r="F127" i="2"/>
  <c r="E127" i="2"/>
  <c r="M126" i="2"/>
  <c r="I126" i="2"/>
  <c r="H126" i="2"/>
  <c r="G126" i="2"/>
  <c r="F126" i="2"/>
  <c r="E126" i="2"/>
  <c r="M125" i="2"/>
  <c r="I125" i="2"/>
  <c r="H125" i="2"/>
  <c r="G125" i="2"/>
  <c r="F125" i="2"/>
  <c r="E125" i="2"/>
  <c r="M124" i="2"/>
  <c r="I124" i="2"/>
  <c r="H124" i="2"/>
  <c r="G124" i="2"/>
  <c r="F124" i="2"/>
  <c r="E124" i="2"/>
  <c r="M123" i="2"/>
  <c r="I123" i="2"/>
  <c r="H123" i="2"/>
  <c r="G123" i="2"/>
  <c r="F123" i="2"/>
  <c r="E123" i="2"/>
  <c r="M122" i="2"/>
  <c r="I122" i="2"/>
  <c r="H122" i="2"/>
  <c r="G122" i="2"/>
  <c r="F122" i="2"/>
  <c r="E122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111" i="2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AB53" i="4" s="1"/>
  <c r="I83" i="2"/>
  <c r="X53" i="4" s="1"/>
  <c r="H83" i="2"/>
  <c r="W53" i="4" s="1"/>
  <c r="G83" i="2"/>
  <c r="V53" i="4" s="1"/>
  <c r="F83" i="2"/>
  <c r="U53" i="4" s="1"/>
  <c r="E83" i="2"/>
  <c r="T53" i="4" s="1"/>
  <c r="M82" i="2"/>
  <c r="AB52" i="4" s="1"/>
  <c r="I82" i="2"/>
  <c r="X52" i="4" s="1"/>
  <c r="H82" i="2"/>
  <c r="W52" i="4" s="1"/>
  <c r="G82" i="2"/>
  <c r="V52" i="4" s="1"/>
  <c r="F82" i="2"/>
  <c r="U52" i="4" s="1"/>
  <c r="E82" i="2"/>
  <c r="T52" i="4" s="1"/>
  <c r="M81" i="2"/>
  <c r="AB55" i="4" s="1"/>
  <c r="I81" i="2"/>
  <c r="X55" i="4" s="1"/>
  <c r="H81" i="2"/>
  <c r="W55" i="4" s="1"/>
  <c r="G81" i="2"/>
  <c r="V55" i="4" s="1"/>
  <c r="F81" i="2"/>
  <c r="U55" i="4" s="1"/>
  <c r="E81" i="2"/>
  <c r="T55" i="4" s="1"/>
  <c r="M80" i="2"/>
  <c r="AB50" i="4" s="1"/>
  <c r="I80" i="2"/>
  <c r="X50" i="4" s="1"/>
  <c r="H80" i="2"/>
  <c r="W50" i="4" s="1"/>
  <c r="G80" i="2"/>
  <c r="V50" i="4" s="1"/>
  <c r="F80" i="2"/>
  <c r="U50" i="4" s="1"/>
  <c r="E80" i="2"/>
  <c r="T50" i="4" s="1"/>
  <c r="M79" i="2"/>
  <c r="AB51" i="4" s="1"/>
  <c r="I79" i="2"/>
  <c r="X51" i="4" s="1"/>
  <c r="H79" i="2"/>
  <c r="W51" i="4" s="1"/>
  <c r="G79" i="2"/>
  <c r="V51" i="4" s="1"/>
  <c r="F79" i="2"/>
  <c r="U51" i="4" s="1"/>
  <c r="E79" i="2"/>
  <c r="T51" i="4" s="1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AB39" i="4" s="1"/>
  <c r="I75" i="2"/>
  <c r="X39" i="4" s="1"/>
  <c r="H75" i="2"/>
  <c r="W39" i="4" s="1"/>
  <c r="G75" i="2"/>
  <c r="V39" i="4" s="1"/>
  <c r="F75" i="2"/>
  <c r="U39" i="4" s="1"/>
  <c r="E75" i="2"/>
  <c r="T39" i="4" s="1"/>
  <c r="M3" i="2"/>
  <c r="I3" i="2"/>
  <c r="H3" i="2"/>
  <c r="G3" i="2"/>
  <c r="E3" i="2"/>
  <c r="F3" i="2"/>
  <c r="T11" i="5"/>
  <c r="I3" i="5"/>
  <c r="J3" i="5" s="1"/>
  <c r="I2" i="5"/>
  <c r="J2" i="5" s="1"/>
  <c r="AC26" i="4" l="1"/>
  <c r="AC36" i="4"/>
  <c r="AC28" i="4"/>
  <c r="AC42" i="4"/>
  <c r="AC61" i="4"/>
  <c r="AC22" i="4"/>
  <c r="AC5" i="4"/>
  <c r="AC8" i="4"/>
  <c r="AC13" i="4"/>
  <c r="AC14" i="4"/>
  <c r="AC30" i="4"/>
  <c r="AC20" i="4"/>
  <c r="AC40" i="4"/>
  <c r="AC35" i="4"/>
  <c r="AC29" i="4"/>
  <c r="AC68" i="4"/>
  <c r="AC16" i="4"/>
  <c r="AC12" i="4"/>
  <c r="AC55" i="4"/>
  <c r="AC73" i="4"/>
  <c r="AC27" i="4"/>
  <c r="AC59" i="4"/>
  <c r="AC21" i="4"/>
  <c r="AC6" i="4"/>
  <c r="AC9" i="4"/>
  <c r="AC19" i="4"/>
  <c r="AC7" i="4"/>
  <c r="AC32" i="4"/>
  <c r="AC76" i="4"/>
  <c r="AC75" i="4"/>
  <c r="AC79" i="4"/>
  <c r="AC18" i="4"/>
  <c r="AC52" i="4"/>
  <c r="AC38" i="4"/>
  <c r="AC57" i="4"/>
  <c r="AC48" i="4"/>
  <c r="AC66" i="4"/>
  <c r="AC65" i="4"/>
  <c r="AC50" i="4"/>
  <c r="AC69" i="4"/>
  <c r="AC25" i="4"/>
  <c r="AC46" i="4"/>
  <c r="AC56" i="4"/>
  <c r="AC64" i="4"/>
  <c r="AC33" i="4"/>
  <c r="AC77" i="4"/>
  <c r="AC67" i="4"/>
  <c r="AC62" i="4"/>
  <c r="AC51" i="4"/>
  <c r="AC53" i="4"/>
  <c r="AC17" i="4"/>
  <c r="AC39" i="4"/>
  <c r="AC11" i="4"/>
  <c r="AC49" i="4"/>
  <c r="AC43" i="4"/>
  <c r="AC74" i="4"/>
  <c r="AC58" i="4"/>
  <c r="AC45" i="4"/>
  <c r="AC60" i="4"/>
  <c r="AC23" i="4"/>
  <c r="AC15" i="4"/>
  <c r="AC41" i="4"/>
  <c r="AC80" i="4"/>
  <c r="AC71" i="4"/>
  <c r="AC10" i="4"/>
  <c r="AC63" i="4"/>
  <c r="AC31" i="4"/>
  <c r="AC47" i="4"/>
  <c r="AC54" i="4"/>
  <c r="AC37" i="4"/>
  <c r="AC24" i="4"/>
  <c r="AC72" i="4"/>
  <c r="AC44" i="4"/>
  <c r="AC78" i="4"/>
  <c r="AC70" i="4"/>
  <c r="AC34" i="4"/>
  <c r="B1" i="6"/>
  <c r="X82" i="4" l="1"/>
  <c r="Z81" i="4"/>
  <c r="T84" i="4"/>
  <c r="AB84" i="4"/>
  <c r="U81" i="4"/>
  <c r="W81" i="4"/>
  <c r="U82" i="4"/>
  <c r="Y84" i="4"/>
  <c r="Z82" i="4"/>
  <c r="Y82" i="4"/>
  <c r="V84" i="4"/>
  <c r="Y83" i="4"/>
  <c r="W84" i="4"/>
  <c r="X81" i="4"/>
  <c r="T83" i="4"/>
  <c r="AB83" i="4"/>
  <c r="Y81" i="4"/>
  <c r="T81" i="4"/>
  <c r="AB81" i="4"/>
  <c r="T82" i="4"/>
  <c r="AB82" i="4"/>
  <c r="Z83" i="4"/>
  <c r="X84" i="4"/>
  <c r="W82" i="4"/>
  <c r="V82" i="4"/>
  <c r="AA84" i="4"/>
  <c r="AA81" i="4"/>
  <c r="W83" i="4"/>
  <c r="U84" i="4"/>
  <c r="V83" i="4"/>
  <c r="U83" i="4"/>
  <c r="V81" i="4"/>
  <c r="AA82" i="4"/>
  <c r="X83" i="4"/>
  <c r="Z84" i="4"/>
  <c r="AA83" i="4"/>
  <c r="AC84" i="4" l="1"/>
  <c r="AC82" i="4"/>
  <c r="AC83" i="4"/>
  <c r="AC81" i="4"/>
  <c r="M147" i="2" l="1"/>
  <c r="L147" i="2"/>
  <c r="K147" i="2"/>
  <c r="J147" i="2"/>
  <c r="I147" i="2"/>
  <c r="H147" i="2"/>
  <c r="G147" i="2"/>
  <c r="F147" i="2"/>
  <c r="E147" i="2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AB4" i="4"/>
  <c r="AA4" i="4"/>
  <c r="Z4" i="4"/>
  <c r="Y4" i="4"/>
  <c r="X4" i="4"/>
  <c r="W4" i="4"/>
  <c r="V4" i="4"/>
  <c r="U4" i="4"/>
  <c r="T4" i="4"/>
  <c r="AC4" i="4" l="1"/>
  <c r="V85" i="4"/>
  <c r="Z85" i="4"/>
  <c r="W85" i="4"/>
  <c r="AA85" i="4"/>
  <c r="T85" i="4"/>
  <c r="X85" i="4"/>
  <c r="AB85" i="4"/>
  <c r="U85" i="4"/>
  <c r="Y85" i="4"/>
</calcChain>
</file>

<file path=xl/sharedStrings.xml><?xml version="1.0" encoding="utf-8"?>
<sst xmlns="http://schemas.openxmlformats.org/spreadsheetml/2006/main" count="899" uniqueCount="253">
  <si>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</si>
  <si>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</si>
  <si>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</si>
  <si>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</si>
  <si>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</si>
  <si>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</si>
  <si>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</si>
  <si>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</si>
  <si>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</si>
  <si>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</si>
  <si>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</si>
  <si>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</si>
  <si>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</si>
  <si>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</si>
  <si>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</si>
  <si>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</si>
  <si>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</si>
  <si>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</si>
  <si>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</si>
  <si>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</si>
  <si>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</si>
  <si>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Grand Total</t>
  </si>
  <si>
    <t>Master Name</t>
  </si>
  <si>
    <t>Combi Name</t>
  </si>
  <si>
    <t>Row Labels</t>
  </si>
  <si>
    <t>ALIETTE WP80 40X100GR BAG IN</t>
  </si>
  <si>
    <t>ANTRACOL (T) WP70 40X250GR BAG IN</t>
  </si>
  <si>
    <t>FAME (T) SC480 10X(20X10ML) BOT IN</t>
  </si>
  <si>
    <t>FAME (T) SC480 20X100ML BOT IN</t>
  </si>
  <si>
    <t>FAME (T) SC480 40X50ML BOT IN</t>
  </si>
  <si>
    <t>GAUCHO FS600 50X100ML BOT IN</t>
  </si>
  <si>
    <t>JUMP WG80 160X(10X2GR) BAG IN</t>
  </si>
  <si>
    <t>LAUDIS SC630 8X115ML BOT IN</t>
  </si>
  <si>
    <t>OBERON (T) SC240 40X200ML BOT IN</t>
  </si>
  <si>
    <t>PLANOFIX SL4 5 50X100ML BOT IN</t>
  </si>
  <si>
    <t>REGENT (T) SC50 20X250ML BOT IN</t>
  </si>
  <si>
    <t>REGENT GR0 3 4X5KG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</si>
  <si>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</si>
  <si>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</si>
  <si>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</si>
  <si>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</si>
  <si>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</si>
  <si>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</si>
  <si>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</si>
  <si>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</si>
  <si>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ANTRACOL (T) WP70 50X100GR BAG IN</t>
  </si>
  <si>
    <t>COUNCIL ACTIV WG30 8X(10X45GR) BOX IN</t>
  </si>
  <si>
    <t>FOLICUR (T) EC250 10X1L BOT IN</t>
  </si>
  <si>
    <t>FOLICUR (T) EC250 20X500ML BOT IN</t>
  </si>
  <si>
    <t>FOOST WP50 24X500G BAG IN</t>
  </si>
  <si>
    <t>GAUCHO FS600 100X50ML BOT IN</t>
  </si>
  <si>
    <t>GLAMORE WG80 2X(10X100)G BAG IN</t>
  </si>
  <si>
    <t>LUNA EXPERIENCE SC400 40X250ML BOT IN</t>
  </si>
  <si>
    <t>MONCEREN SC250 20X500ML BOT IN</t>
  </si>
  <si>
    <t>NATIVO WG75 10X1KG BAG IN</t>
  </si>
  <si>
    <t>NATIVO WG75 20X500GR BAG IN</t>
  </si>
  <si>
    <t>NATIVO WG75 40X250GR BAG IN</t>
  </si>
  <si>
    <t>RAXIL EASY FS60 100X50ML BOT IN</t>
  </si>
  <si>
    <t>REGENT (T) SC50 20X500ML BOT IN</t>
  </si>
  <si>
    <t>SENCOR WP70 20X500GR BOX IN</t>
  </si>
  <si>
    <t>SENCOR WP70 60X100GR BAG IN</t>
  </si>
  <si>
    <t>SUNRICE WG15 100X50GR BOT IN</t>
  </si>
  <si>
    <t>TOPSTAR (T) WP80 8X(20X22.5GR) BOX IN</t>
  </si>
  <si>
    <t>RAXIL EASY FS60 10X(20X13.4ML) BOT IN</t>
  </si>
  <si>
    <t>LUCIFER (T) WP15 25X160GR BAG IN</t>
  </si>
  <si>
    <t>ALANTO (T) SC240 50X100ML BOT IN</t>
  </si>
  <si>
    <t>ALIETTE WP80 10X1KG BAG IN</t>
  </si>
  <si>
    <t>ATLANTIS KL3 6 15X160GR BOT IN</t>
  </si>
  <si>
    <t>FAME (T) SC480 4X500ML BOT IN</t>
  </si>
  <si>
    <t>GLAMORE WG80 8X250GR BAG IN</t>
  </si>
  <si>
    <t>LARVIN (T) WP75 20X250GR BAG IN</t>
  </si>
  <si>
    <t>DISTRIBUTOR PRODUCTWISE</t>
  </si>
  <si>
    <t>PRODUCT</t>
  </si>
  <si>
    <t>Item Details</t>
  </si>
  <si>
    <t>Unit</t>
  </si>
  <si>
    <t>Op. Qty</t>
  </si>
  <si>
    <t>Purc.</t>
  </si>
  <si>
    <t>Qty. In(Others)</t>
  </si>
  <si>
    <t>Sale</t>
  </si>
  <si>
    <t>Qty. Out(Others)</t>
  </si>
  <si>
    <t>Cl. Qty</t>
  </si>
  <si>
    <t>Pcs.</t>
  </si>
  <si>
    <t>ADORA (T) SC100 4X1L BOT IN</t>
  </si>
  <si>
    <t>ADORA (T) SC100 50X100ML BOT IN</t>
  </si>
  <si>
    <t>ADORA (T) SC100 20X200ML BOT IN</t>
  </si>
  <si>
    <t>ADORA (T) SC100 8X500ML BOT IN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</si>
  <si>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</si>
  <si>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</si>
  <si>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</si>
  <si>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</si>
  <si>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</si>
  <si>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COUNCIL ACTIV WG30 12X(5X90GR) BOX IN</t>
  </si>
  <si>
    <t>EMESTO PRIME FS240 10X1L BOT IN</t>
  </si>
  <si>
    <t>EMESTO PRIME FS240 50X100ML BOT IN</t>
  </si>
  <si>
    <t>EMESTO PRIME FS240 40X250ML BOT IN</t>
  </si>
  <si>
    <t>FAME (T) SC480 8X250ML BOT IN</t>
  </si>
  <si>
    <t>FOOST WP50 20X250G BAG IN</t>
  </si>
  <si>
    <t>GAUCHO FS600 2X(5X1L) BOT IN</t>
  </si>
  <si>
    <t>GAUCHO FS600 2X5L BOT IN</t>
  </si>
  <si>
    <t>LARVIN (T) WP75 20X500GR BAG IN</t>
  </si>
  <si>
    <t>MOMIJI WG85 50X60G BOT IN</t>
  </si>
  <si>
    <t>MONCEREN SC250 10X1L BOT IN</t>
  </si>
  <si>
    <t>OBERON (T) SC240 20X500ML BOT IN</t>
  </si>
  <si>
    <t>RAXIL (T) DS2 5X(10X100GR) BAG IN</t>
  </si>
  <si>
    <t>RAXIL EASY FS60 10X1L BOT IN</t>
  </si>
  <si>
    <t>REGENT GR0 3 1X25KG BOX WW</t>
  </si>
  <si>
    <t>RICESTAR EC69 10X1L BOT IN</t>
  </si>
  <si>
    <t>RICESTAR EC69 40X250ML BOT IN</t>
  </si>
  <si>
    <t>RICESTAR EC69 20X500ML BOT IN</t>
  </si>
  <si>
    <t>SIMBOLA (T) SG20 10X1KG BOT IN</t>
  </si>
  <si>
    <t>SIMBOLA (T) SG20 20X250G BOT IN</t>
  </si>
  <si>
    <t>SIMBOLA (T) SG20 10X500G BOT IN</t>
  </si>
  <si>
    <t>WHIPSUPER (T) EC90 40X250ML BOT IN</t>
  </si>
  <si>
    <t>Sum of Op. Qty</t>
  </si>
  <si>
    <t>Sum of Purc.</t>
  </si>
  <si>
    <t>Sum of Qty. In(Others)</t>
  </si>
  <si>
    <t>Sum of Sale</t>
  </si>
  <si>
    <t>Sum of Qty. Out(Others)</t>
  </si>
  <si>
    <t>Sum of Cl. Qty</t>
  </si>
  <si>
    <t>ADMIRE (T) WG70 30X150GR BOT IN</t>
  </si>
  <si>
    <t>FITREST SG5 40X100GR BOT IN</t>
  </si>
  <si>
    <t>Zylem Report -01-Apr-2020 TO 30-Nov-2020</t>
  </si>
  <si>
    <t>Dealer Report - 01-Apr-2020 TO 30-Nov-2020</t>
  </si>
  <si>
    <t>ADMIRE WG70 2GM</t>
  </si>
  <si>
    <t>ADORA 100ML</t>
  </si>
  <si>
    <t>ADORA 1LT</t>
  </si>
  <si>
    <t>ADORA 200ML</t>
  </si>
  <si>
    <t>ADORA 500ML</t>
  </si>
  <si>
    <t>ADORA 50ML</t>
  </si>
  <si>
    <t>ALANTO 100 ML</t>
  </si>
  <si>
    <t>ALANTO 250ML</t>
  </si>
  <si>
    <t>AMBITION 100ML</t>
  </si>
  <si>
    <t>AMBITION 250ML</t>
  </si>
  <si>
    <t>AMBITION 500ML</t>
  </si>
  <si>
    <t>ANTRACOL 100GM</t>
  </si>
  <si>
    <t>ANTRACOL 1KG</t>
  </si>
  <si>
    <t>ANTRACOL 250GR</t>
  </si>
  <si>
    <t>ANTRACOL 500GM</t>
  </si>
  <si>
    <t>BUONOS 250ML</t>
  </si>
  <si>
    <t>CONFIDOR 100ML</t>
  </si>
  <si>
    <t>CONFIDOR 50ML</t>
  </si>
  <si>
    <t>CONFIDOR SUPER 100ML</t>
  </si>
  <si>
    <t>CONFIDOR SUPER 50ML</t>
  </si>
  <si>
    <t>COUNCIL ACTIVE 45GM</t>
  </si>
  <si>
    <t>COUNCIL ACTIVE 90GM</t>
  </si>
  <si>
    <t>DECIS EC 28 100ML</t>
  </si>
  <si>
    <t>DECIS EC 28 1LT</t>
  </si>
  <si>
    <t>DECIS EC 28 250ML</t>
  </si>
  <si>
    <t>DECIS EC 28 500ML</t>
  </si>
  <si>
    <t>ETHREL SL39 100ML</t>
  </si>
  <si>
    <t>EVERGOL XTEND 100ML</t>
  </si>
  <si>
    <t>EVERGOL XTEND 40ML</t>
  </si>
  <si>
    <t>FAME 100ML</t>
  </si>
  <si>
    <t>FAME 10ML</t>
  </si>
  <si>
    <t>FAME 50ML</t>
  </si>
  <si>
    <t>FENOS QUICK 250ML</t>
  </si>
  <si>
    <t>FOOST 250GM</t>
  </si>
  <si>
    <t>FOOST 500GM</t>
  </si>
  <si>
    <t>GAUCHO 100ML</t>
  </si>
  <si>
    <t>GAUCHO 1L</t>
  </si>
  <si>
    <t>GAUCHO 250ML</t>
  </si>
  <si>
    <t>GAUCHO 50ML</t>
  </si>
  <si>
    <t>JUMP 2GM</t>
  </si>
  <si>
    <t>LARVIN 250 GM</t>
  </si>
  <si>
    <t>LAUDIS 115ML</t>
  </si>
  <si>
    <t>LAUDIS 230ML</t>
  </si>
  <si>
    <t>LAUDIS 57.5ML</t>
  </si>
  <si>
    <t>MONCEREN 100ML</t>
  </si>
  <si>
    <t>MONCEREN 500ML</t>
  </si>
  <si>
    <t>MOVENTO 250ML</t>
  </si>
  <si>
    <t>MOVENTO ENERGY 100ML</t>
  </si>
  <si>
    <t>MOVENTO OD 1LTR</t>
  </si>
  <si>
    <t>MOVENTO OD 500ML</t>
  </si>
  <si>
    <t>NATIVO WG75 50GM</t>
  </si>
  <si>
    <t>NATIVOWG75 10GM</t>
  </si>
  <si>
    <t>OBERON 100ML</t>
  </si>
  <si>
    <t>OBERON 1LT</t>
  </si>
  <si>
    <t>OBERON 200ML</t>
  </si>
  <si>
    <t>PLANOFIX 100ML</t>
  </si>
  <si>
    <t>PROFILER 250GM</t>
  </si>
  <si>
    <t>RAXIL 40GM</t>
  </si>
  <si>
    <t>REGENT GR 1KG</t>
  </si>
  <si>
    <t>REGENT GR 5KG</t>
  </si>
  <si>
    <t>REGENT SC 100ML</t>
  </si>
  <si>
    <t>REGENT SC 1LT</t>
  </si>
  <si>
    <t>REGENT SC 250ML</t>
  </si>
  <si>
    <t>REGENT SC 500ML</t>
  </si>
  <si>
    <t>REGENT ULTRA 4KG</t>
  </si>
  <si>
    <t>REGENT ULTRA GR 1KG</t>
  </si>
  <si>
    <t>RICESTAR 1L</t>
  </si>
  <si>
    <t>RICESTAR 250ML</t>
  </si>
  <si>
    <t>RICESTAR EC69 500ML</t>
  </si>
  <si>
    <t>SENCOR WP70 500GM</t>
  </si>
  <si>
    <t>SIVANTO PRIME SL 200 250ML</t>
  </si>
  <si>
    <t>SIVANTO PRIME SL200 100ML</t>
  </si>
  <si>
    <t>SOLOMON OD300 100ML</t>
  </si>
  <si>
    <t>SOLOMON OD300 250ML</t>
  </si>
  <si>
    <t>SUNRICE 50GM</t>
  </si>
  <si>
    <t>VELUM PRIME SC400 250ML</t>
  </si>
  <si>
    <t>VELUM PRIME SC400 500ML</t>
  </si>
  <si>
    <t>WHIPSUPER 100ML</t>
  </si>
  <si>
    <t>WHIPSUPER 1LT</t>
  </si>
  <si>
    <t>WHIPSUPER 250ML</t>
  </si>
  <si>
    <t>WHIPSUPER 500ML</t>
  </si>
  <si>
    <t>Stock and Sales FOR THE PERIOD 01-Apr-2020 TO 30-Nov-2020</t>
  </si>
  <si>
    <t>OUTPUT IN : PIC,DETAILS AS : Column,CONSIDER : Voucher Date,INCLUDE VALIDATION : False</t>
  </si>
  <si>
    <t>DISTRIBUTOR:Sai Agro Centre,</t>
  </si>
  <si>
    <t>SAPCODE</t>
  </si>
  <si>
    <t>Sai Agro Centre</t>
  </si>
  <si>
    <t>ADMIRE WG70 125X(8X2GR) BAG IN</t>
  </si>
  <si>
    <t>ADORA (T) SC100 50X50ML BOT IN</t>
  </si>
  <si>
    <t>ALANTO (T) SC240 40X250ML BOT IN</t>
  </si>
  <si>
    <t>AMBITION 40X250ML BOT IN</t>
  </si>
  <si>
    <t>CONFIDOR (T) SL200 100X50ML BOT IN</t>
  </si>
  <si>
    <t>DECIS EC 28 10X1L BOT IN</t>
  </si>
  <si>
    <t>DECIS EC 28 20X500ML BOT IN</t>
  </si>
  <si>
    <t>DECIS EC 28 40X250ML BOT IN</t>
  </si>
  <si>
    <t>EVERGOL XTEND FS308 100X40ML BOT IN</t>
  </si>
  <si>
    <t>EVERGOL XTEND FS308 50X100ML BOT IN</t>
  </si>
  <si>
    <t>FENOS QUICK SC150 40X250ML BOT IN</t>
  </si>
  <si>
    <t>MOVENTO ENERGY SC240 50X100ML BOT IN</t>
  </si>
  <si>
    <t>MOVENTO OD150 40X250ML BOT IN</t>
  </si>
  <si>
    <t>NATIVO WG75 100X50GR BAG IN</t>
  </si>
  <si>
    <t>NATIVO WG75 20X(10X10GR) BAG IN</t>
  </si>
  <si>
    <t>RAXIL (T) DS2 5X(25X40GR) BAG IN</t>
  </si>
  <si>
    <t>REGENT (T) SC50 10X1L BOT IN</t>
  </si>
  <si>
    <t>REGENT (T) SC50 50X100ML BOT IN</t>
  </si>
  <si>
    <t>REGENT GR0 3 20X1KG BAG IN</t>
  </si>
  <si>
    <t>VELUM PRIME SC400 20X500ML BOT IN</t>
  </si>
  <si>
    <t>VELUM PRIME SC400 40X250ML BOT IN</t>
  </si>
  <si>
    <t>WHIPSUPER (T) EC90 10X1L BOT IN</t>
  </si>
  <si>
    <t>WHIPSUPER (T) EC90 20X500ML BOT IN</t>
  </si>
  <si>
    <t>WHIPSUPER (T) EC90 50X100ML BOT IN</t>
  </si>
  <si>
    <t>AMBITION 50X100ML BOT IN</t>
  </si>
  <si>
    <t>DECIS EC 28 50X100ML BOT IN</t>
  </si>
  <si>
    <t>NEWPRODUCT_4531234</t>
  </si>
  <si>
    <t>AMBITION 20X500ML BOT IN</t>
  </si>
  <si>
    <t>CONFIDOR SUPER (T) SC350 50X100ML BOT IN</t>
  </si>
  <si>
    <t>CONFIDOR SUPER (T) SC350 50X50ML BOT IN</t>
  </si>
  <si>
    <t>ETHREL SL39 50X100ML BOT IN</t>
  </si>
  <si>
    <t>GAUCHO FS600 40X250ML BOT IN</t>
  </si>
  <si>
    <t>LAUDIS SC630 3X230ML BOT IN</t>
  </si>
  <si>
    <t>LAUDIS SC630 10X57.5ML BOT IN</t>
  </si>
  <si>
    <t>MONCEREN SC250 50X100ML BOT IN</t>
  </si>
  <si>
    <t>MOVENTO OD150 10X1L BOT IN</t>
  </si>
  <si>
    <t>MOVENTO OD150 20X500ML BOT IN</t>
  </si>
  <si>
    <t>OBERON (T) SC240 50X100ML BOT IN</t>
  </si>
  <si>
    <t>OBERON (T) SC240 10X1L BOT IN</t>
  </si>
  <si>
    <t>PROFILER WG71 11 20X250GR BAG IN</t>
  </si>
  <si>
    <t>REGENT ULTRA GR0 6 20X1KG BAG IN</t>
  </si>
  <si>
    <t>SIVANTO PRIME SL200 40X250ML BOT IN</t>
  </si>
  <si>
    <t>SIVANTO PRIME SL200 50X100ML BOT IN</t>
  </si>
  <si>
    <t>Generated on 12/21/2020 10:46:09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</si>
</sst>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2" fillId="6" borderId="11" xfId="0" applyNumberFormat="1" applyFont="1" applyFill="1" applyBorder="1" applyAlignment="1">
      <alignment horizontal="left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6.578047222225" createdVersion="6" refreshedVersion="6" minRefreshableVersion="3" recordCount="81" xr:uid="{3B4BF273-DF12-47AB-8880-CD036A8F0F8F}">
  <cacheSource type="worksheet">
    <worksheetSource name="=Dealer_Pivot"/>
  </cacheSource>
  <cacheFields count="10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0" maxValue="0"/>
    </cacheField>
    <cacheField name="Purc." numFmtId="2">
      <sharedItems containsSemiMixedTypes="0" containsString="0" containsNumber="1" containsInteger="1" minValue="10" maxValue="4000"/>
    </cacheField>
    <cacheField name="Qty. In(Others)" numFmtId="2">
      <sharedItems containsSemiMixedTypes="0" containsString="0" containsNumber="1" containsInteger="1" minValue="0" maxValue="5"/>
    </cacheField>
    <cacheField name="Sale" numFmtId="2">
      <sharedItems containsSemiMixedTypes="0" containsString="0" containsNumber="1" containsInteger="1" minValue="0" maxValue="2285"/>
    </cacheField>
    <cacheField name="Qty. Out(Others)" numFmtId="2">
      <sharedItems containsSemiMixedTypes="0" containsString="0" containsNumber="1" containsInteger="1" minValue="0" maxValue="0"/>
    </cacheField>
    <cacheField name="Cl. Qty" numFmtId="2">
      <sharedItems containsSemiMixedTypes="0" containsString="0" containsNumber="1" containsInteger="1" minValue="-52" maxValue="1840"/>
    </cacheField>
    <cacheField name="Combi Name" numFmtId="165">
      <sharedItems/>
    </cacheField>
    <cacheField name="Master Name" numFmtId="0">
      <sharedItems count="117">
        <s v="ADMIRE WG70 125X(8X2GR) BAG IN"/>
        <s v="ADORA (T) SC100 50X100ML BOT IN"/>
        <s v="ADORA (T) SC100 4X1L BOT IN"/>
        <s v="ADORA (T) SC100 20X200ML BOT IN"/>
        <s v="ADORA (T) SC100 8X500ML BOT IN"/>
        <s v="ADORA (T) SC100 50X50ML BOT IN"/>
        <s v="ALANTO (T) SC240 50X100ML BOT IN"/>
        <s v="ALANTO (T) SC240 40X250ML BOT IN"/>
        <s v="AMBITION 50X100M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NEWPRODUCT_4531234"/>
        <s v="CONFIDOR (T) SL200 50X100ML BOT IN"/>
        <s v="CONFIDOR (T) SL200 100X50ML BOT IN"/>
        <s v="CONFIDOR SUPER (T) SC350 50X100ML BOT IN"/>
        <s v="CONFIDOR SUPER (T) SC350 50X50ML BOT IN"/>
        <s v="COUNCIL ACTIV WG30 8X(10X45GR) BOX IN"/>
        <s v="COUNCIL ACTIV WG30 12X(5X90GR) BOX IN"/>
        <s v="DECIS EC 28 50X100ML BOT IN"/>
        <s v="DECIS EC 28 10X1L BOT IN"/>
        <s v="DECIS EC 28 40X250ML BOT IN"/>
        <s v="DECIS EC 28 20X500ML BOT IN"/>
        <s v="ETHREL SL39 50X100ML BOT IN"/>
        <s v="EVERGOL XTEND FS308 50X100ML BOT IN"/>
        <s v="EVERGOL XTEND FS308 100X40ML BOT IN"/>
        <s v="FAME (T) SC480 20X100ML BOT IN"/>
        <s v="FAME (T) SC480 10X(20X10ML) BOT IN"/>
        <s v="FAME (T) SC480 40X50ML BOT IN"/>
        <s v="FENOS QUICK SC150 40X250ML BOT IN"/>
        <s v="FOOST WP50 20X250G BAG IN"/>
        <s v="FOOST WP50 24X500G BAG IN"/>
        <s v="GAUCHO FS600 50X100ML BOT IN"/>
        <s v="GAUCHO FS600 2X(5X1L) BOT IN"/>
        <s v="GAUCHO FS600 40X250ML BOT IN"/>
        <s v="GAUCHO FS600 100X50ML BOT IN"/>
        <s v="JUMP WG80 160X(10X2GR) BAG IN"/>
        <s v="LARVIN (T) WP75 20X250GR BAG IN"/>
        <s v="LAUDIS SC630 8X115ML BOT IN"/>
        <s v="LAUDIS SC630 3X230ML BOT IN"/>
        <s v="LAUDIS SC630 10X57.5ML BOT IN"/>
        <s v="MONCEREN SC250 50X100ML BOT IN"/>
        <s v="MONCEREN SC250 20X500ML BOT IN"/>
        <s v="MOVENTO OD150 40X250ML BOT IN"/>
        <s v="MOVENTO ENERGY SC240 50X100ML BOT IN"/>
        <s v="MOVENTO OD150 10X1L BOT IN"/>
        <s v="MOVENTO OD150 20X500ML BOT IN"/>
        <s v="NATIVO WG75 100X50GR BAG IN"/>
        <s v="NATIVO WG75 20X(10X10GR) BAG IN"/>
        <s v="OBERON (T) SC240 50X100ML BOT IN"/>
        <s v="OBERON (T) SC240 10X1L BOT IN"/>
        <s v="OBERON (T) SC240 40X200ML BOT IN"/>
        <s v="PLANOFIX SL4 5 50X100ML BOT IN"/>
        <s v="PROFILER WG71 11 20X250GR BAG IN"/>
        <s v="RAXIL (T) DS2 5X(25X40GR) BAG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5X4KG BAG IN"/>
        <s v="REGENT ULTRA GR0 6 20X1KG BAG IN"/>
        <s v="RICESTAR EC69 10X1L BOT IN"/>
        <s v="RICESTAR EC69 40X250ML BOT IN"/>
        <s v="RICESTAR EC69 20X500ML BOT IN"/>
        <s v="SENCOR WP70 20X500GR BOX IN"/>
        <s v="SIVANTO PRIME SL200 40X250ML BOT IN"/>
        <s v="SIVANTO PRIME SL200 50X100ML BOT IN"/>
        <s v="SOLOMON OD300 50X100ML BOT IN"/>
        <s v="SOLOMON OD300 40X250ML BOT IN"/>
        <s v="SUNRICE WG15 100X50GR BOT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RAXIL (T) DS2 5X(10X100GR) BAG IN" u="1"/>
        <s v="EMESTO PRIME FS240 40X250ML BOT IN" u="1"/>
        <s v="EMESTO PRIME FS240 50X100ML BOT IN" u="1"/>
        <s v="BELT EXPERT SC480 50X100ML BOT IN" u="1"/>
        <s v="SOLOMON OD300 10X1L BOT IN" u="1"/>
        <s v="CONFIDOR (T) SL200 20X250ML BOT IN" u="1"/>
        <s v="CONFIDOR (T) SL200 20X500ML BOT IN" u="1"/>
        <s v="SIMBOLA (T) SG20 10X1KG BOT IN" u="1"/>
        <s v="NATIVO WG75 20X500GR BAG IN" u="1"/>
        <s v="NATIVO WG75 40X250GR BAG IN" u="1"/>
        <e v="#N/A" u="1"/>
        <s v="SENCOR WP70 60X100GR BAG IN" u="1"/>
        <s v="TOPSTAR (T) WP80 8X(20X22.5GR) BOX IN" u="1"/>
        <s v="GAUCHO FS600 2X5L BOT IN" u="1"/>
        <s v="SIMBOLA (T) SG20 10X500G BOT IN" u="1"/>
        <s v="SIMBOLA (T) SG20 20X250G BOT IN" u="1"/>
        <s v="REGENT GR0 3 1X25KG BOX WW" u="1"/>
        <s v="OBERON (T) SC240 20X500ML BOT IN" u="1"/>
        <s v="FAME (T) SC480 4X500ML BOT IN" u="1"/>
        <s v="FAME (T) SC480 8X250ML BOT IN" u="1"/>
        <s v="FOLICUR (T) EC250 10X1L BOT IN" u="1"/>
        <s v="NATIVO WG75 10X1KG BAG IN" u="1"/>
        <s v="RAXIL EASY FS60 10X1L BOT IN" u="1"/>
        <s v="MOMIJI WG85 50X60G BOT IN" u="1"/>
        <s v="LARVIN (T) WP75 20X500GR BAG IN" u="1"/>
        <s v="RAXIL EASY FS60 10X(20X13.4ML) BOT IN" u="1"/>
        <s v="MONCEREN SC250 10X1L BOT IN" u="1"/>
        <s v="FOLICUR (T) EC250 20X500ML BOT IN" u="1"/>
        <s v="SOLOMON OD300 20X500ML BOT IN" u="1"/>
        <s v="ATLANTIS KL3 6 15X160GR BOT IN" u="1"/>
        <s v="ALIETTE WP80 10X1KG BAG IN" u="1"/>
        <s v="EMESTO PRIME FS240 10X1L BOT IN" u="1"/>
        <s v="CONFIDOR (T) SL200 10X1L BOT IN" u="1"/>
        <s v="GLAMORE WG80 8X250GR BAG IN" u="1"/>
        <s v="ALIETTE WP80 40X100GR BAG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s v="ADMIRE WG70 2GM"/>
    <s v="Pcs."/>
    <n v="0"/>
    <n v="4000"/>
    <n v="0"/>
    <n v="2160"/>
    <n v="0"/>
    <n v="1840"/>
    <s v="ADMIRE WG70 2GM-pcs."/>
    <x v="0"/>
  </r>
  <r>
    <s v="ADORA 100ML"/>
    <s v="Pcs."/>
    <n v="0"/>
    <n v="1050"/>
    <n v="0"/>
    <n v="1001"/>
    <n v="0"/>
    <n v="49"/>
    <s v="ADORA 100ML-pcs."/>
    <x v="1"/>
  </r>
  <r>
    <s v="ADORA 1LT"/>
    <s v="Pcs."/>
    <n v="0"/>
    <n v="360"/>
    <n v="0"/>
    <n v="339"/>
    <n v="0"/>
    <n v="21"/>
    <s v="ADORA 1LT-pcs."/>
    <x v="2"/>
  </r>
  <r>
    <s v="ADORA 200ML"/>
    <s v="Pcs."/>
    <n v="0"/>
    <n v="760"/>
    <n v="0"/>
    <n v="760"/>
    <n v="0"/>
    <n v="0"/>
    <s v="ADORA 200ML-pcs."/>
    <x v="3"/>
  </r>
  <r>
    <s v="ADORA 500ML"/>
    <s v="Pcs."/>
    <n v="0"/>
    <n v="480"/>
    <n v="0"/>
    <n v="476"/>
    <n v="0"/>
    <n v="4"/>
    <s v="ADORA 500ML-pcs."/>
    <x v="4"/>
  </r>
  <r>
    <s v="ADORA 50ML"/>
    <s v="Pcs."/>
    <n v="0"/>
    <n v="550"/>
    <n v="0"/>
    <n v="602"/>
    <n v="0"/>
    <n v="-52"/>
    <s v="ADORA 50ML-pcs."/>
    <x v="5"/>
  </r>
  <r>
    <s v="ALANTO 100 ML"/>
    <s v="Pcs."/>
    <n v="0"/>
    <n v="750"/>
    <n v="0"/>
    <n v="599"/>
    <n v="0"/>
    <n v="151"/>
    <s v="ALANTO 100 ML-pcs."/>
    <x v="6"/>
  </r>
  <r>
    <s v="ALANTO 250ML"/>
    <s v="Pcs."/>
    <n v="0"/>
    <n v="240"/>
    <n v="0"/>
    <n v="200"/>
    <n v="0"/>
    <n v="40"/>
    <s v="ALANTO 250ML-pcs."/>
    <x v="7"/>
  </r>
  <r>
    <s v="AMBITION 100ML"/>
    <s v="Pcs."/>
    <n v="0"/>
    <n v="350"/>
    <n v="0"/>
    <n v="293"/>
    <n v="0"/>
    <n v="57"/>
    <s v="AMBITION 100ML-pcs."/>
    <x v="8"/>
  </r>
  <r>
    <s v="AMBITION 250ML"/>
    <s v="Pcs."/>
    <n v="0"/>
    <n v="320"/>
    <n v="0"/>
    <n v="210"/>
    <n v="0"/>
    <n v="110"/>
    <s v="AMBITION 250ML-pcs."/>
    <x v="9"/>
  </r>
  <r>
    <s v="AMBITION 500ML"/>
    <s v="Pcs."/>
    <n v="0"/>
    <n v="60"/>
    <n v="0"/>
    <n v="28"/>
    <n v="0"/>
    <n v="32"/>
    <s v="AMBITION 500ML-pcs."/>
    <x v="10"/>
  </r>
  <r>
    <s v="ANTRACOL 100GM"/>
    <s v="Pcs."/>
    <n v="0"/>
    <n v="2400"/>
    <n v="0"/>
    <n v="2285"/>
    <n v="0"/>
    <n v="115"/>
    <s v="ANTRACOL 100GM-pcs."/>
    <x v="11"/>
  </r>
  <r>
    <s v="ANTRACOL 1KG"/>
    <s v="Pcs."/>
    <n v="0"/>
    <n v="250"/>
    <n v="0"/>
    <n v="230"/>
    <n v="0"/>
    <n v="20"/>
    <s v="ANTRACOL 1KG-pcs."/>
    <x v="12"/>
  </r>
  <r>
    <s v="ANTRACOL 250GR"/>
    <s v="Pcs."/>
    <n v="0"/>
    <n v="2960"/>
    <n v="0"/>
    <n v="2166"/>
    <n v="0"/>
    <n v="794"/>
    <s v="ANTRACOL 250GR-pcs."/>
    <x v="13"/>
  </r>
  <r>
    <s v="ANTRACOL 500GM"/>
    <s v="Pcs."/>
    <n v="0"/>
    <n v="960"/>
    <n v="0"/>
    <n v="845"/>
    <n v="0"/>
    <n v="115"/>
    <s v="ANTRACOL 500GM-pcs."/>
    <x v="14"/>
  </r>
  <r>
    <s v="BUONOS 250ML"/>
    <s v="Pcs."/>
    <n v="0"/>
    <n v="80"/>
    <n v="0"/>
    <n v="0"/>
    <n v="0"/>
    <n v="80"/>
    <s v="BUONOS 250ML-pcs."/>
    <x v="15"/>
  </r>
  <r>
    <s v="CONFIDOR 100ML"/>
    <s v="Pcs."/>
    <n v="0"/>
    <n v="150"/>
    <n v="0"/>
    <n v="95"/>
    <n v="0"/>
    <n v="55"/>
    <s v="CONFIDOR 100ML-pcs."/>
    <x v="16"/>
  </r>
  <r>
    <s v="CONFIDOR 50ML"/>
    <s v="Pcs."/>
    <n v="0"/>
    <n v="300"/>
    <n v="0"/>
    <n v="135"/>
    <n v="0"/>
    <n v="165"/>
    <s v="CONFIDOR 50ML-pcs."/>
    <x v="17"/>
  </r>
  <r>
    <s v="CONFIDOR SUPER 100ML"/>
    <s v="Pcs."/>
    <n v="0"/>
    <n v="100"/>
    <n v="0"/>
    <n v="50"/>
    <n v="0"/>
    <n v="50"/>
    <s v="CONFIDOR SUPER 100ML-pcs."/>
    <x v="18"/>
  </r>
  <r>
    <s v="CONFIDOR SUPER 50ML"/>
    <s v="Pcs."/>
    <n v="0"/>
    <n v="100"/>
    <n v="0"/>
    <n v="50"/>
    <n v="0"/>
    <n v="50"/>
    <s v="CONFIDOR SUPER 50ML-pcs."/>
    <x v="19"/>
  </r>
  <r>
    <s v="COUNCIL ACTIVE 45GM"/>
    <s v="Pcs."/>
    <n v="0"/>
    <n v="880"/>
    <n v="0"/>
    <n v="510"/>
    <n v="0"/>
    <n v="370"/>
    <s v="COUNCIL ACTIVE 45GM-pcs."/>
    <x v="20"/>
  </r>
  <r>
    <s v="COUNCIL ACTIVE 90GM"/>
    <s v="Pcs."/>
    <n v="0"/>
    <n v="780"/>
    <n v="0"/>
    <n v="584"/>
    <n v="0"/>
    <n v="196"/>
    <s v="COUNCIL ACTIVE 90GM-pcs."/>
    <x v="21"/>
  </r>
  <r>
    <s v="DECIS EC 28 100ML"/>
    <s v="Pcs."/>
    <n v="0"/>
    <n v="600"/>
    <n v="0"/>
    <n v="350"/>
    <n v="0"/>
    <n v="250"/>
    <s v="DECIS EC 28 100ML-pcs."/>
    <x v="22"/>
  </r>
  <r>
    <s v="DECIS EC 28 1LT"/>
    <s v="Pcs."/>
    <n v="0"/>
    <n v="50"/>
    <n v="0"/>
    <n v="20"/>
    <n v="0"/>
    <n v="30"/>
    <s v="DECIS EC 28 1LT-pcs."/>
    <x v="23"/>
  </r>
  <r>
    <s v="DECIS EC 28 250ML"/>
    <s v="Pcs."/>
    <n v="0"/>
    <n v="800"/>
    <n v="0"/>
    <n v="591"/>
    <n v="0"/>
    <n v="209"/>
    <s v="DECIS EC 28 250ML-pcs."/>
    <x v="24"/>
  </r>
  <r>
    <s v="DECIS EC 28 500ML"/>
    <s v="Pcs."/>
    <n v="0"/>
    <n v="160"/>
    <n v="0"/>
    <n v="80"/>
    <n v="0"/>
    <n v="80"/>
    <s v="DECIS EC 28 500ML-pcs."/>
    <x v="25"/>
  </r>
  <r>
    <s v="ETHREL SL39 100ML"/>
    <s v="Pcs."/>
    <n v="0"/>
    <n v="200"/>
    <n v="0"/>
    <n v="50"/>
    <n v="0"/>
    <n v="150"/>
    <s v="ETHREL SL39 100ML-pcs."/>
    <x v="26"/>
  </r>
  <r>
    <s v="EVERGOL XTEND 100ML"/>
    <s v="Pcs."/>
    <n v="0"/>
    <n v="100"/>
    <n v="0"/>
    <n v="50"/>
    <n v="0"/>
    <n v="50"/>
    <s v="EVERGOL XTEND 100ML-pcs."/>
    <x v="27"/>
  </r>
  <r>
    <s v="EVERGOL XTEND 40ML"/>
    <s v="Pcs."/>
    <n v="0"/>
    <n v="200"/>
    <n v="0"/>
    <n v="170"/>
    <n v="0"/>
    <n v="30"/>
    <s v="EVERGOL XTEND 40ML-pcs."/>
    <x v="28"/>
  </r>
  <r>
    <s v="FAME 100ML"/>
    <s v="Pcs."/>
    <n v="0"/>
    <n v="110"/>
    <n v="0"/>
    <n v="110"/>
    <n v="0"/>
    <n v="0"/>
    <s v="FAME 100ML-pcs."/>
    <x v="29"/>
  </r>
  <r>
    <s v="FAME 10ML"/>
    <s v="Pcs."/>
    <n v="0"/>
    <n v="1400"/>
    <n v="0"/>
    <n v="1310"/>
    <n v="0"/>
    <n v="90"/>
    <s v="FAME 10ML-pcs."/>
    <x v="30"/>
  </r>
  <r>
    <s v="FAME 50ML"/>
    <s v="Pcs."/>
    <n v="0"/>
    <n v="320"/>
    <n v="0"/>
    <n v="266"/>
    <n v="0"/>
    <n v="54"/>
    <s v="FAME 50ML-pcs."/>
    <x v="31"/>
  </r>
  <r>
    <s v="FENOS QUICK 250ML"/>
    <s v="Pcs."/>
    <n v="0"/>
    <n v="40"/>
    <n v="0"/>
    <n v="0"/>
    <n v="0"/>
    <n v="40"/>
    <s v="FENOS QUICK 250ML-pcs."/>
    <x v="32"/>
  </r>
  <r>
    <s v="FOOST 250GM"/>
    <s v="Pcs."/>
    <n v="0"/>
    <n v="30"/>
    <n v="0"/>
    <n v="30"/>
    <n v="0"/>
    <n v="0"/>
    <s v="FOOST 250GM-pcs."/>
    <x v="33"/>
  </r>
  <r>
    <s v="FOOST 500GM"/>
    <s v="Pcs."/>
    <n v="0"/>
    <n v="108"/>
    <n v="0"/>
    <n v="107"/>
    <n v="0"/>
    <n v="1"/>
    <s v="FOOST 500GM-pcs."/>
    <x v="34"/>
  </r>
  <r>
    <s v="GAUCHO 100ML"/>
    <s v="Pcs."/>
    <n v="0"/>
    <n v="50"/>
    <n v="0"/>
    <n v="42"/>
    <n v="0"/>
    <n v="8"/>
    <s v="GAUCHO 100ML-pcs."/>
    <x v="35"/>
  </r>
  <r>
    <s v="GAUCHO 1L"/>
    <s v="Pcs."/>
    <n v="0"/>
    <n v="10"/>
    <n v="0"/>
    <n v="10"/>
    <n v="0"/>
    <n v="0"/>
    <s v="GAUCHO 1L-pcs."/>
    <x v="36"/>
  </r>
  <r>
    <s v="GAUCHO 250ML"/>
    <s v="Pcs."/>
    <n v="0"/>
    <n v="40"/>
    <n v="0"/>
    <n v="35"/>
    <n v="0"/>
    <n v="5"/>
    <s v="GAUCHO 250ML-pcs."/>
    <x v="37"/>
  </r>
  <r>
    <s v="GAUCHO 50ML"/>
    <s v="Pcs."/>
    <n v="0"/>
    <n v="100"/>
    <n v="0"/>
    <n v="17"/>
    <n v="0"/>
    <n v="83"/>
    <s v="GAUCHO 50ML-pcs."/>
    <x v="38"/>
  </r>
  <r>
    <s v="JUMP 2GM"/>
    <s v="Pcs."/>
    <n v="0"/>
    <n v="1600"/>
    <n v="0"/>
    <n v="1060"/>
    <n v="0"/>
    <n v="540"/>
    <s v="JUMP 2GM-pcs."/>
    <x v="39"/>
  </r>
  <r>
    <s v="LARVIN 250 GM"/>
    <s v="Pcs."/>
    <n v="0"/>
    <n v="80"/>
    <n v="0"/>
    <n v="40"/>
    <n v="0"/>
    <n v="40"/>
    <s v="LARVIN 250 GM-pcs."/>
    <x v="40"/>
  </r>
  <r>
    <s v="LAUDIS 115ML"/>
    <s v="Pcs."/>
    <n v="0"/>
    <n v="72"/>
    <n v="0"/>
    <n v="78"/>
    <n v="0"/>
    <n v="-6"/>
    <s v="LAUDIS 115ML-pcs."/>
    <x v="41"/>
  </r>
  <r>
    <s v="LAUDIS 230ML"/>
    <s v="Pcs."/>
    <n v="0"/>
    <n v="15"/>
    <n v="0"/>
    <n v="12"/>
    <n v="0"/>
    <n v="3"/>
    <s v="LAUDIS 230ML-pcs."/>
    <x v="42"/>
  </r>
  <r>
    <s v="LAUDIS 57.5ML"/>
    <s v="Pcs."/>
    <n v="0"/>
    <n v="30"/>
    <n v="0"/>
    <n v="20"/>
    <n v="0"/>
    <n v="10"/>
    <s v="LAUDIS 57.5ML-pcs."/>
    <x v="43"/>
  </r>
  <r>
    <s v="MONCEREN 100ML"/>
    <s v="Pcs."/>
    <n v="0"/>
    <n v="50"/>
    <n v="0"/>
    <n v="0"/>
    <n v="0"/>
    <n v="50"/>
    <s v="MONCEREN 100ML-pcs."/>
    <x v="44"/>
  </r>
  <r>
    <s v="MONCEREN 500ML"/>
    <s v="Pcs."/>
    <n v="0"/>
    <n v="20"/>
    <n v="0"/>
    <n v="0"/>
    <n v="0"/>
    <n v="20"/>
    <s v="MONCEREN 500ML-pcs."/>
    <x v="45"/>
  </r>
  <r>
    <s v="MOVENTO 250ML"/>
    <s v="Pcs."/>
    <n v="0"/>
    <n v="200"/>
    <n v="0"/>
    <n v="98"/>
    <n v="0"/>
    <n v="102"/>
    <s v="MOVENTO 250ML-pcs."/>
    <x v="46"/>
  </r>
  <r>
    <s v="MOVENTO ENERGY 100ML"/>
    <s v="Pcs."/>
    <n v="0"/>
    <n v="70"/>
    <n v="5"/>
    <n v="75"/>
    <n v="0"/>
    <n v="0"/>
    <s v="MOVENTO ENERGY 100ML-pcs."/>
    <x v="47"/>
  </r>
  <r>
    <s v="MOVENTO OD 1LTR"/>
    <s v="Pcs."/>
    <n v="0"/>
    <n v="10"/>
    <n v="0"/>
    <n v="10"/>
    <n v="0"/>
    <n v="0"/>
    <s v="MOVENTO OD 1LTR-pcs."/>
    <x v="48"/>
  </r>
  <r>
    <s v="MOVENTO OD 500ML"/>
    <s v="Pcs."/>
    <n v="0"/>
    <n v="20"/>
    <n v="0"/>
    <n v="20"/>
    <n v="0"/>
    <n v="0"/>
    <s v="MOVENTO OD 500ML-pcs."/>
    <x v="49"/>
  </r>
  <r>
    <s v="NATIVO WG75 50GM"/>
    <s v="Pcs."/>
    <n v="0"/>
    <n v="25"/>
    <n v="0"/>
    <n v="15"/>
    <n v="0"/>
    <n v="10"/>
    <s v="NATIVO WG75 50GM-pcs."/>
    <x v="50"/>
  </r>
  <r>
    <s v="NATIVOWG75 10GM"/>
    <s v="Pcs."/>
    <n v="0"/>
    <n v="200"/>
    <n v="0"/>
    <n v="120"/>
    <n v="0"/>
    <n v="80"/>
    <s v="NATIVOWG75 10GM-pcs."/>
    <x v="51"/>
  </r>
  <r>
    <s v="OBERON 100ML"/>
    <s v="Pcs."/>
    <n v="0"/>
    <n v="150"/>
    <n v="0"/>
    <n v="150"/>
    <n v="0"/>
    <n v="0"/>
    <s v="OBERON 100ML-pcs."/>
    <x v="52"/>
  </r>
  <r>
    <s v="OBERON 1LT"/>
    <s v="Pcs."/>
    <n v="0"/>
    <n v="10"/>
    <n v="0"/>
    <n v="10"/>
    <n v="0"/>
    <n v="0"/>
    <s v="OBERON 1LT-pcs."/>
    <x v="53"/>
  </r>
  <r>
    <s v="OBERON 200ML"/>
    <s v="Pcs."/>
    <n v="0"/>
    <n v="120"/>
    <n v="0"/>
    <n v="120"/>
    <n v="0"/>
    <n v="0"/>
    <s v="OBERON 200ML-pcs."/>
    <x v="54"/>
  </r>
  <r>
    <s v="PLANOFIX 100ML"/>
    <s v="Pcs."/>
    <n v="0"/>
    <n v="1100"/>
    <n v="0"/>
    <n v="800"/>
    <n v="0"/>
    <n v="300"/>
    <s v="PLANOFIX 100ML-pcs."/>
    <x v="55"/>
  </r>
  <r>
    <s v="PROFILER 250GM"/>
    <s v="Pcs."/>
    <n v="0"/>
    <n v="20"/>
    <n v="0"/>
    <n v="0"/>
    <n v="0"/>
    <n v="20"/>
    <s v="PROFILER 250GM-pcs."/>
    <x v="56"/>
  </r>
  <r>
    <s v="RAXIL 40GM"/>
    <s v="Pcs."/>
    <n v="0"/>
    <n v="875"/>
    <n v="0"/>
    <n v="800"/>
    <n v="0"/>
    <n v="75"/>
    <s v="RAXIL 40GM-pcs."/>
    <x v="57"/>
  </r>
  <r>
    <s v="REGENT GR 1KG"/>
    <s v="Pcs."/>
    <n v="0"/>
    <n v="600"/>
    <n v="0"/>
    <n v="600"/>
    <n v="0"/>
    <n v="0"/>
    <s v="REGENT GR 1KG-pcs."/>
    <x v="58"/>
  </r>
  <r>
    <s v="REGENT GR 5KG"/>
    <s v="Pcs."/>
    <n v="0"/>
    <n v="1200"/>
    <n v="0"/>
    <n v="1032"/>
    <n v="0"/>
    <n v="168"/>
    <s v="REGENT GR 5KG-pcs."/>
    <x v="59"/>
  </r>
  <r>
    <s v="REGENT SC 100ML"/>
    <s v="Pcs."/>
    <n v="0"/>
    <n v="1750"/>
    <n v="0"/>
    <n v="980"/>
    <n v="0"/>
    <n v="770"/>
    <s v="REGENT SC 100ML-pcs."/>
    <x v="60"/>
  </r>
  <r>
    <s v="REGENT SC 1LT"/>
    <s v="Pcs."/>
    <n v="0"/>
    <n v="100"/>
    <n v="0"/>
    <n v="66"/>
    <n v="0"/>
    <n v="34"/>
    <s v="REGENT SC 1LT-pcs."/>
    <x v="61"/>
  </r>
  <r>
    <s v="REGENT SC 250ML"/>
    <s v="Pcs."/>
    <n v="0"/>
    <n v="900"/>
    <n v="0"/>
    <n v="573"/>
    <n v="0"/>
    <n v="327"/>
    <s v="REGENT SC 250ML-pcs."/>
    <x v="62"/>
  </r>
  <r>
    <s v="REGENT SC 500ML"/>
    <s v="Pcs."/>
    <n v="0"/>
    <n v="340"/>
    <n v="0"/>
    <n v="206"/>
    <n v="0"/>
    <n v="134"/>
    <s v="REGENT SC 500ML-pcs."/>
    <x v="63"/>
  </r>
  <r>
    <s v="REGENT ULTRA 4KG"/>
    <s v="Pcs."/>
    <n v="0"/>
    <n v="50"/>
    <n v="0"/>
    <n v="50"/>
    <n v="0"/>
    <n v="0"/>
    <s v="REGENT ULTRA 4KG-pcs."/>
    <x v="64"/>
  </r>
  <r>
    <s v="REGENT ULTRA GR 1KG"/>
    <s v="Pcs."/>
    <n v="0"/>
    <n v="100"/>
    <n v="0"/>
    <n v="60"/>
    <n v="0"/>
    <n v="40"/>
    <s v="REGENT ULTRA GR 1KG-pcs."/>
    <x v="65"/>
  </r>
  <r>
    <s v="RICESTAR 1L"/>
    <s v="Pcs."/>
    <n v="0"/>
    <n v="2300"/>
    <n v="0"/>
    <n v="2104"/>
    <n v="0"/>
    <n v="196"/>
    <s v="RICESTAR 1L-pcs."/>
    <x v="66"/>
  </r>
  <r>
    <s v="RICESTAR 250ML"/>
    <s v="Pcs."/>
    <n v="0"/>
    <n v="1600"/>
    <n v="0"/>
    <n v="1572"/>
    <n v="0"/>
    <n v="28"/>
    <s v="RICESTAR 250ML-pcs."/>
    <x v="67"/>
  </r>
  <r>
    <s v="RICESTAR EC69 500ML"/>
    <s v="Pcs."/>
    <n v="0"/>
    <n v="2640"/>
    <n v="0"/>
    <n v="2056"/>
    <n v="0"/>
    <n v="584"/>
    <s v="RICESTAR EC69 500ML-pcs."/>
    <x v="68"/>
  </r>
  <r>
    <s v="SENCOR WP70 500GM"/>
    <s v="Pcs."/>
    <n v="0"/>
    <n v="260"/>
    <n v="0"/>
    <n v="207"/>
    <n v="0"/>
    <n v="53"/>
    <s v="SENCOR WP70 500GM-pcs."/>
    <x v="69"/>
  </r>
  <r>
    <s v="SIVANTO PRIME SL 200 250ML"/>
    <s v="Pcs."/>
    <n v="0"/>
    <n v="40"/>
    <n v="0"/>
    <n v="40"/>
    <n v="0"/>
    <n v="0"/>
    <s v="SIVANTO PRIME SL 200 250ML-pcs."/>
    <x v="70"/>
  </r>
  <r>
    <s v="SIVANTO PRIME SL200 100ML"/>
    <s v="Pcs."/>
    <n v="0"/>
    <n v="100"/>
    <n v="0"/>
    <n v="50"/>
    <n v="0"/>
    <n v="50"/>
    <s v="SIVANTO PRIME SL200 100ML-pcs."/>
    <x v="71"/>
  </r>
  <r>
    <s v="SOLOMON OD300 100ML"/>
    <s v="Pcs."/>
    <n v="0"/>
    <n v="1400"/>
    <n v="0"/>
    <n v="1267"/>
    <n v="0"/>
    <n v="133"/>
    <s v="SOLOMON OD300 100ML-pcs."/>
    <x v="72"/>
  </r>
  <r>
    <s v="SOLOMON OD300 250ML"/>
    <s v="Pcs."/>
    <n v="0"/>
    <n v="480"/>
    <n v="0"/>
    <n v="415"/>
    <n v="0"/>
    <n v="65"/>
    <s v="SOLOMON OD300 250ML-pcs."/>
    <x v="73"/>
  </r>
  <r>
    <s v="SUNRICE 50GM"/>
    <s v="Pcs."/>
    <n v="0"/>
    <n v="600"/>
    <n v="0"/>
    <n v="520"/>
    <n v="0"/>
    <n v="80"/>
    <s v="SUNRICE 50GM-pcs."/>
    <x v="74"/>
  </r>
  <r>
    <s v="VELUM PRIME SC400 250ML"/>
    <s v="Pcs."/>
    <n v="0"/>
    <n v="120"/>
    <n v="0"/>
    <n v="65"/>
    <n v="0"/>
    <n v="55"/>
    <s v="VELUM PRIME SC400 250ML-pcs."/>
    <x v="75"/>
  </r>
  <r>
    <s v="VELUM PRIME SC400 500ML"/>
    <s v="Pcs."/>
    <n v="0"/>
    <n v="40"/>
    <n v="0"/>
    <n v="38"/>
    <n v="0"/>
    <n v="2"/>
    <s v="VELUM PRIME SC400 500ML-pcs."/>
    <x v="76"/>
  </r>
  <r>
    <s v="WHIPSUPER 100ML"/>
    <s v="Pcs."/>
    <n v="0"/>
    <n v="1050"/>
    <n v="0"/>
    <n v="1020"/>
    <n v="0"/>
    <n v="30"/>
    <s v="WHIPSUPER 100ML-pcs."/>
    <x v="77"/>
  </r>
  <r>
    <s v="WHIPSUPER 1LT"/>
    <s v="Pcs."/>
    <n v="0"/>
    <n v="160"/>
    <n v="0"/>
    <n v="158"/>
    <n v="0"/>
    <n v="2"/>
    <s v="WHIPSUPER 1LT-pcs."/>
    <x v="78"/>
  </r>
  <r>
    <s v="WHIPSUPER 250ML"/>
    <s v="Pcs."/>
    <n v="0"/>
    <n v="1160"/>
    <n v="0"/>
    <n v="1159"/>
    <n v="0"/>
    <n v="1"/>
    <s v="WHIPSUPER 250ML-pcs."/>
    <x v="79"/>
  </r>
  <r>
    <s v="WHIPSUPER 500ML"/>
    <s v="Pcs."/>
    <n v="0"/>
    <n v="280"/>
    <n v="0"/>
    <n v="280"/>
    <n v="0"/>
    <n v="0"/>
    <s v="WHIPSUPER 500ML-pcs."/>
    <x v="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L1:R83" firstHeaderRow="0" firstDataRow="1" firstDataCol="1"/>
  <pivotFields count="10"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8">
        <item x="0"/>
        <item m="1" x="91"/>
        <item x="2"/>
        <item x="1"/>
        <item x="3"/>
        <item x="4"/>
        <item x="6"/>
        <item m="1" x="115"/>
        <item m="1" x="111"/>
        <item x="12"/>
        <item x="11"/>
        <item x="13"/>
        <item x="14"/>
        <item m="1" x="110"/>
        <item m="1" x="84"/>
        <item m="1" x="113"/>
        <item x="16"/>
        <item m="1" x="86"/>
        <item m="1" x="87"/>
        <item x="21"/>
        <item x="20"/>
        <item m="1" x="112"/>
        <item m="1" x="83"/>
        <item m="1" x="82"/>
        <item x="30"/>
        <item x="29"/>
        <item m="1" x="100"/>
        <item x="31"/>
        <item m="1" x="99"/>
        <item m="1" x="108"/>
        <item m="1" x="101"/>
        <item x="33"/>
        <item x="34"/>
        <item x="35"/>
        <item x="36"/>
        <item x="38"/>
        <item m="1" x="94"/>
        <item m="1" x="116"/>
        <item m="1" x="114"/>
        <item x="39"/>
        <item x="40"/>
        <item m="1" x="105"/>
        <item x="41"/>
        <item m="1" x="104"/>
        <item m="1" x="107"/>
        <item x="45"/>
        <item m="1" x="102"/>
        <item m="1" x="90"/>
        <item m="1" x="89"/>
        <item x="54"/>
        <item m="1" x="98"/>
        <item x="55"/>
        <item m="1" x="81"/>
        <item m="1" x="103"/>
        <item m="1" x="106"/>
        <item x="62"/>
        <item x="63"/>
        <item m="1" x="97"/>
        <item x="59"/>
        <item x="64"/>
        <item x="66"/>
        <item x="67"/>
        <item x="68"/>
        <item m="1" x="92"/>
        <item x="69"/>
        <item m="1" x="88"/>
        <item m="1" x="96"/>
        <item m="1" x="95"/>
        <item m="1" x="85"/>
        <item x="72"/>
        <item x="73"/>
        <item m="1" x="109"/>
        <item x="74"/>
        <item m="1" x="93"/>
        <item x="79"/>
        <item x="5"/>
        <item x="7"/>
        <item x="8"/>
        <item x="9"/>
        <item x="10"/>
        <item x="15"/>
        <item x="17"/>
        <item x="18"/>
        <item x="19"/>
        <item x="22"/>
        <item x="23"/>
        <item x="24"/>
        <item x="25"/>
        <item x="26"/>
        <item x="27"/>
        <item x="28"/>
        <item x="32"/>
        <item x="37"/>
        <item x="42"/>
        <item x="43"/>
        <item x="44"/>
        <item x="46"/>
        <item x="47"/>
        <item x="48"/>
        <item x="49"/>
        <item x="50"/>
        <item x="51"/>
        <item x="52"/>
        <item x="53"/>
        <item x="56"/>
        <item x="57"/>
        <item x="58"/>
        <item x="60"/>
        <item x="61"/>
        <item x="65"/>
        <item x="70"/>
        <item x="71"/>
        <item x="75"/>
        <item x="76"/>
        <item x="77"/>
        <item x="78"/>
        <item x="80"/>
        <item t="default"/>
      </items>
    </pivotField>
  </pivotFields>
  <rowFields count="1">
    <field x="9"/>
  </rowFields>
  <rowItems count="82">
    <i>
      <x/>
    </i>
    <i>
      <x v="2"/>
    </i>
    <i>
      <x v="3"/>
    </i>
    <i>
      <x v="4"/>
    </i>
    <i>
      <x v="5"/>
    </i>
    <i>
      <x v="6"/>
    </i>
    <i>
      <x v="9"/>
    </i>
    <i>
      <x v="10"/>
    </i>
    <i>
      <x v="11"/>
    </i>
    <i>
      <x v="12"/>
    </i>
    <i>
      <x v="16"/>
    </i>
    <i>
      <x v="19"/>
    </i>
    <i>
      <x v="20"/>
    </i>
    <i>
      <x v="24"/>
    </i>
    <i>
      <x v="25"/>
    </i>
    <i>
      <x v="27"/>
    </i>
    <i>
      <x v="31"/>
    </i>
    <i>
      <x v="32"/>
    </i>
    <i>
      <x v="33"/>
    </i>
    <i>
      <x v="34"/>
    </i>
    <i>
      <x v="35"/>
    </i>
    <i>
      <x v="39"/>
    </i>
    <i>
      <x v="40"/>
    </i>
    <i>
      <x v="42"/>
    </i>
    <i>
      <x v="45"/>
    </i>
    <i>
      <x v="49"/>
    </i>
    <i>
      <x v="51"/>
    </i>
    <i>
      <x v="55"/>
    </i>
    <i>
      <x v="56"/>
    </i>
    <i>
      <x v="58"/>
    </i>
    <i>
      <x v="59"/>
    </i>
    <i>
      <x v="60"/>
    </i>
    <i>
      <x v="61"/>
    </i>
    <i>
      <x v="62"/>
    </i>
    <i>
      <x v="64"/>
    </i>
    <i>
      <x v="69"/>
    </i>
    <i>
      <x v="70"/>
    </i>
    <i>
      <x v="72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Op. Qty" fld="2" baseField="0" baseItem="0"/>
    <dataField name="Sum of Purc." fld="3" baseField="0" baseItem="0"/>
    <dataField name="Sum of Qty. In(Others)" fld="4" baseField="0" baseItem="0"/>
    <dataField name="Sum of Sale" fld="5" baseField="0" baseItem="0"/>
    <dataField name="Sum of Qty. Out(Others)" fld="6" baseField="0" baseItem="0"/>
    <dataField name="Sum of Cl. Qty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opLeftCell="A54" workbookViewId="0">
      <selection activeCell="A2" sqref="A2:H82"/>
    </sheetView>
  </sheetViews>
  <sheetFormatPr defaultRowHeight="14.4" x14ac:dyDescent="0.3"/>
  <sheetData>
    <row r="1" spans="1:8" x14ac:dyDescent="0.3">
      <c r="A1" s="54" t="s">
        <v>73</v>
      </c>
      <c r="B1" s="54" t="s">
        <v>74</v>
      </c>
      <c r="C1" s="55" t="s">
        <v>75</v>
      </c>
      <c r="D1" s="55" t="s">
        <v>76</v>
      </c>
      <c r="E1" s="55" t="s">
        <v>77</v>
      </c>
      <c r="F1" s="55" t="s">
        <v>78</v>
      </c>
      <c r="G1" s="55" t="s">
        <v>79</v>
      </c>
      <c r="H1" s="55" t="s">
        <v>80</v>
      </c>
    </row>
    <row r="2" spans="1:8" x14ac:dyDescent="0.3">
      <c r="A2" s="56" t="s">
        <v>123</v>
      </c>
      <c r="B2" s="56" t="s">
        <v>81</v>
      </c>
      <c r="C2" s="57">
        <v>0</v>
      </c>
      <c r="D2" s="57">
        <v>4000</v>
      </c>
      <c r="E2" s="57">
        <v>0</v>
      </c>
      <c r="F2" s="57">
        <v>2160</v>
      </c>
      <c r="G2" s="57">
        <v>0</v>
      </c>
      <c r="H2" s="57">
        <v>1840</v>
      </c>
    </row>
    <row r="3" spans="1:8" x14ac:dyDescent="0.3">
      <c r="A3" s="56" t="s">
        <v>124</v>
      </c>
      <c r="B3" s="56" t="s">
        <v>81</v>
      </c>
      <c r="C3" s="57">
        <v>0</v>
      </c>
      <c r="D3" s="57">
        <v>1050</v>
      </c>
      <c r="E3" s="57">
        <v>0</v>
      </c>
      <c r="F3" s="57">
        <v>1001</v>
      </c>
      <c r="G3" s="57">
        <v>0</v>
      </c>
      <c r="H3" s="57">
        <v>49</v>
      </c>
    </row>
    <row r="4" spans="1:8" x14ac:dyDescent="0.3">
      <c r="A4" s="56" t="s">
        <v>125</v>
      </c>
      <c r="B4" s="56" t="s">
        <v>81</v>
      </c>
      <c r="C4" s="57">
        <v>0</v>
      </c>
      <c r="D4" s="57">
        <v>360</v>
      </c>
      <c r="E4" s="57">
        <v>0</v>
      </c>
      <c r="F4" s="57">
        <v>339</v>
      </c>
      <c r="G4" s="57">
        <v>0</v>
      </c>
      <c r="H4" s="57">
        <v>21</v>
      </c>
    </row>
    <row r="5" spans="1:8" x14ac:dyDescent="0.3">
      <c r="A5" s="56" t="s">
        <v>126</v>
      </c>
      <c r="B5" s="56" t="s">
        <v>81</v>
      </c>
      <c r="C5" s="57">
        <v>0</v>
      </c>
      <c r="D5" s="57">
        <v>760</v>
      </c>
      <c r="E5" s="57">
        <v>0</v>
      </c>
      <c r="F5" s="57">
        <v>760</v>
      </c>
      <c r="G5" s="57">
        <v>0</v>
      </c>
      <c r="H5" s="57">
        <v>0</v>
      </c>
    </row>
    <row r="6" spans="1:8" x14ac:dyDescent="0.3">
      <c r="A6" s="56" t="s">
        <v>127</v>
      </c>
      <c r="B6" s="56" t="s">
        <v>81</v>
      </c>
      <c r="C6" s="57">
        <v>0</v>
      </c>
      <c r="D6" s="57">
        <v>480</v>
      </c>
      <c r="E6" s="57">
        <v>0</v>
      </c>
      <c r="F6" s="57">
        <v>476</v>
      </c>
      <c r="G6" s="57">
        <v>0</v>
      </c>
      <c r="H6" s="57">
        <v>4</v>
      </c>
    </row>
    <row r="7" spans="1:8" x14ac:dyDescent="0.3">
      <c r="A7" s="56" t="s">
        <v>128</v>
      </c>
      <c r="B7" s="56" t="s">
        <v>81</v>
      </c>
      <c r="C7" s="57">
        <v>0</v>
      </c>
      <c r="D7" s="57">
        <v>550</v>
      </c>
      <c r="E7" s="57">
        <v>0</v>
      </c>
      <c r="F7" s="57">
        <v>602</v>
      </c>
      <c r="G7" s="57">
        <v>0</v>
      </c>
      <c r="H7" s="57">
        <v>-52</v>
      </c>
    </row>
    <row r="8" spans="1:8" x14ac:dyDescent="0.3">
      <c r="A8" s="56" t="s">
        <v>129</v>
      </c>
      <c r="B8" s="56" t="s">
        <v>81</v>
      </c>
      <c r="C8" s="57">
        <v>0</v>
      </c>
      <c r="D8" s="57">
        <v>750</v>
      </c>
      <c r="E8" s="57">
        <v>0</v>
      </c>
      <c r="F8" s="57">
        <v>599</v>
      </c>
      <c r="G8" s="57">
        <v>0</v>
      </c>
      <c r="H8" s="57">
        <v>151</v>
      </c>
    </row>
    <row r="9" spans="1:8" x14ac:dyDescent="0.3">
      <c r="A9" s="56" t="s">
        <v>130</v>
      </c>
      <c r="B9" s="56" t="s">
        <v>81</v>
      </c>
      <c r="C9" s="57">
        <v>0</v>
      </c>
      <c r="D9" s="57">
        <v>240</v>
      </c>
      <c r="E9" s="57">
        <v>0</v>
      </c>
      <c r="F9" s="57">
        <v>200</v>
      </c>
      <c r="G9" s="57">
        <v>0</v>
      </c>
      <c r="H9" s="57">
        <v>40</v>
      </c>
    </row>
    <row r="10" spans="1:8" x14ac:dyDescent="0.3">
      <c r="A10" s="56" t="s">
        <v>131</v>
      </c>
      <c r="B10" s="56" t="s">
        <v>81</v>
      </c>
      <c r="C10" s="57">
        <v>0</v>
      </c>
      <c r="D10" s="57">
        <v>350</v>
      </c>
      <c r="E10" s="57">
        <v>0</v>
      </c>
      <c r="F10" s="57">
        <v>293</v>
      </c>
      <c r="G10" s="57">
        <v>0</v>
      </c>
      <c r="H10" s="57">
        <v>57</v>
      </c>
    </row>
    <row r="11" spans="1:8" x14ac:dyDescent="0.3">
      <c r="A11" s="56" t="s">
        <v>132</v>
      </c>
      <c r="B11" s="56" t="s">
        <v>81</v>
      </c>
      <c r="C11" s="57">
        <v>0</v>
      </c>
      <c r="D11" s="57">
        <v>320</v>
      </c>
      <c r="E11" s="57">
        <v>0</v>
      </c>
      <c r="F11" s="57">
        <v>210</v>
      </c>
      <c r="G11" s="57">
        <v>0</v>
      </c>
      <c r="H11" s="57">
        <v>110</v>
      </c>
    </row>
    <row r="12" spans="1:8" x14ac:dyDescent="0.3">
      <c r="A12" s="56" t="s">
        <v>133</v>
      </c>
      <c r="B12" s="56" t="s">
        <v>81</v>
      </c>
      <c r="C12" s="57">
        <v>0</v>
      </c>
      <c r="D12" s="57">
        <v>60</v>
      </c>
      <c r="E12" s="57">
        <v>0</v>
      </c>
      <c r="F12" s="57">
        <v>28</v>
      </c>
      <c r="G12" s="57">
        <v>0</v>
      </c>
      <c r="H12" s="57">
        <v>32</v>
      </c>
    </row>
    <row r="13" spans="1:8" x14ac:dyDescent="0.3">
      <c r="A13" s="56" t="s">
        <v>134</v>
      </c>
      <c r="B13" s="56" t="s">
        <v>81</v>
      </c>
      <c r="C13" s="57">
        <v>0</v>
      </c>
      <c r="D13" s="57">
        <v>2400</v>
      </c>
      <c r="E13" s="57">
        <v>0</v>
      </c>
      <c r="F13" s="57">
        <v>2285</v>
      </c>
      <c r="G13" s="57">
        <v>0</v>
      </c>
      <c r="H13" s="57">
        <v>115</v>
      </c>
    </row>
    <row r="14" spans="1:8" x14ac:dyDescent="0.3">
      <c r="A14" s="56" t="s">
        <v>135</v>
      </c>
      <c r="B14" s="56" t="s">
        <v>81</v>
      </c>
      <c r="C14" s="57">
        <v>0</v>
      </c>
      <c r="D14" s="57">
        <v>250</v>
      </c>
      <c r="E14" s="57">
        <v>0</v>
      </c>
      <c r="F14" s="57">
        <v>230</v>
      </c>
      <c r="G14" s="57">
        <v>0</v>
      </c>
      <c r="H14" s="57">
        <v>20</v>
      </c>
    </row>
    <row r="15" spans="1:8" x14ac:dyDescent="0.3">
      <c r="A15" s="56" t="s">
        <v>136</v>
      </c>
      <c r="B15" s="56" t="s">
        <v>81</v>
      </c>
      <c r="C15" s="57">
        <v>0</v>
      </c>
      <c r="D15" s="57">
        <v>2960</v>
      </c>
      <c r="E15" s="57">
        <v>0</v>
      </c>
      <c r="F15" s="57">
        <v>2166</v>
      </c>
      <c r="G15" s="57">
        <v>0</v>
      </c>
      <c r="H15" s="57">
        <v>794</v>
      </c>
    </row>
    <row r="16" spans="1:8" x14ac:dyDescent="0.3">
      <c r="A16" s="56" t="s">
        <v>137</v>
      </c>
      <c r="B16" s="56" t="s">
        <v>81</v>
      </c>
      <c r="C16" s="57">
        <v>0</v>
      </c>
      <c r="D16" s="57">
        <v>960</v>
      </c>
      <c r="E16" s="57">
        <v>0</v>
      </c>
      <c r="F16" s="57">
        <v>845</v>
      </c>
      <c r="G16" s="57">
        <v>0</v>
      </c>
      <c r="H16" s="57">
        <v>115</v>
      </c>
    </row>
    <row r="17" spans="1:8" x14ac:dyDescent="0.3">
      <c r="A17" s="56" t="s">
        <v>138</v>
      </c>
      <c r="B17" s="56" t="s">
        <v>81</v>
      </c>
      <c r="C17" s="57">
        <v>0</v>
      </c>
      <c r="D17" s="57">
        <v>80</v>
      </c>
      <c r="E17" s="57">
        <v>0</v>
      </c>
      <c r="F17" s="57">
        <v>0</v>
      </c>
      <c r="G17" s="57">
        <v>0</v>
      </c>
      <c r="H17" s="57">
        <v>80</v>
      </c>
    </row>
    <row r="18" spans="1:8" x14ac:dyDescent="0.3">
      <c r="A18" s="56" t="s">
        <v>139</v>
      </c>
      <c r="B18" s="56" t="s">
        <v>81</v>
      </c>
      <c r="C18" s="57">
        <v>0</v>
      </c>
      <c r="D18" s="57">
        <v>150</v>
      </c>
      <c r="E18" s="57">
        <v>0</v>
      </c>
      <c r="F18" s="57">
        <v>95</v>
      </c>
      <c r="G18" s="57">
        <v>0</v>
      </c>
      <c r="H18" s="57">
        <v>55</v>
      </c>
    </row>
    <row r="19" spans="1:8" x14ac:dyDescent="0.3">
      <c r="A19" s="56" t="s">
        <v>140</v>
      </c>
      <c r="B19" s="56" t="s">
        <v>81</v>
      </c>
      <c r="C19" s="57">
        <v>0</v>
      </c>
      <c r="D19" s="57">
        <v>300</v>
      </c>
      <c r="E19" s="57">
        <v>0</v>
      </c>
      <c r="F19" s="57">
        <v>135</v>
      </c>
      <c r="G19" s="57">
        <v>0</v>
      </c>
      <c r="H19" s="57">
        <v>165</v>
      </c>
    </row>
    <row r="20" spans="1:8" x14ac:dyDescent="0.3">
      <c r="A20" s="56" t="s">
        <v>141</v>
      </c>
      <c r="B20" s="56" t="s">
        <v>81</v>
      </c>
      <c r="C20" s="57">
        <v>0</v>
      </c>
      <c r="D20" s="57">
        <v>100</v>
      </c>
      <c r="E20" s="57">
        <v>0</v>
      </c>
      <c r="F20" s="57">
        <v>50</v>
      </c>
      <c r="G20" s="57">
        <v>0</v>
      </c>
      <c r="H20" s="57">
        <v>50</v>
      </c>
    </row>
    <row r="21" spans="1:8" x14ac:dyDescent="0.3">
      <c r="A21" s="56" t="s">
        <v>142</v>
      </c>
      <c r="B21" s="56" t="s">
        <v>81</v>
      </c>
      <c r="C21" s="57">
        <v>0</v>
      </c>
      <c r="D21" s="57">
        <v>100</v>
      </c>
      <c r="E21" s="57">
        <v>0</v>
      </c>
      <c r="F21" s="57">
        <v>50</v>
      </c>
      <c r="G21" s="57">
        <v>0</v>
      </c>
      <c r="H21" s="57">
        <v>50</v>
      </c>
    </row>
    <row r="22" spans="1:8" x14ac:dyDescent="0.3">
      <c r="A22" s="56" t="s">
        <v>143</v>
      </c>
      <c r="B22" s="56" t="s">
        <v>81</v>
      </c>
      <c r="C22" s="57">
        <v>0</v>
      </c>
      <c r="D22" s="57">
        <v>880</v>
      </c>
      <c r="E22" s="57">
        <v>0</v>
      </c>
      <c r="F22" s="57">
        <v>510</v>
      </c>
      <c r="G22" s="57">
        <v>0</v>
      </c>
      <c r="H22" s="57">
        <v>370</v>
      </c>
    </row>
    <row r="23" spans="1:8" x14ac:dyDescent="0.3">
      <c r="A23" s="56" t="s">
        <v>144</v>
      </c>
      <c r="B23" s="56" t="s">
        <v>81</v>
      </c>
      <c r="C23" s="57">
        <v>0</v>
      </c>
      <c r="D23" s="57">
        <v>780</v>
      </c>
      <c r="E23" s="57">
        <v>0</v>
      </c>
      <c r="F23" s="57">
        <v>584</v>
      </c>
      <c r="G23" s="57">
        <v>0</v>
      </c>
      <c r="H23" s="57">
        <v>196</v>
      </c>
    </row>
    <row r="24" spans="1:8" x14ac:dyDescent="0.3">
      <c r="A24" s="56" t="s">
        <v>145</v>
      </c>
      <c r="B24" s="56" t="s">
        <v>81</v>
      </c>
      <c r="C24" s="57">
        <v>0</v>
      </c>
      <c r="D24" s="57">
        <v>600</v>
      </c>
      <c r="E24" s="57">
        <v>0</v>
      </c>
      <c r="F24" s="57">
        <v>350</v>
      </c>
      <c r="G24" s="57">
        <v>0</v>
      </c>
      <c r="H24" s="57">
        <v>250</v>
      </c>
    </row>
    <row r="25" spans="1:8" x14ac:dyDescent="0.3">
      <c r="A25" s="56" t="s">
        <v>146</v>
      </c>
      <c r="B25" s="56" t="s">
        <v>81</v>
      </c>
      <c r="C25" s="57">
        <v>0</v>
      </c>
      <c r="D25" s="57">
        <v>50</v>
      </c>
      <c r="E25" s="57">
        <v>0</v>
      </c>
      <c r="F25" s="57">
        <v>20</v>
      </c>
      <c r="G25" s="57">
        <v>0</v>
      </c>
      <c r="H25" s="57">
        <v>30</v>
      </c>
    </row>
    <row r="26" spans="1:8" x14ac:dyDescent="0.3">
      <c r="A26" s="56" t="s">
        <v>147</v>
      </c>
      <c r="B26" s="56" t="s">
        <v>81</v>
      </c>
      <c r="C26" s="57">
        <v>0</v>
      </c>
      <c r="D26" s="57">
        <v>800</v>
      </c>
      <c r="E26" s="57">
        <v>0</v>
      </c>
      <c r="F26" s="57">
        <v>591</v>
      </c>
      <c r="G26" s="57">
        <v>0</v>
      </c>
      <c r="H26" s="57">
        <v>209</v>
      </c>
    </row>
    <row r="27" spans="1:8" x14ac:dyDescent="0.3">
      <c r="A27" s="56" t="s">
        <v>148</v>
      </c>
      <c r="B27" s="56" t="s">
        <v>81</v>
      </c>
      <c r="C27" s="57">
        <v>0</v>
      </c>
      <c r="D27" s="57">
        <v>160</v>
      </c>
      <c r="E27" s="57">
        <v>0</v>
      </c>
      <c r="F27" s="57">
        <v>80</v>
      </c>
      <c r="G27" s="57">
        <v>0</v>
      </c>
      <c r="H27" s="57">
        <v>80</v>
      </c>
    </row>
    <row r="28" spans="1:8" x14ac:dyDescent="0.3">
      <c r="A28" s="56" t="s">
        <v>149</v>
      </c>
      <c r="B28" s="56" t="s">
        <v>81</v>
      </c>
      <c r="C28" s="57">
        <v>0</v>
      </c>
      <c r="D28" s="57">
        <v>200</v>
      </c>
      <c r="E28" s="57">
        <v>0</v>
      </c>
      <c r="F28" s="57">
        <v>50</v>
      </c>
      <c r="G28" s="57">
        <v>0</v>
      </c>
      <c r="H28" s="57">
        <v>150</v>
      </c>
    </row>
    <row r="29" spans="1:8" x14ac:dyDescent="0.3">
      <c r="A29" s="56" t="s">
        <v>150</v>
      </c>
      <c r="B29" s="56" t="s">
        <v>81</v>
      </c>
      <c r="C29" s="57">
        <v>0</v>
      </c>
      <c r="D29" s="57">
        <v>100</v>
      </c>
      <c r="E29" s="57">
        <v>0</v>
      </c>
      <c r="F29" s="57">
        <v>50</v>
      </c>
      <c r="G29" s="57">
        <v>0</v>
      </c>
      <c r="H29" s="57">
        <v>50</v>
      </c>
    </row>
    <row r="30" spans="1:8" x14ac:dyDescent="0.3">
      <c r="A30" s="56" t="s">
        <v>151</v>
      </c>
      <c r="B30" s="56" t="s">
        <v>81</v>
      </c>
      <c r="C30" s="57">
        <v>0</v>
      </c>
      <c r="D30" s="57">
        <v>200</v>
      </c>
      <c r="E30" s="57">
        <v>0</v>
      </c>
      <c r="F30" s="57">
        <v>170</v>
      </c>
      <c r="G30" s="57">
        <v>0</v>
      </c>
      <c r="H30" s="57">
        <v>30</v>
      </c>
    </row>
    <row r="31" spans="1:8" x14ac:dyDescent="0.3">
      <c r="A31" s="56" t="s">
        <v>152</v>
      </c>
      <c r="B31" s="56" t="s">
        <v>81</v>
      </c>
      <c r="C31" s="57">
        <v>0</v>
      </c>
      <c r="D31" s="57">
        <v>110</v>
      </c>
      <c r="E31" s="57">
        <v>0</v>
      </c>
      <c r="F31" s="57">
        <v>110</v>
      </c>
      <c r="G31" s="57">
        <v>0</v>
      </c>
      <c r="H31" s="57">
        <v>0</v>
      </c>
    </row>
    <row r="32" spans="1:8" x14ac:dyDescent="0.3">
      <c r="A32" s="56" t="s">
        <v>153</v>
      </c>
      <c r="B32" s="56" t="s">
        <v>81</v>
      </c>
      <c r="C32" s="57">
        <v>0</v>
      </c>
      <c r="D32" s="57">
        <v>1400</v>
      </c>
      <c r="E32" s="57">
        <v>0</v>
      </c>
      <c r="F32" s="57">
        <v>1310</v>
      </c>
      <c r="G32" s="57">
        <v>0</v>
      </c>
      <c r="H32" s="57">
        <v>90</v>
      </c>
    </row>
    <row r="33" spans="1:8" x14ac:dyDescent="0.3">
      <c r="A33" s="56" t="s">
        <v>154</v>
      </c>
      <c r="B33" s="56" t="s">
        <v>81</v>
      </c>
      <c r="C33" s="57">
        <v>0</v>
      </c>
      <c r="D33" s="57">
        <v>320</v>
      </c>
      <c r="E33" s="57">
        <v>0</v>
      </c>
      <c r="F33" s="57">
        <v>266</v>
      </c>
      <c r="G33" s="57">
        <v>0</v>
      </c>
      <c r="H33" s="57">
        <v>54</v>
      </c>
    </row>
    <row r="34" spans="1:8" x14ac:dyDescent="0.3">
      <c r="A34" s="56" t="s">
        <v>155</v>
      </c>
      <c r="B34" s="56" t="s">
        <v>81</v>
      </c>
      <c r="C34" s="57">
        <v>0</v>
      </c>
      <c r="D34" s="57">
        <v>40</v>
      </c>
      <c r="E34" s="57">
        <v>0</v>
      </c>
      <c r="F34" s="57">
        <v>0</v>
      </c>
      <c r="G34" s="57">
        <v>0</v>
      </c>
      <c r="H34" s="57">
        <v>40</v>
      </c>
    </row>
    <row r="35" spans="1:8" x14ac:dyDescent="0.3">
      <c r="A35" s="56" t="s">
        <v>156</v>
      </c>
      <c r="B35" s="56" t="s">
        <v>81</v>
      </c>
      <c r="C35" s="57">
        <v>0</v>
      </c>
      <c r="D35" s="57">
        <v>30</v>
      </c>
      <c r="E35" s="57">
        <v>0</v>
      </c>
      <c r="F35" s="57">
        <v>30</v>
      </c>
      <c r="G35" s="57">
        <v>0</v>
      </c>
      <c r="H35" s="57">
        <v>0</v>
      </c>
    </row>
    <row r="36" spans="1:8" x14ac:dyDescent="0.3">
      <c r="A36" s="56" t="s">
        <v>157</v>
      </c>
      <c r="B36" s="56" t="s">
        <v>81</v>
      </c>
      <c r="C36" s="57">
        <v>0</v>
      </c>
      <c r="D36" s="57">
        <v>108</v>
      </c>
      <c r="E36" s="57">
        <v>0</v>
      </c>
      <c r="F36" s="57">
        <v>107</v>
      </c>
      <c r="G36" s="57">
        <v>0</v>
      </c>
      <c r="H36" s="57">
        <v>1</v>
      </c>
    </row>
    <row r="37" spans="1:8" x14ac:dyDescent="0.3">
      <c r="A37" s="56" t="s">
        <v>158</v>
      </c>
      <c r="B37" s="56" t="s">
        <v>81</v>
      </c>
      <c r="C37" s="57">
        <v>0</v>
      </c>
      <c r="D37" s="57">
        <v>50</v>
      </c>
      <c r="E37" s="57">
        <v>0</v>
      </c>
      <c r="F37" s="57">
        <v>42</v>
      </c>
      <c r="G37" s="57">
        <v>0</v>
      </c>
      <c r="H37" s="57">
        <v>8</v>
      </c>
    </row>
    <row r="38" spans="1:8" x14ac:dyDescent="0.3">
      <c r="A38" s="56" t="s">
        <v>159</v>
      </c>
      <c r="B38" s="56" t="s">
        <v>81</v>
      </c>
      <c r="C38" s="57">
        <v>0</v>
      </c>
      <c r="D38" s="57">
        <v>10</v>
      </c>
      <c r="E38" s="57">
        <v>0</v>
      </c>
      <c r="F38" s="57">
        <v>10</v>
      </c>
      <c r="G38" s="57">
        <v>0</v>
      </c>
      <c r="H38" s="57">
        <v>0</v>
      </c>
    </row>
    <row r="39" spans="1:8" x14ac:dyDescent="0.3">
      <c r="A39" s="56" t="s">
        <v>160</v>
      </c>
      <c r="B39" s="56" t="s">
        <v>81</v>
      </c>
      <c r="C39" s="57">
        <v>0</v>
      </c>
      <c r="D39" s="57">
        <v>40</v>
      </c>
      <c r="E39" s="57">
        <v>0</v>
      </c>
      <c r="F39" s="57">
        <v>35</v>
      </c>
      <c r="G39" s="57">
        <v>0</v>
      </c>
      <c r="H39" s="57">
        <v>5</v>
      </c>
    </row>
    <row r="40" spans="1:8" x14ac:dyDescent="0.3">
      <c r="A40" s="56" t="s">
        <v>161</v>
      </c>
      <c r="B40" s="56" t="s">
        <v>81</v>
      </c>
      <c r="C40" s="57">
        <v>0</v>
      </c>
      <c r="D40" s="57">
        <v>100</v>
      </c>
      <c r="E40" s="57">
        <v>0</v>
      </c>
      <c r="F40" s="57">
        <v>17</v>
      </c>
      <c r="G40" s="57">
        <v>0</v>
      </c>
      <c r="H40" s="57">
        <v>83</v>
      </c>
    </row>
    <row r="41" spans="1:8" x14ac:dyDescent="0.3">
      <c r="A41" s="56" t="s">
        <v>162</v>
      </c>
      <c r="B41" s="56" t="s">
        <v>81</v>
      </c>
      <c r="C41" s="57">
        <v>0</v>
      </c>
      <c r="D41" s="57">
        <v>1600</v>
      </c>
      <c r="E41" s="57">
        <v>0</v>
      </c>
      <c r="F41" s="57">
        <v>1060</v>
      </c>
      <c r="G41" s="57">
        <v>0</v>
      </c>
      <c r="H41" s="57">
        <v>540</v>
      </c>
    </row>
    <row r="42" spans="1:8" x14ac:dyDescent="0.3">
      <c r="A42" s="56" t="s">
        <v>163</v>
      </c>
      <c r="B42" s="56" t="s">
        <v>81</v>
      </c>
      <c r="C42" s="57">
        <v>0</v>
      </c>
      <c r="D42" s="57">
        <v>80</v>
      </c>
      <c r="E42" s="57">
        <v>0</v>
      </c>
      <c r="F42" s="57">
        <v>40</v>
      </c>
      <c r="G42" s="57">
        <v>0</v>
      </c>
      <c r="H42" s="57">
        <v>40</v>
      </c>
    </row>
    <row r="43" spans="1:8" x14ac:dyDescent="0.3">
      <c r="A43" s="56" t="s">
        <v>164</v>
      </c>
      <c r="B43" s="56" t="s">
        <v>81</v>
      </c>
      <c r="C43" s="57">
        <v>0</v>
      </c>
      <c r="D43" s="57">
        <v>72</v>
      </c>
      <c r="E43" s="57">
        <v>0</v>
      </c>
      <c r="F43" s="57">
        <v>78</v>
      </c>
      <c r="G43" s="57">
        <v>0</v>
      </c>
      <c r="H43" s="57">
        <v>-6</v>
      </c>
    </row>
    <row r="44" spans="1:8" x14ac:dyDescent="0.3">
      <c r="A44" s="56" t="s">
        <v>165</v>
      </c>
      <c r="B44" s="56" t="s">
        <v>81</v>
      </c>
      <c r="C44" s="57">
        <v>0</v>
      </c>
      <c r="D44" s="57">
        <v>15</v>
      </c>
      <c r="E44" s="57">
        <v>0</v>
      </c>
      <c r="F44" s="57">
        <v>12</v>
      </c>
      <c r="G44" s="57">
        <v>0</v>
      </c>
      <c r="H44" s="57">
        <v>3</v>
      </c>
    </row>
    <row r="45" spans="1:8" x14ac:dyDescent="0.3">
      <c r="A45" s="56" t="s">
        <v>166</v>
      </c>
      <c r="B45" s="56" t="s">
        <v>81</v>
      </c>
      <c r="C45" s="57">
        <v>0</v>
      </c>
      <c r="D45" s="57">
        <v>30</v>
      </c>
      <c r="E45" s="57">
        <v>0</v>
      </c>
      <c r="F45" s="57">
        <v>20</v>
      </c>
      <c r="G45" s="57">
        <v>0</v>
      </c>
      <c r="H45" s="57">
        <v>10</v>
      </c>
    </row>
    <row r="46" spans="1:8" x14ac:dyDescent="0.3">
      <c r="A46" s="56" t="s">
        <v>167</v>
      </c>
      <c r="B46" s="56" t="s">
        <v>81</v>
      </c>
      <c r="C46" s="57">
        <v>0</v>
      </c>
      <c r="D46" s="57">
        <v>50</v>
      </c>
      <c r="E46" s="57">
        <v>0</v>
      </c>
      <c r="F46" s="57">
        <v>0</v>
      </c>
      <c r="G46" s="57">
        <v>0</v>
      </c>
      <c r="H46" s="57">
        <v>50</v>
      </c>
    </row>
    <row r="47" spans="1:8" x14ac:dyDescent="0.3">
      <c r="A47" s="56" t="s">
        <v>168</v>
      </c>
      <c r="B47" s="56" t="s">
        <v>81</v>
      </c>
      <c r="C47" s="57">
        <v>0</v>
      </c>
      <c r="D47" s="57">
        <v>20</v>
      </c>
      <c r="E47" s="57">
        <v>0</v>
      </c>
      <c r="F47" s="57">
        <v>0</v>
      </c>
      <c r="G47" s="57">
        <v>0</v>
      </c>
      <c r="H47" s="57">
        <v>20</v>
      </c>
    </row>
    <row r="48" spans="1:8" x14ac:dyDescent="0.3">
      <c r="A48" s="56" t="s">
        <v>169</v>
      </c>
      <c r="B48" s="56" t="s">
        <v>81</v>
      </c>
      <c r="C48" s="57">
        <v>0</v>
      </c>
      <c r="D48" s="57">
        <v>200</v>
      </c>
      <c r="E48" s="57">
        <v>0</v>
      </c>
      <c r="F48" s="57">
        <v>98</v>
      </c>
      <c r="G48" s="57">
        <v>0</v>
      </c>
      <c r="H48" s="57">
        <v>102</v>
      </c>
    </row>
    <row r="49" spans="1:8" x14ac:dyDescent="0.3">
      <c r="A49" s="56" t="s">
        <v>170</v>
      </c>
      <c r="B49" s="56" t="s">
        <v>81</v>
      </c>
      <c r="C49" s="57">
        <v>0</v>
      </c>
      <c r="D49" s="57">
        <v>70</v>
      </c>
      <c r="E49" s="57">
        <v>5</v>
      </c>
      <c r="F49" s="57">
        <v>75</v>
      </c>
      <c r="G49" s="57">
        <v>0</v>
      </c>
      <c r="H49" s="57">
        <v>0</v>
      </c>
    </row>
    <row r="50" spans="1:8" x14ac:dyDescent="0.3">
      <c r="A50" s="56" t="s">
        <v>171</v>
      </c>
      <c r="B50" s="56" t="s">
        <v>81</v>
      </c>
      <c r="C50" s="57">
        <v>0</v>
      </c>
      <c r="D50" s="57">
        <v>10</v>
      </c>
      <c r="E50" s="57">
        <v>0</v>
      </c>
      <c r="F50" s="57">
        <v>10</v>
      </c>
      <c r="G50" s="57">
        <v>0</v>
      </c>
      <c r="H50" s="57">
        <v>0</v>
      </c>
    </row>
    <row r="51" spans="1:8" x14ac:dyDescent="0.3">
      <c r="A51" s="56" t="s">
        <v>172</v>
      </c>
      <c r="B51" s="56" t="s">
        <v>81</v>
      </c>
      <c r="C51" s="57">
        <v>0</v>
      </c>
      <c r="D51" s="57">
        <v>20</v>
      </c>
      <c r="E51" s="57">
        <v>0</v>
      </c>
      <c r="F51" s="57">
        <v>20</v>
      </c>
      <c r="G51" s="57">
        <v>0</v>
      </c>
      <c r="H51" s="57">
        <v>0</v>
      </c>
    </row>
    <row r="52" spans="1:8" x14ac:dyDescent="0.3">
      <c r="A52" s="56" t="s">
        <v>173</v>
      </c>
      <c r="B52" s="56" t="s">
        <v>81</v>
      </c>
      <c r="C52" s="57">
        <v>0</v>
      </c>
      <c r="D52" s="57">
        <v>25</v>
      </c>
      <c r="E52" s="57">
        <v>0</v>
      </c>
      <c r="F52" s="57">
        <v>15</v>
      </c>
      <c r="G52" s="57">
        <v>0</v>
      </c>
      <c r="H52" s="57">
        <v>10</v>
      </c>
    </row>
    <row r="53" spans="1:8" x14ac:dyDescent="0.3">
      <c r="A53" s="56" t="s">
        <v>174</v>
      </c>
      <c r="B53" s="56" t="s">
        <v>81</v>
      </c>
      <c r="C53" s="57">
        <v>0</v>
      </c>
      <c r="D53" s="57">
        <v>200</v>
      </c>
      <c r="E53" s="57">
        <v>0</v>
      </c>
      <c r="F53" s="57">
        <v>120</v>
      </c>
      <c r="G53" s="57">
        <v>0</v>
      </c>
      <c r="H53" s="57">
        <v>80</v>
      </c>
    </row>
    <row r="54" spans="1:8" x14ac:dyDescent="0.3">
      <c r="A54" s="56" t="s">
        <v>175</v>
      </c>
      <c r="B54" s="56" t="s">
        <v>81</v>
      </c>
      <c r="C54" s="57">
        <v>0</v>
      </c>
      <c r="D54" s="57">
        <v>150</v>
      </c>
      <c r="E54" s="57">
        <v>0</v>
      </c>
      <c r="F54" s="57">
        <v>150</v>
      </c>
      <c r="G54" s="57">
        <v>0</v>
      </c>
      <c r="H54" s="57">
        <v>0</v>
      </c>
    </row>
    <row r="55" spans="1:8" x14ac:dyDescent="0.3">
      <c r="A55" s="56" t="s">
        <v>176</v>
      </c>
      <c r="B55" s="56" t="s">
        <v>81</v>
      </c>
      <c r="C55" s="57">
        <v>0</v>
      </c>
      <c r="D55" s="57">
        <v>10</v>
      </c>
      <c r="E55" s="57">
        <v>0</v>
      </c>
      <c r="F55" s="57">
        <v>10</v>
      </c>
      <c r="G55" s="57">
        <v>0</v>
      </c>
      <c r="H55" s="57">
        <v>0</v>
      </c>
    </row>
    <row r="56" spans="1:8" x14ac:dyDescent="0.3">
      <c r="A56" s="56" t="s">
        <v>177</v>
      </c>
      <c r="B56" s="56" t="s">
        <v>81</v>
      </c>
      <c r="C56" s="57">
        <v>0</v>
      </c>
      <c r="D56" s="57">
        <v>120</v>
      </c>
      <c r="E56" s="57">
        <v>0</v>
      </c>
      <c r="F56" s="57">
        <v>120</v>
      </c>
      <c r="G56" s="57">
        <v>0</v>
      </c>
      <c r="H56" s="57">
        <v>0</v>
      </c>
    </row>
    <row r="57" spans="1:8" x14ac:dyDescent="0.3">
      <c r="A57" s="56" t="s">
        <v>178</v>
      </c>
      <c r="B57" s="56" t="s">
        <v>81</v>
      </c>
      <c r="C57" s="57">
        <v>0</v>
      </c>
      <c r="D57" s="57">
        <v>1100</v>
      </c>
      <c r="E57" s="57">
        <v>0</v>
      </c>
      <c r="F57" s="57">
        <v>800</v>
      </c>
      <c r="G57" s="57">
        <v>0</v>
      </c>
      <c r="H57" s="57">
        <v>300</v>
      </c>
    </row>
    <row r="58" spans="1:8" x14ac:dyDescent="0.3">
      <c r="A58" s="56" t="s">
        <v>179</v>
      </c>
      <c r="B58" s="56" t="s">
        <v>81</v>
      </c>
      <c r="C58" s="57">
        <v>0</v>
      </c>
      <c r="D58" s="57">
        <v>20</v>
      </c>
      <c r="E58" s="57">
        <v>0</v>
      </c>
      <c r="F58" s="57">
        <v>0</v>
      </c>
      <c r="G58" s="57">
        <v>0</v>
      </c>
      <c r="H58" s="57">
        <v>20</v>
      </c>
    </row>
    <row r="59" spans="1:8" x14ac:dyDescent="0.3">
      <c r="A59" s="56" t="s">
        <v>180</v>
      </c>
      <c r="B59" s="56" t="s">
        <v>81</v>
      </c>
      <c r="C59" s="57">
        <v>0</v>
      </c>
      <c r="D59" s="57">
        <v>875</v>
      </c>
      <c r="E59" s="57">
        <v>0</v>
      </c>
      <c r="F59" s="57">
        <v>800</v>
      </c>
      <c r="G59" s="57">
        <v>0</v>
      </c>
      <c r="H59" s="57">
        <v>75</v>
      </c>
    </row>
    <row r="60" spans="1:8" x14ac:dyDescent="0.3">
      <c r="A60" s="56" t="s">
        <v>181</v>
      </c>
      <c r="B60" s="56" t="s">
        <v>81</v>
      </c>
      <c r="C60" s="57">
        <v>0</v>
      </c>
      <c r="D60" s="57">
        <v>600</v>
      </c>
      <c r="E60" s="57">
        <v>0</v>
      </c>
      <c r="F60" s="57">
        <v>600</v>
      </c>
      <c r="G60" s="57">
        <v>0</v>
      </c>
      <c r="H60" s="57">
        <v>0</v>
      </c>
    </row>
    <row r="61" spans="1:8" x14ac:dyDescent="0.3">
      <c r="A61" s="56" t="s">
        <v>182</v>
      </c>
      <c r="B61" s="56" t="s">
        <v>81</v>
      </c>
      <c r="C61" s="57">
        <v>0</v>
      </c>
      <c r="D61" s="57">
        <v>1200</v>
      </c>
      <c r="E61" s="57">
        <v>0</v>
      </c>
      <c r="F61" s="57">
        <v>1032</v>
      </c>
      <c r="G61" s="57">
        <v>0</v>
      </c>
      <c r="H61" s="57">
        <v>168</v>
      </c>
    </row>
    <row r="62" spans="1:8" x14ac:dyDescent="0.3">
      <c r="A62" s="56" t="s">
        <v>183</v>
      </c>
      <c r="B62" s="56" t="s">
        <v>81</v>
      </c>
      <c r="C62" s="57">
        <v>0</v>
      </c>
      <c r="D62" s="57">
        <v>1750</v>
      </c>
      <c r="E62" s="57">
        <v>0</v>
      </c>
      <c r="F62" s="57">
        <v>980</v>
      </c>
      <c r="G62" s="57">
        <v>0</v>
      </c>
      <c r="H62" s="57">
        <v>770</v>
      </c>
    </row>
    <row r="63" spans="1:8" x14ac:dyDescent="0.3">
      <c r="A63" s="56" t="s">
        <v>184</v>
      </c>
      <c r="B63" s="56" t="s">
        <v>81</v>
      </c>
      <c r="C63" s="57">
        <v>0</v>
      </c>
      <c r="D63" s="57">
        <v>100</v>
      </c>
      <c r="E63" s="57">
        <v>0</v>
      </c>
      <c r="F63" s="57">
        <v>66</v>
      </c>
      <c r="G63" s="57">
        <v>0</v>
      </c>
      <c r="H63" s="57">
        <v>34</v>
      </c>
    </row>
    <row r="64" spans="1:8" x14ac:dyDescent="0.3">
      <c r="A64" s="56" t="s">
        <v>185</v>
      </c>
      <c r="B64" s="56" t="s">
        <v>81</v>
      </c>
      <c r="C64" s="57">
        <v>0</v>
      </c>
      <c r="D64" s="57">
        <v>900</v>
      </c>
      <c r="E64" s="57">
        <v>0</v>
      </c>
      <c r="F64" s="57">
        <v>573</v>
      </c>
      <c r="G64" s="57">
        <v>0</v>
      </c>
      <c r="H64" s="57">
        <v>327</v>
      </c>
    </row>
    <row r="65" spans="1:8" x14ac:dyDescent="0.3">
      <c r="A65" s="56" t="s">
        <v>186</v>
      </c>
      <c r="B65" s="56" t="s">
        <v>81</v>
      </c>
      <c r="C65" s="57">
        <v>0</v>
      </c>
      <c r="D65" s="57">
        <v>340</v>
      </c>
      <c r="E65" s="57">
        <v>0</v>
      </c>
      <c r="F65" s="57">
        <v>206</v>
      </c>
      <c r="G65" s="57">
        <v>0</v>
      </c>
      <c r="H65" s="57">
        <v>134</v>
      </c>
    </row>
    <row r="66" spans="1:8" x14ac:dyDescent="0.3">
      <c r="A66" s="56" t="s">
        <v>187</v>
      </c>
      <c r="B66" s="56" t="s">
        <v>81</v>
      </c>
      <c r="C66" s="57">
        <v>0</v>
      </c>
      <c r="D66" s="57">
        <v>50</v>
      </c>
      <c r="E66" s="57">
        <v>0</v>
      </c>
      <c r="F66" s="57">
        <v>50</v>
      </c>
      <c r="G66" s="57">
        <v>0</v>
      </c>
      <c r="H66" s="57">
        <v>0</v>
      </c>
    </row>
    <row r="67" spans="1:8" x14ac:dyDescent="0.3">
      <c r="A67" s="56" t="s">
        <v>188</v>
      </c>
      <c r="B67" s="56" t="s">
        <v>81</v>
      </c>
      <c r="C67" s="57">
        <v>0</v>
      </c>
      <c r="D67" s="57">
        <v>100</v>
      </c>
      <c r="E67" s="57">
        <v>0</v>
      </c>
      <c r="F67" s="57">
        <v>60</v>
      </c>
      <c r="G67" s="57">
        <v>0</v>
      </c>
      <c r="H67" s="57">
        <v>40</v>
      </c>
    </row>
    <row r="68" spans="1:8" x14ac:dyDescent="0.3">
      <c r="A68" s="56" t="s">
        <v>189</v>
      </c>
      <c r="B68" s="56" t="s">
        <v>81</v>
      </c>
      <c r="C68" s="57">
        <v>0</v>
      </c>
      <c r="D68" s="57">
        <v>2300</v>
      </c>
      <c r="E68" s="57">
        <v>0</v>
      </c>
      <c r="F68" s="57">
        <v>2104</v>
      </c>
      <c r="G68" s="57">
        <v>0</v>
      </c>
      <c r="H68" s="57">
        <v>196</v>
      </c>
    </row>
    <row r="69" spans="1:8" x14ac:dyDescent="0.3">
      <c r="A69" s="56" t="s">
        <v>190</v>
      </c>
      <c r="B69" s="56" t="s">
        <v>81</v>
      </c>
      <c r="C69" s="57">
        <v>0</v>
      </c>
      <c r="D69" s="57">
        <v>1600</v>
      </c>
      <c r="E69" s="57">
        <v>0</v>
      </c>
      <c r="F69" s="57">
        <v>1572</v>
      </c>
      <c r="G69" s="57">
        <v>0</v>
      </c>
      <c r="H69" s="57">
        <v>28</v>
      </c>
    </row>
    <row r="70" spans="1:8" x14ac:dyDescent="0.3">
      <c r="A70" s="56" t="s">
        <v>191</v>
      </c>
      <c r="B70" s="56" t="s">
        <v>81</v>
      </c>
      <c r="C70" s="57">
        <v>0</v>
      </c>
      <c r="D70" s="57">
        <v>2640</v>
      </c>
      <c r="E70" s="57">
        <v>0</v>
      </c>
      <c r="F70" s="57">
        <v>2056</v>
      </c>
      <c r="G70" s="57">
        <v>0</v>
      </c>
      <c r="H70" s="57">
        <v>584</v>
      </c>
    </row>
    <row r="71" spans="1:8" x14ac:dyDescent="0.3">
      <c r="A71" s="56" t="s">
        <v>192</v>
      </c>
      <c r="B71" s="56" t="s">
        <v>81</v>
      </c>
      <c r="C71" s="57">
        <v>0</v>
      </c>
      <c r="D71" s="57">
        <v>260</v>
      </c>
      <c r="E71" s="57">
        <v>0</v>
      </c>
      <c r="F71" s="57">
        <v>207</v>
      </c>
      <c r="G71" s="57">
        <v>0</v>
      </c>
      <c r="H71" s="57">
        <v>53</v>
      </c>
    </row>
    <row r="72" spans="1:8" x14ac:dyDescent="0.3">
      <c r="A72" s="56" t="s">
        <v>193</v>
      </c>
      <c r="B72" s="56" t="s">
        <v>81</v>
      </c>
      <c r="C72" s="57">
        <v>0</v>
      </c>
      <c r="D72" s="57">
        <v>40</v>
      </c>
      <c r="E72" s="57">
        <v>0</v>
      </c>
      <c r="F72" s="57">
        <v>40</v>
      </c>
      <c r="G72" s="57">
        <v>0</v>
      </c>
      <c r="H72" s="57">
        <v>0</v>
      </c>
    </row>
    <row r="73" spans="1:8" x14ac:dyDescent="0.3">
      <c r="A73" s="56" t="s">
        <v>194</v>
      </c>
      <c r="B73" s="56" t="s">
        <v>81</v>
      </c>
      <c r="C73" s="57">
        <v>0</v>
      </c>
      <c r="D73" s="57">
        <v>100</v>
      </c>
      <c r="E73" s="57">
        <v>0</v>
      </c>
      <c r="F73" s="57">
        <v>50</v>
      </c>
      <c r="G73" s="57">
        <v>0</v>
      </c>
      <c r="H73" s="57">
        <v>50</v>
      </c>
    </row>
    <row r="74" spans="1:8" x14ac:dyDescent="0.3">
      <c r="A74" s="56" t="s">
        <v>195</v>
      </c>
      <c r="B74" s="56" t="s">
        <v>81</v>
      </c>
      <c r="C74" s="57">
        <v>0</v>
      </c>
      <c r="D74" s="57">
        <v>1400</v>
      </c>
      <c r="E74" s="57">
        <v>0</v>
      </c>
      <c r="F74" s="57">
        <v>1267</v>
      </c>
      <c r="G74" s="57">
        <v>0</v>
      </c>
      <c r="H74" s="57">
        <v>133</v>
      </c>
    </row>
    <row r="75" spans="1:8" x14ac:dyDescent="0.3">
      <c r="A75" s="56" t="s">
        <v>196</v>
      </c>
      <c r="B75" s="56" t="s">
        <v>81</v>
      </c>
      <c r="C75" s="57">
        <v>0</v>
      </c>
      <c r="D75" s="57">
        <v>480</v>
      </c>
      <c r="E75" s="57">
        <v>0</v>
      </c>
      <c r="F75" s="57">
        <v>415</v>
      </c>
      <c r="G75" s="57">
        <v>0</v>
      </c>
      <c r="H75" s="57">
        <v>65</v>
      </c>
    </row>
    <row r="76" spans="1:8" x14ac:dyDescent="0.3">
      <c r="A76" s="56" t="s">
        <v>197</v>
      </c>
      <c r="B76" s="56" t="s">
        <v>81</v>
      </c>
      <c r="C76" s="57">
        <v>0</v>
      </c>
      <c r="D76" s="57">
        <v>600</v>
      </c>
      <c r="E76" s="57">
        <v>0</v>
      </c>
      <c r="F76" s="57">
        <v>520</v>
      </c>
      <c r="G76" s="57">
        <v>0</v>
      </c>
      <c r="H76" s="57">
        <v>80</v>
      </c>
    </row>
    <row r="77" spans="1:8" x14ac:dyDescent="0.3">
      <c r="A77" s="56" t="s">
        <v>198</v>
      </c>
      <c r="B77" s="56" t="s">
        <v>81</v>
      </c>
      <c r="C77" s="57">
        <v>0</v>
      </c>
      <c r="D77" s="57">
        <v>120</v>
      </c>
      <c r="E77" s="57">
        <v>0</v>
      </c>
      <c r="F77" s="57">
        <v>65</v>
      </c>
      <c r="G77" s="57">
        <v>0</v>
      </c>
      <c r="H77" s="57">
        <v>55</v>
      </c>
    </row>
    <row r="78" spans="1:8" x14ac:dyDescent="0.3">
      <c r="A78" s="56" t="s">
        <v>199</v>
      </c>
      <c r="B78" s="56" t="s">
        <v>81</v>
      </c>
      <c r="C78" s="57">
        <v>0</v>
      </c>
      <c r="D78" s="57">
        <v>40</v>
      </c>
      <c r="E78" s="57">
        <v>0</v>
      </c>
      <c r="F78" s="57">
        <v>38</v>
      </c>
      <c r="G78" s="57">
        <v>0</v>
      </c>
      <c r="H78" s="57">
        <v>2</v>
      </c>
    </row>
    <row r="79" spans="1:8" x14ac:dyDescent="0.3">
      <c r="A79" s="56" t="s">
        <v>200</v>
      </c>
      <c r="B79" s="56" t="s">
        <v>81</v>
      </c>
      <c r="C79" s="57">
        <v>0</v>
      </c>
      <c r="D79" s="57">
        <v>1050</v>
      </c>
      <c r="E79" s="57">
        <v>0</v>
      </c>
      <c r="F79" s="57">
        <v>1020</v>
      </c>
      <c r="G79" s="57">
        <v>0</v>
      </c>
      <c r="H79" s="57">
        <v>30</v>
      </c>
    </row>
    <row r="80" spans="1:8" x14ac:dyDescent="0.3">
      <c r="A80" s="56" t="s">
        <v>201</v>
      </c>
      <c r="B80" s="56" t="s">
        <v>81</v>
      </c>
      <c r="C80" s="57">
        <v>0</v>
      </c>
      <c r="D80" s="57">
        <v>160</v>
      </c>
      <c r="E80" s="57">
        <v>0</v>
      </c>
      <c r="F80" s="57">
        <v>158</v>
      </c>
      <c r="G80" s="57">
        <v>0</v>
      </c>
      <c r="H80" s="57">
        <v>2</v>
      </c>
    </row>
    <row r="81" spans="1:8" x14ac:dyDescent="0.3">
      <c r="A81" s="56" t="s">
        <v>202</v>
      </c>
      <c r="B81" s="56" t="s">
        <v>81</v>
      </c>
      <c r="C81" s="57">
        <v>0</v>
      </c>
      <c r="D81" s="57">
        <v>1160</v>
      </c>
      <c r="E81" s="57">
        <v>0</v>
      </c>
      <c r="F81" s="57">
        <v>1159</v>
      </c>
      <c r="G81" s="57">
        <v>0</v>
      </c>
      <c r="H81" s="57">
        <v>1</v>
      </c>
    </row>
    <row r="82" spans="1:8" x14ac:dyDescent="0.3">
      <c r="A82" s="56" t="s">
        <v>203</v>
      </c>
      <c r="B82" s="56" t="s">
        <v>81</v>
      </c>
      <c r="C82" s="57">
        <v>0</v>
      </c>
      <c r="D82" s="57">
        <v>280</v>
      </c>
      <c r="E82" s="57">
        <v>0</v>
      </c>
      <c r="F82" s="57">
        <v>280</v>
      </c>
      <c r="G82" s="57">
        <v>0</v>
      </c>
      <c r="H82" s="5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T83"/>
  <sheetViews>
    <sheetView topLeftCell="J55" workbookViewId="0">
      <selection activeCell="L2" sqref="L2:L82"/>
    </sheetView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8" width="9.33203125" style="30" customWidth="1"/>
    <col min="9" max="9" width="31.88671875" style="30" bestFit="1" customWidth="1"/>
    <col min="10" max="10" width="35.33203125" style="30" bestFit="1" customWidth="1"/>
    <col min="11" max="11" width="8.88671875" style="30"/>
    <col min="12" max="12" width="39.6640625" bestFit="1" customWidth="1"/>
    <col min="13" max="13" width="14" bestFit="1" customWidth="1"/>
    <col min="14" max="14" width="11.77734375" bestFit="1" customWidth="1"/>
    <col min="15" max="15" width="20.21875" bestFit="1" customWidth="1"/>
    <col min="16" max="16" width="10.88671875" bestFit="1" customWidth="1"/>
    <col min="17" max="17" width="21.77734375" bestFit="1" customWidth="1"/>
    <col min="18" max="18" width="13.109375" bestFit="1" customWidth="1"/>
  </cols>
  <sheetData>
    <row r="1" spans="1:20" ht="36" x14ac:dyDescent="0.3">
      <c r="A1" s="44" t="s">
        <v>73</v>
      </c>
      <c r="B1" s="45" t="s">
        <v>74</v>
      </c>
      <c r="C1" s="45" t="s">
        <v>75</v>
      </c>
      <c r="D1" s="45" t="s">
        <v>76</v>
      </c>
      <c r="E1" s="45" t="s">
        <v>77</v>
      </c>
      <c r="F1" s="46" t="s">
        <v>78</v>
      </c>
      <c r="G1" s="46" t="s">
        <v>79</v>
      </c>
      <c r="H1" s="46" t="s">
        <v>80</v>
      </c>
      <c r="I1" s="46" t="s">
        <v>23</v>
      </c>
      <c r="J1" s="30" t="s">
        <v>22</v>
      </c>
      <c r="L1" s="48" t="s">
        <v>24</v>
      </c>
      <c r="M1" t="s">
        <v>113</v>
      </c>
      <c r="N1" t="s">
        <v>114</v>
      </c>
      <c r="O1" t="s">
        <v>115</v>
      </c>
      <c r="P1" t="s">
        <v>116</v>
      </c>
      <c r="Q1" t="s">
        <v>117</v>
      </c>
      <c r="R1" t="s">
        <v>118</v>
      </c>
    </row>
    <row r="2" spans="1:20" x14ac:dyDescent="0.3">
      <c r="A2" s="56" t="s">
        <v>123</v>
      </c>
      <c r="B2" s="56" t="s">
        <v>81</v>
      </c>
      <c r="C2" s="57">
        <v>0</v>
      </c>
      <c r="D2" s="57">
        <v>4000</v>
      </c>
      <c r="E2" s="57">
        <v>0</v>
      </c>
      <c r="F2" s="57">
        <v>2160</v>
      </c>
      <c r="G2" s="57">
        <v>0</v>
      </c>
      <c r="H2" s="57">
        <v>1840</v>
      </c>
      <c r="I2" s="47" t="str">
        <f>A2&amp;"-pcs."</f>
        <v>ADMIRE WG70 2GM-pcs.</v>
      </c>
      <c r="J2" s="30" t="str">
        <f t="shared" ref="J2:J16" ca="1" si="0">VLOOKUP(I2,Mastername_vlookup,4,0)</f>
        <v>ADMIRE WG70 125X(8X2GR) BAG IN</v>
      </c>
      <c r="L2" s="58" t="s">
        <v>209</v>
      </c>
      <c r="M2" s="49">
        <v>0</v>
      </c>
      <c r="N2" s="49">
        <v>4000</v>
      </c>
      <c r="O2" s="49">
        <v>0</v>
      </c>
      <c r="P2" s="49">
        <v>2160</v>
      </c>
      <c r="Q2" s="49">
        <v>0</v>
      </c>
      <c r="R2" s="49">
        <v>1840</v>
      </c>
    </row>
    <row r="3" spans="1:20" x14ac:dyDescent="0.3">
      <c r="A3" s="56" t="s">
        <v>124</v>
      </c>
      <c r="B3" s="56" t="s">
        <v>81</v>
      </c>
      <c r="C3" s="57">
        <v>0</v>
      </c>
      <c r="D3" s="57">
        <v>1050</v>
      </c>
      <c r="E3" s="57">
        <v>0</v>
      </c>
      <c r="F3" s="57">
        <v>1001</v>
      </c>
      <c r="G3" s="57">
        <v>0</v>
      </c>
      <c r="H3" s="57">
        <v>49</v>
      </c>
      <c r="I3" s="47" t="str">
        <f t="shared" ref="I3" si="1">A3&amp;"-pcs."</f>
        <v>ADORA 100ML-pcs.</v>
      </c>
      <c r="J3" s="30" t="str">
        <f t="shared" ca="1" si="0"/>
        <v>ADORA (T) SC100 50X100ML BOT IN</v>
      </c>
      <c r="L3" s="58" t="s">
        <v>82</v>
      </c>
      <c r="M3" s="49">
        <v>0</v>
      </c>
      <c r="N3" s="49">
        <v>360</v>
      </c>
      <c r="O3" s="49">
        <v>0</v>
      </c>
      <c r="P3" s="49">
        <v>339</v>
      </c>
      <c r="Q3" s="49">
        <v>0</v>
      </c>
      <c r="R3" s="49">
        <v>21</v>
      </c>
    </row>
    <row r="4" spans="1:20" x14ac:dyDescent="0.3">
      <c r="A4" s="56" t="s">
        <v>125</v>
      </c>
      <c r="B4" s="56" t="s">
        <v>81</v>
      </c>
      <c r="C4" s="57">
        <v>0</v>
      </c>
      <c r="D4" s="57">
        <v>360</v>
      </c>
      <c r="E4" s="57">
        <v>0</v>
      </c>
      <c r="F4" s="57">
        <v>339</v>
      </c>
      <c r="G4" s="57">
        <v>0</v>
      </c>
      <c r="H4" s="57">
        <v>21</v>
      </c>
      <c r="I4" s="47" t="str">
        <f>TRIM(A4&amp;"-pcs.")</f>
        <v>ADORA 1LT-pcs.</v>
      </c>
      <c r="J4" s="30" t="str">
        <f t="shared" ca="1" si="0"/>
        <v>ADORA (T) SC100 4X1L BOT IN</v>
      </c>
      <c r="L4" s="58" t="s">
        <v>83</v>
      </c>
      <c r="M4" s="49">
        <v>0</v>
      </c>
      <c r="N4" s="49">
        <v>1050</v>
      </c>
      <c r="O4" s="49">
        <v>0</v>
      </c>
      <c r="P4" s="49">
        <v>1001</v>
      </c>
      <c r="Q4" s="49">
        <v>0</v>
      </c>
      <c r="R4" s="49">
        <v>49</v>
      </c>
    </row>
    <row r="5" spans="1:20" x14ac:dyDescent="0.3">
      <c r="A5" s="56" t="s">
        <v>126</v>
      </c>
      <c r="B5" s="56" t="s">
        <v>81</v>
      </c>
      <c r="C5" s="57">
        <v>0</v>
      </c>
      <c r="D5" s="57">
        <v>760</v>
      </c>
      <c r="E5" s="57">
        <v>0</v>
      </c>
      <c r="F5" s="57">
        <v>760</v>
      </c>
      <c r="G5" s="57">
        <v>0</v>
      </c>
      <c r="H5" s="57">
        <v>0</v>
      </c>
      <c r="I5" s="47" t="str">
        <f t="shared" ref="I5:I67" si="2">A5&amp;"-pcs."</f>
        <v>ADORA 200ML-pcs.</v>
      </c>
      <c r="J5" s="30" t="str">
        <f t="shared" ca="1" si="0"/>
        <v>ADORA (T) SC100 20X200ML BOT IN</v>
      </c>
      <c r="L5" s="58" t="s">
        <v>84</v>
      </c>
      <c r="M5" s="49">
        <v>0</v>
      </c>
      <c r="N5" s="49">
        <v>760</v>
      </c>
      <c r="O5" s="49">
        <v>0</v>
      </c>
      <c r="P5" s="49">
        <v>760</v>
      </c>
      <c r="Q5" s="49">
        <v>0</v>
      </c>
      <c r="R5" s="49">
        <v>0</v>
      </c>
    </row>
    <row r="6" spans="1:20" x14ac:dyDescent="0.3">
      <c r="A6" s="56" t="s">
        <v>127</v>
      </c>
      <c r="B6" s="56" t="s">
        <v>81</v>
      </c>
      <c r="C6" s="57">
        <v>0</v>
      </c>
      <c r="D6" s="57">
        <v>480</v>
      </c>
      <c r="E6" s="57">
        <v>0</v>
      </c>
      <c r="F6" s="57">
        <v>476</v>
      </c>
      <c r="G6" s="57">
        <v>0</v>
      </c>
      <c r="H6" s="57">
        <v>4</v>
      </c>
      <c r="I6" s="47" t="str">
        <f t="shared" si="2"/>
        <v>ADORA 500ML-pcs.</v>
      </c>
      <c r="J6" s="30" t="str">
        <f t="shared" ca="1" si="0"/>
        <v>ADORA (T) SC100 8X500ML BOT IN</v>
      </c>
      <c r="L6" s="58" t="s">
        <v>85</v>
      </c>
      <c r="M6" s="49">
        <v>0</v>
      </c>
      <c r="N6" s="49">
        <v>480</v>
      </c>
      <c r="O6" s="49">
        <v>0</v>
      </c>
      <c r="P6" s="49">
        <v>476</v>
      </c>
      <c r="Q6" s="49">
        <v>0</v>
      </c>
      <c r="R6" s="49">
        <v>4</v>
      </c>
    </row>
    <row r="7" spans="1:20" x14ac:dyDescent="0.3">
      <c r="A7" s="56" t="s">
        <v>128</v>
      </c>
      <c r="B7" s="56" t="s">
        <v>81</v>
      </c>
      <c r="C7" s="57">
        <v>0</v>
      </c>
      <c r="D7" s="57">
        <v>550</v>
      </c>
      <c r="E7" s="57">
        <v>0</v>
      </c>
      <c r="F7" s="57">
        <v>602</v>
      </c>
      <c r="G7" s="57">
        <v>0</v>
      </c>
      <c r="H7" s="57">
        <v>-52</v>
      </c>
      <c r="I7" s="47" t="str">
        <f t="shared" si="2"/>
        <v>ADORA 50ML-pcs.</v>
      </c>
      <c r="J7" s="30" t="str">
        <f t="shared" ca="1" si="0"/>
        <v>ADORA (T) SC100 50X50ML BOT IN</v>
      </c>
      <c r="L7" s="58" t="s">
        <v>65</v>
      </c>
      <c r="M7" s="49">
        <v>0</v>
      </c>
      <c r="N7" s="49">
        <v>750</v>
      </c>
      <c r="O7" s="49">
        <v>0</v>
      </c>
      <c r="P7" s="49">
        <v>599</v>
      </c>
      <c r="Q7" s="49">
        <v>0</v>
      </c>
      <c r="R7" s="49">
        <v>151</v>
      </c>
    </row>
    <row r="8" spans="1:20" x14ac:dyDescent="0.3">
      <c r="A8" s="56" t="s">
        <v>129</v>
      </c>
      <c r="B8" s="56" t="s">
        <v>81</v>
      </c>
      <c r="C8" s="57">
        <v>0</v>
      </c>
      <c r="D8" s="57">
        <v>750</v>
      </c>
      <c r="E8" s="57">
        <v>0</v>
      </c>
      <c r="F8" s="57">
        <v>599</v>
      </c>
      <c r="G8" s="57">
        <v>0</v>
      </c>
      <c r="H8" s="57">
        <v>151</v>
      </c>
      <c r="I8" s="47" t="str">
        <f t="shared" si="2"/>
        <v>ALANTO 100 ML-pcs.</v>
      </c>
      <c r="J8" s="30" t="str">
        <f t="shared" ca="1" si="0"/>
        <v>ALANTO (T) SC240 50X100ML BOT IN</v>
      </c>
      <c r="L8" s="58" t="s">
        <v>43</v>
      </c>
      <c r="M8" s="49">
        <v>0</v>
      </c>
      <c r="N8" s="49">
        <v>250</v>
      </c>
      <c r="O8" s="49">
        <v>0</v>
      </c>
      <c r="P8" s="49">
        <v>230</v>
      </c>
      <c r="Q8" s="49">
        <v>0</v>
      </c>
      <c r="R8" s="49">
        <v>20</v>
      </c>
    </row>
    <row r="9" spans="1:20" x14ac:dyDescent="0.3">
      <c r="A9" s="56" t="s">
        <v>130</v>
      </c>
      <c r="B9" s="56" t="s">
        <v>81</v>
      </c>
      <c r="C9" s="57">
        <v>0</v>
      </c>
      <c r="D9" s="57">
        <v>240</v>
      </c>
      <c r="E9" s="57">
        <v>0</v>
      </c>
      <c r="F9" s="57">
        <v>200</v>
      </c>
      <c r="G9" s="57">
        <v>0</v>
      </c>
      <c r="H9" s="57">
        <v>40</v>
      </c>
      <c r="I9" s="47" t="str">
        <f t="shared" si="2"/>
        <v>ALANTO 250ML-pcs.</v>
      </c>
      <c r="J9" s="30" t="str">
        <f t="shared" ca="1" si="0"/>
        <v>ALANTO (T) SC240 40X250ML BOT IN</v>
      </c>
      <c r="L9" s="58" t="s">
        <v>45</v>
      </c>
      <c r="M9" s="49">
        <v>0</v>
      </c>
      <c r="N9" s="49">
        <v>2400</v>
      </c>
      <c r="O9" s="49">
        <v>0</v>
      </c>
      <c r="P9" s="49">
        <v>2285</v>
      </c>
      <c r="Q9" s="49">
        <v>0</v>
      </c>
      <c r="R9" s="49">
        <v>115</v>
      </c>
    </row>
    <row r="10" spans="1:20" x14ac:dyDescent="0.3">
      <c r="A10" s="56" t="s">
        <v>131</v>
      </c>
      <c r="B10" s="56" t="s">
        <v>81</v>
      </c>
      <c r="C10" s="57">
        <v>0</v>
      </c>
      <c r="D10" s="57">
        <v>350</v>
      </c>
      <c r="E10" s="57">
        <v>0</v>
      </c>
      <c r="F10" s="57">
        <v>293</v>
      </c>
      <c r="G10" s="57">
        <v>0</v>
      </c>
      <c r="H10" s="57">
        <v>57</v>
      </c>
      <c r="I10" s="47" t="str">
        <f t="shared" si="2"/>
        <v>AMBITION 100ML-pcs.</v>
      </c>
      <c r="J10" s="30" t="str">
        <f t="shared" ca="1" si="0"/>
        <v>AMBITION 50X100ML BOT IN</v>
      </c>
      <c r="L10" s="58" t="s">
        <v>26</v>
      </c>
      <c r="M10" s="49">
        <v>0</v>
      </c>
      <c r="N10" s="49">
        <v>2960</v>
      </c>
      <c r="O10" s="49">
        <v>0</v>
      </c>
      <c r="P10" s="49">
        <v>2166</v>
      </c>
      <c r="Q10" s="49">
        <v>0</v>
      </c>
      <c r="R10" s="49">
        <v>794</v>
      </c>
    </row>
    <row r="11" spans="1:20" x14ac:dyDescent="0.3">
      <c r="A11" s="56" t="s">
        <v>132</v>
      </c>
      <c r="B11" s="56" t="s">
        <v>81</v>
      </c>
      <c r="C11" s="57">
        <v>0</v>
      </c>
      <c r="D11" s="57">
        <v>320</v>
      </c>
      <c r="E11" s="57">
        <v>0</v>
      </c>
      <c r="F11" s="57">
        <v>210</v>
      </c>
      <c r="G11" s="57">
        <v>0</v>
      </c>
      <c r="H11" s="57">
        <v>110</v>
      </c>
      <c r="I11" s="47" t="str">
        <f t="shared" si="2"/>
        <v>AMBITION 250ML-pcs.</v>
      </c>
      <c r="J11" s="30" t="str">
        <f t="shared" ca="1" si="0"/>
        <v>AMBITION 40X250ML BOT IN</v>
      </c>
      <c r="L11" s="58" t="s">
        <v>44</v>
      </c>
      <c r="M11" s="49">
        <v>0</v>
      </c>
      <c r="N11" s="49">
        <v>960</v>
      </c>
      <c r="O11" s="49">
        <v>0</v>
      </c>
      <c r="P11" s="49">
        <v>845</v>
      </c>
      <c r="Q11" s="49">
        <v>0</v>
      </c>
      <c r="R11" s="49">
        <v>115</v>
      </c>
      <c r="T11" t="e">
        <f ca="1">OFFSET($L$1,0,0,COUNTA($L:$L),COUNTA($L$1:$R$1))</f>
        <v>#VALUE!</v>
      </c>
    </row>
    <row r="12" spans="1:20" x14ac:dyDescent="0.3">
      <c r="A12" s="56" t="s">
        <v>133</v>
      </c>
      <c r="B12" s="56" t="s">
        <v>81</v>
      </c>
      <c r="C12" s="57">
        <v>0</v>
      </c>
      <c r="D12" s="57">
        <v>60</v>
      </c>
      <c r="E12" s="57">
        <v>0</v>
      </c>
      <c r="F12" s="57">
        <v>28</v>
      </c>
      <c r="G12" s="57">
        <v>0</v>
      </c>
      <c r="H12" s="57">
        <v>32</v>
      </c>
      <c r="I12" s="47" t="str">
        <f t="shared" si="2"/>
        <v>AMBITION 500ML-pcs.</v>
      </c>
      <c r="J12" s="30" t="str">
        <f t="shared" ca="1" si="0"/>
        <v>AMBITION 20X500ML BOT IN</v>
      </c>
      <c r="L12" s="58" t="s">
        <v>88</v>
      </c>
      <c r="M12" s="49">
        <v>0</v>
      </c>
      <c r="N12" s="49">
        <v>150</v>
      </c>
      <c r="O12" s="49">
        <v>0</v>
      </c>
      <c r="P12" s="49">
        <v>95</v>
      </c>
      <c r="Q12" s="49">
        <v>0</v>
      </c>
      <c r="R12" s="49">
        <v>55</v>
      </c>
    </row>
    <row r="13" spans="1:20" x14ac:dyDescent="0.3">
      <c r="A13" s="56" t="s">
        <v>134</v>
      </c>
      <c r="B13" s="56" t="s">
        <v>81</v>
      </c>
      <c r="C13" s="57">
        <v>0</v>
      </c>
      <c r="D13" s="57">
        <v>2400</v>
      </c>
      <c r="E13" s="57">
        <v>0</v>
      </c>
      <c r="F13" s="57">
        <v>2285</v>
      </c>
      <c r="G13" s="57">
        <v>0</v>
      </c>
      <c r="H13" s="57">
        <v>115</v>
      </c>
      <c r="I13" s="47" t="str">
        <f t="shared" si="2"/>
        <v>ANTRACOL 100GM-pcs.</v>
      </c>
      <c r="J13" s="30" t="str">
        <f t="shared" ca="1" si="0"/>
        <v>ANTRACOL (T) WP70 50X100GR BAG IN</v>
      </c>
      <c r="L13" s="58" t="s">
        <v>91</v>
      </c>
      <c r="M13" s="49">
        <v>0</v>
      </c>
      <c r="N13" s="49">
        <v>780</v>
      </c>
      <c r="O13" s="49">
        <v>0</v>
      </c>
      <c r="P13" s="49">
        <v>584</v>
      </c>
      <c r="Q13" s="49">
        <v>0</v>
      </c>
      <c r="R13" s="49">
        <v>196</v>
      </c>
    </row>
    <row r="14" spans="1:20" x14ac:dyDescent="0.3">
      <c r="A14" s="56" t="s">
        <v>135</v>
      </c>
      <c r="B14" s="56" t="s">
        <v>81</v>
      </c>
      <c r="C14" s="57">
        <v>0</v>
      </c>
      <c r="D14" s="57">
        <v>250</v>
      </c>
      <c r="E14" s="57">
        <v>0</v>
      </c>
      <c r="F14" s="57">
        <v>230</v>
      </c>
      <c r="G14" s="57">
        <v>0</v>
      </c>
      <c r="H14" s="57">
        <v>20</v>
      </c>
      <c r="I14" s="47" t="str">
        <f t="shared" si="2"/>
        <v>ANTRACOL 1KG-pcs.</v>
      </c>
      <c r="J14" s="30" t="str">
        <f t="shared" ca="1" si="0"/>
        <v>ANTRACOL (T) WP70 10X1KG BAG IN</v>
      </c>
      <c r="L14" s="58" t="s">
        <v>46</v>
      </c>
      <c r="M14" s="49">
        <v>0</v>
      </c>
      <c r="N14" s="49">
        <v>880</v>
      </c>
      <c r="O14" s="49">
        <v>0</v>
      </c>
      <c r="P14" s="49">
        <v>510</v>
      </c>
      <c r="Q14" s="49">
        <v>0</v>
      </c>
      <c r="R14" s="49">
        <v>370</v>
      </c>
    </row>
    <row r="15" spans="1:20" x14ac:dyDescent="0.3">
      <c r="A15" s="56" t="s">
        <v>136</v>
      </c>
      <c r="B15" s="56" t="s">
        <v>81</v>
      </c>
      <c r="C15" s="57">
        <v>0</v>
      </c>
      <c r="D15" s="57">
        <v>2960</v>
      </c>
      <c r="E15" s="57">
        <v>0</v>
      </c>
      <c r="F15" s="57">
        <v>2166</v>
      </c>
      <c r="G15" s="57">
        <v>0</v>
      </c>
      <c r="H15" s="57">
        <v>794</v>
      </c>
      <c r="I15" s="47" t="str">
        <f t="shared" si="2"/>
        <v>ANTRACOL 250GR-pcs.</v>
      </c>
      <c r="J15" s="30" t="str">
        <f t="shared" ca="1" si="0"/>
        <v>ANTRACOL (T) WP70 40X250GR BAG IN</v>
      </c>
      <c r="L15" s="58" t="s">
        <v>27</v>
      </c>
      <c r="M15" s="49">
        <v>0</v>
      </c>
      <c r="N15" s="49">
        <v>1400</v>
      </c>
      <c r="O15" s="49">
        <v>0</v>
      </c>
      <c r="P15" s="49">
        <v>1310</v>
      </c>
      <c r="Q15" s="49">
        <v>0</v>
      </c>
      <c r="R15" s="49">
        <v>90</v>
      </c>
    </row>
    <row r="16" spans="1:20" x14ac:dyDescent="0.3">
      <c r="A16" s="56" t="s">
        <v>137</v>
      </c>
      <c r="B16" s="56" t="s">
        <v>81</v>
      </c>
      <c r="C16" s="57">
        <v>0</v>
      </c>
      <c r="D16" s="57">
        <v>960</v>
      </c>
      <c r="E16" s="57">
        <v>0</v>
      </c>
      <c r="F16" s="57">
        <v>845</v>
      </c>
      <c r="G16" s="57">
        <v>0</v>
      </c>
      <c r="H16" s="57">
        <v>115</v>
      </c>
      <c r="I16" s="47" t="str">
        <f t="shared" si="2"/>
        <v>ANTRACOL 500GM-pcs.</v>
      </c>
      <c r="J16" s="30" t="str">
        <f t="shared" ca="1" si="0"/>
        <v>ANTRACOL (T) WP70 20X500GR BAG IN</v>
      </c>
      <c r="L16" s="58" t="s">
        <v>28</v>
      </c>
      <c r="M16" s="49">
        <v>0</v>
      </c>
      <c r="N16" s="49">
        <v>110</v>
      </c>
      <c r="O16" s="49">
        <v>0</v>
      </c>
      <c r="P16" s="49">
        <v>110</v>
      </c>
      <c r="Q16" s="49">
        <v>0</v>
      </c>
      <c r="R16" s="49">
        <v>0</v>
      </c>
    </row>
    <row r="17" spans="1:18" x14ac:dyDescent="0.3">
      <c r="A17" s="56" t="s">
        <v>138</v>
      </c>
      <c r="B17" s="56" t="s">
        <v>81</v>
      </c>
      <c r="C17" s="57">
        <v>0</v>
      </c>
      <c r="D17" s="57">
        <v>80</v>
      </c>
      <c r="E17" s="57">
        <v>0</v>
      </c>
      <c r="F17" s="57">
        <v>0</v>
      </c>
      <c r="G17" s="57">
        <v>0</v>
      </c>
      <c r="H17" s="57">
        <v>80</v>
      </c>
      <c r="I17" s="47" t="str">
        <f t="shared" si="2"/>
        <v>BUONOS 250ML-pcs.</v>
      </c>
      <c r="J17" s="51" t="s">
        <v>235</v>
      </c>
      <c r="L17" s="58" t="s">
        <v>29</v>
      </c>
      <c r="M17" s="49">
        <v>0</v>
      </c>
      <c r="N17" s="49">
        <v>320</v>
      </c>
      <c r="O17" s="49">
        <v>0</v>
      </c>
      <c r="P17" s="49">
        <v>266</v>
      </c>
      <c r="Q17" s="49">
        <v>0</v>
      </c>
      <c r="R17" s="49">
        <v>54</v>
      </c>
    </row>
    <row r="18" spans="1:18" x14ac:dyDescent="0.3">
      <c r="A18" s="56" t="s">
        <v>139</v>
      </c>
      <c r="B18" s="56" t="s">
        <v>81</v>
      </c>
      <c r="C18" s="57">
        <v>0</v>
      </c>
      <c r="D18" s="57">
        <v>150</v>
      </c>
      <c r="E18" s="57">
        <v>0</v>
      </c>
      <c r="F18" s="57">
        <v>95</v>
      </c>
      <c r="G18" s="57">
        <v>0</v>
      </c>
      <c r="H18" s="57">
        <v>55</v>
      </c>
      <c r="I18" s="47" t="str">
        <f t="shared" si="2"/>
        <v>CONFIDOR 100ML-pcs.</v>
      </c>
      <c r="J18" s="30" t="str">
        <f t="shared" ref="J18:J49" ca="1" si="3">VLOOKUP(I18,Mastername_vlookup,4,0)</f>
        <v>CONFIDOR (T) SL200 50X100ML BOT IN</v>
      </c>
      <c r="L18" s="58" t="s">
        <v>96</v>
      </c>
      <c r="M18" s="49">
        <v>0</v>
      </c>
      <c r="N18" s="49">
        <v>30</v>
      </c>
      <c r="O18" s="49">
        <v>0</v>
      </c>
      <c r="P18" s="49">
        <v>30</v>
      </c>
      <c r="Q18" s="49">
        <v>0</v>
      </c>
      <c r="R18" s="49">
        <v>0</v>
      </c>
    </row>
    <row r="19" spans="1:18" x14ac:dyDescent="0.3">
      <c r="A19" s="56" t="s">
        <v>140</v>
      </c>
      <c r="B19" s="56" t="s">
        <v>81</v>
      </c>
      <c r="C19" s="57">
        <v>0</v>
      </c>
      <c r="D19" s="57">
        <v>300</v>
      </c>
      <c r="E19" s="57">
        <v>0</v>
      </c>
      <c r="F19" s="57">
        <v>135</v>
      </c>
      <c r="G19" s="57">
        <v>0</v>
      </c>
      <c r="H19" s="57">
        <v>165</v>
      </c>
      <c r="I19" s="47" t="str">
        <f t="shared" si="2"/>
        <v>CONFIDOR 50ML-pcs.</v>
      </c>
      <c r="J19" s="30" t="str">
        <f t="shared" ca="1" si="3"/>
        <v>CONFIDOR (T) SL200 100X50ML BOT IN</v>
      </c>
      <c r="L19" s="58" t="s">
        <v>49</v>
      </c>
      <c r="M19" s="49">
        <v>0</v>
      </c>
      <c r="N19" s="49">
        <v>108</v>
      </c>
      <c r="O19" s="49">
        <v>0</v>
      </c>
      <c r="P19" s="49">
        <v>107</v>
      </c>
      <c r="Q19" s="49">
        <v>0</v>
      </c>
      <c r="R19" s="49">
        <v>1</v>
      </c>
    </row>
    <row r="20" spans="1:18" x14ac:dyDescent="0.3">
      <c r="A20" s="56" t="s">
        <v>141</v>
      </c>
      <c r="B20" s="56" t="s">
        <v>81</v>
      </c>
      <c r="C20" s="57">
        <v>0</v>
      </c>
      <c r="D20" s="57">
        <v>100</v>
      </c>
      <c r="E20" s="57">
        <v>0</v>
      </c>
      <c r="F20" s="57">
        <v>50</v>
      </c>
      <c r="G20" s="57">
        <v>0</v>
      </c>
      <c r="H20" s="57">
        <v>50</v>
      </c>
      <c r="I20" s="47" t="str">
        <f t="shared" si="2"/>
        <v>CONFIDOR SUPER 100ML-pcs.</v>
      </c>
      <c r="J20" s="30" t="str">
        <f t="shared" ca="1" si="3"/>
        <v>CONFIDOR SUPER (T) SC350 50X100ML BOT IN</v>
      </c>
      <c r="L20" s="58" t="s">
        <v>30</v>
      </c>
      <c r="M20" s="49">
        <v>0</v>
      </c>
      <c r="N20" s="49">
        <v>50</v>
      </c>
      <c r="O20" s="49">
        <v>0</v>
      </c>
      <c r="P20" s="49">
        <v>42</v>
      </c>
      <c r="Q20" s="49">
        <v>0</v>
      </c>
      <c r="R20" s="49">
        <v>8</v>
      </c>
    </row>
    <row r="21" spans="1:18" x14ac:dyDescent="0.3">
      <c r="A21" s="56" t="s">
        <v>142</v>
      </c>
      <c r="B21" s="56" t="s">
        <v>81</v>
      </c>
      <c r="C21" s="57">
        <v>0</v>
      </c>
      <c r="D21" s="57">
        <v>100</v>
      </c>
      <c r="E21" s="57">
        <v>0</v>
      </c>
      <c r="F21" s="57">
        <v>50</v>
      </c>
      <c r="G21" s="57">
        <v>0</v>
      </c>
      <c r="H21" s="57">
        <v>50</v>
      </c>
      <c r="I21" s="47" t="str">
        <f t="shared" si="2"/>
        <v>CONFIDOR SUPER 50ML-pcs.</v>
      </c>
      <c r="J21" s="30" t="str">
        <f t="shared" ca="1" si="3"/>
        <v>CONFIDOR SUPER (T) SC350 50X50ML BOT IN</v>
      </c>
      <c r="L21" s="58" t="s">
        <v>97</v>
      </c>
      <c r="M21" s="49">
        <v>0</v>
      </c>
      <c r="N21" s="49">
        <v>10</v>
      </c>
      <c r="O21" s="49">
        <v>0</v>
      </c>
      <c r="P21" s="49">
        <v>10</v>
      </c>
      <c r="Q21" s="49">
        <v>0</v>
      </c>
      <c r="R21" s="49">
        <v>0</v>
      </c>
    </row>
    <row r="22" spans="1:18" x14ac:dyDescent="0.3">
      <c r="A22" s="56" t="s">
        <v>143</v>
      </c>
      <c r="B22" s="56" t="s">
        <v>81</v>
      </c>
      <c r="C22" s="57">
        <v>0</v>
      </c>
      <c r="D22" s="57">
        <v>880</v>
      </c>
      <c r="E22" s="57">
        <v>0</v>
      </c>
      <c r="F22" s="57">
        <v>510</v>
      </c>
      <c r="G22" s="57">
        <v>0</v>
      </c>
      <c r="H22" s="57">
        <v>370</v>
      </c>
      <c r="I22" s="47" t="str">
        <f t="shared" si="2"/>
        <v>COUNCIL ACTIVE 45GM-pcs.</v>
      </c>
      <c r="J22" s="30" t="str">
        <f t="shared" ca="1" si="3"/>
        <v>COUNCIL ACTIV WG30 8X(10X45GR) BOX IN</v>
      </c>
      <c r="L22" s="58" t="s">
        <v>50</v>
      </c>
      <c r="M22" s="49">
        <v>0</v>
      </c>
      <c r="N22" s="49">
        <v>100</v>
      </c>
      <c r="O22" s="49">
        <v>0</v>
      </c>
      <c r="P22" s="49">
        <v>17</v>
      </c>
      <c r="Q22" s="49">
        <v>0</v>
      </c>
      <c r="R22" s="49">
        <v>83</v>
      </c>
    </row>
    <row r="23" spans="1:18" x14ac:dyDescent="0.3">
      <c r="A23" s="56" t="s">
        <v>144</v>
      </c>
      <c r="B23" s="56" t="s">
        <v>81</v>
      </c>
      <c r="C23" s="57">
        <v>0</v>
      </c>
      <c r="D23" s="57">
        <v>780</v>
      </c>
      <c r="E23" s="57">
        <v>0</v>
      </c>
      <c r="F23" s="57">
        <v>584</v>
      </c>
      <c r="G23" s="57">
        <v>0</v>
      </c>
      <c r="H23" s="57">
        <v>196</v>
      </c>
      <c r="I23" s="47" t="str">
        <f t="shared" si="2"/>
        <v>COUNCIL ACTIVE 90GM-pcs.</v>
      </c>
      <c r="J23" s="30" t="str">
        <f t="shared" ca="1" si="3"/>
        <v>COUNCIL ACTIV WG30 12X(5X90GR) BOX IN</v>
      </c>
      <c r="L23" s="58" t="s">
        <v>31</v>
      </c>
      <c r="M23" s="49">
        <v>0</v>
      </c>
      <c r="N23" s="49">
        <v>1600</v>
      </c>
      <c r="O23" s="49">
        <v>0</v>
      </c>
      <c r="P23" s="49">
        <v>1060</v>
      </c>
      <c r="Q23" s="49">
        <v>0</v>
      </c>
      <c r="R23" s="49">
        <v>540</v>
      </c>
    </row>
    <row r="24" spans="1:18" x14ac:dyDescent="0.3">
      <c r="A24" s="56" t="s">
        <v>145</v>
      </c>
      <c r="B24" s="56" t="s">
        <v>81</v>
      </c>
      <c r="C24" s="57">
        <v>0</v>
      </c>
      <c r="D24" s="57">
        <v>600</v>
      </c>
      <c r="E24" s="57">
        <v>0</v>
      </c>
      <c r="F24" s="57">
        <v>350</v>
      </c>
      <c r="G24" s="57">
        <v>0</v>
      </c>
      <c r="H24" s="57">
        <v>250</v>
      </c>
      <c r="I24" s="47" t="str">
        <f t="shared" si="2"/>
        <v>DECIS EC 28 100ML-pcs.</v>
      </c>
      <c r="J24" s="30" t="str">
        <f t="shared" ca="1" si="3"/>
        <v>DECIS EC 28 50X100ML BOT IN</v>
      </c>
      <c r="L24" s="58" t="s">
        <v>70</v>
      </c>
      <c r="M24" s="49">
        <v>0</v>
      </c>
      <c r="N24" s="49">
        <v>80</v>
      </c>
      <c r="O24" s="49">
        <v>0</v>
      </c>
      <c r="P24" s="49">
        <v>40</v>
      </c>
      <c r="Q24" s="49">
        <v>0</v>
      </c>
      <c r="R24" s="49">
        <v>40</v>
      </c>
    </row>
    <row r="25" spans="1:18" x14ac:dyDescent="0.3">
      <c r="A25" s="56" t="s">
        <v>146</v>
      </c>
      <c r="B25" s="56" t="s">
        <v>81</v>
      </c>
      <c r="C25" s="57">
        <v>0</v>
      </c>
      <c r="D25" s="57">
        <v>50</v>
      </c>
      <c r="E25" s="57">
        <v>0</v>
      </c>
      <c r="F25" s="57">
        <v>20</v>
      </c>
      <c r="G25" s="57">
        <v>0</v>
      </c>
      <c r="H25" s="57">
        <v>30</v>
      </c>
      <c r="I25" s="47" t="str">
        <f t="shared" si="2"/>
        <v>DECIS EC 28 1LT-pcs.</v>
      </c>
      <c r="J25" s="30" t="str">
        <f t="shared" ca="1" si="3"/>
        <v>DECIS EC 28 10X1L BOT IN</v>
      </c>
      <c r="L25" s="58" t="s">
        <v>32</v>
      </c>
      <c r="M25" s="49">
        <v>0</v>
      </c>
      <c r="N25" s="49">
        <v>72</v>
      </c>
      <c r="O25" s="49">
        <v>0</v>
      </c>
      <c r="P25" s="49">
        <v>78</v>
      </c>
      <c r="Q25" s="49">
        <v>0</v>
      </c>
      <c r="R25" s="49">
        <v>-6</v>
      </c>
    </row>
    <row r="26" spans="1:18" x14ac:dyDescent="0.3">
      <c r="A26" s="56" t="s">
        <v>147</v>
      </c>
      <c r="B26" s="56" t="s">
        <v>81</v>
      </c>
      <c r="C26" s="57">
        <v>0</v>
      </c>
      <c r="D26" s="57">
        <v>800</v>
      </c>
      <c r="E26" s="57">
        <v>0</v>
      </c>
      <c r="F26" s="57">
        <v>591</v>
      </c>
      <c r="G26" s="57">
        <v>0</v>
      </c>
      <c r="H26" s="57">
        <v>209</v>
      </c>
      <c r="I26" s="47" t="str">
        <f t="shared" si="2"/>
        <v>DECIS EC 28 250ML-pcs.</v>
      </c>
      <c r="J26" s="30" t="str">
        <f t="shared" ca="1" si="3"/>
        <v>DECIS EC 28 40X250ML BOT IN</v>
      </c>
      <c r="L26" s="58" t="s">
        <v>53</v>
      </c>
      <c r="M26" s="49">
        <v>0</v>
      </c>
      <c r="N26" s="49">
        <v>20</v>
      </c>
      <c r="O26" s="49">
        <v>0</v>
      </c>
      <c r="P26" s="49">
        <v>0</v>
      </c>
      <c r="Q26" s="49">
        <v>0</v>
      </c>
      <c r="R26" s="49">
        <v>20</v>
      </c>
    </row>
    <row r="27" spans="1:18" x14ac:dyDescent="0.3">
      <c r="A27" s="56" t="s">
        <v>148</v>
      </c>
      <c r="B27" s="56" t="s">
        <v>81</v>
      </c>
      <c r="C27" s="57">
        <v>0</v>
      </c>
      <c r="D27" s="57">
        <v>160</v>
      </c>
      <c r="E27" s="57">
        <v>0</v>
      </c>
      <c r="F27" s="57">
        <v>80</v>
      </c>
      <c r="G27" s="57">
        <v>0</v>
      </c>
      <c r="H27" s="57">
        <v>80</v>
      </c>
      <c r="I27" s="47" t="str">
        <f t="shared" si="2"/>
        <v>DECIS EC 28 500ML-pcs.</v>
      </c>
      <c r="J27" s="30" t="str">
        <f t="shared" ca="1" si="3"/>
        <v>DECIS EC 28 20X500ML BOT IN</v>
      </c>
      <c r="L27" s="58" t="s">
        <v>33</v>
      </c>
      <c r="M27" s="49">
        <v>0</v>
      </c>
      <c r="N27" s="49">
        <v>120</v>
      </c>
      <c r="O27" s="49">
        <v>0</v>
      </c>
      <c r="P27" s="49">
        <v>120</v>
      </c>
      <c r="Q27" s="49">
        <v>0</v>
      </c>
      <c r="R27" s="49">
        <v>0</v>
      </c>
    </row>
    <row r="28" spans="1:18" x14ac:dyDescent="0.3">
      <c r="A28" s="56" t="s">
        <v>149</v>
      </c>
      <c r="B28" s="56" t="s">
        <v>81</v>
      </c>
      <c r="C28" s="57">
        <v>0</v>
      </c>
      <c r="D28" s="57">
        <v>200</v>
      </c>
      <c r="E28" s="57">
        <v>0</v>
      </c>
      <c r="F28" s="57">
        <v>50</v>
      </c>
      <c r="G28" s="57">
        <v>0</v>
      </c>
      <c r="H28" s="57">
        <v>150</v>
      </c>
      <c r="I28" s="47" t="str">
        <f t="shared" si="2"/>
        <v>ETHREL SL39 100ML-pcs.</v>
      </c>
      <c r="J28" s="30" t="str">
        <f t="shared" ca="1" si="3"/>
        <v>ETHREL SL39 50X100ML BOT IN</v>
      </c>
      <c r="L28" s="58" t="s">
        <v>34</v>
      </c>
      <c r="M28" s="49">
        <v>0</v>
      </c>
      <c r="N28" s="49">
        <v>1100</v>
      </c>
      <c r="O28" s="49">
        <v>0</v>
      </c>
      <c r="P28" s="49">
        <v>800</v>
      </c>
      <c r="Q28" s="49">
        <v>0</v>
      </c>
      <c r="R28" s="49">
        <v>300</v>
      </c>
    </row>
    <row r="29" spans="1:18" x14ac:dyDescent="0.3">
      <c r="A29" s="56" t="s">
        <v>150</v>
      </c>
      <c r="B29" s="56" t="s">
        <v>81</v>
      </c>
      <c r="C29" s="57">
        <v>0</v>
      </c>
      <c r="D29" s="57">
        <v>100</v>
      </c>
      <c r="E29" s="57">
        <v>0</v>
      </c>
      <c r="F29" s="57">
        <v>50</v>
      </c>
      <c r="G29" s="57">
        <v>0</v>
      </c>
      <c r="H29" s="57">
        <v>50</v>
      </c>
      <c r="I29" s="47" t="str">
        <f t="shared" si="2"/>
        <v>EVERGOL XTEND 100ML-pcs.</v>
      </c>
      <c r="J29" s="30" t="str">
        <f t="shared" ca="1" si="3"/>
        <v>EVERGOL XTEND FS308 50X100ML BOT IN</v>
      </c>
      <c r="L29" s="58" t="s">
        <v>35</v>
      </c>
      <c r="M29" s="49">
        <v>0</v>
      </c>
      <c r="N29" s="49">
        <v>900</v>
      </c>
      <c r="O29" s="49">
        <v>0</v>
      </c>
      <c r="P29" s="49">
        <v>573</v>
      </c>
      <c r="Q29" s="49">
        <v>0</v>
      </c>
      <c r="R29" s="49">
        <v>327</v>
      </c>
    </row>
    <row r="30" spans="1:18" x14ac:dyDescent="0.3">
      <c r="A30" s="56" t="s">
        <v>151</v>
      </c>
      <c r="B30" s="56" t="s">
        <v>81</v>
      </c>
      <c r="C30" s="57">
        <v>0</v>
      </c>
      <c r="D30" s="57">
        <v>200</v>
      </c>
      <c r="E30" s="57">
        <v>0</v>
      </c>
      <c r="F30" s="57">
        <v>170</v>
      </c>
      <c r="G30" s="57">
        <v>0</v>
      </c>
      <c r="H30" s="57">
        <v>30</v>
      </c>
      <c r="I30" s="47" t="str">
        <f t="shared" si="2"/>
        <v>EVERGOL XTEND 40ML-pcs.</v>
      </c>
      <c r="J30" s="30" t="str">
        <f t="shared" ca="1" si="3"/>
        <v>EVERGOL XTEND FS308 100X40ML BOT IN</v>
      </c>
      <c r="L30" s="58" t="s">
        <v>58</v>
      </c>
      <c r="M30" s="49">
        <v>0</v>
      </c>
      <c r="N30" s="49">
        <v>340</v>
      </c>
      <c r="O30" s="49">
        <v>0</v>
      </c>
      <c r="P30" s="49">
        <v>206</v>
      </c>
      <c r="Q30" s="49">
        <v>0</v>
      </c>
      <c r="R30" s="49">
        <v>134</v>
      </c>
    </row>
    <row r="31" spans="1:18" x14ac:dyDescent="0.3">
      <c r="A31" s="56" t="s">
        <v>152</v>
      </c>
      <c r="B31" s="56" t="s">
        <v>81</v>
      </c>
      <c r="C31" s="57">
        <v>0</v>
      </c>
      <c r="D31" s="57">
        <v>110</v>
      </c>
      <c r="E31" s="57">
        <v>0</v>
      </c>
      <c r="F31" s="57">
        <v>110</v>
      </c>
      <c r="G31" s="57">
        <v>0</v>
      </c>
      <c r="H31" s="57">
        <v>0</v>
      </c>
      <c r="I31" s="47" t="str">
        <f t="shared" si="2"/>
        <v>FAME 100ML-pcs.</v>
      </c>
      <c r="J31" s="30" t="str">
        <f t="shared" ca="1" si="3"/>
        <v>FAME (T) SC480 20X100ML BOT IN</v>
      </c>
      <c r="L31" s="58" t="s">
        <v>36</v>
      </c>
      <c r="M31" s="49">
        <v>0</v>
      </c>
      <c r="N31" s="49">
        <v>1200</v>
      </c>
      <c r="O31" s="49">
        <v>0</v>
      </c>
      <c r="P31" s="49">
        <v>1032</v>
      </c>
      <c r="Q31" s="49">
        <v>0</v>
      </c>
      <c r="R31" s="49">
        <v>168</v>
      </c>
    </row>
    <row r="32" spans="1:18" x14ac:dyDescent="0.3">
      <c r="A32" s="56" t="s">
        <v>153</v>
      </c>
      <c r="B32" s="56" t="s">
        <v>81</v>
      </c>
      <c r="C32" s="57">
        <v>0</v>
      </c>
      <c r="D32" s="57">
        <v>1400</v>
      </c>
      <c r="E32" s="57">
        <v>0</v>
      </c>
      <c r="F32" s="57">
        <v>1310</v>
      </c>
      <c r="G32" s="57">
        <v>0</v>
      </c>
      <c r="H32" s="57">
        <v>90</v>
      </c>
      <c r="I32" s="47" t="str">
        <f t="shared" si="2"/>
        <v>FAME 10ML-pcs.</v>
      </c>
      <c r="J32" s="30" t="str">
        <f t="shared" ca="1" si="3"/>
        <v>FAME (T) SC480 10X(20X10ML) BOT IN</v>
      </c>
      <c r="L32" s="58" t="s">
        <v>37</v>
      </c>
      <c r="M32" s="49">
        <v>0</v>
      </c>
      <c r="N32" s="49">
        <v>50</v>
      </c>
      <c r="O32" s="49">
        <v>0</v>
      </c>
      <c r="P32" s="49">
        <v>50</v>
      </c>
      <c r="Q32" s="49">
        <v>0</v>
      </c>
      <c r="R32" s="49">
        <v>0</v>
      </c>
    </row>
    <row r="33" spans="1:18" x14ac:dyDescent="0.3">
      <c r="A33" s="56" t="s">
        <v>154</v>
      </c>
      <c r="B33" s="56" t="s">
        <v>81</v>
      </c>
      <c r="C33" s="57">
        <v>0</v>
      </c>
      <c r="D33" s="57">
        <v>320</v>
      </c>
      <c r="E33" s="57">
        <v>0</v>
      </c>
      <c r="F33" s="57">
        <v>266</v>
      </c>
      <c r="G33" s="57">
        <v>0</v>
      </c>
      <c r="H33" s="57">
        <v>54</v>
      </c>
      <c r="I33" s="47" t="str">
        <f t="shared" si="2"/>
        <v>FAME 50ML-pcs.</v>
      </c>
      <c r="J33" s="30" t="str">
        <f t="shared" ca="1" si="3"/>
        <v>FAME (T) SC480 40X50ML BOT IN</v>
      </c>
      <c r="L33" s="58" t="s">
        <v>106</v>
      </c>
      <c r="M33" s="49">
        <v>0</v>
      </c>
      <c r="N33" s="49">
        <v>2300</v>
      </c>
      <c r="O33" s="49">
        <v>0</v>
      </c>
      <c r="P33" s="49">
        <v>2104</v>
      </c>
      <c r="Q33" s="49">
        <v>0</v>
      </c>
      <c r="R33" s="49">
        <v>196</v>
      </c>
    </row>
    <row r="34" spans="1:18" x14ac:dyDescent="0.3">
      <c r="A34" s="56" t="s">
        <v>155</v>
      </c>
      <c r="B34" s="56" t="s">
        <v>81</v>
      </c>
      <c r="C34" s="57">
        <v>0</v>
      </c>
      <c r="D34" s="57">
        <v>40</v>
      </c>
      <c r="E34" s="57">
        <v>0</v>
      </c>
      <c r="F34" s="57">
        <v>0</v>
      </c>
      <c r="G34" s="57">
        <v>0</v>
      </c>
      <c r="H34" s="57">
        <v>40</v>
      </c>
      <c r="I34" s="47" t="str">
        <f t="shared" si="2"/>
        <v>FENOS QUICK 250ML-pcs.</v>
      </c>
      <c r="J34" s="30" t="str">
        <f t="shared" ca="1" si="3"/>
        <v>FENOS QUICK SC150 40X250ML BOT IN</v>
      </c>
      <c r="L34" s="58" t="s">
        <v>107</v>
      </c>
      <c r="M34" s="49">
        <v>0</v>
      </c>
      <c r="N34" s="49">
        <v>1600</v>
      </c>
      <c r="O34" s="49">
        <v>0</v>
      </c>
      <c r="P34" s="49">
        <v>1572</v>
      </c>
      <c r="Q34" s="49">
        <v>0</v>
      </c>
      <c r="R34" s="49">
        <v>28</v>
      </c>
    </row>
    <row r="35" spans="1:18" x14ac:dyDescent="0.3">
      <c r="A35" s="56" t="s">
        <v>156</v>
      </c>
      <c r="B35" s="56" t="s">
        <v>81</v>
      </c>
      <c r="C35" s="57">
        <v>0</v>
      </c>
      <c r="D35" s="57">
        <v>30</v>
      </c>
      <c r="E35" s="57">
        <v>0</v>
      </c>
      <c r="F35" s="57">
        <v>30</v>
      </c>
      <c r="G35" s="57">
        <v>0</v>
      </c>
      <c r="H35" s="57">
        <v>0</v>
      </c>
      <c r="I35" s="47" t="str">
        <f t="shared" si="2"/>
        <v>FOOST 250GM-pcs.</v>
      </c>
      <c r="J35" s="30" t="str">
        <f t="shared" ca="1" si="3"/>
        <v>FOOST WP50 20X250G BAG IN</v>
      </c>
      <c r="L35" s="58" t="s">
        <v>108</v>
      </c>
      <c r="M35" s="49">
        <v>0</v>
      </c>
      <c r="N35" s="49">
        <v>2640</v>
      </c>
      <c r="O35" s="49">
        <v>0</v>
      </c>
      <c r="P35" s="49">
        <v>2056</v>
      </c>
      <c r="Q35" s="49">
        <v>0</v>
      </c>
      <c r="R35" s="49">
        <v>584</v>
      </c>
    </row>
    <row r="36" spans="1:18" x14ac:dyDescent="0.3">
      <c r="A36" s="56" t="s">
        <v>157</v>
      </c>
      <c r="B36" s="56" t="s">
        <v>81</v>
      </c>
      <c r="C36" s="57">
        <v>0</v>
      </c>
      <c r="D36" s="57">
        <v>108</v>
      </c>
      <c r="E36" s="57">
        <v>0</v>
      </c>
      <c r="F36" s="57">
        <v>107</v>
      </c>
      <c r="G36" s="57">
        <v>0</v>
      </c>
      <c r="H36" s="57">
        <v>1</v>
      </c>
      <c r="I36" s="47" t="str">
        <f t="shared" si="2"/>
        <v>FOOST 500GM-pcs.</v>
      </c>
      <c r="J36" s="30" t="str">
        <f t="shared" ca="1" si="3"/>
        <v>FOOST WP50 24X500G BAG IN</v>
      </c>
      <c r="L36" s="58" t="s">
        <v>59</v>
      </c>
      <c r="M36" s="49">
        <v>0</v>
      </c>
      <c r="N36" s="49">
        <v>260</v>
      </c>
      <c r="O36" s="49">
        <v>0</v>
      </c>
      <c r="P36" s="49">
        <v>207</v>
      </c>
      <c r="Q36" s="49">
        <v>0</v>
      </c>
      <c r="R36" s="49">
        <v>53</v>
      </c>
    </row>
    <row r="37" spans="1:18" x14ac:dyDescent="0.3">
      <c r="A37" s="56" t="s">
        <v>158</v>
      </c>
      <c r="B37" s="56" t="s">
        <v>81</v>
      </c>
      <c r="C37" s="57">
        <v>0</v>
      </c>
      <c r="D37" s="57">
        <v>50</v>
      </c>
      <c r="E37" s="57">
        <v>0</v>
      </c>
      <c r="F37" s="57">
        <v>42</v>
      </c>
      <c r="G37" s="57">
        <v>0</v>
      </c>
      <c r="H37" s="57">
        <v>8</v>
      </c>
      <c r="I37" s="47" t="str">
        <f t="shared" si="2"/>
        <v>GAUCHO 100ML-pcs.</v>
      </c>
      <c r="J37" s="30" t="str">
        <f t="shared" ca="1" si="3"/>
        <v>GAUCHO FS600 50X100ML BOT IN</v>
      </c>
      <c r="L37" s="58" t="s">
        <v>41</v>
      </c>
      <c r="M37" s="49">
        <v>0</v>
      </c>
      <c r="N37" s="49">
        <v>1400</v>
      </c>
      <c r="O37" s="49">
        <v>0</v>
      </c>
      <c r="P37" s="49">
        <v>1267</v>
      </c>
      <c r="Q37" s="49">
        <v>0</v>
      </c>
      <c r="R37" s="49">
        <v>133</v>
      </c>
    </row>
    <row r="38" spans="1:18" x14ac:dyDescent="0.3">
      <c r="A38" s="56" t="s">
        <v>159</v>
      </c>
      <c r="B38" s="56" t="s">
        <v>81</v>
      </c>
      <c r="C38" s="57">
        <v>0</v>
      </c>
      <c r="D38" s="57">
        <v>10</v>
      </c>
      <c r="E38" s="57">
        <v>0</v>
      </c>
      <c r="F38" s="57">
        <v>10</v>
      </c>
      <c r="G38" s="57">
        <v>0</v>
      </c>
      <c r="H38" s="57">
        <v>0</v>
      </c>
      <c r="I38" s="47" t="str">
        <f t="shared" si="2"/>
        <v>GAUCHO 1L-pcs.</v>
      </c>
      <c r="J38" s="30" t="str">
        <f t="shared" ca="1" si="3"/>
        <v>GAUCHO FS600 2X(5X1L) BOT IN</v>
      </c>
      <c r="L38" s="58" t="s">
        <v>40</v>
      </c>
      <c r="M38" s="49">
        <v>0</v>
      </c>
      <c r="N38" s="49">
        <v>480</v>
      </c>
      <c r="O38" s="49">
        <v>0</v>
      </c>
      <c r="P38" s="49">
        <v>415</v>
      </c>
      <c r="Q38" s="49">
        <v>0</v>
      </c>
      <c r="R38" s="49">
        <v>65</v>
      </c>
    </row>
    <row r="39" spans="1:18" x14ac:dyDescent="0.3">
      <c r="A39" s="56" t="s">
        <v>160</v>
      </c>
      <c r="B39" s="56" t="s">
        <v>81</v>
      </c>
      <c r="C39" s="57">
        <v>0</v>
      </c>
      <c r="D39" s="57">
        <v>40</v>
      </c>
      <c r="E39" s="57">
        <v>0</v>
      </c>
      <c r="F39" s="57">
        <v>35</v>
      </c>
      <c r="G39" s="57">
        <v>0</v>
      </c>
      <c r="H39" s="57">
        <v>5</v>
      </c>
      <c r="I39" s="47" t="str">
        <f t="shared" si="2"/>
        <v>GAUCHO 250ML-pcs.</v>
      </c>
      <c r="J39" s="30" t="str">
        <f t="shared" ca="1" si="3"/>
        <v>GAUCHO FS600 40X250ML BOT IN</v>
      </c>
      <c r="L39" s="58" t="s">
        <v>61</v>
      </c>
      <c r="M39" s="49">
        <v>0</v>
      </c>
      <c r="N39" s="49">
        <v>600</v>
      </c>
      <c r="O39" s="49">
        <v>0</v>
      </c>
      <c r="P39" s="49">
        <v>520</v>
      </c>
      <c r="Q39" s="49">
        <v>0</v>
      </c>
      <c r="R39" s="49">
        <v>80</v>
      </c>
    </row>
    <row r="40" spans="1:18" x14ac:dyDescent="0.3">
      <c r="A40" s="56" t="s">
        <v>161</v>
      </c>
      <c r="B40" s="56" t="s">
        <v>81</v>
      </c>
      <c r="C40" s="57">
        <v>0</v>
      </c>
      <c r="D40" s="57">
        <v>100</v>
      </c>
      <c r="E40" s="57">
        <v>0</v>
      </c>
      <c r="F40" s="57">
        <v>17</v>
      </c>
      <c r="G40" s="57">
        <v>0</v>
      </c>
      <c r="H40" s="57">
        <v>83</v>
      </c>
      <c r="I40" s="47" t="str">
        <f t="shared" si="2"/>
        <v>GAUCHO 50ML-pcs.</v>
      </c>
      <c r="J40" s="30" t="str">
        <f t="shared" ca="1" si="3"/>
        <v>GAUCHO FS600 100X50ML BOT IN</v>
      </c>
      <c r="L40" s="58" t="s">
        <v>112</v>
      </c>
      <c r="M40" s="49">
        <v>0</v>
      </c>
      <c r="N40" s="49">
        <v>1160</v>
      </c>
      <c r="O40" s="49">
        <v>0</v>
      </c>
      <c r="P40" s="49">
        <v>1159</v>
      </c>
      <c r="Q40" s="49">
        <v>0</v>
      </c>
      <c r="R40" s="49">
        <v>1</v>
      </c>
    </row>
    <row r="41" spans="1:18" x14ac:dyDescent="0.3">
      <c r="A41" s="56" t="s">
        <v>162</v>
      </c>
      <c r="B41" s="56" t="s">
        <v>81</v>
      </c>
      <c r="C41" s="57">
        <v>0</v>
      </c>
      <c r="D41" s="57">
        <v>1600</v>
      </c>
      <c r="E41" s="57">
        <v>0</v>
      </c>
      <c r="F41" s="57">
        <v>1060</v>
      </c>
      <c r="G41" s="57">
        <v>0</v>
      </c>
      <c r="H41" s="57">
        <v>540</v>
      </c>
      <c r="I41" s="47" t="str">
        <f t="shared" si="2"/>
        <v>JUMP 2GM-pcs.</v>
      </c>
      <c r="J41" s="30" t="str">
        <f t="shared" ca="1" si="3"/>
        <v>JUMP WG80 160X(10X2GR) BAG IN</v>
      </c>
      <c r="L41" s="58" t="s">
        <v>210</v>
      </c>
      <c r="M41" s="49">
        <v>0</v>
      </c>
      <c r="N41" s="49">
        <v>550</v>
      </c>
      <c r="O41" s="49">
        <v>0</v>
      </c>
      <c r="P41" s="49">
        <v>602</v>
      </c>
      <c r="Q41" s="49">
        <v>0</v>
      </c>
      <c r="R41" s="49">
        <v>-52</v>
      </c>
    </row>
    <row r="42" spans="1:18" x14ac:dyDescent="0.3">
      <c r="A42" s="56" t="s">
        <v>163</v>
      </c>
      <c r="B42" s="56" t="s">
        <v>81</v>
      </c>
      <c r="C42" s="57">
        <v>0</v>
      </c>
      <c r="D42" s="57">
        <v>80</v>
      </c>
      <c r="E42" s="57">
        <v>0</v>
      </c>
      <c r="F42" s="57">
        <v>40</v>
      </c>
      <c r="G42" s="57">
        <v>0</v>
      </c>
      <c r="H42" s="57">
        <v>40</v>
      </c>
      <c r="I42" s="47" t="str">
        <f t="shared" si="2"/>
        <v>LARVIN 250 GM-pcs.</v>
      </c>
      <c r="J42" s="30" t="str">
        <f t="shared" ca="1" si="3"/>
        <v>LARVIN (T) WP75 20X250GR BAG IN</v>
      </c>
      <c r="L42" s="58" t="s">
        <v>211</v>
      </c>
      <c r="M42" s="49">
        <v>0</v>
      </c>
      <c r="N42" s="49">
        <v>240</v>
      </c>
      <c r="O42" s="49">
        <v>0</v>
      </c>
      <c r="P42" s="49">
        <v>200</v>
      </c>
      <c r="Q42" s="49">
        <v>0</v>
      </c>
      <c r="R42" s="49">
        <v>40</v>
      </c>
    </row>
    <row r="43" spans="1:18" x14ac:dyDescent="0.3">
      <c r="A43" s="56" t="s">
        <v>164</v>
      </c>
      <c r="B43" s="56" t="s">
        <v>81</v>
      </c>
      <c r="C43" s="57">
        <v>0</v>
      </c>
      <c r="D43" s="57">
        <v>72</v>
      </c>
      <c r="E43" s="57">
        <v>0</v>
      </c>
      <c r="F43" s="57">
        <v>78</v>
      </c>
      <c r="G43" s="57">
        <v>0</v>
      </c>
      <c r="H43" s="57">
        <v>-6</v>
      </c>
      <c r="I43" s="47" t="str">
        <f t="shared" si="2"/>
        <v>LAUDIS 115ML-pcs.</v>
      </c>
      <c r="J43" s="30" t="str">
        <f t="shared" ca="1" si="3"/>
        <v>LAUDIS SC630 8X115ML BOT IN</v>
      </c>
      <c r="L43" s="58" t="s">
        <v>233</v>
      </c>
      <c r="M43" s="49">
        <v>0</v>
      </c>
      <c r="N43" s="49">
        <v>350</v>
      </c>
      <c r="O43" s="49">
        <v>0</v>
      </c>
      <c r="P43" s="49">
        <v>293</v>
      </c>
      <c r="Q43" s="49">
        <v>0</v>
      </c>
      <c r="R43" s="49">
        <v>57</v>
      </c>
    </row>
    <row r="44" spans="1:18" x14ac:dyDescent="0.3">
      <c r="A44" s="56" t="s">
        <v>165</v>
      </c>
      <c r="B44" s="56" t="s">
        <v>81</v>
      </c>
      <c r="C44" s="57">
        <v>0</v>
      </c>
      <c r="D44" s="57">
        <v>15</v>
      </c>
      <c r="E44" s="57">
        <v>0</v>
      </c>
      <c r="F44" s="57">
        <v>12</v>
      </c>
      <c r="G44" s="57">
        <v>0</v>
      </c>
      <c r="H44" s="57">
        <v>3</v>
      </c>
      <c r="I44" s="47" t="str">
        <f t="shared" si="2"/>
        <v>LAUDIS 230ML-pcs.</v>
      </c>
      <c r="J44" s="30" t="str">
        <f t="shared" ca="1" si="3"/>
        <v>LAUDIS SC630 3X230ML BOT IN</v>
      </c>
      <c r="L44" s="58" t="s">
        <v>212</v>
      </c>
      <c r="M44" s="49">
        <v>0</v>
      </c>
      <c r="N44" s="49">
        <v>320</v>
      </c>
      <c r="O44" s="49">
        <v>0</v>
      </c>
      <c r="P44" s="49">
        <v>210</v>
      </c>
      <c r="Q44" s="49">
        <v>0</v>
      </c>
      <c r="R44" s="49">
        <v>110</v>
      </c>
    </row>
    <row r="45" spans="1:18" x14ac:dyDescent="0.3">
      <c r="A45" s="56" t="s">
        <v>166</v>
      </c>
      <c r="B45" s="56" t="s">
        <v>81</v>
      </c>
      <c r="C45" s="57">
        <v>0</v>
      </c>
      <c r="D45" s="57">
        <v>30</v>
      </c>
      <c r="E45" s="57">
        <v>0</v>
      </c>
      <c r="F45" s="57">
        <v>20</v>
      </c>
      <c r="G45" s="57">
        <v>0</v>
      </c>
      <c r="H45" s="57">
        <v>10</v>
      </c>
      <c r="I45" s="47" t="str">
        <f t="shared" si="2"/>
        <v>LAUDIS 57.5ML-pcs.</v>
      </c>
      <c r="J45" s="30" t="str">
        <f t="shared" ca="1" si="3"/>
        <v>LAUDIS SC630 10X57.5ML BOT IN</v>
      </c>
      <c r="L45" s="58" t="s">
        <v>236</v>
      </c>
      <c r="M45" s="49">
        <v>0</v>
      </c>
      <c r="N45" s="49">
        <v>60</v>
      </c>
      <c r="O45" s="49">
        <v>0</v>
      </c>
      <c r="P45" s="49">
        <v>28</v>
      </c>
      <c r="Q45" s="49">
        <v>0</v>
      </c>
      <c r="R45" s="49">
        <v>32</v>
      </c>
    </row>
    <row r="46" spans="1:18" x14ac:dyDescent="0.3">
      <c r="A46" s="56" t="s">
        <v>167</v>
      </c>
      <c r="B46" s="56" t="s">
        <v>81</v>
      </c>
      <c r="C46" s="57">
        <v>0</v>
      </c>
      <c r="D46" s="57">
        <v>50</v>
      </c>
      <c r="E46" s="57">
        <v>0</v>
      </c>
      <c r="F46" s="57">
        <v>0</v>
      </c>
      <c r="G46" s="57">
        <v>0</v>
      </c>
      <c r="H46" s="57">
        <v>50</v>
      </c>
      <c r="I46" s="47" t="str">
        <f t="shared" si="2"/>
        <v>MONCEREN 100ML-pcs.</v>
      </c>
      <c r="J46" s="30" t="str">
        <f t="shared" ca="1" si="3"/>
        <v>MONCEREN SC250 50X100ML BOT IN</v>
      </c>
      <c r="L46" s="58" t="s">
        <v>235</v>
      </c>
      <c r="M46" s="49">
        <v>0</v>
      </c>
      <c r="N46" s="49">
        <v>80</v>
      </c>
      <c r="O46" s="49">
        <v>0</v>
      </c>
      <c r="P46" s="49">
        <v>0</v>
      </c>
      <c r="Q46" s="49">
        <v>0</v>
      </c>
      <c r="R46" s="49">
        <v>80</v>
      </c>
    </row>
    <row r="47" spans="1:18" x14ac:dyDescent="0.3">
      <c r="A47" s="56" t="s">
        <v>168</v>
      </c>
      <c r="B47" s="56" t="s">
        <v>81</v>
      </c>
      <c r="C47" s="57">
        <v>0</v>
      </c>
      <c r="D47" s="57">
        <v>20</v>
      </c>
      <c r="E47" s="57">
        <v>0</v>
      </c>
      <c r="F47" s="57">
        <v>0</v>
      </c>
      <c r="G47" s="57">
        <v>0</v>
      </c>
      <c r="H47" s="57">
        <v>20</v>
      </c>
      <c r="I47" s="47" t="str">
        <f t="shared" si="2"/>
        <v>MONCEREN 500ML-pcs.</v>
      </c>
      <c r="J47" s="30" t="str">
        <f t="shared" ca="1" si="3"/>
        <v>MONCEREN SC250 20X500ML BOT IN</v>
      </c>
      <c r="L47" s="58" t="s">
        <v>213</v>
      </c>
      <c r="M47" s="49">
        <v>0</v>
      </c>
      <c r="N47" s="49">
        <v>300</v>
      </c>
      <c r="O47" s="49">
        <v>0</v>
      </c>
      <c r="P47" s="49">
        <v>135</v>
      </c>
      <c r="Q47" s="49">
        <v>0</v>
      </c>
      <c r="R47" s="49">
        <v>165</v>
      </c>
    </row>
    <row r="48" spans="1:18" x14ac:dyDescent="0.3">
      <c r="A48" s="56" t="s">
        <v>169</v>
      </c>
      <c r="B48" s="56" t="s">
        <v>81</v>
      </c>
      <c r="C48" s="57">
        <v>0</v>
      </c>
      <c r="D48" s="57">
        <v>200</v>
      </c>
      <c r="E48" s="57">
        <v>0</v>
      </c>
      <c r="F48" s="57">
        <v>98</v>
      </c>
      <c r="G48" s="57">
        <v>0</v>
      </c>
      <c r="H48" s="57">
        <v>102</v>
      </c>
      <c r="I48" s="47" t="str">
        <f t="shared" si="2"/>
        <v>MOVENTO 250ML-pcs.</v>
      </c>
      <c r="J48" s="30" t="str">
        <f t="shared" ca="1" si="3"/>
        <v>MOVENTO OD150 40X250ML BOT IN</v>
      </c>
      <c r="L48" s="58" t="s">
        <v>237</v>
      </c>
      <c r="M48" s="49">
        <v>0</v>
      </c>
      <c r="N48" s="49">
        <v>100</v>
      </c>
      <c r="O48" s="49">
        <v>0</v>
      </c>
      <c r="P48" s="49">
        <v>50</v>
      </c>
      <c r="Q48" s="49">
        <v>0</v>
      </c>
      <c r="R48" s="49">
        <v>50</v>
      </c>
    </row>
    <row r="49" spans="1:18" x14ac:dyDescent="0.3">
      <c r="A49" s="56" t="s">
        <v>170</v>
      </c>
      <c r="B49" s="56" t="s">
        <v>81</v>
      </c>
      <c r="C49" s="57">
        <v>0</v>
      </c>
      <c r="D49" s="57">
        <v>70</v>
      </c>
      <c r="E49" s="57">
        <v>5</v>
      </c>
      <c r="F49" s="57">
        <v>75</v>
      </c>
      <c r="G49" s="57">
        <v>0</v>
      </c>
      <c r="H49" s="57">
        <v>0</v>
      </c>
      <c r="I49" s="47" t="str">
        <f t="shared" si="2"/>
        <v>MOVENTO ENERGY 100ML-pcs.</v>
      </c>
      <c r="J49" s="30" t="str">
        <f t="shared" ca="1" si="3"/>
        <v>MOVENTO ENERGY SC240 50X100ML BOT IN</v>
      </c>
      <c r="L49" s="58" t="s">
        <v>238</v>
      </c>
      <c r="M49" s="49">
        <v>0</v>
      </c>
      <c r="N49" s="49">
        <v>100</v>
      </c>
      <c r="O49" s="49">
        <v>0</v>
      </c>
      <c r="P49" s="49">
        <v>50</v>
      </c>
      <c r="Q49" s="49">
        <v>0</v>
      </c>
      <c r="R49" s="49">
        <v>50</v>
      </c>
    </row>
    <row r="50" spans="1:18" x14ac:dyDescent="0.3">
      <c r="A50" s="56" t="s">
        <v>171</v>
      </c>
      <c r="B50" s="56" t="s">
        <v>81</v>
      </c>
      <c r="C50" s="57">
        <v>0</v>
      </c>
      <c r="D50" s="57">
        <v>10</v>
      </c>
      <c r="E50" s="57">
        <v>0</v>
      </c>
      <c r="F50" s="57">
        <v>10</v>
      </c>
      <c r="G50" s="57">
        <v>0</v>
      </c>
      <c r="H50" s="57">
        <v>0</v>
      </c>
      <c r="I50" s="47" t="str">
        <f t="shared" si="2"/>
        <v>MOVENTO OD 1LTR-pcs.</v>
      </c>
      <c r="J50" s="30" t="str">
        <f t="shared" ref="J50:J81" ca="1" si="4">VLOOKUP(I50,Mastername_vlookup,4,0)</f>
        <v>MOVENTO OD150 10X1L BOT IN</v>
      </c>
      <c r="L50" s="58" t="s">
        <v>234</v>
      </c>
      <c r="M50" s="49">
        <v>0</v>
      </c>
      <c r="N50" s="49">
        <v>600</v>
      </c>
      <c r="O50" s="49">
        <v>0</v>
      </c>
      <c r="P50" s="49">
        <v>350</v>
      </c>
      <c r="Q50" s="49">
        <v>0</v>
      </c>
      <c r="R50" s="49">
        <v>250</v>
      </c>
    </row>
    <row r="51" spans="1:18" x14ac:dyDescent="0.3">
      <c r="A51" s="56" t="s">
        <v>172</v>
      </c>
      <c r="B51" s="56" t="s">
        <v>81</v>
      </c>
      <c r="C51" s="57">
        <v>0</v>
      </c>
      <c r="D51" s="57">
        <v>20</v>
      </c>
      <c r="E51" s="57">
        <v>0</v>
      </c>
      <c r="F51" s="57">
        <v>20</v>
      </c>
      <c r="G51" s="57">
        <v>0</v>
      </c>
      <c r="H51" s="57">
        <v>0</v>
      </c>
      <c r="I51" s="47" t="str">
        <f t="shared" si="2"/>
        <v>MOVENTO OD 500ML-pcs.</v>
      </c>
      <c r="J51" s="30" t="str">
        <f t="shared" ca="1" si="4"/>
        <v>MOVENTO OD150 20X500ML BOT IN</v>
      </c>
      <c r="L51" s="58" t="s">
        <v>214</v>
      </c>
      <c r="M51" s="49">
        <v>0</v>
      </c>
      <c r="N51" s="49">
        <v>50</v>
      </c>
      <c r="O51" s="49">
        <v>0</v>
      </c>
      <c r="P51" s="49">
        <v>20</v>
      </c>
      <c r="Q51" s="49">
        <v>0</v>
      </c>
      <c r="R51" s="49">
        <v>30</v>
      </c>
    </row>
    <row r="52" spans="1:18" x14ac:dyDescent="0.3">
      <c r="A52" s="56" t="s">
        <v>173</v>
      </c>
      <c r="B52" s="56" t="s">
        <v>81</v>
      </c>
      <c r="C52" s="57">
        <v>0</v>
      </c>
      <c r="D52" s="57">
        <v>25</v>
      </c>
      <c r="E52" s="57">
        <v>0</v>
      </c>
      <c r="F52" s="57">
        <v>15</v>
      </c>
      <c r="G52" s="57">
        <v>0</v>
      </c>
      <c r="H52" s="57">
        <v>10</v>
      </c>
      <c r="I52" s="47" t="str">
        <f t="shared" si="2"/>
        <v>NATIVO WG75 50GM-pcs.</v>
      </c>
      <c r="J52" s="30" t="str">
        <f t="shared" ca="1" si="4"/>
        <v>NATIVO WG75 100X50GR BAG IN</v>
      </c>
      <c r="L52" s="58" t="s">
        <v>216</v>
      </c>
      <c r="M52" s="49">
        <v>0</v>
      </c>
      <c r="N52" s="49">
        <v>800</v>
      </c>
      <c r="O52" s="49">
        <v>0</v>
      </c>
      <c r="P52" s="49">
        <v>591</v>
      </c>
      <c r="Q52" s="49">
        <v>0</v>
      </c>
      <c r="R52" s="49">
        <v>209</v>
      </c>
    </row>
    <row r="53" spans="1:18" x14ac:dyDescent="0.3">
      <c r="A53" s="56" t="s">
        <v>174</v>
      </c>
      <c r="B53" s="56" t="s">
        <v>81</v>
      </c>
      <c r="C53" s="57">
        <v>0</v>
      </c>
      <c r="D53" s="57">
        <v>200</v>
      </c>
      <c r="E53" s="57">
        <v>0</v>
      </c>
      <c r="F53" s="57">
        <v>120</v>
      </c>
      <c r="G53" s="57">
        <v>0</v>
      </c>
      <c r="H53" s="57">
        <v>80</v>
      </c>
      <c r="I53" s="47" t="str">
        <f t="shared" si="2"/>
        <v>NATIVOWG75 10GM-pcs.</v>
      </c>
      <c r="J53" s="30" t="str">
        <f t="shared" ca="1" si="4"/>
        <v>NATIVO WG75 20X(10X10GR) BAG IN</v>
      </c>
      <c r="L53" s="58" t="s">
        <v>215</v>
      </c>
      <c r="M53" s="49">
        <v>0</v>
      </c>
      <c r="N53" s="49">
        <v>160</v>
      </c>
      <c r="O53" s="49">
        <v>0</v>
      </c>
      <c r="P53" s="49">
        <v>80</v>
      </c>
      <c r="Q53" s="49">
        <v>0</v>
      </c>
      <c r="R53" s="49">
        <v>80</v>
      </c>
    </row>
    <row r="54" spans="1:18" x14ac:dyDescent="0.3">
      <c r="A54" s="56" t="s">
        <v>175</v>
      </c>
      <c r="B54" s="56" t="s">
        <v>81</v>
      </c>
      <c r="C54" s="57">
        <v>0</v>
      </c>
      <c r="D54" s="57">
        <v>150</v>
      </c>
      <c r="E54" s="57">
        <v>0</v>
      </c>
      <c r="F54" s="57">
        <v>150</v>
      </c>
      <c r="G54" s="57">
        <v>0</v>
      </c>
      <c r="H54" s="57">
        <v>0</v>
      </c>
      <c r="I54" s="47" t="str">
        <f t="shared" si="2"/>
        <v>OBERON 100ML-pcs.</v>
      </c>
      <c r="J54" s="30" t="str">
        <f t="shared" ca="1" si="4"/>
        <v>OBERON (T) SC240 50X100ML BOT IN</v>
      </c>
      <c r="L54" s="58" t="s">
        <v>239</v>
      </c>
      <c r="M54" s="49">
        <v>0</v>
      </c>
      <c r="N54" s="49">
        <v>200</v>
      </c>
      <c r="O54" s="49">
        <v>0</v>
      </c>
      <c r="P54" s="49">
        <v>50</v>
      </c>
      <c r="Q54" s="49">
        <v>0</v>
      </c>
      <c r="R54" s="49">
        <v>150</v>
      </c>
    </row>
    <row r="55" spans="1:18" x14ac:dyDescent="0.3">
      <c r="A55" s="56" t="s">
        <v>176</v>
      </c>
      <c r="B55" s="56" t="s">
        <v>81</v>
      </c>
      <c r="C55" s="57">
        <v>0</v>
      </c>
      <c r="D55" s="57">
        <v>10</v>
      </c>
      <c r="E55" s="57">
        <v>0</v>
      </c>
      <c r="F55" s="57">
        <v>10</v>
      </c>
      <c r="G55" s="57">
        <v>0</v>
      </c>
      <c r="H55" s="57">
        <v>0</v>
      </c>
      <c r="I55" s="47" t="str">
        <f t="shared" si="2"/>
        <v>OBERON 1LT-pcs.</v>
      </c>
      <c r="J55" s="30" t="str">
        <f t="shared" ca="1" si="4"/>
        <v>OBERON (T) SC240 10X1L BOT IN</v>
      </c>
      <c r="L55" s="58" t="s">
        <v>218</v>
      </c>
      <c r="M55" s="49">
        <v>0</v>
      </c>
      <c r="N55" s="49">
        <v>100</v>
      </c>
      <c r="O55" s="49">
        <v>0</v>
      </c>
      <c r="P55" s="49">
        <v>50</v>
      </c>
      <c r="Q55" s="49">
        <v>0</v>
      </c>
      <c r="R55" s="49">
        <v>50</v>
      </c>
    </row>
    <row r="56" spans="1:18" x14ac:dyDescent="0.3">
      <c r="A56" s="56" t="s">
        <v>177</v>
      </c>
      <c r="B56" s="56" t="s">
        <v>81</v>
      </c>
      <c r="C56" s="57">
        <v>0</v>
      </c>
      <c r="D56" s="57">
        <v>120</v>
      </c>
      <c r="E56" s="57">
        <v>0</v>
      </c>
      <c r="F56" s="57">
        <v>120</v>
      </c>
      <c r="G56" s="57">
        <v>0</v>
      </c>
      <c r="H56" s="57">
        <v>0</v>
      </c>
      <c r="I56" s="47" t="str">
        <f t="shared" si="2"/>
        <v>OBERON 200ML-pcs.</v>
      </c>
      <c r="J56" s="30" t="str">
        <f t="shared" ca="1" si="4"/>
        <v>OBERON (T) SC240 40X200ML BOT IN</v>
      </c>
      <c r="L56" s="58" t="s">
        <v>217</v>
      </c>
      <c r="M56" s="49">
        <v>0</v>
      </c>
      <c r="N56" s="49">
        <v>200</v>
      </c>
      <c r="O56" s="49">
        <v>0</v>
      </c>
      <c r="P56" s="49">
        <v>170</v>
      </c>
      <c r="Q56" s="49">
        <v>0</v>
      </c>
      <c r="R56" s="49">
        <v>30</v>
      </c>
    </row>
    <row r="57" spans="1:18" x14ac:dyDescent="0.3">
      <c r="A57" s="56" t="s">
        <v>178</v>
      </c>
      <c r="B57" s="56" t="s">
        <v>81</v>
      </c>
      <c r="C57" s="57">
        <v>0</v>
      </c>
      <c r="D57" s="57">
        <v>1100</v>
      </c>
      <c r="E57" s="57">
        <v>0</v>
      </c>
      <c r="F57" s="57">
        <v>800</v>
      </c>
      <c r="G57" s="57">
        <v>0</v>
      </c>
      <c r="H57" s="57">
        <v>300</v>
      </c>
      <c r="I57" s="47" t="str">
        <f t="shared" si="2"/>
        <v>PLANOFIX 100ML-pcs.</v>
      </c>
      <c r="J57" s="30" t="str">
        <f t="shared" ca="1" si="4"/>
        <v>PLANOFIX SL4 5 50X100ML BOT IN</v>
      </c>
      <c r="L57" s="58" t="s">
        <v>219</v>
      </c>
      <c r="M57" s="49">
        <v>0</v>
      </c>
      <c r="N57" s="49">
        <v>40</v>
      </c>
      <c r="O57" s="49">
        <v>0</v>
      </c>
      <c r="P57" s="49">
        <v>0</v>
      </c>
      <c r="Q57" s="49">
        <v>0</v>
      </c>
      <c r="R57" s="49">
        <v>40</v>
      </c>
    </row>
    <row r="58" spans="1:18" x14ac:dyDescent="0.3">
      <c r="A58" s="56" t="s">
        <v>179</v>
      </c>
      <c r="B58" s="56" t="s">
        <v>81</v>
      </c>
      <c r="C58" s="57">
        <v>0</v>
      </c>
      <c r="D58" s="57">
        <v>20</v>
      </c>
      <c r="E58" s="57">
        <v>0</v>
      </c>
      <c r="F58" s="57">
        <v>0</v>
      </c>
      <c r="G58" s="57">
        <v>0</v>
      </c>
      <c r="H58" s="57">
        <v>20</v>
      </c>
      <c r="I58" s="47" t="str">
        <f t="shared" si="2"/>
        <v>PROFILER 250GM-pcs.</v>
      </c>
      <c r="J58" s="30" t="str">
        <f t="shared" ca="1" si="4"/>
        <v>PROFILER WG71 11 20X250GR BAG IN</v>
      </c>
      <c r="L58" s="58" t="s">
        <v>240</v>
      </c>
      <c r="M58" s="49">
        <v>0</v>
      </c>
      <c r="N58" s="49">
        <v>40</v>
      </c>
      <c r="O58" s="49">
        <v>0</v>
      </c>
      <c r="P58" s="49">
        <v>35</v>
      </c>
      <c r="Q58" s="49">
        <v>0</v>
      </c>
      <c r="R58" s="49">
        <v>5</v>
      </c>
    </row>
    <row r="59" spans="1:18" x14ac:dyDescent="0.3">
      <c r="A59" s="56" t="s">
        <v>180</v>
      </c>
      <c r="B59" s="56" t="s">
        <v>81</v>
      </c>
      <c r="C59" s="57">
        <v>0</v>
      </c>
      <c r="D59" s="57">
        <v>875</v>
      </c>
      <c r="E59" s="57">
        <v>0</v>
      </c>
      <c r="F59" s="57">
        <v>800</v>
      </c>
      <c r="G59" s="57">
        <v>0</v>
      </c>
      <c r="H59" s="57">
        <v>75</v>
      </c>
      <c r="I59" s="47" t="str">
        <f t="shared" si="2"/>
        <v>RAXIL 40GM-pcs.</v>
      </c>
      <c r="J59" s="30" t="str">
        <f t="shared" ca="1" si="4"/>
        <v>RAXIL (T) DS2 5X(25X40GR) BAG IN</v>
      </c>
      <c r="L59" s="58" t="s">
        <v>241</v>
      </c>
      <c r="M59" s="49">
        <v>0</v>
      </c>
      <c r="N59" s="49">
        <v>15</v>
      </c>
      <c r="O59" s="49">
        <v>0</v>
      </c>
      <c r="P59" s="49">
        <v>12</v>
      </c>
      <c r="Q59" s="49">
        <v>0</v>
      </c>
      <c r="R59" s="49">
        <v>3</v>
      </c>
    </row>
    <row r="60" spans="1:18" x14ac:dyDescent="0.3">
      <c r="A60" s="56" t="s">
        <v>181</v>
      </c>
      <c r="B60" s="56" t="s">
        <v>81</v>
      </c>
      <c r="C60" s="57">
        <v>0</v>
      </c>
      <c r="D60" s="57">
        <v>600</v>
      </c>
      <c r="E60" s="57">
        <v>0</v>
      </c>
      <c r="F60" s="57">
        <v>600</v>
      </c>
      <c r="G60" s="57">
        <v>0</v>
      </c>
      <c r="H60" s="57">
        <v>0</v>
      </c>
      <c r="I60" s="47" t="str">
        <f t="shared" si="2"/>
        <v>REGENT GR 1KG-pcs.</v>
      </c>
      <c r="J60" s="30" t="str">
        <f t="shared" ca="1" si="4"/>
        <v>REGENT GR0 3 20X1KG BAG IN</v>
      </c>
      <c r="L60" s="58" t="s">
        <v>242</v>
      </c>
      <c r="M60" s="49">
        <v>0</v>
      </c>
      <c r="N60" s="49">
        <v>30</v>
      </c>
      <c r="O60" s="49">
        <v>0</v>
      </c>
      <c r="P60" s="49">
        <v>20</v>
      </c>
      <c r="Q60" s="49">
        <v>0</v>
      </c>
      <c r="R60" s="49">
        <v>10</v>
      </c>
    </row>
    <row r="61" spans="1:18" x14ac:dyDescent="0.3">
      <c r="A61" s="56" t="s">
        <v>182</v>
      </c>
      <c r="B61" s="56" t="s">
        <v>81</v>
      </c>
      <c r="C61" s="57">
        <v>0</v>
      </c>
      <c r="D61" s="57">
        <v>1200</v>
      </c>
      <c r="E61" s="57">
        <v>0</v>
      </c>
      <c r="F61" s="57">
        <v>1032</v>
      </c>
      <c r="G61" s="57">
        <v>0</v>
      </c>
      <c r="H61" s="57">
        <v>168</v>
      </c>
      <c r="I61" s="47" t="str">
        <f t="shared" si="2"/>
        <v>REGENT GR 5KG-pcs.</v>
      </c>
      <c r="J61" s="30" t="str">
        <f t="shared" ca="1" si="4"/>
        <v>REGENT GR0 3 4X5KG BAG IN</v>
      </c>
      <c r="L61" s="58" t="s">
        <v>243</v>
      </c>
      <c r="M61" s="49">
        <v>0</v>
      </c>
      <c r="N61" s="49">
        <v>50</v>
      </c>
      <c r="O61" s="49">
        <v>0</v>
      </c>
      <c r="P61" s="49">
        <v>0</v>
      </c>
      <c r="Q61" s="49">
        <v>0</v>
      </c>
      <c r="R61" s="49">
        <v>50</v>
      </c>
    </row>
    <row r="62" spans="1:18" x14ac:dyDescent="0.3">
      <c r="A62" s="56" t="s">
        <v>183</v>
      </c>
      <c r="B62" s="56" t="s">
        <v>81</v>
      </c>
      <c r="C62" s="57">
        <v>0</v>
      </c>
      <c r="D62" s="57">
        <v>1750</v>
      </c>
      <c r="E62" s="57">
        <v>0</v>
      </c>
      <c r="F62" s="57">
        <v>980</v>
      </c>
      <c r="G62" s="57">
        <v>0</v>
      </c>
      <c r="H62" s="57">
        <v>770</v>
      </c>
      <c r="I62" s="47" t="str">
        <f t="shared" si="2"/>
        <v>REGENT SC 100ML-pcs.</v>
      </c>
      <c r="J62" s="30" t="str">
        <f t="shared" ca="1" si="4"/>
        <v>REGENT (T) SC50 50X100ML BOT IN</v>
      </c>
      <c r="L62" s="58" t="s">
        <v>221</v>
      </c>
      <c r="M62" s="49">
        <v>0</v>
      </c>
      <c r="N62" s="49">
        <v>200</v>
      </c>
      <c r="O62" s="49">
        <v>0</v>
      </c>
      <c r="P62" s="49">
        <v>98</v>
      </c>
      <c r="Q62" s="49">
        <v>0</v>
      </c>
      <c r="R62" s="49">
        <v>102</v>
      </c>
    </row>
    <row r="63" spans="1:18" x14ac:dyDescent="0.3">
      <c r="A63" s="56" t="s">
        <v>184</v>
      </c>
      <c r="B63" s="56" t="s">
        <v>81</v>
      </c>
      <c r="C63" s="57">
        <v>0</v>
      </c>
      <c r="D63" s="57">
        <v>100</v>
      </c>
      <c r="E63" s="57">
        <v>0</v>
      </c>
      <c r="F63" s="57">
        <v>66</v>
      </c>
      <c r="G63" s="57">
        <v>0</v>
      </c>
      <c r="H63" s="57">
        <v>34</v>
      </c>
      <c r="I63" s="47" t="str">
        <f t="shared" si="2"/>
        <v>REGENT SC 1LT-pcs.</v>
      </c>
      <c r="J63" s="30" t="str">
        <f t="shared" ca="1" si="4"/>
        <v>REGENT (T) SC50 10X1L BOT IN</v>
      </c>
      <c r="L63" s="58" t="s">
        <v>220</v>
      </c>
      <c r="M63" s="49">
        <v>0</v>
      </c>
      <c r="N63" s="49">
        <v>70</v>
      </c>
      <c r="O63" s="49">
        <v>5</v>
      </c>
      <c r="P63" s="49">
        <v>75</v>
      </c>
      <c r="Q63" s="49">
        <v>0</v>
      </c>
      <c r="R63" s="49">
        <v>0</v>
      </c>
    </row>
    <row r="64" spans="1:18" x14ac:dyDescent="0.3">
      <c r="A64" s="56" t="s">
        <v>185</v>
      </c>
      <c r="B64" s="56" t="s">
        <v>81</v>
      </c>
      <c r="C64" s="57">
        <v>0</v>
      </c>
      <c r="D64" s="57">
        <v>900</v>
      </c>
      <c r="E64" s="57">
        <v>0</v>
      </c>
      <c r="F64" s="57">
        <v>573</v>
      </c>
      <c r="G64" s="57">
        <v>0</v>
      </c>
      <c r="H64" s="57">
        <v>327</v>
      </c>
      <c r="I64" s="47" t="str">
        <f t="shared" si="2"/>
        <v>REGENT SC 250ML-pcs.</v>
      </c>
      <c r="J64" s="30" t="str">
        <f t="shared" ca="1" si="4"/>
        <v>REGENT (T) SC50 20X250ML BOT IN</v>
      </c>
      <c r="L64" s="58" t="s">
        <v>244</v>
      </c>
      <c r="M64" s="49">
        <v>0</v>
      </c>
      <c r="N64" s="49">
        <v>10</v>
      </c>
      <c r="O64" s="49">
        <v>0</v>
      </c>
      <c r="P64" s="49">
        <v>10</v>
      </c>
      <c r="Q64" s="49">
        <v>0</v>
      </c>
      <c r="R64" s="49">
        <v>0</v>
      </c>
    </row>
    <row r="65" spans="1:18" x14ac:dyDescent="0.3">
      <c r="A65" s="56" t="s">
        <v>186</v>
      </c>
      <c r="B65" s="56" t="s">
        <v>81</v>
      </c>
      <c r="C65" s="57">
        <v>0</v>
      </c>
      <c r="D65" s="57">
        <v>340</v>
      </c>
      <c r="E65" s="57">
        <v>0</v>
      </c>
      <c r="F65" s="57">
        <v>206</v>
      </c>
      <c r="G65" s="57">
        <v>0</v>
      </c>
      <c r="H65" s="57">
        <v>134</v>
      </c>
      <c r="I65" s="47" t="str">
        <f t="shared" si="2"/>
        <v>REGENT SC 500ML-pcs.</v>
      </c>
      <c r="J65" s="30" t="str">
        <f t="shared" ca="1" si="4"/>
        <v>REGENT (T) SC50 20X500ML BOT IN</v>
      </c>
      <c r="L65" s="58" t="s">
        <v>245</v>
      </c>
      <c r="M65" s="49">
        <v>0</v>
      </c>
      <c r="N65" s="49">
        <v>20</v>
      </c>
      <c r="O65" s="49">
        <v>0</v>
      </c>
      <c r="P65" s="49">
        <v>20</v>
      </c>
      <c r="Q65" s="49">
        <v>0</v>
      </c>
      <c r="R65" s="49">
        <v>0</v>
      </c>
    </row>
    <row r="66" spans="1:18" x14ac:dyDescent="0.3">
      <c r="A66" s="56" t="s">
        <v>187</v>
      </c>
      <c r="B66" s="56" t="s">
        <v>81</v>
      </c>
      <c r="C66" s="57">
        <v>0</v>
      </c>
      <c r="D66" s="57">
        <v>50</v>
      </c>
      <c r="E66" s="57">
        <v>0</v>
      </c>
      <c r="F66" s="57">
        <v>50</v>
      </c>
      <c r="G66" s="57">
        <v>0</v>
      </c>
      <c r="H66" s="57">
        <v>0</v>
      </c>
      <c r="I66" s="47" t="str">
        <f t="shared" si="2"/>
        <v>REGENT ULTRA 4KG-pcs.</v>
      </c>
      <c r="J66" s="30" t="str">
        <f t="shared" ca="1" si="4"/>
        <v>REGENT ULTRA GR0 6 5X4KG BAG IN</v>
      </c>
      <c r="L66" s="58" t="s">
        <v>222</v>
      </c>
      <c r="M66" s="49">
        <v>0</v>
      </c>
      <c r="N66" s="49">
        <v>25</v>
      </c>
      <c r="O66" s="49">
        <v>0</v>
      </c>
      <c r="P66" s="49">
        <v>15</v>
      </c>
      <c r="Q66" s="49">
        <v>0</v>
      </c>
      <c r="R66" s="49">
        <v>10</v>
      </c>
    </row>
    <row r="67" spans="1:18" x14ac:dyDescent="0.3">
      <c r="A67" s="56" t="s">
        <v>188</v>
      </c>
      <c r="B67" s="56" t="s">
        <v>81</v>
      </c>
      <c r="C67" s="57">
        <v>0</v>
      </c>
      <c r="D67" s="57">
        <v>100</v>
      </c>
      <c r="E67" s="57">
        <v>0</v>
      </c>
      <c r="F67" s="57">
        <v>60</v>
      </c>
      <c r="G67" s="57">
        <v>0</v>
      </c>
      <c r="H67" s="57">
        <v>40</v>
      </c>
      <c r="I67" s="47" t="str">
        <f t="shared" si="2"/>
        <v>REGENT ULTRA GR 1KG-pcs.</v>
      </c>
      <c r="J67" s="30" t="str">
        <f t="shared" ca="1" si="4"/>
        <v>REGENT ULTRA GR0 6 20X1KG BAG IN</v>
      </c>
      <c r="L67" s="58" t="s">
        <v>223</v>
      </c>
      <c r="M67" s="49">
        <v>0</v>
      </c>
      <c r="N67" s="49">
        <v>200</v>
      </c>
      <c r="O67" s="49">
        <v>0</v>
      </c>
      <c r="P67" s="49">
        <v>120</v>
      </c>
      <c r="Q67" s="49">
        <v>0</v>
      </c>
      <c r="R67" s="49">
        <v>80</v>
      </c>
    </row>
    <row r="68" spans="1:18" x14ac:dyDescent="0.3">
      <c r="A68" s="56" t="s">
        <v>189</v>
      </c>
      <c r="B68" s="56" t="s">
        <v>81</v>
      </c>
      <c r="C68" s="57">
        <v>0</v>
      </c>
      <c r="D68" s="57">
        <v>2300</v>
      </c>
      <c r="E68" s="57">
        <v>0</v>
      </c>
      <c r="F68" s="57">
        <v>2104</v>
      </c>
      <c r="G68" s="57">
        <v>0</v>
      </c>
      <c r="H68" s="57">
        <v>196</v>
      </c>
      <c r="I68" s="47" t="str">
        <f t="shared" ref="I68:I82" si="5">A68&amp;"-pcs."</f>
        <v>RICESTAR 1L-pcs.</v>
      </c>
      <c r="J68" s="30" t="str">
        <f t="shared" ca="1" si="4"/>
        <v>RICESTAR EC69 10X1L BOT IN</v>
      </c>
      <c r="L68" s="58" t="s">
        <v>246</v>
      </c>
      <c r="M68" s="49">
        <v>0</v>
      </c>
      <c r="N68" s="49">
        <v>150</v>
      </c>
      <c r="O68" s="49">
        <v>0</v>
      </c>
      <c r="P68" s="49">
        <v>150</v>
      </c>
      <c r="Q68" s="49">
        <v>0</v>
      </c>
      <c r="R68" s="49">
        <v>0</v>
      </c>
    </row>
    <row r="69" spans="1:18" x14ac:dyDescent="0.3">
      <c r="A69" s="56" t="s">
        <v>190</v>
      </c>
      <c r="B69" s="56" t="s">
        <v>81</v>
      </c>
      <c r="C69" s="57">
        <v>0</v>
      </c>
      <c r="D69" s="57">
        <v>1600</v>
      </c>
      <c r="E69" s="57">
        <v>0</v>
      </c>
      <c r="F69" s="57">
        <v>1572</v>
      </c>
      <c r="G69" s="57">
        <v>0</v>
      </c>
      <c r="H69" s="57">
        <v>28</v>
      </c>
      <c r="I69" s="47" t="str">
        <f t="shared" si="5"/>
        <v>RICESTAR 250ML-pcs.</v>
      </c>
      <c r="J69" s="30" t="str">
        <f t="shared" ca="1" si="4"/>
        <v>RICESTAR EC69 40X250ML BOT IN</v>
      </c>
      <c r="L69" s="58" t="s">
        <v>247</v>
      </c>
      <c r="M69" s="49">
        <v>0</v>
      </c>
      <c r="N69" s="49">
        <v>10</v>
      </c>
      <c r="O69" s="49">
        <v>0</v>
      </c>
      <c r="P69" s="49">
        <v>10</v>
      </c>
      <c r="Q69" s="49">
        <v>0</v>
      </c>
      <c r="R69" s="49">
        <v>0</v>
      </c>
    </row>
    <row r="70" spans="1:18" x14ac:dyDescent="0.3">
      <c r="A70" s="56" t="s">
        <v>191</v>
      </c>
      <c r="B70" s="56" t="s">
        <v>81</v>
      </c>
      <c r="C70" s="57">
        <v>0</v>
      </c>
      <c r="D70" s="57">
        <v>2640</v>
      </c>
      <c r="E70" s="57">
        <v>0</v>
      </c>
      <c r="F70" s="57">
        <v>2056</v>
      </c>
      <c r="G70" s="57">
        <v>0</v>
      </c>
      <c r="H70" s="57">
        <v>584</v>
      </c>
      <c r="I70" s="47" t="str">
        <f t="shared" si="5"/>
        <v>RICESTAR EC69 500ML-pcs.</v>
      </c>
      <c r="J70" s="30" t="str">
        <f t="shared" ca="1" si="4"/>
        <v>RICESTAR EC69 20X500ML BOT IN</v>
      </c>
      <c r="L70" s="58" t="s">
        <v>248</v>
      </c>
      <c r="M70" s="49">
        <v>0</v>
      </c>
      <c r="N70" s="49">
        <v>20</v>
      </c>
      <c r="O70" s="49">
        <v>0</v>
      </c>
      <c r="P70" s="49">
        <v>0</v>
      </c>
      <c r="Q70" s="49">
        <v>0</v>
      </c>
      <c r="R70" s="49">
        <v>20</v>
      </c>
    </row>
    <row r="71" spans="1:18" x14ac:dyDescent="0.3">
      <c r="A71" s="56" t="s">
        <v>192</v>
      </c>
      <c r="B71" s="56" t="s">
        <v>81</v>
      </c>
      <c r="C71" s="57">
        <v>0</v>
      </c>
      <c r="D71" s="57">
        <v>260</v>
      </c>
      <c r="E71" s="57">
        <v>0</v>
      </c>
      <c r="F71" s="57">
        <v>207</v>
      </c>
      <c r="G71" s="57">
        <v>0</v>
      </c>
      <c r="H71" s="57">
        <v>53</v>
      </c>
      <c r="I71" s="47" t="str">
        <f t="shared" si="5"/>
        <v>SENCOR WP70 500GM-pcs.</v>
      </c>
      <c r="J71" s="30" t="str">
        <f t="shared" ca="1" si="4"/>
        <v>SENCOR WP70 20X500GR BOX IN</v>
      </c>
      <c r="L71" s="58" t="s">
        <v>224</v>
      </c>
      <c r="M71" s="49">
        <v>0</v>
      </c>
      <c r="N71" s="49">
        <v>875</v>
      </c>
      <c r="O71" s="49">
        <v>0</v>
      </c>
      <c r="P71" s="49">
        <v>800</v>
      </c>
      <c r="Q71" s="49">
        <v>0</v>
      </c>
      <c r="R71" s="49">
        <v>75</v>
      </c>
    </row>
    <row r="72" spans="1:18" x14ac:dyDescent="0.3">
      <c r="A72" s="56" t="s">
        <v>193</v>
      </c>
      <c r="B72" s="56" t="s">
        <v>81</v>
      </c>
      <c r="C72" s="57">
        <v>0</v>
      </c>
      <c r="D72" s="57">
        <v>40</v>
      </c>
      <c r="E72" s="57">
        <v>0</v>
      </c>
      <c r="F72" s="57">
        <v>40</v>
      </c>
      <c r="G72" s="57">
        <v>0</v>
      </c>
      <c r="H72" s="57">
        <v>0</v>
      </c>
      <c r="I72" s="47" t="str">
        <f t="shared" si="5"/>
        <v>SIVANTO PRIME SL 200 250ML-pcs.</v>
      </c>
      <c r="J72" s="30" t="str">
        <f t="shared" ca="1" si="4"/>
        <v>SIVANTO PRIME SL200 40X250ML BOT IN</v>
      </c>
      <c r="L72" s="58" t="s">
        <v>227</v>
      </c>
      <c r="M72" s="49">
        <v>0</v>
      </c>
      <c r="N72" s="49">
        <v>600</v>
      </c>
      <c r="O72" s="49">
        <v>0</v>
      </c>
      <c r="P72" s="49">
        <v>600</v>
      </c>
      <c r="Q72" s="49">
        <v>0</v>
      </c>
      <c r="R72" s="49">
        <v>0</v>
      </c>
    </row>
    <row r="73" spans="1:18" x14ac:dyDescent="0.3">
      <c r="A73" s="56" t="s">
        <v>194</v>
      </c>
      <c r="B73" s="56" t="s">
        <v>81</v>
      </c>
      <c r="C73" s="57">
        <v>0</v>
      </c>
      <c r="D73" s="57">
        <v>100</v>
      </c>
      <c r="E73" s="57">
        <v>0</v>
      </c>
      <c r="F73" s="57">
        <v>50</v>
      </c>
      <c r="G73" s="57">
        <v>0</v>
      </c>
      <c r="H73" s="57">
        <v>50</v>
      </c>
      <c r="I73" s="47" t="str">
        <f t="shared" si="5"/>
        <v>SIVANTO PRIME SL200 100ML-pcs.</v>
      </c>
      <c r="J73" s="30" t="str">
        <f t="shared" ca="1" si="4"/>
        <v>SIVANTO PRIME SL200 50X100ML BOT IN</v>
      </c>
      <c r="L73" s="58" t="s">
        <v>226</v>
      </c>
      <c r="M73" s="49">
        <v>0</v>
      </c>
      <c r="N73" s="49">
        <v>1750</v>
      </c>
      <c r="O73" s="49">
        <v>0</v>
      </c>
      <c r="P73" s="49">
        <v>980</v>
      </c>
      <c r="Q73" s="49">
        <v>0</v>
      </c>
      <c r="R73" s="49">
        <v>770</v>
      </c>
    </row>
    <row r="74" spans="1:18" x14ac:dyDescent="0.3">
      <c r="A74" s="56" t="s">
        <v>195</v>
      </c>
      <c r="B74" s="56" t="s">
        <v>81</v>
      </c>
      <c r="C74" s="57">
        <v>0</v>
      </c>
      <c r="D74" s="57">
        <v>1400</v>
      </c>
      <c r="E74" s="57">
        <v>0</v>
      </c>
      <c r="F74" s="57">
        <v>1267</v>
      </c>
      <c r="G74" s="57">
        <v>0</v>
      </c>
      <c r="H74" s="57">
        <v>133</v>
      </c>
      <c r="I74" s="47" t="str">
        <f t="shared" si="5"/>
        <v>SOLOMON OD300 100ML-pcs.</v>
      </c>
      <c r="J74" s="30" t="str">
        <f t="shared" ca="1" si="4"/>
        <v>SOLOMON OD300 50X100ML BOT IN</v>
      </c>
      <c r="L74" s="58" t="s">
        <v>225</v>
      </c>
      <c r="M74" s="49">
        <v>0</v>
      </c>
      <c r="N74" s="49">
        <v>100</v>
      </c>
      <c r="O74" s="49">
        <v>0</v>
      </c>
      <c r="P74" s="49">
        <v>66</v>
      </c>
      <c r="Q74" s="49">
        <v>0</v>
      </c>
      <c r="R74" s="49">
        <v>34</v>
      </c>
    </row>
    <row r="75" spans="1:18" x14ac:dyDescent="0.3">
      <c r="A75" s="56" t="s">
        <v>196</v>
      </c>
      <c r="B75" s="56" t="s">
        <v>81</v>
      </c>
      <c r="C75" s="57">
        <v>0</v>
      </c>
      <c r="D75" s="57">
        <v>480</v>
      </c>
      <c r="E75" s="57">
        <v>0</v>
      </c>
      <c r="F75" s="57">
        <v>415</v>
      </c>
      <c r="G75" s="57">
        <v>0</v>
      </c>
      <c r="H75" s="57">
        <v>65</v>
      </c>
      <c r="I75" s="47" t="str">
        <f t="shared" si="5"/>
        <v>SOLOMON OD300 250ML-pcs.</v>
      </c>
      <c r="J75" s="30" t="str">
        <f t="shared" ca="1" si="4"/>
        <v>SOLOMON OD300 40X250ML BOT IN</v>
      </c>
      <c r="L75" s="58" t="s">
        <v>249</v>
      </c>
      <c r="M75" s="49">
        <v>0</v>
      </c>
      <c r="N75" s="49">
        <v>100</v>
      </c>
      <c r="O75" s="49">
        <v>0</v>
      </c>
      <c r="P75" s="49">
        <v>60</v>
      </c>
      <c r="Q75" s="49">
        <v>0</v>
      </c>
      <c r="R75" s="49">
        <v>40</v>
      </c>
    </row>
    <row r="76" spans="1:18" x14ac:dyDescent="0.3">
      <c r="A76" s="56" t="s">
        <v>197</v>
      </c>
      <c r="B76" s="56" t="s">
        <v>81</v>
      </c>
      <c r="C76" s="57">
        <v>0</v>
      </c>
      <c r="D76" s="57">
        <v>600</v>
      </c>
      <c r="E76" s="57">
        <v>0</v>
      </c>
      <c r="F76" s="57">
        <v>520</v>
      </c>
      <c r="G76" s="57">
        <v>0</v>
      </c>
      <c r="H76" s="57">
        <v>80</v>
      </c>
      <c r="I76" s="47" t="str">
        <f t="shared" si="5"/>
        <v>SUNRICE 50GM-pcs.</v>
      </c>
      <c r="J76" s="30" t="str">
        <f t="shared" ca="1" si="4"/>
        <v>SUNRICE WG15 100X50GR BOT IN</v>
      </c>
      <c r="L76" s="58" t="s">
        <v>250</v>
      </c>
      <c r="M76" s="49">
        <v>0</v>
      </c>
      <c r="N76" s="49">
        <v>40</v>
      </c>
      <c r="O76" s="49">
        <v>0</v>
      </c>
      <c r="P76" s="49">
        <v>40</v>
      </c>
      <c r="Q76" s="49">
        <v>0</v>
      </c>
      <c r="R76" s="49">
        <v>0</v>
      </c>
    </row>
    <row r="77" spans="1:18" x14ac:dyDescent="0.3">
      <c r="A77" s="56" t="s">
        <v>198</v>
      </c>
      <c r="B77" s="56" t="s">
        <v>81</v>
      </c>
      <c r="C77" s="57">
        <v>0</v>
      </c>
      <c r="D77" s="57">
        <v>120</v>
      </c>
      <c r="E77" s="57">
        <v>0</v>
      </c>
      <c r="F77" s="57">
        <v>65</v>
      </c>
      <c r="G77" s="57">
        <v>0</v>
      </c>
      <c r="H77" s="57">
        <v>55</v>
      </c>
      <c r="I77" s="47" t="str">
        <f t="shared" si="5"/>
        <v>VELUM PRIME SC400 250ML-pcs.</v>
      </c>
      <c r="J77" s="30" t="str">
        <f t="shared" ca="1" si="4"/>
        <v>VELUM PRIME SC400 40X250ML BOT IN</v>
      </c>
      <c r="L77" s="58" t="s">
        <v>251</v>
      </c>
      <c r="M77" s="49">
        <v>0</v>
      </c>
      <c r="N77" s="49">
        <v>100</v>
      </c>
      <c r="O77" s="49">
        <v>0</v>
      </c>
      <c r="P77" s="49">
        <v>50</v>
      </c>
      <c r="Q77" s="49">
        <v>0</v>
      </c>
      <c r="R77" s="49">
        <v>50</v>
      </c>
    </row>
    <row r="78" spans="1:18" x14ac:dyDescent="0.3">
      <c r="A78" s="56" t="s">
        <v>199</v>
      </c>
      <c r="B78" s="56" t="s">
        <v>81</v>
      </c>
      <c r="C78" s="57">
        <v>0</v>
      </c>
      <c r="D78" s="57">
        <v>40</v>
      </c>
      <c r="E78" s="57">
        <v>0</v>
      </c>
      <c r="F78" s="57">
        <v>38</v>
      </c>
      <c r="G78" s="57">
        <v>0</v>
      </c>
      <c r="H78" s="57">
        <v>2</v>
      </c>
      <c r="I78" s="47" t="str">
        <f t="shared" si="5"/>
        <v>VELUM PRIME SC400 500ML-pcs.</v>
      </c>
      <c r="J78" s="30" t="str">
        <f t="shared" ca="1" si="4"/>
        <v>VELUM PRIME SC400 20X500ML BOT IN</v>
      </c>
      <c r="L78" s="58" t="s">
        <v>229</v>
      </c>
      <c r="M78" s="49">
        <v>0</v>
      </c>
      <c r="N78" s="49">
        <v>120</v>
      </c>
      <c r="O78" s="49">
        <v>0</v>
      </c>
      <c r="P78" s="49">
        <v>65</v>
      </c>
      <c r="Q78" s="49">
        <v>0</v>
      </c>
      <c r="R78" s="49">
        <v>55</v>
      </c>
    </row>
    <row r="79" spans="1:18" x14ac:dyDescent="0.3">
      <c r="A79" s="56" t="s">
        <v>200</v>
      </c>
      <c r="B79" s="56" t="s">
        <v>81</v>
      </c>
      <c r="C79" s="57">
        <v>0</v>
      </c>
      <c r="D79" s="57">
        <v>1050</v>
      </c>
      <c r="E79" s="57">
        <v>0</v>
      </c>
      <c r="F79" s="57">
        <v>1020</v>
      </c>
      <c r="G79" s="57">
        <v>0</v>
      </c>
      <c r="H79" s="57">
        <v>30</v>
      </c>
      <c r="I79" s="47" t="str">
        <f t="shared" si="5"/>
        <v>WHIPSUPER 100ML-pcs.</v>
      </c>
      <c r="J79" s="30" t="str">
        <f t="shared" ca="1" si="4"/>
        <v>WHIPSUPER (T) EC90 50X100ML BOT IN</v>
      </c>
      <c r="L79" s="58" t="s">
        <v>228</v>
      </c>
      <c r="M79" s="49">
        <v>0</v>
      </c>
      <c r="N79" s="49">
        <v>40</v>
      </c>
      <c r="O79" s="49">
        <v>0</v>
      </c>
      <c r="P79" s="49">
        <v>38</v>
      </c>
      <c r="Q79" s="49">
        <v>0</v>
      </c>
      <c r="R79" s="49">
        <v>2</v>
      </c>
    </row>
    <row r="80" spans="1:18" x14ac:dyDescent="0.3">
      <c r="A80" s="56" t="s">
        <v>201</v>
      </c>
      <c r="B80" s="56" t="s">
        <v>81</v>
      </c>
      <c r="C80" s="57">
        <v>0</v>
      </c>
      <c r="D80" s="57">
        <v>160</v>
      </c>
      <c r="E80" s="57">
        <v>0</v>
      </c>
      <c r="F80" s="57">
        <v>158</v>
      </c>
      <c r="G80" s="57">
        <v>0</v>
      </c>
      <c r="H80" s="57">
        <v>2</v>
      </c>
      <c r="I80" s="47" t="str">
        <f t="shared" si="5"/>
        <v>WHIPSUPER 1LT-pcs.</v>
      </c>
      <c r="J80" s="30" t="str">
        <f t="shared" ca="1" si="4"/>
        <v>WHIPSUPER (T) EC90 10X1L BOT IN</v>
      </c>
      <c r="L80" s="58" t="s">
        <v>232</v>
      </c>
      <c r="M80" s="49">
        <v>0</v>
      </c>
      <c r="N80" s="49">
        <v>1050</v>
      </c>
      <c r="O80" s="49">
        <v>0</v>
      </c>
      <c r="P80" s="49">
        <v>1020</v>
      </c>
      <c r="Q80" s="49">
        <v>0</v>
      </c>
      <c r="R80" s="49">
        <v>30</v>
      </c>
    </row>
    <row r="81" spans="1:18" x14ac:dyDescent="0.3">
      <c r="A81" s="56" t="s">
        <v>202</v>
      </c>
      <c r="B81" s="56" t="s">
        <v>81</v>
      </c>
      <c r="C81" s="57">
        <v>0</v>
      </c>
      <c r="D81" s="57">
        <v>1160</v>
      </c>
      <c r="E81" s="57">
        <v>0</v>
      </c>
      <c r="F81" s="57">
        <v>1159</v>
      </c>
      <c r="G81" s="57">
        <v>0</v>
      </c>
      <c r="H81" s="57">
        <v>1</v>
      </c>
      <c r="I81" s="47" t="str">
        <f t="shared" si="5"/>
        <v>WHIPSUPER 250ML-pcs.</v>
      </c>
      <c r="J81" s="30" t="str">
        <f t="shared" ca="1" si="4"/>
        <v>WHIPSUPER (T) EC90 40X250ML BOT IN</v>
      </c>
      <c r="L81" s="58" t="s">
        <v>230</v>
      </c>
      <c r="M81" s="49">
        <v>0</v>
      </c>
      <c r="N81" s="49">
        <v>160</v>
      </c>
      <c r="O81" s="49">
        <v>0</v>
      </c>
      <c r="P81" s="49">
        <v>158</v>
      </c>
      <c r="Q81" s="49">
        <v>0</v>
      </c>
      <c r="R81" s="49">
        <v>2</v>
      </c>
    </row>
    <row r="82" spans="1:18" x14ac:dyDescent="0.3">
      <c r="A82" s="56" t="s">
        <v>203</v>
      </c>
      <c r="B82" s="56" t="s">
        <v>81</v>
      </c>
      <c r="C82" s="57">
        <v>0</v>
      </c>
      <c r="D82" s="57">
        <v>280</v>
      </c>
      <c r="E82" s="57">
        <v>0</v>
      </c>
      <c r="F82" s="57">
        <v>280</v>
      </c>
      <c r="G82" s="57">
        <v>0</v>
      </c>
      <c r="H82" s="57">
        <v>0</v>
      </c>
      <c r="I82" s="47" t="str">
        <f t="shared" si="5"/>
        <v>WHIPSUPER 500ML-pcs.</v>
      </c>
      <c r="J82" s="30" t="str">
        <f t="shared" ref="J82:J113" ca="1" si="6">VLOOKUP(I82,Mastername_vlookup,4,0)</f>
        <v>WHIPSUPER (T) EC90 20X500ML BOT IN</v>
      </c>
      <c r="L82" s="58" t="s">
        <v>231</v>
      </c>
      <c r="M82" s="49">
        <v>0</v>
      </c>
      <c r="N82" s="49">
        <v>280</v>
      </c>
      <c r="O82" s="49">
        <v>0</v>
      </c>
      <c r="P82" s="49">
        <v>280</v>
      </c>
      <c r="Q82" s="49">
        <v>0</v>
      </c>
      <c r="R82" s="49">
        <v>0</v>
      </c>
    </row>
    <row r="83" spans="1:18" x14ac:dyDescent="0.3">
      <c r="L83" s="58" t="s">
        <v>21</v>
      </c>
      <c r="M83" s="49">
        <v>0</v>
      </c>
      <c r="N83" s="49">
        <v>44135</v>
      </c>
      <c r="O83" s="49">
        <v>5</v>
      </c>
      <c r="P83" s="49">
        <v>34802</v>
      </c>
      <c r="Q83" s="49">
        <v>0</v>
      </c>
      <c r="R83" s="49">
        <v>9338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47"/>
  <sheetViews>
    <sheetView showGridLines="0" topLeftCell="A56" workbookViewId="0">
      <selection activeCell="B3" sqref="B3:B83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209</v>
      </c>
      <c r="C3" s="3"/>
      <c r="D3" s="4"/>
      <c r="E3" s="38">
        <f t="shared" ref="E3:E146" ca="1" si="0">VLOOKUP($B3,FinalDeal_Vlookup,2,0)</f>
        <v>0</v>
      </c>
      <c r="F3" s="39">
        <f t="shared" ref="F3:F105" ca="1" si="1">VLOOKUP($B3,FinalDeal_Vlookup,3,0)</f>
        <v>4000</v>
      </c>
      <c r="G3" s="40">
        <f t="shared" ref="G3:G105" ca="1" si="2">VLOOKUP($B3,FinalDeal_Vlookup,4,0)</f>
        <v>0</v>
      </c>
      <c r="H3" s="40">
        <f t="shared" ref="H3:H105" ca="1" si="3">VLOOKUP($B3,FinalDeal_Vlookup,5,0)</f>
        <v>2160</v>
      </c>
      <c r="I3" s="40">
        <f t="shared" ref="I3:I105" ca="1" si="4">VLOOKUP($B3,FinalDeal_Vlookup,6,0)</f>
        <v>0</v>
      </c>
      <c r="J3" s="40">
        <v>0</v>
      </c>
      <c r="K3" s="40">
        <v>0</v>
      </c>
      <c r="L3" s="40">
        <v>0</v>
      </c>
      <c r="M3" s="41">
        <f t="shared" ref="M3:M105" ca="1" si="5">VLOOKUP($B3,FinalDeal_Vlookup,7,0)</f>
        <v>1840</v>
      </c>
    </row>
    <row r="4" spans="1:13" x14ac:dyDescent="0.3">
      <c r="A4" s="16"/>
      <c r="B4" s="4" t="s">
        <v>82</v>
      </c>
      <c r="C4" s="3"/>
      <c r="D4" s="4"/>
      <c r="E4" s="42">
        <f t="shared" ca="1" si="0"/>
        <v>0</v>
      </c>
      <c r="F4" s="39">
        <f t="shared" ca="1" si="1"/>
        <v>360</v>
      </c>
      <c r="G4" s="39">
        <f t="shared" ca="1" si="2"/>
        <v>0</v>
      </c>
      <c r="H4" s="39">
        <f t="shared" ca="1" si="3"/>
        <v>339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21</v>
      </c>
    </row>
    <row r="5" spans="1:13" x14ac:dyDescent="0.3">
      <c r="A5" s="16"/>
      <c r="B5" s="4" t="s">
        <v>83</v>
      </c>
      <c r="C5" s="3"/>
      <c r="D5" s="4"/>
      <c r="E5" s="42">
        <f t="shared" ca="1" si="0"/>
        <v>0</v>
      </c>
      <c r="F5" s="39">
        <f t="shared" ca="1" si="1"/>
        <v>1050</v>
      </c>
      <c r="G5" s="39">
        <f t="shared" ca="1" si="2"/>
        <v>0</v>
      </c>
      <c r="H5" s="39">
        <f t="shared" ca="1" si="3"/>
        <v>1001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49</v>
      </c>
    </row>
    <row r="6" spans="1:13" x14ac:dyDescent="0.3">
      <c r="A6" s="16"/>
      <c r="B6" s="4" t="s">
        <v>84</v>
      </c>
      <c r="C6" s="3"/>
      <c r="D6" s="4"/>
      <c r="E6" s="42">
        <f t="shared" ca="1" si="0"/>
        <v>0</v>
      </c>
      <c r="F6" s="39">
        <f t="shared" ca="1" si="1"/>
        <v>760</v>
      </c>
      <c r="G6" s="39">
        <f t="shared" ca="1" si="2"/>
        <v>0</v>
      </c>
      <c r="H6" s="39">
        <f t="shared" ca="1" si="3"/>
        <v>760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0</v>
      </c>
    </row>
    <row r="7" spans="1:13" x14ac:dyDescent="0.3">
      <c r="A7" s="16"/>
      <c r="B7" s="4" t="s">
        <v>85</v>
      </c>
      <c r="C7" s="3"/>
      <c r="D7" s="4"/>
      <c r="E7" s="42">
        <f t="shared" ca="1" si="0"/>
        <v>0</v>
      </c>
      <c r="F7" s="39">
        <f t="shared" ca="1" si="1"/>
        <v>480</v>
      </c>
      <c r="G7" s="39">
        <f t="shared" ca="1" si="2"/>
        <v>0</v>
      </c>
      <c r="H7" s="39">
        <f t="shared" ca="1" si="3"/>
        <v>476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4</v>
      </c>
    </row>
    <row r="8" spans="1:13" x14ac:dyDescent="0.3">
      <c r="A8" s="16"/>
      <c r="B8" s="4" t="s">
        <v>65</v>
      </c>
      <c r="C8" s="3"/>
      <c r="D8" s="4"/>
      <c r="E8" s="42">
        <f t="shared" ca="1" si="0"/>
        <v>0</v>
      </c>
      <c r="F8" s="39">
        <f t="shared" ca="1" si="1"/>
        <v>750</v>
      </c>
      <c r="G8" s="39">
        <f t="shared" ca="1" si="2"/>
        <v>0</v>
      </c>
      <c r="H8" s="39">
        <f t="shared" ca="1" si="3"/>
        <v>599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151</v>
      </c>
    </row>
    <row r="9" spans="1:13" x14ac:dyDescent="0.3">
      <c r="A9" s="16"/>
      <c r="B9" s="4" t="s">
        <v>43</v>
      </c>
      <c r="C9" s="3"/>
      <c r="D9" s="4"/>
      <c r="E9" s="42">
        <f t="shared" ca="1" si="0"/>
        <v>0</v>
      </c>
      <c r="F9" s="39">
        <f t="shared" ca="1" si="1"/>
        <v>250</v>
      </c>
      <c r="G9" s="39">
        <f t="shared" ca="1" si="2"/>
        <v>0</v>
      </c>
      <c r="H9" s="39">
        <f t="shared" ca="1" si="3"/>
        <v>230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20</v>
      </c>
    </row>
    <row r="10" spans="1:13" x14ac:dyDescent="0.3">
      <c r="A10" s="16"/>
      <c r="B10" s="4" t="s">
        <v>45</v>
      </c>
      <c r="C10" s="3"/>
      <c r="D10" s="4"/>
      <c r="E10" s="42">
        <f t="shared" ca="1" si="0"/>
        <v>0</v>
      </c>
      <c r="F10" s="39">
        <f t="shared" ca="1" si="1"/>
        <v>2400</v>
      </c>
      <c r="G10" s="39">
        <f t="shared" ca="1" si="2"/>
        <v>0</v>
      </c>
      <c r="H10" s="39">
        <f t="shared" ca="1" si="3"/>
        <v>2285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115</v>
      </c>
    </row>
    <row r="11" spans="1:13" x14ac:dyDescent="0.3">
      <c r="A11" s="16"/>
      <c r="B11" s="4" t="s">
        <v>26</v>
      </c>
      <c r="C11" s="3"/>
      <c r="D11" s="4"/>
      <c r="E11" s="42">
        <f t="shared" ca="1" si="0"/>
        <v>0</v>
      </c>
      <c r="F11" s="39">
        <f t="shared" ca="1" si="1"/>
        <v>2960</v>
      </c>
      <c r="G11" s="39">
        <f t="shared" ca="1" si="2"/>
        <v>0</v>
      </c>
      <c r="H11" s="39">
        <f t="shared" ca="1" si="3"/>
        <v>2166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794</v>
      </c>
    </row>
    <row r="12" spans="1:13" x14ac:dyDescent="0.3">
      <c r="A12" s="16"/>
      <c r="B12" s="4" t="s">
        <v>44</v>
      </c>
      <c r="C12" s="3"/>
      <c r="D12" s="4"/>
      <c r="E12" s="42">
        <f t="shared" ca="1" si="0"/>
        <v>0</v>
      </c>
      <c r="F12" s="39">
        <f t="shared" ca="1" si="1"/>
        <v>960</v>
      </c>
      <c r="G12" s="39">
        <f t="shared" ca="1" si="2"/>
        <v>0</v>
      </c>
      <c r="H12" s="39">
        <f t="shared" ca="1" si="3"/>
        <v>845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115</v>
      </c>
    </row>
    <row r="13" spans="1:13" x14ac:dyDescent="0.3">
      <c r="A13" s="16"/>
      <c r="B13" s="4" t="s">
        <v>88</v>
      </c>
      <c r="C13" s="3"/>
      <c r="D13" s="4"/>
      <c r="E13" s="42">
        <f t="shared" ca="1" si="0"/>
        <v>0</v>
      </c>
      <c r="F13" s="39">
        <f t="shared" ca="1" si="1"/>
        <v>150</v>
      </c>
      <c r="G13" s="39">
        <f t="shared" ca="1" si="2"/>
        <v>0</v>
      </c>
      <c r="H13" s="39">
        <f t="shared" ca="1" si="3"/>
        <v>95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55</v>
      </c>
    </row>
    <row r="14" spans="1:13" x14ac:dyDescent="0.3">
      <c r="A14" s="16"/>
      <c r="B14" s="4" t="s">
        <v>91</v>
      </c>
      <c r="C14" s="3"/>
      <c r="D14" s="4"/>
      <c r="E14" s="42">
        <f t="shared" ca="1" si="0"/>
        <v>0</v>
      </c>
      <c r="F14" s="39">
        <f t="shared" ca="1" si="1"/>
        <v>780</v>
      </c>
      <c r="G14" s="39">
        <f t="shared" ca="1" si="2"/>
        <v>0</v>
      </c>
      <c r="H14" s="39">
        <f t="shared" ca="1" si="3"/>
        <v>584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196</v>
      </c>
    </row>
    <row r="15" spans="1:13" x14ac:dyDescent="0.3">
      <c r="A15" s="16"/>
      <c r="B15" s="4" t="s">
        <v>46</v>
      </c>
      <c r="C15" s="3"/>
      <c r="D15" s="4"/>
      <c r="E15" s="42">
        <f t="shared" ca="1" si="0"/>
        <v>0</v>
      </c>
      <c r="F15" s="39">
        <f t="shared" ca="1" si="1"/>
        <v>880</v>
      </c>
      <c r="G15" s="39">
        <f t="shared" ca="1" si="2"/>
        <v>0</v>
      </c>
      <c r="H15" s="39">
        <f t="shared" ca="1" si="3"/>
        <v>510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370</v>
      </c>
    </row>
    <row r="16" spans="1:13" x14ac:dyDescent="0.3">
      <c r="A16" s="16"/>
      <c r="B16" s="4" t="s">
        <v>27</v>
      </c>
      <c r="C16" s="3"/>
      <c r="D16" s="4"/>
      <c r="E16" s="42">
        <f t="shared" ca="1" si="0"/>
        <v>0</v>
      </c>
      <c r="F16" s="39">
        <f t="shared" ca="1" si="1"/>
        <v>1400</v>
      </c>
      <c r="G16" s="39">
        <f t="shared" ca="1" si="2"/>
        <v>0</v>
      </c>
      <c r="H16" s="39">
        <f t="shared" ca="1" si="3"/>
        <v>1310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90</v>
      </c>
    </row>
    <row r="17" spans="1:13" x14ac:dyDescent="0.3">
      <c r="A17" s="16"/>
      <c r="B17" s="4" t="s">
        <v>28</v>
      </c>
      <c r="C17" s="3"/>
      <c r="D17" s="4"/>
      <c r="E17" s="42">
        <f t="shared" ca="1" si="0"/>
        <v>0</v>
      </c>
      <c r="F17" s="39">
        <f t="shared" ca="1" si="1"/>
        <v>110</v>
      </c>
      <c r="G17" s="39">
        <f t="shared" ca="1" si="2"/>
        <v>0</v>
      </c>
      <c r="H17" s="39">
        <f t="shared" ca="1" si="3"/>
        <v>110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0</v>
      </c>
    </row>
    <row r="18" spans="1:13" x14ac:dyDescent="0.3">
      <c r="A18" s="16"/>
      <c r="B18" s="4" t="s">
        <v>29</v>
      </c>
      <c r="C18" s="3"/>
      <c r="D18" s="4"/>
      <c r="E18" s="42">
        <f t="shared" ca="1" si="0"/>
        <v>0</v>
      </c>
      <c r="F18" s="39">
        <f t="shared" ca="1" si="1"/>
        <v>320</v>
      </c>
      <c r="G18" s="39">
        <f t="shared" ca="1" si="2"/>
        <v>0</v>
      </c>
      <c r="H18" s="39">
        <f t="shared" ca="1" si="3"/>
        <v>266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54</v>
      </c>
    </row>
    <row r="19" spans="1:13" x14ac:dyDescent="0.3">
      <c r="A19" s="16"/>
      <c r="B19" s="4" t="s">
        <v>96</v>
      </c>
      <c r="C19" s="3"/>
      <c r="D19" s="4"/>
      <c r="E19" s="42">
        <f t="shared" ca="1" si="0"/>
        <v>0</v>
      </c>
      <c r="F19" s="39">
        <f t="shared" ca="1" si="1"/>
        <v>30</v>
      </c>
      <c r="G19" s="39">
        <f t="shared" ca="1" si="2"/>
        <v>0</v>
      </c>
      <c r="H19" s="39">
        <f t="shared" ca="1" si="3"/>
        <v>30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0</v>
      </c>
    </row>
    <row r="20" spans="1:13" x14ac:dyDescent="0.3">
      <c r="A20" s="16"/>
      <c r="B20" s="4" t="s">
        <v>49</v>
      </c>
      <c r="C20" s="3"/>
      <c r="D20" s="4"/>
      <c r="E20" s="42">
        <f t="shared" ca="1" si="0"/>
        <v>0</v>
      </c>
      <c r="F20" s="39">
        <f t="shared" ca="1" si="1"/>
        <v>108</v>
      </c>
      <c r="G20" s="39">
        <f t="shared" ca="1" si="2"/>
        <v>0</v>
      </c>
      <c r="H20" s="39">
        <f t="shared" ca="1" si="3"/>
        <v>107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1</v>
      </c>
    </row>
    <row r="21" spans="1:13" x14ac:dyDescent="0.3">
      <c r="A21" s="16"/>
      <c r="B21" s="4" t="s">
        <v>30</v>
      </c>
      <c r="C21" s="3"/>
      <c r="D21" s="4"/>
      <c r="E21" s="42">
        <f t="shared" ca="1" si="0"/>
        <v>0</v>
      </c>
      <c r="F21" s="39">
        <f t="shared" ca="1" si="1"/>
        <v>50</v>
      </c>
      <c r="G21" s="39">
        <f t="shared" ca="1" si="2"/>
        <v>0</v>
      </c>
      <c r="H21" s="39">
        <f t="shared" ca="1" si="3"/>
        <v>42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8</v>
      </c>
    </row>
    <row r="22" spans="1:13" x14ac:dyDescent="0.3">
      <c r="A22" s="16"/>
      <c r="B22" s="4" t="s">
        <v>97</v>
      </c>
      <c r="C22" s="3"/>
      <c r="D22" s="4"/>
      <c r="E22" s="42">
        <f t="shared" ca="1" si="0"/>
        <v>0</v>
      </c>
      <c r="F22" s="39">
        <f t="shared" ca="1" si="1"/>
        <v>10</v>
      </c>
      <c r="G22" s="39">
        <f t="shared" ca="1" si="2"/>
        <v>0</v>
      </c>
      <c r="H22" s="39">
        <f t="shared" ca="1" si="3"/>
        <v>10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0</v>
      </c>
    </row>
    <row r="23" spans="1:13" x14ac:dyDescent="0.3">
      <c r="A23" s="16"/>
      <c r="B23" s="4" t="s">
        <v>50</v>
      </c>
      <c r="C23" s="3"/>
      <c r="D23" s="4"/>
      <c r="E23" s="42">
        <f t="shared" ca="1" si="0"/>
        <v>0</v>
      </c>
      <c r="F23" s="39">
        <f t="shared" ca="1" si="1"/>
        <v>100</v>
      </c>
      <c r="G23" s="39">
        <f t="shared" ca="1" si="2"/>
        <v>0</v>
      </c>
      <c r="H23" s="39">
        <f t="shared" ca="1" si="3"/>
        <v>17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83</v>
      </c>
    </row>
    <row r="24" spans="1:13" x14ac:dyDescent="0.3">
      <c r="A24" s="16"/>
      <c r="B24" s="4" t="s">
        <v>31</v>
      </c>
      <c r="C24" s="3"/>
      <c r="D24" s="4"/>
      <c r="E24" s="42">
        <f t="shared" ca="1" si="0"/>
        <v>0</v>
      </c>
      <c r="F24" s="39">
        <f t="shared" ca="1" si="1"/>
        <v>1600</v>
      </c>
      <c r="G24" s="39">
        <f t="shared" ca="1" si="2"/>
        <v>0</v>
      </c>
      <c r="H24" s="39">
        <f t="shared" ca="1" si="3"/>
        <v>1060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540</v>
      </c>
    </row>
    <row r="25" spans="1:13" x14ac:dyDescent="0.3">
      <c r="A25" s="16"/>
      <c r="B25" s="4" t="s">
        <v>70</v>
      </c>
      <c r="C25" s="3"/>
      <c r="D25" s="4"/>
      <c r="E25" s="42">
        <f t="shared" ca="1" si="0"/>
        <v>0</v>
      </c>
      <c r="F25" s="39">
        <f t="shared" ca="1" si="1"/>
        <v>80</v>
      </c>
      <c r="G25" s="39">
        <f t="shared" ca="1" si="2"/>
        <v>0</v>
      </c>
      <c r="H25" s="39">
        <f t="shared" ca="1" si="3"/>
        <v>40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40</v>
      </c>
    </row>
    <row r="26" spans="1:13" x14ac:dyDescent="0.3">
      <c r="A26" s="16"/>
      <c r="B26" s="4" t="s">
        <v>32</v>
      </c>
      <c r="C26" s="3"/>
      <c r="D26" s="4"/>
      <c r="E26" s="42">
        <f t="shared" ca="1" si="0"/>
        <v>0</v>
      </c>
      <c r="F26" s="39">
        <f t="shared" ca="1" si="1"/>
        <v>72</v>
      </c>
      <c r="G26" s="39">
        <f t="shared" ca="1" si="2"/>
        <v>0</v>
      </c>
      <c r="H26" s="39">
        <f t="shared" ca="1" si="3"/>
        <v>78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-6</v>
      </c>
    </row>
    <row r="27" spans="1:13" x14ac:dyDescent="0.3">
      <c r="A27" s="16"/>
      <c r="B27" s="4" t="s">
        <v>53</v>
      </c>
      <c r="C27" s="3"/>
      <c r="D27" s="4"/>
      <c r="E27" s="42">
        <f t="shared" ca="1" si="0"/>
        <v>0</v>
      </c>
      <c r="F27" s="39">
        <f t="shared" ca="1" si="1"/>
        <v>20</v>
      </c>
      <c r="G27" s="39">
        <f t="shared" ca="1" si="2"/>
        <v>0</v>
      </c>
      <c r="H27" s="39">
        <f t="shared" ca="1" si="3"/>
        <v>0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20</v>
      </c>
    </row>
    <row r="28" spans="1:13" x14ac:dyDescent="0.3">
      <c r="A28" s="16"/>
      <c r="B28" s="4" t="s">
        <v>33</v>
      </c>
      <c r="C28" s="3"/>
      <c r="D28" s="4"/>
      <c r="E28" s="42">
        <f t="shared" ca="1" si="0"/>
        <v>0</v>
      </c>
      <c r="F28" s="39">
        <f t="shared" ca="1" si="1"/>
        <v>120</v>
      </c>
      <c r="G28" s="39">
        <f t="shared" ca="1" si="2"/>
        <v>0</v>
      </c>
      <c r="H28" s="39">
        <f t="shared" ca="1" si="3"/>
        <v>120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34</v>
      </c>
      <c r="C29" s="3"/>
      <c r="D29" s="4"/>
      <c r="E29" s="42">
        <f t="shared" ca="1" si="0"/>
        <v>0</v>
      </c>
      <c r="F29" s="39">
        <f t="shared" ca="1" si="1"/>
        <v>1100</v>
      </c>
      <c r="G29" s="39">
        <f t="shared" ca="1" si="2"/>
        <v>0</v>
      </c>
      <c r="H29" s="39">
        <f t="shared" ca="1" si="3"/>
        <v>800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300</v>
      </c>
    </row>
    <row r="30" spans="1:13" x14ac:dyDescent="0.3">
      <c r="A30" s="16"/>
      <c r="B30" s="4" t="s">
        <v>35</v>
      </c>
      <c r="C30" s="3"/>
      <c r="D30" s="4"/>
      <c r="E30" s="42">
        <f t="shared" ca="1" si="0"/>
        <v>0</v>
      </c>
      <c r="F30" s="39">
        <f t="shared" ca="1" si="1"/>
        <v>900</v>
      </c>
      <c r="G30" s="39">
        <f t="shared" ca="1" si="2"/>
        <v>0</v>
      </c>
      <c r="H30" s="39">
        <f t="shared" ca="1" si="3"/>
        <v>573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327</v>
      </c>
    </row>
    <row r="31" spans="1:13" x14ac:dyDescent="0.3">
      <c r="A31" s="16"/>
      <c r="B31" s="4" t="s">
        <v>58</v>
      </c>
      <c r="C31" s="3"/>
      <c r="D31" s="4"/>
      <c r="E31" s="42">
        <f t="shared" ca="1" si="0"/>
        <v>0</v>
      </c>
      <c r="F31" s="39">
        <f t="shared" ca="1" si="1"/>
        <v>340</v>
      </c>
      <c r="G31" s="39">
        <f t="shared" ca="1" si="2"/>
        <v>0</v>
      </c>
      <c r="H31" s="39">
        <f t="shared" ca="1" si="3"/>
        <v>206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134</v>
      </c>
    </row>
    <row r="32" spans="1:13" x14ac:dyDescent="0.3">
      <c r="A32" s="16"/>
      <c r="B32" s="4" t="s">
        <v>36</v>
      </c>
      <c r="C32" s="3"/>
      <c r="D32" s="4"/>
      <c r="E32" s="42">
        <f t="shared" ca="1" si="0"/>
        <v>0</v>
      </c>
      <c r="F32" s="39">
        <f t="shared" ca="1" si="1"/>
        <v>1200</v>
      </c>
      <c r="G32" s="39">
        <f t="shared" ca="1" si="2"/>
        <v>0</v>
      </c>
      <c r="H32" s="39">
        <f t="shared" ca="1" si="3"/>
        <v>1032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168</v>
      </c>
    </row>
    <row r="33" spans="1:13" x14ac:dyDescent="0.3">
      <c r="A33" s="16"/>
      <c r="B33" s="4" t="s">
        <v>37</v>
      </c>
      <c r="C33" s="3"/>
      <c r="D33" s="4"/>
      <c r="E33" s="42">
        <f t="shared" ca="1" si="0"/>
        <v>0</v>
      </c>
      <c r="F33" s="39">
        <f t="shared" ca="1" si="1"/>
        <v>50</v>
      </c>
      <c r="G33" s="39">
        <f t="shared" ca="1" si="2"/>
        <v>0</v>
      </c>
      <c r="H33" s="39">
        <f t="shared" ca="1" si="3"/>
        <v>50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0</v>
      </c>
    </row>
    <row r="34" spans="1:13" x14ac:dyDescent="0.3">
      <c r="A34" s="16"/>
      <c r="B34" s="4" t="s">
        <v>106</v>
      </c>
      <c r="C34" s="3"/>
      <c r="D34" s="4"/>
      <c r="E34" s="42">
        <f t="shared" ca="1" si="0"/>
        <v>0</v>
      </c>
      <c r="F34" s="39">
        <f t="shared" ca="1" si="1"/>
        <v>2300</v>
      </c>
      <c r="G34" s="39">
        <f t="shared" ca="1" si="2"/>
        <v>0</v>
      </c>
      <c r="H34" s="39">
        <f t="shared" ca="1" si="3"/>
        <v>2104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196</v>
      </c>
    </row>
    <row r="35" spans="1:13" x14ac:dyDescent="0.3">
      <c r="A35" s="16"/>
      <c r="B35" s="4" t="s">
        <v>107</v>
      </c>
      <c r="C35" s="3"/>
      <c r="D35" s="4"/>
      <c r="E35" s="42">
        <f t="shared" ca="1" si="0"/>
        <v>0</v>
      </c>
      <c r="F35" s="39">
        <f t="shared" ca="1" si="1"/>
        <v>1600</v>
      </c>
      <c r="G35" s="39">
        <f t="shared" ca="1" si="2"/>
        <v>0</v>
      </c>
      <c r="H35" s="39">
        <f t="shared" ca="1" si="3"/>
        <v>1572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28</v>
      </c>
    </row>
    <row r="36" spans="1:13" x14ac:dyDescent="0.3">
      <c r="A36" s="16"/>
      <c r="B36" s="4" t="s">
        <v>108</v>
      </c>
      <c r="C36" s="3"/>
      <c r="D36" s="4"/>
      <c r="E36" s="42">
        <f t="shared" ca="1" si="0"/>
        <v>0</v>
      </c>
      <c r="F36" s="39">
        <f t="shared" ca="1" si="1"/>
        <v>2640</v>
      </c>
      <c r="G36" s="39">
        <f t="shared" ca="1" si="2"/>
        <v>0</v>
      </c>
      <c r="H36" s="39">
        <f t="shared" ca="1" si="3"/>
        <v>2056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584</v>
      </c>
    </row>
    <row r="37" spans="1:13" x14ac:dyDescent="0.3">
      <c r="A37" s="16"/>
      <c r="B37" s="4" t="s">
        <v>59</v>
      </c>
      <c r="C37" s="3"/>
      <c r="D37" s="4"/>
      <c r="E37" s="42">
        <f t="shared" ca="1" si="0"/>
        <v>0</v>
      </c>
      <c r="F37" s="39">
        <f t="shared" ca="1" si="1"/>
        <v>260</v>
      </c>
      <c r="G37" s="39">
        <f t="shared" ca="1" si="2"/>
        <v>0</v>
      </c>
      <c r="H37" s="39">
        <f t="shared" ca="1" si="3"/>
        <v>207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53</v>
      </c>
    </row>
    <row r="38" spans="1:13" x14ac:dyDescent="0.3">
      <c r="A38" s="16"/>
      <c r="B38" s="4" t="s">
        <v>41</v>
      </c>
      <c r="C38" s="3"/>
      <c r="D38" s="4"/>
      <c r="E38" s="42">
        <f t="shared" ca="1" si="0"/>
        <v>0</v>
      </c>
      <c r="F38" s="39">
        <f t="shared" ca="1" si="1"/>
        <v>1400</v>
      </c>
      <c r="G38" s="39">
        <f t="shared" ca="1" si="2"/>
        <v>0</v>
      </c>
      <c r="H38" s="39">
        <f t="shared" ca="1" si="3"/>
        <v>1267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133</v>
      </c>
    </row>
    <row r="39" spans="1:13" x14ac:dyDescent="0.3">
      <c r="A39" s="16"/>
      <c r="B39" s="4" t="s">
        <v>40</v>
      </c>
      <c r="C39" s="3"/>
      <c r="D39" s="4"/>
      <c r="E39" s="42">
        <f t="shared" ca="1" si="0"/>
        <v>0</v>
      </c>
      <c r="F39" s="39">
        <f t="shared" ca="1" si="1"/>
        <v>480</v>
      </c>
      <c r="G39" s="39">
        <f t="shared" ca="1" si="2"/>
        <v>0</v>
      </c>
      <c r="H39" s="39">
        <f t="shared" ca="1" si="3"/>
        <v>415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65</v>
      </c>
    </row>
    <row r="40" spans="1:13" x14ac:dyDescent="0.3">
      <c r="A40" s="16"/>
      <c r="B40" s="4" t="s">
        <v>61</v>
      </c>
      <c r="C40" s="3"/>
      <c r="D40" s="4"/>
      <c r="E40" s="42">
        <f t="shared" ca="1" si="0"/>
        <v>0</v>
      </c>
      <c r="F40" s="39">
        <f t="shared" ca="1" si="1"/>
        <v>600</v>
      </c>
      <c r="G40" s="39">
        <f t="shared" ca="1" si="2"/>
        <v>0</v>
      </c>
      <c r="H40" s="39">
        <f t="shared" ca="1" si="3"/>
        <v>520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80</v>
      </c>
    </row>
    <row r="41" spans="1:13" x14ac:dyDescent="0.3">
      <c r="A41" s="16"/>
      <c r="B41" s="4" t="s">
        <v>112</v>
      </c>
      <c r="C41" s="3"/>
      <c r="D41" s="4"/>
      <c r="E41" s="42">
        <f t="shared" ca="1" si="0"/>
        <v>0</v>
      </c>
      <c r="F41" s="39">
        <f t="shared" ca="1" si="1"/>
        <v>1160</v>
      </c>
      <c r="G41" s="39">
        <f t="shared" ca="1" si="2"/>
        <v>0</v>
      </c>
      <c r="H41" s="39">
        <f t="shared" ca="1" si="3"/>
        <v>1159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1</v>
      </c>
    </row>
    <row r="42" spans="1:13" x14ac:dyDescent="0.3">
      <c r="A42" s="16"/>
      <c r="B42" s="4" t="s">
        <v>210</v>
      </c>
      <c r="C42" s="3"/>
      <c r="D42" s="4"/>
      <c r="E42" s="42">
        <f t="shared" ca="1" si="0"/>
        <v>0</v>
      </c>
      <c r="F42" s="39">
        <f t="shared" ca="1" si="1"/>
        <v>550</v>
      </c>
      <c r="G42" s="39">
        <f t="shared" ca="1" si="2"/>
        <v>0</v>
      </c>
      <c r="H42" s="39">
        <f t="shared" ca="1" si="3"/>
        <v>602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-52</v>
      </c>
    </row>
    <row r="43" spans="1:13" x14ac:dyDescent="0.3">
      <c r="A43" s="16"/>
      <c r="B43" s="4" t="s">
        <v>211</v>
      </c>
      <c r="C43" s="3"/>
      <c r="D43" s="4"/>
      <c r="E43" s="42">
        <f t="shared" ca="1" si="0"/>
        <v>0</v>
      </c>
      <c r="F43" s="39">
        <f t="shared" ca="1" si="1"/>
        <v>240</v>
      </c>
      <c r="G43" s="39">
        <f t="shared" ca="1" si="2"/>
        <v>0</v>
      </c>
      <c r="H43" s="39">
        <f t="shared" ca="1" si="3"/>
        <v>200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40</v>
      </c>
    </row>
    <row r="44" spans="1:13" x14ac:dyDescent="0.3">
      <c r="A44" s="16"/>
      <c r="B44" s="4" t="s">
        <v>233</v>
      </c>
      <c r="C44" s="3"/>
      <c r="D44" s="4"/>
      <c r="E44" s="42">
        <f t="shared" ca="1" si="0"/>
        <v>0</v>
      </c>
      <c r="F44" s="39">
        <f t="shared" ca="1" si="1"/>
        <v>350</v>
      </c>
      <c r="G44" s="39">
        <f t="shared" ca="1" si="2"/>
        <v>0</v>
      </c>
      <c r="H44" s="39">
        <f t="shared" ca="1" si="3"/>
        <v>293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57</v>
      </c>
    </row>
    <row r="45" spans="1:13" x14ac:dyDescent="0.3">
      <c r="A45" s="16"/>
      <c r="B45" s="4" t="s">
        <v>212</v>
      </c>
      <c r="C45" s="3"/>
      <c r="D45" s="4"/>
      <c r="E45" s="42">
        <f t="shared" ca="1" si="0"/>
        <v>0</v>
      </c>
      <c r="F45" s="39">
        <f t="shared" ca="1" si="1"/>
        <v>320</v>
      </c>
      <c r="G45" s="39">
        <f t="shared" ca="1" si="2"/>
        <v>0</v>
      </c>
      <c r="H45" s="39">
        <f t="shared" ca="1" si="3"/>
        <v>210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110</v>
      </c>
    </row>
    <row r="46" spans="1:13" x14ac:dyDescent="0.3">
      <c r="A46" s="16"/>
      <c r="B46" s="4" t="s">
        <v>236</v>
      </c>
      <c r="C46" s="3"/>
      <c r="D46" s="4"/>
      <c r="E46" s="42">
        <f t="shared" ca="1" si="0"/>
        <v>0</v>
      </c>
      <c r="F46" s="39">
        <f t="shared" ca="1" si="1"/>
        <v>60</v>
      </c>
      <c r="G46" s="39">
        <f t="shared" ca="1" si="2"/>
        <v>0</v>
      </c>
      <c r="H46" s="39">
        <f t="shared" ca="1" si="3"/>
        <v>28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32</v>
      </c>
    </row>
    <row r="47" spans="1:13" x14ac:dyDescent="0.3">
      <c r="A47" s="16"/>
      <c r="B47" s="4" t="s">
        <v>235</v>
      </c>
      <c r="C47" s="3"/>
      <c r="D47" s="4"/>
      <c r="E47" s="42">
        <f t="shared" ca="1" si="0"/>
        <v>0</v>
      </c>
      <c r="F47" s="39">
        <f t="shared" ca="1" si="1"/>
        <v>80</v>
      </c>
      <c r="G47" s="39">
        <f t="shared" ca="1" si="2"/>
        <v>0</v>
      </c>
      <c r="H47" s="39">
        <f t="shared" ca="1" si="3"/>
        <v>0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80</v>
      </c>
    </row>
    <row r="48" spans="1:13" x14ac:dyDescent="0.3">
      <c r="A48" s="16"/>
      <c r="B48" s="4" t="s">
        <v>213</v>
      </c>
      <c r="C48" s="3"/>
      <c r="D48" s="4"/>
      <c r="E48" s="42">
        <f t="shared" ca="1" si="0"/>
        <v>0</v>
      </c>
      <c r="F48" s="39">
        <f t="shared" ca="1" si="1"/>
        <v>300</v>
      </c>
      <c r="G48" s="39">
        <f t="shared" ca="1" si="2"/>
        <v>0</v>
      </c>
      <c r="H48" s="39">
        <f t="shared" ca="1" si="3"/>
        <v>135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165</v>
      </c>
    </row>
    <row r="49" spans="1:13" x14ac:dyDescent="0.3">
      <c r="A49" s="16"/>
      <c r="B49" s="4" t="s">
        <v>237</v>
      </c>
      <c r="C49" s="3"/>
      <c r="D49" s="4"/>
      <c r="E49" s="42">
        <f t="shared" ca="1" si="0"/>
        <v>0</v>
      </c>
      <c r="F49" s="39">
        <f t="shared" ca="1" si="1"/>
        <v>100</v>
      </c>
      <c r="G49" s="39">
        <f t="shared" ca="1" si="2"/>
        <v>0</v>
      </c>
      <c r="H49" s="39">
        <f t="shared" ca="1" si="3"/>
        <v>50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50</v>
      </c>
    </row>
    <row r="50" spans="1:13" x14ac:dyDescent="0.3">
      <c r="A50" s="16"/>
      <c r="B50" s="4" t="s">
        <v>238</v>
      </c>
      <c r="C50" s="3"/>
      <c r="D50" s="4"/>
      <c r="E50" s="42">
        <f t="shared" ca="1" si="0"/>
        <v>0</v>
      </c>
      <c r="F50" s="39">
        <f t="shared" ca="1" si="1"/>
        <v>100</v>
      </c>
      <c r="G50" s="39">
        <f t="shared" ca="1" si="2"/>
        <v>0</v>
      </c>
      <c r="H50" s="39">
        <f t="shared" ca="1" si="3"/>
        <v>50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5"/>
        <v>50</v>
      </c>
    </row>
    <row r="51" spans="1:13" x14ac:dyDescent="0.3">
      <c r="A51" s="16"/>
      <c r="B51" s="4" t="s">
        <v>234</v>
      </c>
      <c r="C51" s="3"/>
      <c r="D51" s="4"/>
      <c r="E51" s="42">
        <f t="shared" ca="1" si="0"/>
        <v>0</v>
      </c>
      <c r="F51" s="39">
        <f t="shared" ca="1" si="1"/>
        <v>600</v>
      </c>
      <c r="G51" s="39">
        <f t="shared" ca="1" si="2"/>
        <v>0</v>
      </c>
      <c r="H51" s="39">
        <f t="shared" ca="1" si="3"/>
        <v>350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250</v>
      </c>
    </row>
    <row r="52" spans="1:13" x14ac:dyDescent="0.3">
      <c r="A52" s="16"/>
      <c r="B52" s="4" t="s">
        <v>214</v>
      </c>
      <c r="C52" s="3"/>
      <c r="D52" s="4"/>
      <c r="E52" s="42">
        <f t="shared" ca="1" si="0"/>
        <v>0</v>
      </c>
      <c r="F52" s="39">
        <f t="shared" ca="1" si="1"/>
        <v>50</v>
      </c>
      <c r="G52" s="39">
        <f t="shared" ca="1" si="2"/>
        <v>0</v>
      </c>
      <c r="H52" s="39">
        <f t="shared" ca="1" si="3"/>
        <v>20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30</v>
      </c>
    </row>
    <row r="53" spans="1:13" x14ac:dyDescent="0.3">
      <c r="A53" s="16"/>
      <c r="B53" s="4" t="s">
        <v>216</v>
      </c>
      <c r="C53" s="3"/>
      <c r="D53" s="4"/>
      <c r="E53" s="42">
        <f t="shared" ca="1" si="0"/>
        <v>0</v>
      </c>
      <c r="F53" s="39">
        <f t="shared" ca="1" si="1"/>
        <v>800</v>
      </c>
      <c r="G53" s="39">
        <f t="shared" ca="1" si="2"/>
        <v>0</v>
      </c>
      <c r="H53" s="39">
        <f t="shared" ca="1" si="3"/>
        <v>591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209</v>
      </c>
    </row>
    <row r="54" spans="1:13" x14ac:dyDescent="0.3">
      <c r="A54" s="16"/>
      <c r="B54" s="4" t="s">
        <v>215</v>
      </c>
      <c r="C54" s="3"/>
      <c r="D54" s="4"/>
      <c r="E54" s="42">
        <f t="shared" ca="1" si="0"/>
        <v>0</v>
      </c>
      <c r="F54" s="39">
        <f t="shared" ca="1" si="1"/>
        <v>160</v>
      </c>
      <c r="G54" s="39">
        <f t="shared" ca="1" si="2"/>
        <v>0</v>
      </c>
      <c r="H54" s="39">
        <f t="shared" ca="1" si="3"/>
        <v>80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80</v>
      </c>
    </row>
    <row r="55" spans="1:13" x14ac:dyDescent="0.3">
      <c r="A55" s="16"/>
      <c r="B55" s="4" t="s">
        <v>239</v>
      </c>
      <c r="C55" s="3"/>
      <c r="D55" s="4"/>
      <c r="E55" s="42">
        <f t="shared" ca="1" si="0"/>
        <v>0</v>
      </c>
      <c r="F55" s="39">
        <f t="shared" ca="1" si="1"/>
        <v>200</v>
      </c>
      <c r="G55" s="39">
        <f t="shared" ca="1" si="2"/>
        <v>0</v>
      </c>
      <c r="H55" s="39">
        <f t="shared" ca="1" si="3"/>
        <v>50</v>
      </c>
      <c r="I55" s="39">
        <f t="shared" ca="1" si="4"/>
        <v>0</v>
      </c>
      <c r="J55" s="39">
        <v>0</v>
      </c>
      <c r="K55" s="39">
        <v>0</v>
      </c>
      <c r="L55" s="39">
        <v>0</v>
      </c>
      <c r="M55" s="43">
        <f t="shared" ca="1" si="5"/>
        <v>150</v>
      </c>
    </row>
    <row r="56" spans="1:13" x14ac:dyDescent="0.3">
      <c r="A56" s="16"/>
      <c r="B56" s="4" t="s">
        <v>218</v>
      </c>
      <c r="C56" s="3"/>
      <c r="D56" s="4"/>
      <c r="E56" s="42">
        <f t="shared" ca="1" si="0"/>
        <v>0</v>
      </c>
      <c r="F56" s="39">
        <f t="shared" ca="1" si="1"/>
        <v>100</v>
      </c>
      <c r="G56" s="39">
        <f t="shared" ca="1" si="2"/>
        <v>0</v>
      </c>
      <c r="H56" s="39">
        <f t="shared" ca="1" si="3"/>
        <v>50</v>
      </c>
      <c r="I56" s="39">
        <f t="shared" ca="1" si="4"/>
        <v>0</v>
      </c>
      <c r="J56" s="39">
        <v>0</v>
      </c>
      <c r="K56" s="39">
        <v>0</v>
      </c>
      <c r="L56" s="39">
        <v>0</v>
      </c>
      <c r="M56" s="43">
        <f t="shared" ca="1" si="5"/>
        <v>50</v>
      </c>
    </row>
    <row r="57" spans="1:13" x14ac:dyDescent="0.3">
      <c r="A57" s="16"/>
      <c r="B57" s="4" t="s">
        <v>217</v>
      </c>
      <c r="C57" s="3"/>
      <c r="D57" s="4"/>
      <c r="E57" s="42">
        <f t="shared" ca="1" si="0"/>
        <v>0</v>
      </c>
      <c r="F57" s="39">
        <f t="shared" ca="1" si="1"/>
        <v>200</v>
      </c>
      <c r="G57" s="39">
        <f t="shared" ca="1" si="2"/>
        <v>0</v>
      </c>
      <c r="H57" s="39">
        <f t="shared" ca="1" si="3"/>
        <v>170</v>
      </c>
      <c r="I57" s="39">
        <f t="shared" ca="1" si="4"/>
        <v>0</v>
      </c>
      <c r="J57" s="39">
        <v>0</v>
      </c>
      <c r="K57" s="39">
        <v>0</v>
      </c>
      <c r="L57" s="39">
        <v>0</v>
      </c>
      <c r="M57" s="43">
        <f t="shared" ca="1" si="5"/>
        <v>30</v>
      </c>
    </row>
    <row r="58" spans="1:13" x14ac:dyDescent="0.3">
      <c r="A58" s="16"/>
      <c r="B58" s="4" t="s">
        <v>219</v>
      </c>
      <c r="C58" s="3"/>
      <c r="D58" s="4"/>
      <c r="E58" s="42">
        <f t="shared" ca="1" si="0"/>
        <v>0</v>
      </c>
      <c r="F58" s="39">
        <f t="shared" ca="1" si="1"/>
        <v>40</v>
      </c>
      <c r="G58" s="39">
        <f t="shared" ca="1" si="2"/>
        <v>0</v>
      </c>
      <c r="H58" s="39">
        <f t="shared" ca="1" si="3"/>
        <v>0</v>
      </c>
      <c r="I58" s="39">
        <f t="shared" ca="1" si="4"/>
        <v>0</v>
      </c>
      <c r="J58" s="39">
        <v>0</v>
      </c>
      <c r="K58" s="39">
        <v>0</v>
      </c>
      <c r="L58" s="39">
        <v>0</v>
      </c>
      <c r="M58" s="43">
        <f t="shared" ca="1" si="5"/>
        <v>40</v>
      </c>
    </row>
    <row r="59" spans="1:13" x14ac:dyDescent="0.3">
      <c r="A59" s="16"/>
      <c r="B59" s="4" t="s">
        <v>240</v>
      </c>
      <c r="C59" s="3"/>
      <c r="D59" s="4"/>
      <c r="E59" s="42">
        <f t="shared" ca="1" si="0"/>
        <v>0</v>
      </c>
      <c r="F59" s="39">
        <f t="shared" ca="1" si="1"/>
        <v>40</v>
      </c>
      <c r="G59" s="39">
        <f t="shared" ca="1" si="2"/>
        <v>0</v>
      </c>
      <c r="H59" s="39">
        <f t="shared" ca="1" si="3"/>
        <v>35</v>
      </c>
      <c r="I59" s="39">
        <f t="shared" ca="1" si="4"/>
        <v>0</v>
      </c>
      <c r="J59" s="39">
        <v>0</v>
      </c>
      <c r="K59" s="39">
        <v>0</v>
      </c>
      <c r="L59" s="39">
        <v>0</v>
      </c>
      <c r="M59" s="43">
        <f t="shared" ca="1" si="5"/>
        <v>5</v>
      </c>
    </row>
    <row r="60" spans="1:13" x14ac:dyDescent="0.3">
      <c r="A60" s="16"/>
      <c r="B60" s="4" t="s">
        <v>241</v>
      </c>
      <c r="C60" s="3"/>
      <c r="D60" s="4"/>
      <c r="E60" s="42">
        <f t="shared" ca="1" si="0"/>
        <v>0</v>
      </c>
      <c r="F60" s="39">
        <f t="shared" ca="1" si="1"/>
        <v>15</v>
      </c>
      <c r="G60" s="39">
        <f t="shared" ca="1" si="2"/>
        <v>0</v>
      </c>
      <c r="H60" s="39">
        <f t="shared" ca="1" si="3"/>
        <v>12</v>
      </c>
      <c r="I60" s="39">
        <f t="shared" ca="1" si="4"/>
        <v>0</v>
      </c>
      <c r="J60" s="39">
        <v>0</v>
      </c>
      <c r="K60" s="39">
        <v>0</v>
      </c>
      <c r="L60" s="39">
        <v>0</v>
      </c>
      <c r="M60" s="43">
        <f t="shared" ca="1" si="5"/>
        <v>3</v>
      </c>
    </row>
    <row r="61" spans="1:13" x14ac:dyDescent="0.3">
      <c r="A61" s="16"/>
      <c r="B61" s="4" t="s">
        <v>242</v>
      </c>
      <c r="C61" s="3"/>
      <c r="D61" s="4"/>
      <c r="E61" s="42">
        <f t="shared" ca="1" si="0"/>
        <v>0</v>
      </c>
      <c r="F61" s="39">
        <f t="shared" ca="1" si="1"/>
        <v>30</v>
      </c>
      <c r="G61" s="39">
        <f t="shared" ca="1" si="2"/>
        <v>0</v>
      </c>
      <c r="H61" s="39">
        <f t="shared" ca="1" si="3"/>
        <v>20</v>
      </c>
      <c r="I61" s="39">
        <f t="shared" ca="1" si="4"/>
        <v>0</v>
      </c>
      <c r="J61" s="39">
        <v>0</v>
      </c>
      <c r="K61" s="39">
        <v>0</v>
      </c>
      <c r="L61" s="39">
        <v>0</v>
      </c>
      <c r="M61" s="43">
        <f t="shared" ca="1" si="5"/>
        <v>10</v>
      </c>
    </row>
    <row r="62" spans="1:13" x14ac:dyDescent="0.3">
      <c r="A62" s="16"/>
      <c r="B62" s="4" t="s">
        <v>243</v>
      </c>
      <c r="C62" s="3"/>
      <c r="D62" s="4"/>
      <c r="E62" s="42">
        <f t="shared" ca="1" si="0"/>
        <v>0</v>
      </c>
      <c r="F62" s="39">
        <f t="shared" ca="1" si="1"/>
        <v>50</v>
      </c>
      <c r="G62" s="39">
        <f t="shared" ca="1" si="2"/>
        <v>0</v>
      </c>
      <c r="H62" s="39">
        <f t="shared" ca="1" si="3"/>
        <v>0</v>
      </c>
      <c r="I62" s="39">
        <f t="shared" ca="1" si="4"/>
        <v>0</v>
      </c>
      <c r="J62" s="39">
        <v>0</v>
      </c>
      <c r="K62" s="39">
        <v>0</v>
      </c>
      <c r="L62" s="39">
        <v>0</v>
      </c>
      <c r="M62" s="43">
        <f t="shared" ca="1" si="5"/>
        <v>50</v>
      </c>
    </row>
    <row r="63" spans="1:13" x14ac:dyDescent="0.3">
      <c r="A63" s="16"/>
      <c r="B63" s="4" t="s">
        <v>221</v>
      </c>
      <c r="C63" s="3"/>
      <c r="D63" s="4"/>
      <c r="E63" s="42">
        <f t="shared" ca="1" si="0"/>
        <v>0</v>
      </c>
      <c r="F63" s="39">
        <f t="shared" ca="1" si="1"/>
        <v>200</v>
      </c>
      <c r="G63" s="39">
        <f t="shared" ca="1" si="2"/>
        <v>0</v>
      </c>
      <c r="H63" s="39">
        <f t="shared" ca="1" si="3"/>
        <v>98</v>
      </c>
      <c r="I63" s="39">
        <f t="shared" ca="1" si="4"/>
        <v>0</v>
      </c>
      <c r="J63" s="39">
        <v>0</v>
      </c>
      <c r="K63" s="39">
        <v>0</v>
      </c>
      <c r="L63" s="39">
        <v>0</v>
      </c>
      <c r="M63" s="43">
        <f t="shared" ca="1" si="5"/>
        <v>102</v>
      </c>
    </row>
    <row r="64" spans="1:13" x14ac:dyDescent="0.3">
      <c r="A64" s="16"/>
      <c r="B64" s="4" t="s">
        <v>220</v>
      </c>
      <c r="C64" s="3"/>
      <c r="D64" s="4"/>
      <c r="E64" s="42">
        <f t="shared" ca="1" si="0"/>
        <v>0</v>
      </c>
      <c r="F64" s="39">
        <f t="shared" ca="1" si="1"/>
        <v>70</v>
      </c>
      <c r="G64" s="39">
        <f t="shared" ca="1" si="2"/>
        <v>5</v>
      </c>
      <c r="H64" s="39">
        <f t="shared" ca="1" si="3"/>
        <v>75</v>
      </c>
      <c r="I64" s="39">
        <f t="shared" ca="1" si="4"/>
        <v>0</v>
      </c>
      <c r="J64" s="39">
        <v>0</v>
      </c>
      <c r="K64" s="39">
        <v>0</v>
      </c>
      <c r="L64" s="39">
        <v>0</v>
      </c>
      <c r="M64" s="43">
        <f t="shared" ca="1" si="5"/>
        <v>0</v>
      </c>
    </row>
    <row r="65" spans="1:13" x14ac:dyDescent="0.3">
      <c r="A65" s="16"/>
      <c r="B65" s="4" t="s">
        <v>244</v>
      </c>
      <c r="C65" s="3"/>
      <c r="D65" s="4"/>
      <c r="E65" s="42">
        <f t="shared" ca="1" si="0"/>
        <v>0</v>
      </c>
      <c r="F65" s="39">
        <f t="shared" ca="1" si="1"/>
        <v>10</v>
      </c>
      <c r="G65" s="39">
        <f t="shared" ca="1" si="2"/>
        <v>0</v>
      </c>
      <c r="H65" s="39">
        <f t="shared" ca="1" si="3"/>
        <v>10</v>
      </c>
      <c r="I65" s="39">
        <f t="shared" ca="1" si="4"/>
        <v>0</v>
      </c>
      <c r="J65" s="39">
        <v>0</v>
      </c>
      <c r="K65" s="39">
        <v>0</v>
      </c>
      <c r="L65" s="39">
        <v>0</v>
      </c>
      <c r="M65" s="43">
        <f t="shared" ca="1" si="5"/>
        <v>0</v>
      </c>
    </row>
    <row r="66" spans="1:13" x14ac:dyDescent="0.3">
      <c r="A66" s="16"/>
      <c r="B66" s="4" t="s">
        <v>245</v>
      </c>
      <c r="C66" s="3"/>
      <c r="D66" s="4"/>
      <c r="E66" s="42">
        <f t="shared" ca="1" si="0"/>
        <v>0</v>
      </c>
      <c r="F66" s="39">
        <f t="shared" ca="1" si="1"/>
        <v>20</v>
      </c>
      <c r="G66" s="39">
        <f t="shared" ca="1" si="2"/>
        <v>0</v>
      </c>
      <c r="H66" s="39">
        <f t="shared" ca="1" si="3"/>
        <v>20</v>
      </c>
      <c r="I66" s="39">
        <f t="shared" ca="1" si="4"/>
        <v>0</v>
      </c>
      <c r="J66" s="39">
        <v>0</v>
      </c>
      <c r="K66" s="39">
        <v>0</v>
      </c>
      <c r="L66" s="39">
        <v>0</v>
      </c>
      <c r="M66" s="43">
        <f t="shared" ca="1" si="5"/>
        <v>0</v>
      </c>
    </row>
    <row r="67" spans="1:13" x14ac:dyDescent="0.3">
      <c r="A67" s="16"/>
      <c r="B67" s="4" t="s">
        <v>222</v>
      </c>
      <c r="C67" s="3"/>
      <c r="D67" s="4"/>
      <c r="E67" s="42">
        <f t="shared" ca="1" si="0"/>
        <v>0</v>
      </c>
      <c r="F67" s="39">
        <f t="shared" ca="1" si="1"/>
        <v>25</v>
      </c>
      <c r="G67" s="39">
        <f t="shared" ca="1" si="2"/>
        <v>0</v>
      </c>
      <c r="H67" s="39">
        <f t="shared" ca="1" si="3"/>
        <v>15</v>
      </c>
      <c r="I67" s="39">
        <f t="shared" ca="1" si="4"/>
        <v>0</v>
      </c>
      <c r="J67" s="39">
        <v>0</v>
      </c>
      <c r="K67" s="39">
        <v>0</v>
      </c>
      <c r="L67" s="39">
        <v>0</v>
      </c>
      <c r="M67" s="43">
        <f t="shared" ca="1" si="5"/>
        <v>10</v>
      </c>
    </row>
    <row r="68" spans="1:13" x14ac:dyDescent="0.3">
      <c r="A68" s="16"/>
      <c r="B68" s="4" t="s">
        <v>223</v>
      </c>
      <c r="C68" s="3"/>
      <c r="D68" s="4"/>
      <c r="E68" s="42">
        <f t="shared" ca="1" si="0"/>
        <v>0</v>
      </c>
      <c r="F68" s="39">
        <f t="shared" ca="1" si="1"/>
        <v>200</v>
      </c>
      <c r="G68" s="39">
        <f t="shared" ca="1" si="2"/>
        <v>0</v>
      </c>
      <c r="H68" s="39">
        <f t="shared" ca="1" si="3"/>
        <v>120</v>
      </c>
      <c r="I68" s="39">
        <f t="shared" ca="1" si="4"/>
        <v>0</v>
      </c>
      <c r="J68" s="39">
        <v>0</v>
      </c>
      <c r="K68" s="39">
        <v>0</v>
      </c>
      <c r="L68" s="39">
        <v>0</v>
      </c>
      <c r="M68" s="43">
        <f t="shared" ca="1" si="5"/>
        <v>80</v>
      </c>
    </row>
    <row r="69" spans="1:13" x14ac:dyDescent="0.3">
      <c r="A69" s="16"/>
      <c r="B69" s="4" t="s">
        <v>246</v>
      </c>
      <c r="C69" s="3"/>
      <c r="D69" s="4"/>
      <c r="E69" s="42">
        <f t="shared" ca="1" si="0"/>
        <v>0</v>
      </c>
      <c r="F69" s="39">
        <f t="shared" ca="1" si="1"/>
        <v>150</v>
      </c>
      <c r="G69" s="39">
        <f t="shared" ca="1" si="2"/>
        <v>0</v>
      </c>
      <c r="H69" s="39">
        <f t="shared" ca="1" si="3"/>
        <v>150</v>
      </c>
      <c r="I69" s="39">
        <f t="shared" ca="1" si="4"/>
        <v>0</v>
      </c>
      <c r="J69" s="39">
        <v>0</v>
      </c>
      <c r="K69" s="39">
        <v>0</v>
      </c>
      <c r="L69" s="39">
        <v>0</v>
      </c>
      <c r="M69" s="43">
        <f t="shared" ca="1" si="5"/>
        <v>0</v>
      </c>
    </row>
    <row r="70" spans="1:13" x14ac:dyDescent="0.3">
      <c r="A70" s="16"/>
      <c r="B70" s="4" t="s">
        <v>247</v>
      </c>
      <c r="C70" s="3"/>
      <c r="D70" s="4"/>
      <c r="E70" s="42">
        <f t="shared" ca="1" si="0"/>
        <v>0</v>
      </c>
      <c r="F70" s="39">
        <f t="shared" ca="1" si="1"/>
        <v>10</v>
      </c>
      <c r="G70" s="39">
        <f t="shared" ca="1" si="2"/>
        <v>0</v>
      </c>
      <c r="H70" s="39">
        <f t="shared" ca="1" si="3"/>
        <v>10</v>
      </c>
      <c r="I70" s="39">
        <f t="shared" ca="1" si="4"/>
        <v>0</v>
      </c>
      <c r="J70" s="39">
        <v>0</v>
      </c>
      <c r="K70" s="39">
        <v>0</v>
      </c>
      <c r="L70" s="39">
        <v>0</v>
      </c>
      <c r="M70" s="43">
        <f t="shared" ca="1" si="5"/>
        <v>0</v>
      </c>
    </row>
    <row r="71" spans="1:13" x14ac:dyDescent="0.3">
      <c r="A71" s="16"/>
      <c r="B71" s="4" t="s">
        <v>248</v>
      </c>
      <c r="C71" s="3"/>
      <c r="D71" s="4"/>
      <c r="E71" s="42">
        <f t="shared" ca="1" si="0"/>
        <v>0</v>
      </c>
      <c r="F71" s="39">
        <f t="shared" ca="1" si="1"/>
        <v>20</v>
      </c>
      <c r="G71" s="39">
        <f t="shared" ca="1" si="2"/>
        <v>0</v>
      </c>
      <c r="H71" s="39">
        <f t="shared" ca="1" si="3"/>
        <v>0</v>
      </c>
      <c r="I71" s="39">
        <f t="shared" ca="1" si="4"/>
        <v>0</v>
      </c>
      <c r="J71" s="39">
        <v>0</v>
      </c>
      <c r="K71" s="39">
        <v>0</v>
      </c>
      <c r="L71" s="39">
        <v>0</v>
      </c>
      <c r="M71" s="43">
        <f t="shared" ca="1" si="5"/>
        <v>20</v>
      </c>
    </row>
    <row r="72" spans="1:13" x14ac:dyDescent="0.3">
      <c r="A72" s="16"/>
      <c r="B72" s="4" t="s">
        <v>224</v>
      </c>
      <c r="C72" s="3"/>
      <c r="D72" s="4"/>
      <c r="E72" s="42">
        <f t="shared" ca="1" si="0"/>
        <v>0</v>
      </c>
      <c r="F72" s="39">
        <f t="shared" ca="1" si="1"/>
        <v>875</v>
      </c>
      <c r="G72" s="39">
        <f t="shared" ca="1" si="2"/>
        <v>0</v>
      </c>
      <c r="H72" s="39">
        <f t="shared" ca="1" si="3"/>
        <v>800</v>
      </c>
      <c r="I72" s="39">
        <f t="shared" ca="1" si="4"/>
        <v>0</v>
      </c>
      <c r="J72" s="39">
        <v>0</v>
      </c>
      <c r="K72" s="39">
        <v>0</v>
      </c>
      <c r="L72" s="39">
        <v>0</v>
      </c>
      <c r="M72" s="43">
        <f t="shared" ca="1" si="5"/>
        <v>75</v>
      </c>
    </row>
    <row r="73" spans="1:13" x14ac:dyDescent="0.3">
      <c r="A73" s="16"/>
      <c r="B73" s="4" t="s">
        <v>227</v>
      </c>
      <c r="C73" s="3"/>
      <c r="D73" s="4"/>
      <c r="E73" s="42">
        <f t="shared" ca="1" si="0"/>
        <v>0</v>
      </c>
      <c r="F73" s="39">
        <f t="shared" ca="1" si="1"/>
        <v>600</v>
      </c>
      <c r="G73" s="39">
        <f t="shared" ca="1" si="2"/>
        <v>0</v>
      </c>
      <c r="H73" s="39">
        <f t="shared" ca="1" si="3"/>
        <v>600</v>
      </c>
      <c r="I73" s="39">
        <f t="shared" ca="1" si="4"/>
        <v>0</v>
      </c>
      <c r="J73" s="39">
        <v>0</v>
      </c>
      <c r="K73" s="39">
        <v>0</v>
      </c>
      <c r="L73" s="39">
        <v>0</v>
      </c>
      <c r="M73" s="43">
        <f t="shared" ca="1" si="5"/>
        <v>0</v>
      </c>
    </row>
    <row r="74" spans="1:13" x14ac:dyDescent="0.3">
      <c r="A74" s="16"/>
      <c r="B74" s="4" t="s">
        <v>226</v>
      </c>
      <c r="C74" s="3"/>
      <c r="D74" s="4"/>
      <c r="E74" s="42">
        <f t="shared" ca="1" si="0"/>
        <v>0</v>
      </c>
      <c r="F74" s="39">
        <f t="shared" ca="1" si="1"/>
        <v>1750</v>
      </c>
      <c r="G74" s="39">
        <f t="shared" ca="1" si="2"/>
        <v>0</v>
      </c>
      <c r="H74" s="39">
        <f t="shared" ca="1" si="3"/>
        <v>980</v>
      </c>
      <c r="I74" s="39">
        <f t="shared" ca="1" si="4"/>
        <v>0</v>
      </c>
      <c r="J74" s="39">
        <v>0</v>
      </c>
      <c r="K74" s="39">
        <v>0</v>
      </c>
      <c r="L74" s="39">
        <v>0</v>
      </c>
      <c r="M74" s="43">
        <f t="shared" ca="1" si="5"/>
        <v>770</v>
      </c>
    </row>
    <row r="75" spans="1:13" x14ac:dyDescent="0.3">
      <c r="A75" s="16"/>
      <c r="B75" s="4" t="s">
        <v>225</v>
      </c>
      <c r="C75" s="3"/>
      <c r="D75" s="4"/>
      <c r="E75" s="42">
        <f t="shared" ca="1" si="0"/>
        <v>0</v>
      </c>
      <c r="F75" s="39">
        <f t="shared" ca="1" si="1"/>
        <v>100</v>
      </c>
      <c r="G75" s="39">
        <f t="shared" ca="1" si="2"/>
        <v>0</v>
      </c>
      <c r="H75" s="39">
        <f t="shared" ca="1" si="3"/>
        <v>66</v>
      </c>
      <c r="I75" s="39">
        <f t="shared" ca="1" si="4"/>
        <v>0</v>
      </c>
      <c r="J75" s="39">
        <v>0</v>
      </c>
      <c r="K75" s="39">
        <v>0</v>
      </c>
      <c r="L75" s="39">
        <v>0</v>
      </c>
      <c r="M75" s="43">
        <f t="shared" ca="1" si="5"/>
        <v>34</v>
      </c>
    </row>
    <row r="76" spans="1:13" x14ac:dyDescent="0.3">
      <c r="A76" s="16"/>
      <c r="B76" s="4" t="s">
        <v>249</v>
      </c>
      <c r="C76" s="3"/>
      <c r="D76" s="4"/>
      <c r="E76" s="42">
        <f t="shared" ca="1" si="0"/>
        <v>0</v>
      </c>
      <c r="F76" s="39">
        <f t="shared" ca="1" si="1"/>
        <v>100</v>
      </c>
      <c r="G76" s="39">
        <f t="shared" ca="1" si="2"/>
        <v>0</v>
      </c>
      <c r="H76" s="39">
        <f t="shared" ca="1" si="3"/>
        <v>60</v>
      </c>
      <c r="I76" s="39">
        <f t="shared" ca="1" si="4"/>
        <v>0</v>
      </c>
      <c r="J76" s="39">
        <v>0</v>
      </c>
      <c r="K76" s="39">
        <v>0</v>
      </c>
      <c r="L76" s="39">
        <v>0</v>
      </c>
      <c r="M76" s="43">
        <f t="shared" ca="1" si="5"/>
        <v>40</v>
      </c>
    </row>
    <row r="77" spans="1:13" x14ac:dyDescent="0.3">
      <c r="A77" s="16"/>
      <c r="B77" s="4" t="s">
        <v>250</v>
      </c>
      <c r="C77" s="3"/>
      <c r="D77" s="4"/>
      <c r="E77" s="42">
        <f t="shared" ca="1" si="0"/>
        <v>0</v>
      </c>
      <c r="F77" s="39">
        <f t="shared" ca="1" si="1"/>
        <v>40</v>
      </c>
      <c r="G77" s="39">
        <f t="shared" ca="1" si="2"/>
        <v>0</v>
      </c>
      <c r="H77" s="39">
        <f t="shared" ca="1" si="3"/>
        <v>40</v>
      </c>
      <c r="I77" s="39">
        <f t="shared" ca="1" si="4"/>
        <v>0</v>
      </c>
      <c r="J77" s="39">
        <v>0</v>
      </c>
      <c r="K77" s="39">
        <v>0</v>
      </c>
      <c r="L77" s="39">
        <v>0</v>
      </c>
      <c r="M77" s="43">
        <f t="shared" ca="1" si="5"/>
        <v>0</v>
      </c>
    </row>
    <row r="78" spans="1:13" x14ac:dyDescent="0.3">
      <c r="A78" s="16"/>
      <c r="B78" s="4" t="s">
        <v>251</v>
      </c>
      <c r="C78" s="3"/>
      <c r="D78" s="4"/>
      <c r="E78" s="42">
        <f t="shared" ca="1" si="0"/>
        <v>0</v>
      </c>
      <c r="F78" s="39">
        <f t="shared" ca="1" si="1"/>
        <v>100</v>
      </c>
      <c r="G78" s="39">
        <f t="shared" ca="1" si="2"/>
        <v>0</v>
      </c>
      <c r="H78" s="39">
        <f t="shared" ca="1" si="3"/>
        <v>50</v>
      </c>
      <c r="I78" s="39">
        <f t="shared" ca="1" si="4"/>
        <v>0</v>
      </c>
      <c r="J78" s="39">
        <v>0</v>
      </c>
      <c r="K78" s="39">
        <v>0</v>
      </c>
      <c r="L78" s="39">
        <v>0</v>
      </c>
      <c r="M78" s="43">
        <f t="shared" ca="1" si="5"/>
        <v>50</v>
      </c>
    </row>
    <row r="79" spans="1:13" x14ac:dyDescent="0.3">
      <c r="A79" s="16"/>
      <c r="B79" s="4" t="s">
        <v>229</v>
      </c>
      <c r="C79" s="3"/>
      <c r="D79" s="4"/>
      <c r="E79" s="42">
        <f t="shared" ca="1" si="0"/>
        <v>0</v>
      </c>
      <c r="F79" s="39">
        <f t="shared" ca="1" si="1"/>
        <v>120</v>
      </c>
      <c r="G79" s="39">
        <f t="shared" ca="1" si="2"/>
        <v>0</v>
      </c>
      <c r="H79" s="39">
        <f t="shared" ca="1" si="3"/>
        <v>65</v>
      </c>
      <c r="I79" s="39">
        <f t="shared" ca="1" si="4"/>
        <v>0</v>
      </c>
      <c r="J79" s="39">
        <v>0</v>
      </c>
      <c r="K79" s="39">
        <v>0</v>
      </c>
      <c r="L79" s="39">
        <v>0</v>
      </c>
      <c r="M79" s="43">
        <f t="shared" ca="1" si="5"/>
        <v>55</v>
      </c>
    </row>
    <row r="80" spans="1:13" x14ac:dyDescent="0.3">
      <c r="A80" s="16"/>
      <c r="B80" s="4" t="s">
        <v>228</v>
      </c>
      <c r="C80" s="3"/>
      <c r="D80" s="4"/>
      <c r="E80" s="42">
        <f t="shared" ca="1" si="0"/>
        <v>0</v>
      </c>
      <c r="F80" s="39">
        <f t="shared" ca="1" si="1"/>
        <v>40</v>
      </c>
      <c r="G80" s="39">
        <f t="shared" ca="1" si="2"/>
        <v>0</v>
      </c>
      <c r="H80" s="39">
        <f t="shared" ca="1" si="3"/>
        <v>38</v>
      </c>
      <c r="I80" s="39">
        <f t="shared" ca="1" si="4"/>
        <v>0</v>
      </c>
      <c r="J80" s="39">
        <v>0</v>
      </c>
      <c r="K80" s="39">
        <v>0</v>
      </c>
      <c r="L80" s="39">
        <v>0</v>
      </c>
      <c r="M80" s="43">
        <f t="shared" ca="1" si="5"/>
        <v>2</v>
      </c>
    </row>
    <row r="81" spans="1:13" x14ac:dyDescent="0.3">
      <c r="A81" s="16"/>
      <c r="B81" s="4" t="s">
        <v>232</v>
      </c>
      <c r="C81" s="3"/>
      <c r="D81" s="4"/>
      <c r="E81" s="42">
        <f t="shared" ca="1" si="0"/>
        <v>0</v>
      </c>
      <c r="F81" s="39">
        <f t="shared" ca="1" si="1"/>
        <v>1050</v>
      </c>
      <c r="G81" s="39">
        <f t="shared" ca="1" si="2"/>
        <v>0</v>
      </c>
      <c r="H81" s="39">
        <f t="shared" ca="1" si="3"/>
        <v>1020</v>
      </c>
      <c r="I81" s="39">
        <f t="shared" ca="1" si="4"/>
        <v>0</v>
      </c>
      <c r="J81" s="39">
        <v>0</v>
      </c>
      <c r="K81" s="39">
        <v>0</v>
      </c>
      <c r="L81" s="39">
        <v>0</v>
      </c>
      <c r="M81" s="43">
        <f t="shared" ca="1" si="5"/>
        <v>30</v>
      </c>
    </row>
    <row r="82" spans="1:13" x14ac:dyDescent="0.3">
      <c r="A82" s="16"/>
      <c r="B82" s="4" t="s">
        <v>230</v>
      </c>
      <c r="C82" s="3"/>
      <c r="D82" s="4"/>
      <c r="E82" s="42">
        <f t="shared" ca="1" si="0"/>
        <v>0</v>
      </c>
      <c r="F82" s="39">
        <f t="shared" ca="1" si="1"/>
        <v>160</v>
      </c>
      <c r="G82" s="39">
        <f t="shared" ca="1" si="2"/>
        <v>0</v>
      </c>
      <c r="H82" s="39">
        <f t="shared" ca="1" si="3"/>
        <v>158</v>
      </c>
      <c r="I82" s="39">
        <f t="shared" ca="1" si="4"/>
        <v>0</v>
      </c>
      <c r="J82" s="39">
        <v>0</v>
      </c>
      <c r="K82" s="39">
        <v>0</v>
      </c>
      <c r="L82" s="39">
        <v>0</v>
      </c>
      <c r="M82" s="43">
        <f t="shared" ca="1" si="5"/>
        <v>2</v>
      </c>
    </row>
    <row r="83" spans="1:13" x14ac:dyDescent="0.3">
      <c r="A83" s="16"/>
      <c r="B83" s="4" t="s">
        <v>231</v>
      </c>
      <c r="C83" s="3"/>
      <c r="D83" s="4"/>
      <c r="E83" s="42">
        <f t="shared" ca="1" si="0"/>
        <v>0</v>
      </c>
      <c r="F83" s="39">
        <f t="shared" ca="1" si="1"/>
        <v>280</v>
      </c>
      <c r="G83" s="39">
        <f t="shared" ca="1" si="2"/>
        <v>0</v>
      </c>
      <c r="H83" s="39">
        <f t="shared" ca="1" si="3"/>
        <v>280</v>
      </c>
      <c r="I83" s="39">
        <f t="shared" ca="1" si="4"/>
        <v>0</v>
      </c>
      <c r="J83" s="39">
        <v>0</v>
      </c>
      <c r="K83" s="39">
        <v>0</v>
      </c>
      <c r="L83" s="39">
        <v>0</v>
      </c>
      <c r="M83" s="43">
        <f t="shared" ca="1" si="5"/>
        <v>0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 t="e">
        <f t="shared" ca="1" si="2"/>
        <v>#N/A</v>
      </c>
      <c r="H84" s="39" t="e">
        <f t="shared" ca="1" si="3"/>
        <v>#N/A</v>
      </c>
      <c r="I84" s="39" t="e">
        <f t="shared" ca="1" si="4"/>
        <v>#N/A</v>
      </c>
      <c r="J84" s="39">
        <v>0</v>
      </c>
      <c r="K84" s="39">
        <v>0</v>
      </c>
      <c r="L84" s="39">
        <v>0</v>
      </c>
      <c r="M84" s="43" t="e">
        <f t="shared" ca="1" si="5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 t="e">
        <f t="shared" ca="1" si="2"/>
        <v>#N/A</v>
      </c>
      <c r="H85" s="39" t="e">
        <f t="shared" ca="1" si="3"/>
        <v>#N/A</v>
      </c>
      <c r="I85" s="39" t="e">
        <f t="shared" ca="1" si="4"/>
        <v>#N/A</v>
      </c>
      <c r="J85" s="39">
        <v>0</v>
      </c>
      <c r="K85" s="39">
        <v>0</v>
      </c>
      <c r="L85" s="39">
        <v>0</v>
      </c>
      <c r="M85" s="43" t="e">
        <f t="shared" ca="1" si="5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 t="e">
        <f t="shared" ca="1" si="2"/>
        <v>#N/A</v>
      </c>
      <c r="H86" s="39" t="e">
        <f t="shared" ca="1" si="3"/>
        <v>#N/A</v>
      </c>
      <c r="I86" s="39" t="e">
        <f t="shared" ca="1" si="4"/>
        <v>#N/A</v>
      </c>
      <c r="J86" s="39">
        <v>0</v>
      </c>
      <c r="K86" s="39">
        <v>0</v>
      </c>
      <c r="L86" s="39">
        <v>0</v>
      </c>
      <c r="M86" s="43" t="e">
        <f t="shared" ca="1" si="5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 t="e">
        <f t="shared" ca="1" si="2"/>
        <v>#N/A</v>
      </c>
      <c r="H87" s="39" t="e">
        <f t="shared" ca="1" si="3"/>
        <v>#N/A</v>
      </c>
      <c r="I87" s="39" t="e">
        <f t="shared" ca="1" si="4"/>
        <v>#N/A</v>
      </c>
      <c r="J87" s="39">
        <v>0</v>
      </c>
      <c r="K87" s="39">
        <v>0</v>
      </c>
      <c r="L87" s="39">
        <v>0</v>
      </c>
      <c r="M87" s="43" t="e">
        <f t="shared" ca="1" si="5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 t="e">
        <f t="shared" ca="1" si="2"/>
        <v>#N/A</v>
      </c>
      <c r="H88" s="39" t="e">
        <f t="shared" ca="1" si="3"/>
        <v>#N/A</v>
      </c>
      <c r="I88" s="39" t="e">
        <f t="shared" ca="1" si="4"/>
        <v>#N/A</v>
      </c>
      <c r="J88" s="39">
        <v>0</v>
      </c>
      <c r="K88" s="39">
        <v>0</v>
      </c>
      <c r="L88" s="39">
        <v>0</v>
      </c>
      <c r="M88" s="43" t="e">
        <f t="shared" ca="1" si="5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 t="e">
        <f t="shared" ca="1" si="2"/>
        <v>#N/A</v>
      </c>
      <c r="H89" s="39" t="e">
        <f t="shared" ca="1" si="3"/>
        <v>#N/A</v>
      </c>
      <c r="I89" s="39" t="e">
        <f t="shared" ca="1" si="4"/>
        <v>#N/A</v>
      </c>
      <c r="J89" s="39">
        <v>0</v>
      </c>
      <c r="K89" s="39">
        <v>0</v>
      </c>
      <c r="L89" s="39">
        <v>0</v>
      </c>
      <c r="M89" s="43" t="e">
        <f t="shared" ca="1" si="5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 t="e">
        <f t="shared" ca="1" si="2"/>
        <v>#N/A</v>
      </c>
      <c r="H90" s="39" t="e">
        <f t="shared" ca="1" si="3"/>
        <v>#N/A</v>
      </c>
      <c r="I90" s="39" t="e">
        <f t="shared" ca="1" si="4"/>
        <v>#N/A</v>
      </c>
      <c r="J90" s="39">
        <v>0</v>
      </c>
      <c r="K90" s="39">
        <v>0</v>
      </c>
      <c r="L90" s="39">
        <v>0</v>
      </c>
      <c r="M90" s="43" t="e">
        <f t="shared" ca="1" si="5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 t="e">
        <f t="shared" ca="1" si="2"/>
        <v>#N/A</v>
      </c>
      <c r="H91" s="39" t="e">
        <f t="shared" ca="1" si="3"/>
        <v>#N/A</v>
      </c>
      <c r="I91" s="39" t="e">
        <f t="shared" ca="1" si="4"/>
        <v>#N/A</v>
      </c>
      <c r="J91" s="39">
        <v>0</v>
      </c>
      <c r="K91" s="39">
        <v>0</v>
      </c>
      <c r="L91" s="39">
        <v>0</v>
      </c>
      <c r="M91" s="43" t="e">
        <f t="shared" ca="1" si="5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 t="e">
        <f t="shared" ca="1" si="2"/>
        <v>#N/A</v>
      </c>
      <c r="H92" s="39" t="e">
        <f t="shared" ca="1" si="3"/>
        <v>#N/A</v>
      </c>
      <c r="I92" s="39" t="e">
        <f t="shared" ca="1" si="4"/>
        <v>#N/A</v>
      </c>
      <c r="J92" s="39">
        <v>0</v>
      </c>
      <c r="K92" s="39">
        <v>0</v>
      </c>
      <c r="L92" s="39">
        <v>0</v>
      </c>
      <c r="M92" s="43" t="e">
        <f t="shared" ca="1" si="5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 t="e">
        <f t="shared" ca="1" si="2"/>
        <v>#N/A</v>
      </c>
      <c r="H93" s="39" t="e">
        <f t="shared" ca="1" si="3"/>
        <v>#N/A</v>
      </c>
      <c r="I93" s="39" t="e">
        <f t="shared" ca="1" si="4"/>
        <v>#N/A</v>
      </c>
      <c r="J93" s="39">
        <v>0</v>
      </c>
      <c r="K93" s="39">
        <v>0</v>
      </c>
      <c r="L93" s="39">
        <v>0</v>
      </c>
      <c r="M93" s="43" t="e">
        <f t="shared" ca="1" si="5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 t="e">
        <f t="shared" ca="1" si="2"/>
        <v>#N/A</v>
      </c>
      <c r="H94" s="39" t="e">
        <f t="shared" ca="1" si="3"/>
        <v>#N/A</v>
      </c>
      <c r="I94" s="39" t="e">
        <f t="shared" ca="1" si="4"/>
        <v>#N/A</v>
      </c>
      <c r="J94" s="39">
        <v>0</v>
      </c>
      <c r="K94" s="39">
        <v>0</v>
      </c>
      <c r="L94" s="39">
        <v>0</v>
      </c>
      <c r="M94" s="43" t="e">
        <f t="shared" ca="1" si="5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 t="e">
        <f t="shared" ca="1" si="2"/>
        <v>#N/A</v>
      </c>
      <c r="H95" s="39" t="e">
        <f t="shared" ca="1" si="3"/>
        <v>#N/A</v>
      </c>
      <c r="I95" s="39" t="e">
        <f t="shared" ca="1" si="4"/>
        <v>#N/A</v>
      </c>
      <c r="J95" s="39">
        <v>0</v>
      </c>
      <c r="K95" s="39">
        <v>0</v>
      </c>
      <c r="L95" s="39">
        <v>0</v>
      </c>
      <c r="M95" s="43" t="e">
        <f t="shared" ca="1" si="5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 t="e">
        <f t="shared" ca="1" si="2"/>
        <v>#N/A</v>
      </c>
      <c r="H96" s="39" t="e">
        <f t="shared" ca="1" si="3"/>
        <v>#N/A</v>
      </c>
      <c r="I96" s="39" t="e">
        <f t="shared" ca="1" si="4"/>
        <v>#N/A</v>
      </c>
      <c r="J96" s="39">
        <v>0</v>
      </c>
      <c r="K96" s="39">
        <v>0</v>
      </c>
      <c r="L96" s="39">
        <v>0</v>
      </c>
      <c r="M96" s="43" t="e">
        <f t="shared" ca="1" si="5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 t="e">
        <f t="shared" ca="1" si="2"/>
        <v>#N/A</v>
      </c>
      <c r="H97" s="39" t="e">
        <f t="shared" ca="1" si="3"/>
        <v>#N/A</v>
      </c>
      <c r="I97" s="39" t="e">
        <f t="shared" ca="1" si="4"/>
        <v>#N/A</v>
      </c>
      <c r="J97" s="39">
        <v>0</v>
      </c>
      <c r="K97" s="39">
        <v>0</v>
      </c>
      <c r="L97" s="39">
        <v>0</v>
      </c>
      <c r="M97" s="43" t="e">
        <f t="shared" ca="1" si="5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 t="e">
        <f t="shared" ca="1" si="2"/>
        <v>#N/A</v>
      </c>
      <c r="H98" s="39" t="e">
        <f t="shared" ca="1" si="3"/>
        <v>#N/A</v>
      </c>
      <c r="I98" s="39" t="e">
        <f t="shared" ca="1" si="4"/>
        <v>#N/A</v>
      </c>
      <c r="J98" s="39">
        <v>0</v>
      </c>
      <c r="K98" s="39">
        <v>0</v>
      </c>
      <c r="L98" s="39">
        <v>0</v>
      </c>
      <c r="M98" s="43" t="e">
        <f t="shared" ca="1" si="5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 t="e">
        <f t="shared" ca="1" si="2"/>
        <v>#N/A</v>
      </c>
      <c r="H99" s="39" t="e">
        <f t="shared" ca="1" si="3"/>
        <v>#N/A</v>
      </c>
      <c r="I99" s="39" t="e">
        <f t="shared" ca="1" si="4"/>
        <v>#N/A</v>
      </c>
      <c r="J99" s="39">
        <v>0</v>
      </c>
      <c r="K99" s="39">
        <v>0</v>
      </c>
      <c r="L99" s="39">
        <v>0</v>
      </c>
      <c r="M99" s="43" t="e">
        <f t="shared" ca="1" si="5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 t="e">
        <f t="shared" ca="1" si="2"/>
        <v>#N/A</v>
      </c>
      <c r="H100" s="39" t="e">
        <f t="shared" ca="1" si="3"/>
        <v>#N/A</v>
      </c>
      <c r="I100" s="39" t="e">
        <f t="shared" ca="1" si="4"/>
        <v>#N/A</v>
      </c>
      <c r="J100" s="39">
        <v>0</v>
      </c>
      <c r="K100" s="39">
        <v>0</v>
      </c>
      <c r="L100" s="39">
        <v>0</v>
      </c>
      <c r="M100" s="43" t="e">
        <f t="shared" ca="1" si="5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 t="e">
        <f t="shared" ca="1" si="2"/>
        <v>#N/A</v>
      </c>
      <c r="H101" s="39" t="e">
        <f t="shared" ca="1" si="3"/>
        <v>#N/A</v>
      </c>
      <c r="I101" s="39" t="e">
        <f t="shared" ca="1" si="4"/>
        <v>#N/A</v>
      </c>
      <c r="J101" s="39">
        <v>0</v>
      </c>
      <c r="K101" s="39">
        <v>0</v>
      </c>
      <c r="L101" s="39">
        <v>0</v>
      </c>
      <c r="M101" s="43" t="e">
        <f t="shared" ca="1" si="5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 t="e">
        <f t="shared" ca="1" si="2"/>
        <v>#N/A</v>
      </c>
      <c r="H102" s="39" t="e">
        <f t="shared" ca="1" si="3"/>
        <v>#N/A</v>
      </c>
      <c r="I102" s="39" t="e">
        <f t="shared" ca="1" si="4"/>
        <v>#N/A</v>
      </c>
      <c r="J102" s="39">
        <v>0</v>
      </c>
      <c r="K102" s="39">
        <v>0</v>
      </c>
      <c r="L102" s="39">
        <v>0</v>
      </c>
      <c r="M102" s="43" t="e">
        <f t="shared" ca="1" si="5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 t="e">
        <f t="shared" ca="1" si="2"/>
        <v>#N/A</v>
      </c>
      <c r="H103" s="39" t="e">
        <f t="shared" ca="1" si="3"/>
        <v>#N/A</v>
      </c>
      <c r="I103" s="39" t="e">
        <f t="shared" ca="1" si="4"/>
        <v>#N/A</v>
      </c>
      <c r="J103" s="39">
        <v>0</v>
      </c>
      <c r="K103" s="39">
        <v>0</v>
      </c>
      <c r="L103" s="39">
        <v>0</v>
      </c>
      <c r="M103" s="43" t="e">
        <f t="shared" ca="1" si="5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 t="e">
        <f t="shared" ca="1" si="2"/>
        <v>#N/A</v>
      </c>
      <c r="H104" s="39" t="e">
        <f t="shared" ca="1" si="3"/>
        <v>#N/A</v>
      </c>
      <c r="I104" s="39" t="e">
        <f t="shared" ca="1" si="4"/>
        <v>#N/A</v>
      </c>
      <c r="J104" s="39">
        <v>0</v>
      </c>
      <c r="K104" s="39">
        <v>0</v>
      </c>
      <c r="L104" s="39">
        <v>0</v>
      </c>
      <c r="M104" s="43" t="e">
        <f t="shared" ca="1" si="5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 t="e">
        <f t="shared" ca="1" si="2"/>
        <v>#N/A</v>
      </c>
      <c r="H105" s="39" t="e">
        <f t="shared" ca="1" si="3"/>
        <v>#N/A</v>
      </c>
      <c r="I105" s="39" t="e">
        <f t="shared" ca="1" si="4"/>
        <v>#N/A</v>
      </c>
      <c r="J105" s="39">
        <v>0</v>
      </c>
      <c r="K105" s="39">
        <v>0</v>
      </c>
      <c r="L105" s="39">
        <v>0</v>
      </c>
      <c r="M105" s="43" t="e">
        <f t="shared" ca="1" si="5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ref="F106:F137" ca="1" si="6">VLOOKUP($B106,FinalDeal_Vlookup,3,0)</f>
        <v>#N/A</v>
      </c>
      <c r="G106" s="39" t="e">
        <f t="shared" ref="G106:G137" ca="1" si="7">VLOOKUP($B106,FinalDeal_Vlookup,4,0)</f>
        <v>#N/A</v>
      </c>
      <c r="H106" s="39" t="e">
        <f t="shared" ref="H106:H137" ca="1" si="8">VLOOKUP($B106,FinalDeal_Vlookup,5,0)</f>
        <v>#N/A</v>
      </c>
      <c r="I106" s="39" t="e">
        <f t="shared" ref="I106:I137" ca="1" si="9">VLOOKUP($B106,FinalDeal_Vlookup,6,0)</f>
        <v>#N/A</v>
      </c>
      <c r="J106" s="39">
        <v>0</v>
      </c>
      <c r="K106" s="39">
        <v>0</v>
      </c>
      <c r="L106" s="39">
        <v>0</v>
      </c>
      <c r="M106" s="43" t="e">
        <f t="shared" ref="M106:M137" ca="1" si="10">VLOOKUP($B106,FinalDeal_Vlookup,7,0)</f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6"/>
        <v>#N/A</v>
      </c>
      <c r="G107" s="39" t="e">
        <f t="shared" ca="1" si="7"/>
        <v>#N/A</v>
      </c>
      <c r="H107" s="39" t="e">
        <f t="shared" ca="1" si="8"/>
        <v>#N/A</v>
      </c>
      <c r="I107" s="39" t="e">
        <f t="shared" ca="1" si="9"/>
        <v>#N/A</v>
      </c>
      <c r="J107" s="39">
        <v>0</v>
      </c>
      <c r="K107" s="39">
        <v>0</v>
      </c>
      <c r="L107" s="39">
        <v>0</v>
      </c>
      <c r="M107" s="43" t="e">
        <f t="shared" ca="1" si="10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6"/>
        <v>#N/A</v>
      </c>
      <c r="G108" s="39" t="e">
        <f t="shared" ca="1" si="7"/>
        <v>#N/A</v>
      </c>
      <c r="H108" s="39" t="e">
        <f t="shared" ca="1" si="8"/>
        <v>#N/A</v>
      </c>
      <c r="I108" s="39" t="e">
        <f t="shared" ca="1" si="9"/>
        <v>#N/A</v>
      </c>
      <c r="J108" s="39">
        <v>0</v>
      </c>
      <c r="K108" s="39">
        <v>0</v>
      </c>
      <c r="L108" s="39">
        <v>0</v>
      </c>
      <c r="M108" s="43" t="e">
        <f t="shared" ca="1" si="10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6"/>
        <v>#N/A</v>
      </c>
      <c r="G109" s="39" t="e">
        <f t="shared" ca="1" si="7"/>
        <v>#N/A</v>
      </c>
      <c r="H109" s="39" t="e">
        <f t="shared" ca="1" si="8"/>
        <v>#N/A</v>
      </c>
      <c r="I109" s="39" t="e">
        <f t="shared" ca="1" si="9"/>
        <v>#N/A</v>
      </c>
      <c r="J109" s="39">
        <v>0</v>
      </c>
      <c r="K109" s="39">
        <v>0</v>
      </c>
      <c r="L109" s="39">
        <v>0</v>
      </c>
      <c r="M109" s="43" t="e">
        <f t="shared" ca="1" si="10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6"/>
        <v>#N/A</v>
      </c>
      <c r="G110" s="39" t="e">
        <f t="shared" ca="1" si="7"/>
        <v>#N/A</v>
      </c>
      <c r="H110" s="39" t="e">
        <f t="shared" ca="1" si="8"/>
        <v>#N/A</v>
      </c>
      <c r="I110" s="39" t="e">
        <f t="shared" ca="1" si="9"/>
        <v>#N/A</v>
      </c>
      <c r="J110" s="39">
        <v>0</v>
      </c>
      <c r="K110" s="39">
        <v>0</v>
      </c>
      <c r="L110" s="39">
        <v>0</v>
      </c>
      <c r="M110" s="43" t="e">
        <f t="shared" ca="1" si="10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6"/>
        <v>#N/A</v>
      </c>
      <c r="G111" s="39" t="e">
        <f t="shared" ca="1" si="7"/>
        <v>#N/A</v>
      </c>
      <c r="H111" s="39" t="e">
        <f t="shared" ca="1" si="8"/>
        <v>#N/A</v>
      </c>
      <c r="I111" s="39" t="e">
        <f t="shared" ca="1" si="9"/>
        <v>#N/A</v>
      </c>
      <c r="J111" s="39">
        <v>0</v>
      </c>
      <c r="K111" s="39">
        <v>0</v>
      </c>
      <c r="L111" s="39">
        <v>0</v>
      </c>
      <c r="M111" s="43" t="e">
        <f t="shared" ca="1" si="10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6"/>
        <v>#N/A</v>
      </c>
      <c r="G112" s="39" t="e">
        <f t="shared" ca="1" si="7"/>
        <v>#N/A</v>
      </c>
      <c r="H112" s="39" t="e">
        <f t="shared" ca="1" si="8"/>
        <v>#N/A</v>
      </c>
      <c r="I112" s="39" t="e">
        <f t="shared" ca="1" si="9"/>
        <v>#N/A</v>
      </c>
      <c r="J112" s="39">
        <v>0</v>
      </c>
      <c r="K112" s="39">
        <v>0</v>
      </c>
      <c r="L112" s="39">
        <v>0</v>
      </c>
      <c r="M112" s="43" t="e">
        <f t="shared" ca="1" si="10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6"/>
        <v>#N/A</v>
      </c>
      <c r="G113" s="39" t="e">
        <f t="shared" ca="1" si="7"/>
        <v>#N/A</v>
      </c>
      <c r="H113" s="39" t="e">
        <f t="shared" ca="1" si="8"/>
        <v>#N/A</v>
      </c>
      <c r="I113" s="39" t="e">
        <f t="shared" ca="1" si="9"/>
        <v>#N/A</v>
      </c>
      <c r="J113" s="39">
        <v>0</v>
      </c>
      <c r="K113" s="39">
        <v>0</v>
      </c>
      <c r="L113" s="39">
        <v>0</v>
      </c>
      <c r="M113" s="43" t="e">
        <f t="shared" ca="1" si="10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6"/>
        <v>#N/A</v>
      </c>
      <c r="G114" s="39" t="e">
        <f t="shared" ca="1" si="7"/>
        <v>#N/A</v>
      </c>
      <c r="H114" s="39" t="e">
        <f t="shared" ca="1" si="8"/>
        <v>#N/A</v>
      </c>
      <c r="I114" s="39" t="e">
        <f t="shared" ca="1" si="9"/>
        <v>#N/A</v>
      </c>
      <c r="J114" s="39">
        <v>0</v>
      </c>
      <c r="K114" s="39">
        <v>0</v>
      </c>
      <c r="L114" s="39">
        <v>0</v>
      </c>
      <c r="M114" s="43" t="e">
        <f t="shared" ca="1" si="10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6"/>
        <v>#N/A</v>
      </c>
      <c r="G115" s="39" t="e">
        <f t="shared" ca="1" si="7"/>
        <v>#N/A</v>
      </c>
      <c r="H115" s="39" t="e">
        <f t="shared" ca="1" si="8"/>
        <v>#N/A</v>
      </c>
      <c r="I115" s="39" t="e">
        <f t="shared" ca="1" si="9"/>
        <v>#N/A</v>
      </c>
      <c r="J115" s="39">
        <v>0</v>
      </c>
      <c r="K115" s="39">
        <v>0</v>
      </c>
      <c r="L115" s="39">
        <v>0</v>
      </c>
      <c r="M115" s="43" t="e">
        <f t="shared" ca="1" si="10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6"/>
        <v>#N/A</v>
      </c>
      <c r="G116" s="39" t="e">
        <f t="shared" ca="1" si="7"/>
        <v>#N/A</v>
      </c>
      <c r="H116" s="39" t="e">
        <f t="shared" ca="1" si="8"/>
        <v>#N/A</v>
      </c>
      <c r="I116" s="39" t="e">
        <f t="shared" ca="1" si="9"/>
        <v>#N/A</v>
      </c>
      <c r="J116" s="39">
        <v>0</v>
      </c>
      <c r="K116" s="39">
        <v>0</v>
      </c>
      <c r="L116" s="39">
        <v>0</v>
      </c>
      <c r="M116" s="43" t="e">
        <f t="shared" ca="1" si="10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6"/>
        <v>#N/A</v>
      </c>
      <c r="G117" s="39" t="e">
        <f t="shared" ca="1" si="7"/>
        <v>#N/A</v>
      </c>
      <c r="H117" s="39" t="e">
        <f t="shared" ca="1" si="8"/>
        <v>#N/A</v>
      </c>
      <c r="I117" s="39" t="e">
        <f t="shared" ca="1" si="9"/>
        <v>#N/A</v>
      </c>
      <c r="J117" s="39">
        <v>0</v>
      </c>
      <c r="K117" s="39">
        <v>0</v>
      </c>
      <c r="L117" s="39">
        <v>0</v>
      </c>
      <c r="M117" s="43" t="e">
        <f t="shared" ca="1" si="10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6"/>
        <v>#N/A</v>
      </c>
      <c r="G118" s="39" t="e">
        <f t="shared" ca="1" si="7"/>
        <v>#N/A</v>
      </c>
      <c r="H118" s="39" t="e">
        <f t="shared" ca="1" si="8"/>
        <v>#N/A</v>
      </c>
      <c r="I118" s="39" t="e">
        <f t="shared" ca="1" si="9"/>
        <v>#N/A</v>
      </c>
      <c r="J118" s="39">
        <v>0</v>
      </c>
      <c r="K118" s="39">
        <v>0</v>
      </c>
      <c r="L118" s="39">
        <v>0</v>
      </c>
      <c r="M118" s="43" t="e">
        <f t="shared" ca="1" si="10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6"/>
        <v>#N/A</v>
      </c>
      <c r="G119" s="39" t="e">
        <f t="shared" ca="1" si="7"/>
        <v>#N/A</v>
      </c>
      <c r="H119" s="39" t="e">
        <f t="shared" ca="1" si="8"/>
        <v>#N/A</v>
      </c>
      <c r="I119" s="39" t="e">
        <f t="shared" ca="1" si="9"/>
        <v>#N/A</v>
      </c>
      <c r="J119" s="39">
        <v>0</v>
      </c>
      <c r="K119" s="39">
        <v>0</v>
      </c>
      <c r="L119" s="39">
        <v>0</v>
      </c>
      <c r="M119" s="43" t="e">
        <f t="shared" ca="1" si="10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6"/>
        <v>#N/A</v>
      </c>
      <c r="G120" s="39" t="e">
        <f t="shared" ca="1" si="7"/>
        <v>#N/A</v>
      </c>
      <c r="H120" s="39" t="e">
        <f t="shared" ca="1" si="8"/>
        <v>#N/A</v>
      </c>
      <c r="I120" s="39" t="e">
        <f t="shared" ca="1" si="9"/>
        <v>#N/A</v>
      </c>
      <c r="J120" s="39">
        <v>0</v>
      </c>
      <c r="K120" s="39">
        <v>0</v>
      </c>
      <c r="L120" s="39">
        <v>0</v>
      </c>
      <c r="M120" s="43" t="e">
        <f t="shared" ca="1" si="10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6"/>
        <v>#N/A</v>
      </c>
      <c r="G121" s="39" t="e">
        <f t="shared" ca="1" si="7"/>
        <v>#N/A</v>
      </c>
      <c r="H121" s="39" t="e">
        <f t="shared" ca="1" si="8"/>
        <v>#N/A</v>
      </c>
      <c r="I121" s="39" t="e">
        <f t="shared" ca="1" si="9"/>
        <v>#N/A</v>
      </c>
      <c r="J121" s="39">
        <v>0</v>
      </c>
      <c r="K121" s="39">
        <v>0</v>
      </c>
      <c r="L121" s="39">
        <v>0</v>
      </c>
      <c r="M121" s="43" t="e">
        <f t="shared" ca="1" si="10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6"/>
        <v>#N/A</v>
      </c>
      <c r="G122" s="39" t="e">
        <f t="shared" ca="1" si="7"/>
        <v>#N/A</v>
      </c>
      <c r="H122" s="39" t="e">
        <f t="shared" ca="1" si="8"/>
        <v>#N/A</v>
      </c>
      <c r="I122" s="39" t="e">
        <f t="shared" ca="1" si="9"/>
        <v>#N/A</v>
      </c>
      <c r="J122" s="39">
        <v>0</v>
      </c>
      <c r="K122" s="39">
        <v>0</v>
      </c>
      <c r="L122" s="39">
        <v>0</v>
      </c>
      <c r="M122" s="43" t="e">
        <f t="shared" ca="1" si="10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6"/>
        <v>#N/A</v>
      </c>
      <c r="G123" s="39" t="e">
        <f t="shared" ca="1" si="7"/>
        <v>#N/A</v>
      </c>
      <c r="H123" s="39" t="e">
        <f t="shared" ca="1" si="8"/>
        <v>#N/A</v>
      </c>
      <c r="I123" s="39" t="e">
        <f t="shared" ca="1" si="9"/>
        <v>#N/A</v>
      </c>
      <c r="J123" s="39">
        <v>0</v>
      </c>
      <c r="K123" s="39">
        <v>0</v>
      </c>
      <c r="L123" s="39">
        <v>0</v>
      </c>
      <c r="M123" s="43" t="e">
        <f t="shared" ca="1" si="10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6"/>
        <v>#N/A</v>
      </c>
      <c r="G124" s="39" t="e">
        <f t="shared" ca="1" si="7"/>
        <v>#N/A</v>
      </c>
      <c r="H124" s="39" t="e">
        <f t="shared" ca="1" si="8"/>
        <v>#N/A</v>
      </c>
      <c r="I124" s="39" t="e">
        <f t="shared" ca="1" si="9"/>
        <v>#N/A</v>
      </c>
      <c r="J124" s="39">
        <v>0</v>
      </c>
      <c r="K124" s="39">
        <v>0</v>
      </c>
      <c r="L124" s="39">
        <v>0</v>
      </c>
      <c r="M124" s="43" t="e">
        <f t="shared" ca="1" si="10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6"/>
        <v>#N/A</v>
      </c>
      <c r="G125" s="39" t="e">
        <f t="shared" ca="1" si="7"/>
        <v>#N/A</v>
      </c>
      <c r="H125" s="39" t="e">
        <f t="shared" ca="1" si="8"/>
        <v>#N/A</v>
      </c>
      <c r="I125" s="39" t="e">
        <f t="shared" ca="1" si="9"/>
        <v>#N/A</v>
      </c>
      <c r="J125" s="39">
        <v>0</v>
      </c>
      <c r="K125" s="39">
        <v>0</v>
      </c>
      <c r="L125" s="39">
        <v>0</v>
      </c>
      <c r="M125" s="43" t="e">
        <f t="shared" ca="1" si="10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6"/>
        <v>#N/A</v>
      </c>
      <c r="G126" s="39" t="e">
        <f t="shared" ca="1" si="7"/>
        <v>#N/A</v>
      </c>
      <c r="H126" s="39" t="e">
        <f t="shared" ca="1" si="8"/>
        <v>#N/A</v>
      </c>
      <c r="I126" s="39" t="e">
        <f t="shared" ca="1" si="9"/>
        <v>#N/A</v>
      </c>
      <c r="J126" s="39">
        <v>0</v>
      </c>
      <c r="K126" s="39">
        <v>0</v>
      </c>
      <c r="L126" s="39">
        <v>0</v>
      </c>
      <c r="M126" s="43" t="e">
        <f t="shared" ca="1" si="10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6"/>
        <v>#N/A</v>
      </c>
      <c r="G127" s="39" t="e">
        <f t="shared" ca="1" si="7"/>
        <v>#N/A</v>
      </c>
      <c r="H127" s="39" t="e">
        <f t="shared" ca="1" si="8"/>
        <v>#N/A</v>
      </c>
      <c r="I127" s="39" t="e">
        <f t="shared" ca="1" si="9"/>
        <v>#N/A</v>
      </c>
      <c r="J127" s="39">
        <v>0</v>
      </c>
      <c r="K127" s="39">
        <v>0</v>
      </c>
      <c r="L127" s="39">
        <v>0</v>
      </c>
      <c r="M127" s="43" t="e">
        <f t="shared" ca="1" si="10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6"/>
        <v>#N/A</v>
      </c>
      <c r="G128" s="39" t="e">
        <f t="shared" ca="1" si="7"/>
        <v>#N/A</v>
      </c>
      <c r="H128" s="39" t="e">
        <f t="shared" ca="1" si="8"/>
        <v>#N/A</v>
      </c>
      <c r="I128" s="39" t="e">
        <f t="shared" ca="1" si="9"/>
        <v>#N/A</v>
      </c>
      <c r="J128" s="39">
        <v>0</v>
      </c>
      <c r="K128" s="39">
        <v>0</v>
      </c>
      <c r="L128" s="39">
        <v>0</v>
      </c>
      <c r="M128" s="43" t="e">
        <f t="shared" ca="1" si="10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6"/>
        <v>#N/A</v>
      </c>
      <c r="G129" s="39" t="e">
        <f t="shared" ca="1" si="7"/>
        <v>#N/A</v>
      </c>
      <c r="H129" s="39" t="e">
        <f t="shared" ca="1" si="8"/>
        <v>#N/A</v>
      </c>
      <c r="I129" s="39" t="e">
        <f t="shared" ca="1" si="9"/>
        <v>#N/A</v>
      </c>
      <c r="J129" s="39">
        <v>0</v>
      </c>
      <c r="K129" s="39">
        <v>0</v>
      </c>
      <c r="L129" s="39">
        <v>0</v>
      </c>
      <c r="M129" s="43" t="e">
        <f t="shared" ca="1" si="10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6"/>
        <v>#N/A</v>
      </c>
      <c r="G130" s="39" t="e">
        <f t="shared" ca="1" si="7"/>
        <v>#N/A</v>
      </c>
      <c r="H130" s="39" t="e">
        <f t="shared" ca="1" si="8"/>
        <v>#N/A</v>
      </c>
      <c r="I130" s="39" t="e">
        <f t="shared" ca="1" si="9"/>
        <v>#N/A</v>
      </c>
      <c r="J130" s="39">
        <v>0</v>
      </c>
      <c r="K130" s="39">
        <v>0</v>
      </c>
      <c r="L130" s="39">
        <v>0</v>
      </c>
      <c r="M130" s="43" t="e">
        <f t="shared" ca="1" si="10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6"/>
        <v>#N/A</v>
      </c>
      <c r="G131" s="39" t="e">
        <f t="shared" ca="1" si="7"/>
        <v>#N/A</v>
      </c>
      <c r="H131" s="39" t="e">
        <f t="shared" ca="1" si="8"/>
        <v>#N/A</v>
      </c>
      <c r="I131" s="39" t="e">
        <f t="shared" ca="1" si="9"/>
        <v>#N/A</v>
      </c>
      <c r="J131" s="39">
        <v>0</v>
      </c>
      <c r="K131" s="39">
        <v>0</v>
      </c>
      <c r="L131" s="39">
        <v>0</v>
      </c>
      <c r="M131" s="43" t="e">
        <f t="shared" ca="1" si="10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6"/>
        <v>#N/A</v>
      </c>
      <c r="G132" s="39" t="e">
        <f t="shared" ca="1" si="7"/>
        <v>#N/A</v>
      </c>
      <c r="H132" s="39" t="e">
        <f t="shared" ca="1" si="8"/>
        <v>#N/A</v>
      </c>
      <c r="I132" s="39" t="e">
        <f t="shared" ca="1" si="9"/>
        <v>#N/A</v>
      </c>
      <c r="J132" s="39">
        <v>0</v>
      </c>
      <c r="K132" s="39">
        <v>0</v>
      </c>
      <c r="L132" s="39">
        <v>0</v>
      </c>
      <c r="M132" s="43" t="e">
        <f t="shared" ca="1" si="10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6"/>
        <v>#N/A</v>
      </c>
      <c r="G133" s="39" t="e">
        <f t="shared" ca="1" si="7"/>
        <v>#N/A</v>
      </c>
      <c r="H133" s="39" t="e">
        <f t="shared" ca="1" si="8"/>
        <v>#N/A</v>
      </c>
      <c r="I133" s="39" t="e">
        <f t="shared" ca="1" si="9"/>
        <v>#N/A</v>
      </c>
      <c r="J133" s="39">
        <v>0</v>
      </c>
      <c r="K133" s="39">
        <v>0</v>
      </c>
      <c r="L133" s="39">
        <v>0</v>
      </c>
      <c r="M133" s="43" t="e">
        <f t="shared" ca="1" si="10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6"/>
        <v>#N/A</v>
      </c>
      <c r="G134" s="39" t="e">
        <f t="shared" ca="1" si="7"/>
        <v>#N/A</v>
      </c>
      <c r="H134" s="39" t="e">
        <f t="shared" ca="1" si="8"/>
        <v>#N/A</v>
      </c>
      <c r="I134" s="39" t="e">
        <f t="shared" ca="1" si="9"/>
        <v>#N/A</v>
      </c>
      <c r="J134" s="39">
        <v>0</v>
      </c>
      <c r="K134" s="39">
        <v>0</v>
      </c>
      <c r="L134" s="39">
        <v>0</v>
      </c>
      <c r="M134" s="43" t="e">
        <f t="shared" ca="1" si="10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6"/>
        <v>#N/A</v>
      </c>
      <c r="G135" s="39" t="e">
        <f t="shared" ca="1" si="7"/>
        <v>#N/A</v>
      </c>
      <c r="H135" s="39" t="e">
        <f t="shared" ca="1" si="8"/>
        <v>#N/A</v>
      </c>
      <c r="I135" s="39" t="e">
        <f t="shared" ca="1" si="9"/>
        <v>#N/A</v>
      </c>
      <c r="J135" s="39">
        <v>0</v>
      </c>
      <c r="K135" s="39">
        <v>0</v>
      </c>
      <c r="L135" s="39">
        <v>0</v>
      </c>
      <c r="M135" s="43" t="e">
        <f t="shared" ca="1" si="10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6"/>
        <v>#N/A</v>
      </c>
      <c r="G136" s="39" t="e">
        <f t="shared" ca="1" si="7"/>
        <v>#N/A</v>
      </c>
      <c r="H136" s="39" t="e">
        <f t="shared" ca="1" si="8"/>
        <v>#N/A</v>
      </c>
      <c r="I136" s="39" t="e">
        <f t="shared" ca="1" si="9"/>
        <v>#N/A</v>
      </c>
      <c r="J136" s="39">
        <v>0</v>
      </c>
      <c r="K136" s="39">
        <v>0</v>
      </c>
      <c r="L136" s="39">
        <v>0</v>
      </c>
      <c r="M136" s="43" t="e">
        <f t="shared" ca="1" si="10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6"/>
        <v>#N/A</v>
      </c>
      <c r="G137" s="39" t="e">
        <f t="shared" ca="1" si="7"/>
        <v>#N/A</v>
      </c>
      <c r="H137" s="39" t="e">
        <f t="shared" ca="1" si="8"/>
        <v>#N/A</v>
      </c>
      <c r="I137" s="39" t="e">
        <f t="shared" ca="1" si="9"/>
        <v>#N/A</v>
      </c>
      <c r="J137" s="39">
        <v>0</v>
      </c>
      <c r="K137" s="39">
        <v>0</v>
      </c>
      <c r="L137" s="39">
        <v>0</v>
      </c>
      <c r="M137" s="43" t="e">
        <f t="shared" ca="1" si="10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ref="F138:F146" ca="1" si="11">VLOOKUP($B138,FinalDeal_Vlookup,3,0)</f>
        <v>#N/A</v>
      </c>
      <c r="G138" s="39" t="e">
        <f t="shared" ref="G138:G146" ca="1" si="12">VLOOKUP($B138,FinalDeal_Vlookup,4,0)</f>
        <v>#N/A</v>
      </c>
      <c r="H138" s="39" t="e">
        <f t="shared" ref="H138:H146" ca="1" si="13">VLOOKUP($B138,FinalDeal_Vlookup,5,0)</f>
        <v>#N/A</v>
      </c>
      <c r="I138" s="39" t="e">
        <f t="shared" ref="I138:I146" ca="1" si="14">VLOOKUP($B138,FinalDeal_Vlookup,6,0)</f>
        <v>#N/A</v>
      </c>
      <c r="J138" s="39">
        <v>0</v>
      </c>
      <c r="K138" s="39">
        <v>0</v>
      </c>
      <c r="L138" s="39">
        <v>0</v>
      </c>
      <c r="M138" s="43" t="e">
        <f t="shared" ref="M138:M146" ca="1" si="15">VLOOKUP($B138,FinalDeal_Vlookup,7,0)</f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1"/>
        <v>#N/A</v>
      </c>
      <c r="G139" s="39" t="e">
        <f t="shared" ca="1" si="12"/>
        <v>#N/A</v>
      </c>
      <c r="H139" s="39" t="e">
        <f t="shared" ca="1" si="13"/>
        <v>#N/A</v>
      </c>
      <c r="I139" s="39" t="e">
        <f t="shared" ca="1" si="14"/>
        <v>#N/A</v>
      </c>
      <c r="J139" s="39">
        <v>0</v>
      </c>
      <c r="K139" s="39">
        <v>0</v>
      </c>
      <c r="L139" s="39">
        <v>0</v>
      </c>
      <c r="M139" s="43" t="e">
        <f t="shared" ca="1" si="15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1"/>
        <v>#N/A</v>
      </c>
      <c r="G140" s="39" t="e">
        <f t="shared" ca="1" si="12"/>
        <v>#N/A</v>
      </c>
      <c r="H140" s="39" t="e">
        <f t="shared" ca="1" si="13"/>
        <v>#N/A</v>
      </c>
      <c r="I140" s="39" t="e">
        <f t="shared" ca="1" si="14"/>
        <v>#N/A</v>
      </c>
      <c r="J140" s="39">
        <v>0</v>
      </c>
      <c r="K140" s="39">
        <v>0</v>
      </c>
      <c r="L140" s="39">
        <v>0</v>
      </c>
      <c r="M140" s="43" t="e">
        <f t="shared" ca="1" si="15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1"/>
        <v>#N/A</v>
      </c>
      <c r="G141" s="39" t="e">
        <f t="shared" ca="1" si="12"/>
        <v>#N/A</v>
      </c>
      <c r="H141" s="39" t="e">
        <f t="shared" ca="1" si="13"/>
        <v>#N/A</v>
      </c>
      <c r="I141" s="39" t="e">
        <f t="shared" ca="1" si="14"/>
        <v>#N/A</v>
      </c>
      <c r="J141" s="39">
        <v>0</v>
      </c>
      <c r="K141" s="39">
        <v>0</v>
      </c>
      <c r="L141" s="39">
        <v>0</v>
      </c>
      <c r="M141" s="43" t="e">
        <f t="shared" ca="1" si="15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1"/>
        <v>#N/A</v>
      </c>
      <c r="G142" s="39" t="e">
        <f t="shared" ca="1" si="12"/>
        <v>#N/A</v>
      </c>
      <c r="H142" s="39" t="e">
        <f t="shared" ca="1" si="13"/>
        <v>#N/A</v>
      </c>
      <c r="I142" s="39" t="e">
        <f t="shared" ca="1" si="14"/>
        <v>#N/A</v>
      </c>
      <c r="J142" s="39">
        <v>0</v>
      </c>
      <c r="K142" s="39">
        <v>0</v>
      </c>
      <c r="L142" s="39">
        <v>0</v>
      </c>
      <c r="M142" s="43" t="e">
        <f t="shared" ca="1" si="15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1"/>
        <v>#N/A</v>
      </c>
      <c r="G143" s="39" t="e">
        <f t="shared" ca="1" si="12"/>
        <v>#N/A</v>
      </c>
      <c r="H143" s="39" t="e">
        <f t="shared" ca="1" si="13"/>
        <v>#N/A</v>
      </c>
      <c r="I143" s="39" t="e">
        <f t="shared" ca="1" si="14"/>
        <v>#N/A</v>
      </c>
      <c r="J143" s="39">
        <v>0</v>
      </c>
      <c r="K143" s="39">
        <v>0</v>
      </c>
      <c r="L143" s="39">
        <v>0</v>
      </c>
      <c r="M143" s="43" t="e">
        <f t="shared" ca="1" si="15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1"/>
        <v>#N/A</v>
      </c>
      <c r="G144" s="39" t="e">
        <f t="shared" ca="1" si="12"/>
        <v>#N/A</v>
      </c>
      <c r="H144" s="39" t="e">
        <f t="shared" ca="1" si="13"/>
        <v>#N/A</v>
      </c>
      <c r="I144" s="39" t="e">
        <f t="shared" ca="1" si="14"/>
        <v>#N/A</v>
      </c>
      <c r="J144" s="39">
        <v>0</v>
      </c>
      <c r="K144" s="39">
        <v>0</v>
      </c>
      <c r="L144" s="39">
        <v>0</v>
      </c>
      <c r="M144" s="43" t="e">
        <f t="shared" ca="1" si="15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1"/>
        <v>#N/A</v>
      </c>
      <c r="G145" s="39" t="e">
        <f t="shared" ca="1" si="12"/>
        <v>#N/A</v>
      </c>
      <c r="H145" s="39" t="e">
        <f t="shared" ca="1" si="13"/>
        <v>#N/A</v>
      </c>
      <c r="I145" s="39" t="e">
        <f t="shared" ca="1" si="14"/>
        <v>#N/A</v>
      </c>
      <c r="J145" s="39">
        <v>0</v>
      </c>
      <c r="K145" s="39">
        <v>0</v>
      </c>
      <c r="L145" s="39">
        <v>0</v>
      </c>
      <c r="M145" s="43" t="e">
        <f t="shared" ca="1" si="15"/>
        <v>#N/A</v>
      </c>
    </row>
    <row r="146" spans="1:13" ht="15" thickBot="1" x14ac:dyDescent="0.35">
      <c r="A146" s="16"/>
      <c r="B146" s="4"/>
      <c r="C146" s="3"/>
      <c r="D146" s="4"/>
      <c r="E146" s="42" t="e">
        <f t="shared" ca="1" si="0"/>
        <v>#N/A</v>
      </c>
      <c r="F146" s="39" t="e">
        <f t="shared" ca="1" si="11"/>
        <v>#N/A</v>
      </c>
      <c r="G146" s="39" t="e">
        <f t="shared" ca="1" si="12"/>
        <v>#N/A</v>
      </c>
      <c r="H146" s="39" t="e">
        <f t="shared" ca="1" si="13"/>
        <v>#N/A</v>
      </c>
      <c r="I146" s="39" t="e">
        <f t="shared" ca="1" si="14"/>
        <v>#N/A</v>
      </c>
      <c r="J146" s="39">
        <v>0</v>
      </c>
      <c r="K146" s="39">
        <v>0</v>
      </c>
      <c r="L146" s="39">
        <v>0</v>
      </c>
      <c r="M146" s="43" t="e">
        <f t="shared" ca="1" si="15"/>
        <v>#N/A</v>
      </c>
    </row>
    <row r="147" spans="1:13" ht="15" thickBot="1" x14ac:dyDescent="0.35">
      <c r="A147" s="16"/>
      <c r="B147" s="19"/>
      <c r="C147" s="18"/>
      <c r="D147" s="19" t="s">
        <v>18</v>
      </c>
      <c r="E147" s="24" t="e">
        <f t="shared" ref="E147:M147" ca="1" si="16">SUM(E3:E146)</f>
        <v>#N/A</v>
      </c>
      <c r="F147" s="24" t="e">
        <f t="shared" ca="1" si="16"/>
        <v>#N/A</v>
      </c>
      <c r="G147" s="24" t="e">
        <f t="shared" ca="1" si="16"/>
        <v>#N/A</v>
      </c>
      <c r="H147" s="24" t="e">
        <f t="shared" ca="1" si="16"/>
        <v>#N/A</v>
      </c>
      <c r="I147" s="24" t="e">
        <f t="shared" ca="1" si="16"/>
        <v>#N/A</v>
      </c>
      <c r="J147" s="24">
        <f t="shared" si="16"/>
        <v>0</v>
      </c>
      <c r="K147" s="24">
        <f t="shared" si="16"/>
        <v>0</v>
      </c>
      <c r="L147" s="24">
        <f t="shared" si="16"/>
        <v>0</v>
      </c>
      <c r="M147" s="25" t="e">
        <f t="shared" ca="1" si="16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90"/>
  <sheetViews>
    <sheetView topLeftCell="A63" workbookViewId="0">
      <selection activeCell="A91" sqref="A9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0" t="s">
        <v>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4.4" customHeight="1" x14ac:dyDescent="0.3">
      <c r="A3" s="60" t="s">
        <v>204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4.4" customHeight="1" x14ac:dyDescent="0.3">
      <c r="A4" s="60" t="s">
        <v>252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14.4" customHeight="1" x14ac:dyDescent="0.3">
      <c r="A5" s="60" t="s">
        <v>71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4.4" customHeight="1" x14ac:dyDescent="0.3">
      <c r="A6" s="59" t="s">
        <v>205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ht="14.4" customHeight="1" x14ac:dyDescent="0.3">
      <c r="A7" s="59" t="s">
        <v>206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x14ac:dyDescent="0.3">
      <c r="A8" s="50" t="s">
        <v>12</v>
      </c>
      <c r="B8" s="50" t="s">
        <v>207</v>
      </c>
      <c r="C8" s="50" t="s">
        <v>72</v>
      </c>
      <c r="D8" s="50" t="s">
        <v>3</v>
      </c>
      <c r="E8" s="50" t="s">
        <v>4</v>
      </c>
      <c r="F8" s="50" t="s">
        <v>5</v>
      </c>
      <c r="G8" s="50" t="s">
        <v>6</v>
      </c>
      <c r="H8" s="50" t="s">
        <v>7</v>
      </c>
      <c r="I8" s="50" t="s">
        <v>8</v>
      </c>
      <c r="J8" s="50" t="s">
        <v>9</v>
      </c>
      <c r="K8" s="50" t="s">
        <v>10</v>
      </c>
      <c r="L8" s="50" t="s">
        <v>11</v>
      </c>
    </row>
    <row r="9" spans="1:12" x14ac:dyDescent="0.3">
      <c r="A9" s="51" t="s">
        <v>208</v>
      </c>
      <c r="B9" s="52">
        <v>4531234</v>
      </c>
      <c r="C9" s="51" t="s">
        <v>209</v>
      </c>
      <c r="D9" s="52">
        <v>0</v>
      </c>
      <c r="E9" s="52">
        <v>4000</v>
      </c>
      <c r="F9" s="52">
        <v>0</v>
      </c>
      <c r="G9" s="52">
        <v>2160</v>
      </c>
      <c r="H9" s="52">
        <v>0</v>
      </c>
      <c r="I9" s="52">
        <v>0</v>
      </c>
      <c r="J9" s="52">
        <v>0</v>
      </c>
      <c r="K9" s="52">
        <v>0</v>
      </c>
      <c r="L9" s="52">
        <v>1840</v>
      </c>
    </row>
    <row r="10" spans="1:12" x14ac:dyDescent="0.3">
      <c r="A10" s="51" t="s">
        <v>208</v>
      </c>
      <c r="B10" s="52">
        <v>4531234</v>
      </c>
      <c r="C10" s="51" t="s">
        <v>84</v>
      </c>
      <c r="D10" s="52">
        <v>0</v>
      </c>
      <c r="E10" s="52">
        <v>760</v>
      </c>
      <c r="F10" s="52">
        <v>0</v>
      </c>
      <c r="G10" s="52">
        <v>852</v>
      </c>
      <c r="H10" s="52">
        <v>92</v>
      </c>
      <c r="I10" s="52">
        <v>0</v>
      </c>
      <c r="J10" s="52">
        <v>0</v>
      </c>
      <c r="K10" s="52">
        <v>0</v>
      </c>
      <c r="L10" s="52">
        <v>0</v>
      </c>
    </row>
    <row r="11" spans="1:12" x14ac:dyDescent="0.3">
      <c r="A11" s="51" t="s">
        <v>208</v>
      </c>
      <c r="B11" s="52">
        <v>4531234</v>
      </c>
      <c r="C11" s="51" t="s">
        <v>82</v>
      </c>
      <c r="D11" s="52">
        <v>0</v>
      </c>
      <c r="E11" s="52">
        <v>360</v>
      </c>
      <c r="F11" s="52">
        <v>0</v>
      </c>
      <c r="G11" s="52">
        <v>385</v>
      </c>
      <c r="H11" s="52">
        <v>46</v>
      </c>
      <c r="I11" s="52">
        <v>0</v>
      </c>
      <c r="J11" s="52">
        <v>0</v>
      </c>
      <c r="K11" s="52">
        <v>0</v>
      </c>
      <c r="L11" s="52">
        <v>21</v>
      </c>
    </row>
    <row r="12" spans="1:12" x14ac:dyDescent="0.3">
      <c r="A12" s="51" t="s">
        <v>208</v>
      </c>
      <c r="B12" s="52">
        <v>4531234</v>
      </c>
      <c r="C12" s="51" t="s">
        <v>83</v>
      </c>
      <c r="D12" s="52">
        <v>0</v>
      </c>
      <c r="E12" s="52">
        <v>1050</v>
      </c>
      <c r="F12" s="52">
        <v>0</v>
      </c>
      <c r="G12" s="52">
        <v>1201</v>
      </c>
      <c r="H12" s="52">
        <v>200</v>
      </c>
      <c r="I12" s="52">
        <v>0</v>
      </c>
      <c r="J12" s="52">
        <v>0</v>
      </c>
      <c r="K12" s="52">
        <v>0</v>
      </c>
      <c r="L12" s="52">
        <v>49</v>
      </c>
    </row>
    <row r="13" spans="1:12" x14ac:dyDescent="0.3">
      <c r="A13" s="51" t="s">
        <v>208</v>
      </c>
      <c r="B13" s="52">
        <v>4531234</v>
      </c>
      <c r="C13" s="51" t="s">
        <v>210</v>
      </c>
      <c r="D13" s="52">
        <v>0</v>
      </c>
      <c r="E13" s="52">
        <v>550</v>
      </c>
      <c r="F13" s="52">
        <v>0</v>
      </c>
      <c r="G13" s="52">
        <v>681</v>
      </c>
      <c r="H13" s="52">
        <v>79</v>
      </c>
      <c r="I13" s="52">
        <v>0</v>
      </c>
      <c r="J13" s="52">
        <v>0</v>
      </c>
      <c r="K13" s="52">
        <v>0</v>
      </c>
      <c r="L13" s="52">
        <v>-52</v>
      </c>
    </row>
    <row r="14" spans="1:12" x14ac:dyDescent="0.3">
      <c r="A14" s="51" t="s">
        <v>208</v>
      </c>
      <c r="B14" s="52">
        <v>4531234</v>
      </c>
      <c r="C14" s="51" t="s">
        <v>85</v>
      </c>
      <c r="D14" s="52">
        <v>0</v>
      </c>
      <c r="E14" s="52">
        <v>480</v>
      </c>
      <c r="F14" s="52">
        <v>0</v>
      </c>
      <c r="G14" s="52">
        <v>561</v>
      </c>
      <c r="H14" s="52">
        <v>85</v>
      </c>
      <c r="I14" s="52">
        <v>0</v>
      </c>
      <c r="J14" s="52">
        <v>0</v>
      </c>
      <c r="K14" s="52">
        <v>0</v>
      </c>
      <c r="L14" s="52">
        <v>4</v>
      </c>
    </row>
    <row r="15" spans="1:12" x14ac:dyDescent="0.3">
      <c r="A15" s="51" t="s">
        <v>208</v>
      </c>
      <c r="B15" s="52">
        <v>4531234</v>
      </c>
      <c r="C15" s="51" t="s">
        <v>211</v>
      </c>
      <c r="D15" s="52">
        <v>0</v>
      </c>
      <c r="E15" s="52">
        <v>240</v>
      </c>
      <c r="F15" s="52">
        <v>0</v>
      </c>
      <c r="G15" s="52">
        <v>200</v>
      </c>
      <c r="H15" s="52">
        <v>0</v>
      </c>
      <c r="I15" s="52">
        <v>0</v>
      </c>
      <c r="J15" s="52">
        <v>0</v>
      </c>
      <c r="K15" s="52">
        <v>0</v>
      </c>
      <c r="L15" s="52">
        <v>40</v>
      </c>
    </row>
    <row r="16" spans="1:12" x14ac:dyDescent="0.3">
      <c r="A16" s="51" t="s">
        <v>208</v>
      </c>
      <c r="B16" s="52">
        <v>4531234</v>
      </c>
      <c r="C16" s="51" t="s">
        <v>65</v>
      </c>
      <c r="D16" s="52">
        <v>0</v>
      </c>
      <c r="E16" s="52">
        <v>750</v>
      </c>
      <c r="F16" s="52">
        <v>0</v>
      </c>
      <c r="G16" s="52">
        <v>599</v>
      </c>
      <c r="H16" s="52">
        <v>0</v>
      </c>
      <c r="I16" s="52">
        <v>0</v>
      </c>
      <c r="J16" s="52">
        <v>0</v>
      </c>
      <c r="K16" s="52">
        <v>0</v>
      </c>
      <c r="L16" s="52">
        <v>151</v>
      </c>
    </row>
    <row r="17" spans="1:12" x14ac:dyDescent="0.3">
      <c r="A17" s="51" t="s">
        <v>208</v>
      </c>
      <c r="B17" s="52">
        <v>4531234</v>
      </c>
      <c r="C17" s="51" t="s">
        <v>236</v>
      </c>
      <c r="D17" s="52">
        <v>0</v>
      </c>
      <c r="E17" s="52">
        <v>60</v>
      </c>
      <c r="F17" s="52">
        <v>0</v>
      </c>
      <c r="G17" s="52">
        <v>28</v>
      </c>
      <c r="H17" s="52">
        <v>0</v>
      </c>
      <c r="I17" s="52">
        <v>0</v>
      </c>
      <c r="J17" s="52">
        <v>0</v>
      </c>
      <c r="K17" s="52">
        <v>0</v>
      </c>
      <c r="L17" s="52">
        <v>32</v>
      </c>
    </row>
    <row r="18" spans="1:12" x14ac:dyDescent="0.3">
      <c r="A18" s="51" t="s">
        <v>208</v>
      </c>
      <c r="B18" s="52">
        <v>4531234</v>
      </c>
      <c r="C18" s="51" t="s">
        <v>212</v>
      </c>
      <c r="D18" s="52">
        <v>0</v>
      </c>
      <c r="E18" s="52">
        <v>320</v>
      </c>
      <c r="F18" s="52">
        <v>0</v>
      </c>
      <c r="G18" s="52">
        <v>210</v>
      </c>
      <c r="H18" s="52">
        <v>0</v>
      </c>
      <c r="I18" s="52">
        <v>0</v>
      </c>
      <c r="J18" s="52">
        <v>0</v>
      </c>
      <c r="K18" s="52">
        <v>0</v>
      </c>
      <c r="L18" s="52">
        <v>110</v>
      </c>
    </row>
    <row r="19" spans="1:12" x14ac:dyDescent="0.3">
      <c r="A19" s="51" t="s">
        <v>208</v>
      </c>
      <c r="B19" s="52">
        <v>4531234</v>
      </c>
      <c r="C19" s="51" t="s">
        <v>43</v>
      </c>
      <c r="D19" s="52">
        <v>0</v>
      </c>
      <c r="E19" s="52">
        <v>250</v>
      </c>
      <c r="F19" s="52">
        <v>0</v>
      </c>
      <c r="G19" s="52">
        <v>230</v>
      </c>
      <c r="H19" s="52">
        <v>0</v>
      </c>
      <c r="I19" s="52">
        <v>0</v>
      </c>
      <c r="J19" s="52">
        <v>0</v>
      </c>
      <c r="K19" s="52">
        <v>0</v>
      </c>
      <c r="L19" s="52">
        <v>20</v>
      </c>
    </row>
    <row r="20" spans="1:12" x14ac:dyDescent="0.3">
      <c r="A20" s="51" t="s">
        <v>208</v>
      </c>
      <c r="B20" s="52">
        <v>4531234</v>
      </c>
      <c r="C20" s="51" t="s">
        <v>44</v>
      </c>
      <c r="D20" s="52">
        <v>0</v>
      </c>
      <c r="E20" s="52">
        <v>960</v>
      </c>
      <c r="F20" s="52">
        <v>0</v>
      </c>
      <c r="G20" s="52">
        <v>845</v>
      </c>
      <c r="H20" s="52">
        <v>0</v>
      </c>
      <c r="I20" s="52">
        <v>0</v>
      </c>
      <c r="J20" s="52">
        <v>0</v>
      </c>
      <c r="K20" s="52">
        <v>0</v>
      </c>
      <c r="L20" s="52">
        <v>115</v>
      </c>
    </row>
    <row r="21" spans="1:12" x14ac:dyDescent="0.3">
      <c r="A21" s="51" t="s">
        <v>208</v>
      </c>
      <c r="B21" s="52">
        <v>4531234</v>
      </c>
      <c r="C21" s="51" t="s">
        <v>26</v>
      </c>
      <c r="D21" s="52">
        <v>0</v>
      </c>
      <c r="E21" s="52">
        <v>2960</v>
      </c>
      <c r="F21" s="52">
        <v>0</v>
      </c>
      <c r="G21" s="52">
        <v>2166</v>
      </c>
      <c r="H21" s="52">
        <v>0</v>
      </c>
      <c r="I21" s="52">
        <v>0</v>
      </c>
      <c r="J21" s="52">
        <v>0</v>
      </c>
      <c r="K21" s="52">
        <v>0</v>
      </c>
      <c r="L21" s="52">
        <v>794</v>
      </c>
    </row>
    <row r="22" spans="1:12" x14ac:dyDescent="0.3">
      <c r="A22" s="51" t="s">
        <v>208</v>
      </c>
      <c r="B22" s="52">
        <v>4531234</v>
      </c>
      <c r="C22" s="51" t="s">
        <v>45</v>
      </c>
      <c r="D22" s="52">
        <v>0</v>
      </c>
      <c r="E22" s="52">
        <v>2400</v>
      </c>
      <c r="F22" s="52">
        <v>0</v>
      </c>
      <c r="G22" s="52">
        <v>2285</v>
      </c>
      <c r="H22" s="52">
        <v>0</v>
      </c>
      <c r="I22" s="52">
        <v>0</v>
      </c>
      <c r="J22" s="52">
        <v>0</v>
      </c>
      <c r="K22" s="52">
        <v>0</v>
      </c>
      <c r="L22" s="52">
        <v>115</v>
      </c>
    </row>
    <row r="23" spans="1:12" x14ac:dyDescent="0.3">
      <c r="A23" s="51" t="s">
        <v>208</v>
      </c>
      <c r="B23" s="52">
        <v>4531234</v>
      </c>
      <c r="C23" s="51" t="s">
        <v>213</v>
      </c>
      <c r="D23" s="52">
        <v>0</v>
      </c>
      <c r="E23" s="52">
        <v>300</v>
      </c>
      <c r="F23" s="52">
        <v>0</v>
      </c>
      <c r="G23" s="52">
        <v>135</v>
      </c>
      <c r="H23" s="52">
        <v>0</v>
      </c>
      <c r="I23" s="52">
        <v>0</v>
      </c>
      <c r="J23" s="52">
        <v>0</v>
      </c>
      <c r="K23" s="52">
        <v>0</v>
      </c>
      <c r="L23" s="52">
        <v>165</v>
      </c>
    </row>
    <row r="24" spans="1:12" x14ac:dyDescent="0.3">
      <c r="A24" s="51" t="s">
        <v>208</v>
      </c>
      <c r="B24" s="52">
        <v>4531234</v>
      </c>
      <c r="C24" s="51" t="s">
        <v>88</v>
      </c>
      <c r="D24" s="52">
        <v>0</v>
      </c>
      <c r="E24" s="52">
        <v>150</v>
      </c>
      <c r="F24" s="52">
        <v>0</v>
      </c>
      <c r="G24" s="52">
        <v>95</v>
      </c>
      <c r="H24" s="52">
        <v>0</v>
      </c>
      <c r="I24" s="52">
        <v>0</v>
      </c>
      <c r="J24" s="52">
        <v>0</v>
      </c>
      <c r="K24" s="52">
        <v>0</v>
      </c>
      <c r="L24" s="52">
        <v>55</v>
      </c>
    </row>
    <row r="25" spans="1:12" x14ac:dyDescent="0.3">
      <c r="A25" s="51" t="s">
        <v>208</v>
      </c>
      <c r="B25" s="52">
        <v>4531234</v>
      </c>
      <c r="C25" s="51" t="s">
        <v>237</v>
      </c>
      <c r="D25" s="52">
        <v>0</v>
      </c>
      <c r="E25" s="52">
        <v>100</v>
      </c>
      <c r="F25" s="52">
        <v>0</v>
      </c>
      <c r="G25" s="52">
        <v>50</v>
      </c>
      <c r="H25" s="52">
        <v>0</v>
      </c>
      <c r="I25" s="52">
        <v>0</v>
      </c>
      <c r="J25" s="52">
        <v>0</v>
      </c>
      <c r="K25" s="52">
        <v>0</v>
      </c>
      <c r="L25" s="52">
        <v>50</v>
      </c>
    </row>
    <row r="26" spans="1:12" x14ac:dyDescent="0.3">
      <c r="A26" s="51" t="s">
        <v>208</v>
      </c>
      <c r="B26" s="52">
        <v>4531234</v>
      </c>
      <c r="C26" s="51" t="s">
        <v>238</v>
      </c>
      <c r="D26" s="52">
        <v>0</v>
      </c>
      <c r="E26" s="52">
        <v>100</v>
      </c>
      <c r="F26" s="52">
        <v>0</v>
      </c>
      <c r="G26" s="52">
        <v>50</v>
      </c>
      <c r="H26" s="52">
        <v>0</v>
      </c>
      <c r="I26" s="52">
        <v>0</v>
      </c>
      <c r="J26" s="52">
        <v>0</v>
      </c>
      <c r="K26" s="52">
        <v>0</v>
      </c>
      <c r="L26" s="52">
        <v>50</v>
      </c>
    </row>
    <row r="27" spans="1:12" x14ac:dyDescent="0.3">
      <c r="A27" s="51" t="s">
        <v>208</v>
      </c>
      <c r="B27" s="52">
        <v>4531234</v>
      </c>
      <c r="C27" s="51" t="s">
        <v>91</v>
      </c>
      <c r="D27" s="52">
        <v>0</v>
      </c>
      <c r="E27" s="52">
        <v>780</v>
      </c>
      <c r="F27" s="52">
        <v>0</v>
      </c>
      <c r="G27" s="52">
        <v>642</v>
      </c>
      <c r="H27" s="52">
        <v>58</v>
      </c>
      <c r="I27" s="52">
        <v>0</v>
      </c>
      <c r="J27" s="52">
        <v>0</v>
      </c>
      <c r="K27" s="52">
        <v>0</v>
      </c>
      <c r="L27" s="52">
        <v>196</v>
      </c>
    </row>
    <row r="28" spans="1:12" x14ac:dyDescent="0.3">
      <c r="A28" s="51" t="s">
        <v>208</v>
      </c>
      <c r="B28" s="52">
        <v>4531234</v>
      </c>
      <c r="C28" s="51" t="s">
        <v>46</v>
      </c>
      <c r="D28" s="52">
        <v>0</v>
      </c>
      <c r="E28" s="52">
        <v>880</v>
      </c>
      <c r="F28" s="52">
        <v>0</v>
      </c>
      <c r="G28" s="52">
        <v>690</v>
      </c>
      <c r="H28" s="52">
        <v>180</v>
      </c>
      <c r="I28" s="52">
        <v>0</v>
      </c>
      <c r="J28" s="52">
        <v>0</v>
      </c>
      <c r="K28" s="52">
        <v>0</v>
      </c>
      <c r="L28" s="52">
        <v>370</v>
      </c>
    </row>
    <row r="29" spans="1:12" x14ac:dyDescent="0.3">
      <c r="A29" s="51" t="s">
        <v>208</v>
      </c>
      <c r="B29" s="52">
        <v>4531234</v>
      </c>
      <c r="C29" s="51" t="s">
        <v>214</v>
      </c>
      <c r="D29" s="52">
        <v>0</v>
      </c>
      <c r="E29" s="52">
        <v>50</v>
      </c>
      <c r="F29" s="52">
        <v>0</v>
      </c>
      <c r="G29" s="52">
        <v>20</v>
      </c>
      <c r="H29" s="52">
        <v>0</v>
      </c>
      <c r="I29" s="52">
        <v>0</v>
      </c>
      <c r="J29" s="52">
        <v>0</v>
      </c>
      <c r="K29" s="52">
        <v>0</v>
      </c>
      <c r="L29" s="52">
        <v>30</v>
      </c>
    </row>
    <row r="30" spans="1:12" x14ac:dyDescent="0.3">
      <c r="A30" s="51" t="s">
        <v>208</v>
      </c>
      <c r="B30" s="52">
        <v>4531234</v>
      </c>
      <c r="C30" s="51" t="s">
        <v>215</v>
      </c>
      <c r="D30" s="52">
        <v>0</v>
      </c>
      <c r="E30" s="52">
        <v>160</v>
      </c>
      <c r="F30" s="52">
        <v>0</v>
      </c>
      <c r="G30" s="52">
        <v>80</v>
      </c>
      <c r="H30" s="52">
        <v>0</v>
      </c>
      <c r="I30" s="52">
        <v>0</v>
      </c>
      <c r="J30" s="52">
        <v>0</v>
      </c>
      <c r="K30" s="52">
        <v>0</v>
      </c>
      <c r="L30" s="52">
        <v>80</v>
      </c>
    </row>
    <row r="31" spans="1:12" x14ac:dyDescent="0.3">
      <c r="A31" s="51" t="s">
        <v>208</v>
      </c>
      <c r="B31" s="52">
        <v>4531234</v>
      </c>
      <c r="C31" s="51" t="s">
        <v>216</v>
      </c>
      <c r="D31" s="52">
        <v>0</v>
      </c>
      <c r="E31" s="52">
        <v>800</v>
      </c>
      <c r="F31" s="52">
        <v>0</v>
      </c>
      <c r="G31" s="52">
        <v>591</v>
      </c>
      <c r="H31" s="52">
        <v>0</v>
      </c>
      <c r="I31" s="52">
        <v>0</v>
      </c>
      <c r="J31" s="52">
        <v>0</v>
      </c>
      <c r="K31" s="52">
        <v>0</v>
      </c>
      <c r="L31" s="52">
        <v>209</v>
      </c>
    </row>
    <row r="32" spans="1:12" x14ac:dyDescent="0.3">
      <c r="A32" s="51" t="s">
        <v>208</v>
      </c>
      <c r="B32" s="52">
        <v>4531234</v>
      </c>
      <c r="C32" s="51" t="s">
        <v>239</v>
      </c>
      <c r="D32" s="52">
        <v>0</v>
      </c>
      <c r="E32" s="52">
        <v>200</v>
      </c>
      <c r="F32" s="52">
        <v>0</v>
      </c>
      <c r="G32" s="52">
        <v>50</v>
      </c>
      <c r="H32" s="52">
        <v>0</v>
      </c>
      <c r="I32" s="52">
        <v>0</v>
      </c>
      <c r="J32" s="52">
        <v>0</v>
      </c>
      <c r="K32" s="52">
        <v>0</v>
      </c>
      <c r="L32" s="52">
        <v>150</v>
      </c>
    </row>
    <row r="33" spans="1:12" x14ac:dyDescent="0.3">
      <c r="A33" s="51" t="s">
        <v>208</v>
      </c>
      <c r="B33" s="52">
        <v>4531234</v>
      </c>
      <c r="C33" s="51" t="s">
        <v>217</v>
      </c>
      <c r="D33" s="52">
        <v>0</v>
      </c>
      <c r="E33" s="52">
        <v>200</v>
      </c>
      <c r="F33" s="52">
        <v>0</v>
      </c>
      <c r="G33" s="52">
        <v>170</v>
      </c>
      <c r="H33" s="52">
        <v>0</v>
      </c>
      <c r="I33" s="52">
        <v>0</v>
      </c>
      <c r="J33" s="52">
        <v>0</v>
      </c>
      <c r="K33" s="52">
        <v>0</v>
      </c>
      <c r="L33" s="52">
        <v>30</v>
      </c>
    </row>
    <row r="34" spans="1:12" x14ac:dyDescent="0.3">
      <c r="A34" s="51" t="s">
        <v>208</v>
      </c>
      <c r="B34" s="52">
        <v>4531234</v>
      </c>
      <c r="C34" s="51" t="s">
        <v>218</v>
      </c>
      <c r="D34" s="52">
        <v>0</v>
      </c>
      <c r="E34" s="52">
        <v>100</v>
      </c>
      <c r="F34" s="52">
        <v>0</v>
      </c>
      <c r="G34" s="52">
        <v>50</v>
      </c>
      <c r="H34" s="52">
        <v>0</v>
      </c>
      <c r="I34" s="52">
        <v>0</v>
      </c>
      <c r="J34" s="52">
        <v>0</v>
      </c>
      <c r="K34" s="52">
        <v>0</v>
      </c>
      <c r="L34" s="52">
        <v>50</v>
      </c>
    </row>
    <row r="35" spans="1:12" x14ac:dyDescent="0.3">
      <c r="A35" s="51" t="s">
        <v>208</v>
      </c>
      <c r="B35" s="52">
        <v>4531234</v>
      </c>
      <c r="C35" s="51" t="s">
        <v>27</v>
      </c>
      <c r="D35" s="52">
        <v>0</v>
      </c>
      <c r="E35" s="52">
        <v>1400</v>
      </c>
      <c r="F35" s="52">
        <v>0</v>
      </c>
      <c r="G35" s="52">
        <v>1310</v>
      </c>
      <c r="H35" s="52">
        <v>0</v>
      </c>
      <c r="I35" s="52">
        <v>0</v>
      </c>
      <c r="J35" s="52">
        <v>0</v>
      </c>
      <c r="K35" s="52">
        <v>0</v>
      </c>
      <c r="L35" s="52">
        <v>90</v>
      </c>
    </row>
    <row r="36" spans="1:12" x14ac:dyDescent="0.3">
      <c r="A36" s="51" t="s">
        <v>208</v>
      </c>
      <c r="B36" s="52">
        <v>4531234</v>
      </c>
      <c r="C36" s="51" t="s">
        <v>28</v>
      </c>
      <c r="D36" s="52">
        <v>0</v>
      </c>
      <c r="E36" s="52">
        <v>110</v>
      </c>
      <c r="F36" s="52">
        <v>0</v>
      </c>
      <c r="G36" s="52">
        <v>110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</row>
    <row r="37" spans="1:12" x14ac:dyDescent="0.3">
      <c r="A37" s="51" t="s">
        <v>208</v>
      </c>
      <c r="B37" s="52">
        <v>4531234</v>
      </c>
      <c r="C37" s="51" t="s">
        <v>29</v>
      </c>
      <c r="D37" s="52">
        <v>0</v>
      </c>
      <c r="E37" s="52">
        <v>320</v>
      </c>
      <c r="F37" s="52">
        <v>0</v>
      </c>
      <c r="G37" s="52">
        <v>266</v>
      </c>
      <c r="H37" s="52">
        <v>0</v>
      </c>
      <c r="I37" s="52">
        <v>0</v>
      </c>
      <c r="J37" s="52">
        <v>0</v>
      </c>
      <c r="K37" s="52">
        <v>0</v>
      </c>
      <c r="L37" s="52">
        <v>54</v>
      </c>
    </row>
    <row r="38" spans="1:12" x14ac:dyDescent="0.3">
      <c r="A38" s="51" t="s">
        <v>208</v>
      </c>
      <c r="B38" s="52">
        <v>4531234</v>
      </c>
      <c r="C38" s="51" t="s">
        <v>219</v>
      </c>
      <c r="D38" s="52">
        <v>0</v>
      </c>
      <c r="E38" s="52">
        <v>40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40</v>
      </c>
    </row>
    <row r="39" spans="1:12" x14ac:dyDescent="0.3">
      <c r="A39" s="51" t="s">
        <v>208</v>
      </c>
      <c r="B39" s="52">
        <v>4531234</v>
      </c>
      <c r="C39" s="51" t="s">
        <v>96</v>
      </c>
      <c r="D39" s="52">
        <v>0</v>
      </c>
      <c r="E39" s="52">
        <v>30</v>
      </c>
      <c r="F39" s="52">
        <v>0</v>
      </c>
      <c r="G39" s="52">
        <v>30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</row>
    <row r="40" spans="1:12" x14ac:dyDescent="0.3">
      <c r="A40" s="51" t="s">
        <v>208</v>
      </c>
      <c r="B40" s="52">
        <v>4531234</v>
      </c>
      <c r="C40" s="51" t="s">
        <v>49</v>
      </c>
      <c r="D40" s="52">
        <v>0</v>
      </c>
      <c r="E40" s="52">
        <v>108</v>
      </c>
      <c r="F40" s="52">
        <v>0</v>
      </c>
      <c r="G40" s="52">
        <v>116</v>
      </c>
      <c r="H40" s="52">
        <v>9</v>
      </c>
      <c r="I40" s="52">
        <v>0</v>
      </c>
      <c r="J40" s="52">
        <v>0</v>
      </c>
      <c r="K40" s="52">
        <v>0</v>
      </c>
      <c r="L40" s="52">
        <v>1</v>
      </c>
    </row>
    <row r="41" spans="1:12" x14ac:dyDescent="0.3">
      <c r="A41" s="51" t="s">
        <v>208</v>
      </c>
      <c r="B41" s="52">
        <v>4531234</v>
      </c>
      <c r="C41" s="51" t="s">
        <v>97</v>
      </c>
      <c r="D41" s="52">
        <v>0</v>
      </c>
      <c r="E41" s="52">
        <v>10</v>
      </c>
      <c r="F41" s="52">
        <v>0</v>
      </c>
      <c r="G41" s="52">
        <v>10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</row>
    <row r="42" spans="1:12" x14ac:dyDescent="0.3">
      <c r="A42" s="51" t="s">
        <v>208</v>
      </c>
      <c r="B42" s="52">
        <v>4531234</v>
      </c>
      <c r="C42" s="51" t="s">
        <v>50</v>
      </c>
      <c r="D42" s="52">
        <v>0</v>
      </c>
      <c r="E42" s="52">
        <v>500</v>
      </c>
      <c r="F42" s="52">
        <v>400</v>
      </c>
      <c r="G42" s="52">
        <v>17</v>
      </c>
      <c r="H42" s="52">
        <v>0</v>
      </c>
      <c r="I42" s="52">
        <v>0</v>
      </c>
      <c r="J42" s="52">
        <v>0</v>
      </c>
      <c r="K42" s="52">
        <v>0</v>
      </c>
      <c r="L42" s="52">
        <v>83</v>
      </c>
    </row>
    <row r="43" spans="1:12" x14ac:dyDescent="0.3">
      <c r="A43" s="51" t="s">
        <v>208</v>
      </c>
      <c r="B43" s="52">
        <v>4531234</v>
      </c>
      <c r="C43" s="51" t="s">
        <v>240</v>
      </c>
      <c r="D43" s="52">
        <v>0</v>
      </c>
      <c r="E43" s="52">
        <v>40</v>
      </c>
      <c r="F43" s="52">
        <v>0</v>
      </c>
      <c r="G43" s="52">
        <v>35</v>
      </c>
      <c r="H43" s="52">
        <v>0</v>
      </c>
      <c r="I43" s="52">
        <v>0</v>
      </c>
      <c r="J43" s="52">
        <v>0</v>
      </c>
      <c r="K43" s="52">
        <v>0</v>
      </c>
      <c r="L43" s="52">
        <v>5</v>
      </c>
    </row>
    <row r="44" spans="1:12" x14ac:dyDescent="0.3">
      <c r="A44" s="51" t="s">
        <v>208</v>
      </c>
      <c r="B44" s="52">
        <v>4531234</v>
      </c>
      <c r="C44" s="51" t="s">
        <v>30</v>
      </c>
      <c r="D44" s="52">
        <v>0</v>
      </c>
      <c r="E44" s="52">
        <v>150</v>
      </c>
      <c r="F44" s="52">
        <v>100</v>
      </c>
      <c r="G44" s="52">
        <v>42</v>
      </c>
      <c r="H44" s="52">
        <v>0</v>
      </c>
      <c r="I44" s="52">
        <v>0</v>
      </c>
      <c r="J44" s="52">
        <v>0</v>
      </c>
      <c r="K44" s="52">
        <v>0</v>
      </c>
      <c r="L44" s="52">
        <v>8</v>
      </c>
    </row>
    <row r="45" spans="1:12" x14ac:dyDescent="0.3">
      <c r="A45" s="51" t="s">
        <v>208</v>
      </c>
      <c r="B45" s="52">
        <v>4531234</v>
      </c>
      <c r="C45" s="51" t="s">
        <v>31</v>
      </c>
      <c r="D45" s="52">
        <v>0</v>
      </c>
      <c r="E45" s="52">
        <v>1600</v>
      </c>
      <c r="F45" s="52">
        <v>0</v>
      </c>
      <c r="G45" s="52">
        <v>1060</v>
      </c>
      <c r="H45" s="52">
        <v>0</v>
      </c>
      <c r="I45" s="52">
        <v>0</v>
      </c>
      <c r="J45" s="52">
        <v>0</v>
      </c>
      <c r="K45" s="52">
        <v>0</v>
      </c>
      <c r="L45" s="52">
        <v>540</v>
      </c>
    </row>
    <row r="46" spans="1:12" x14ac:dyDescent="0.3">
      <c r="A46" s="51" t="s">
        <v>208</v>
      </c>
      <c r="B46" s="52">
        <v>4531234</v>
      </c>
      <c r="C46" s="51" t="s">
        <v>70</v>
      </c>
      <c r="D46" s="52">
        <v>0</v>
      </c>
      <c r="E46" s="52">
        <v>80</v>
      </c>
      <c r="F46" s="52">
        <v>0</v>
      </c>
      <c r="G46" s="52">
        <v>40</v>
      </c>
      <c r="H46" s="52">
        <v>0</v>
      </c>
      <c r="I46" s="52">
        <v>0</v>
      </c>
      <c r="J46" s="52">
        <v>0</v>
      </c>
      <c r="K46" s="52">
        <v>0</v>
      </c>
      <c r="L46" s="52">
        <v>40</v>
      </c>
    </row>
    <row r="47" spans="1:12" x14ac:dyDescent="0.3">
      <c r="A47" s="51" t="s">
        <v>208</v>
      </c>
      <c r="B47" s="52">
        <v>4531234</v>
      </c>
      <c r="C47" s="51" t="s">
        <v>242</v>
      </c>
      <c r="D47" s="52">
        <v>0</v>
      </c>
      <c r="E47" s="52">
        <v>30</v>
      </c>
      <c r="F47" s="52">
        <v>0</v>
      </c>
      <c r="G47" s="52">
        <v>30</v>
      </c>
      <c r="H47" s="52">
        <v>10</v>
      </c>
      <c r="I47" s="52">
        <v>0</v>
      </c>
      <c r="J47" s="52">
        <v>0</v>
      </c>
      <c r="K47" s="52">
        <v>0</v>
      </c>
      <c r="L47" s="52">
        <v>10</v>
      </c>
    </row>
    <row r="48" spans="1:12" x14ac:dyDescent="0.3">
      <c r="A48" s="51" t="s">
        <v>208</v>
      </c>
      <c r="B48" s="52">
        <v>4531234</v>
      </c>
      <c r="C48" s="51" t="s">
        <v>241</v>
      </c>
      <c r="D48" s="52">
        <v>0</v>
      </c>
      <c r="E48" s="52">
        <v>15</v>
      </c>
      <c r="F48" s="52">
        <v>0</v>
      </c>
      <c r="G48" s="52">
        <v>15</v>
      </c>
      <c r="H48" s="52">
        <v>3</v>
      </c>
      <c r="I48" s="52">
        <v>0</v>
      </c>
      <c r="J48" s="52">
        <v>0</v>
      </c>
      <c r="K48" s="52">
        <v>0</v>
      </c>
      <c r="L48" s="52">
        <v>3</v>
      </c>
    </row>
    <row r="49" spans="1:12" x14ac:dyDescent="0.3">
      <c r="A49" s="51" t="s">
        <v>208</v>
      </c>
      <c r="B49" s="52">
        <v>4531234</v>
      </c>
      <c r="C49" s="51" t="s">
        <v>32</v>
      </c>
      <c r="D49" s="52">
        <v>0</v>
      </c>
      <c r="E49" s="52">
        <v>72</v>
      </c>
      <c r="F49" s="52">
        <v>0</v>
      </c>
      <c r="G49" s="52">
        <v>81</v>
      </c>
      <c r="H49" s="52">
        <v>3</v>
      </c>
      <c r="I49" s="52">
        <v>0</v>
      </c>
      <c r="J49" s="52">
        <v>0</v>
      </c>
      <c r="K49" s="52">
        <v>0</v>
      </c>
      <c r="L49" s="52">
        <v>-6</v>
      </c>
    </row>
    <row r="50" spans="1:12" x14ac:dyDescent="0.3">
      <c r="A50" s="51" t="s">
        <v>208</v>
      </c>
      <c r="B50" s="52">
        <v>4531234</v>
      </c>
      <c r="C50" s="51" t="s">
        <v>53</v>
      </c>
      <c r="D50" s="52">
        <v>0</v>
      </c>
      <c r="E50" s="52">
        <v>20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20</v>
      </c>
    </row>
    <row r="51" spans="1:12" x14ac:dyDescent="0.3">
      <c r="A51" s="51" t="s">
        <v>208</v>
      </c>
      <c r="B51" s="52">
        <v>4531234</v>
      </c>
      <c r="C51" s="51" t="s">
        <v>243</v>
      </c>
      <c r="D51" s="52">
        <v>0</v>
      </c>
      <c r="E51" s="52">
        <v>50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50</v>
      </c>
    </row>
    <row r="52" spans="1:12" x14ac:dyDescent="0.3">
      <c r="A52" s="51" t="s">
        <v>208</v>
      </c>
      <c r="B52" s="52">
        <v>4531234</v>
      </c>
      <c r="C52" s="51" t="s">
        <v>220</v>
      </c>
      <c r="D52" s="52">
        <v>0</v>
      </c>
      <c r="E52" s="52">
        <v>70</v>
      </c>
      <c r="F52" s="52">
        <v>0</v>
      </c>
      <c r="G52" s="52">
        <v>75</v>
      </c>
      <c r="H52" s="52">
        <v>0</v>
      </c>
      <c r="I52" s="52">
        <v>0</v>
      </c>
      <c r="J52" s="52">
        <v>0</v>
      </c>
      <c r="K52" s="52">
        <v>-5</v>
      </c>
      <c r="L52" s="52">
        <v>0</v>
      </c>
    </row>
    <row r="53" spans="1:12" x14ac:dyDescent="0.3">
      <c r="A53" s="51" t="s">
        <v>208</v>
      </c>
      <c r="B53" s="52">
        <v>4531234</v>
      </c>
      <c r="C53" s="51" t="s">
        <v>244</v>
      </c>
      <c r="D53" s="52">
        <v>0</v>
      </c>
      <c r="E53" s="52">
        <v>10</v>
      </c>
      <c r="F53" s="52">
        <v>0</v>
      </c>
      <c r="G53" s="52">
        <v>10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</row>
    <row r="54" spans="1:12" x14ac:dyDescent="0.3">
      <c r="A54" s="51" t="s">
        <v>208</v>
      </c>
      <c r="B54" s="52">
        <v>4531234</v>
      </c>
      <c r="C54" s="51" t="s">
        <v>245</v>
      </c>
      <c r="D54" s="52">
        <v>0</v>
      </c>
      <c r="E54" s="52">
        <v>20</v>
      </c>
      <c r="F54" s="52">
        <v>0</v>
      </c>
      <c r="G54" s="52">
        <v>20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</row>
    <row r="55" spans="1:12" x14ac:dyDescent="0.3">
      <c r="A55" s="51" t="s">
        <v>208</v>
      </c>
      <c r="B55" s="52">
        <v>4531234</v>
      </c>
      <c r="C55" s="51" t="s">
        <v>221</v>
      </c>
      <c r="D55" s="52">
        <v>0</v>
      </c>
      <c r="E55" s="52">
        <v>200</v>
      </c>
      <c r="F55" s="52">
        <v>0</v>
      </c>
      <c r="G55" s="52">
        <v>98</v>
      </c>
      <c r="H55" s="52">
        <v>0</v>
      </c>
      <c r="I55" s="52">
        <v>0</v>
      </c>
      <c r="J55" s="52">
        <v>0</v>
      </c>
      <c r="K55" s="52">
        <v>0</v>
      </c>
      <c r="L55" s="52">
        <v>102</v>
      </c>
    </row>
    <row r="56" spans="1:12" x14ac:dyDescent="0.3">
      <c r="A56" s="51" t="s">
        <v>208</v>
      </c>
      <c r="B56" s="52">
        <v>4531234</v>
      </c>
      <c r="C56" s="51" t="s">
        <v>222</v>
      </c>
      <c r="D56" s="52">
        <v>0</v>
      </c>
      <c r="E56" s="52">
        <v>25</v>
      </c>
      <c r="F56" s="52">
        <v>0</v>
      </c>
      <c r="G56" s="52">
        <v>15</v>
      </c>
      <c r="H56" s="52">
        <v>0</v>
      </c>
      <c r="I56" s="52">
        <v>0</v>
      </c>
      <c r="J56" s="52">
        <v>0</v>
      </c>
      <c r="K56" s="52">
        <v>0</v>
      </c>
      <c r="L56" s="52">
        <v>10</v>
      </c>
    </row>
    <row r="57" spans="1:12" x14ac:dyDescent="0.3">
      <c r="A57" s="51" t="s">
        <v>208</v>
      </c>
      <c r="B57" s="52">
        <v>4531234</v>
      </c>
      <c r="C57" s="51" t="s">
        <v>223</v>
      </c>
      <c r="D57" s="52">
        <v>0</v>
      </c>
      <c r="E57" s="52">
        <v>200</v>
      </c>
      <c r="F57" s="52">
        <v>0</v>
      </c>
      <c r="G57" s="52">
        <v>120</v>
      </c>
      <c r="H57" s="52">
        <v>0</v>
      </c>
      <c r="I57" s="52">
        <v>0</v>
      </c>
      <c r="J57" s="52">
        <v>0</v>
      </c>
      <c r="K57" s="52">
        <v>0</v>
      </c>
      <c r="L57" s="52">
        <v>80</v>
      </c>
    </row>
    <row r="58" spans="1:12" x14ac:dyDescent="0.3">
      <c r="A58" s="51" t="s">
        <v>208</v>
      </c>
      <c r="B58" s="52">
        <v>4531234</v>
      </c>
      <c r="C58" s="51" t="s">
        <v>247</v>
      </c>
      <c r="D58" s="52">
        <v>0</v>
      </c>
      <c r="E58" s="52">
        <v>10</v>
      </c>
      <c r="F58" s="52">
        <v>0</v>
      </c>
      <c r="G58" s="52">
        <v>10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</row>
    <row r="59" spans="1:12" x14ac:dyDescent="0.3">
      <c r="A59" s="51" t="s">
        <v>208</v>
      </c>
      <c r="B59" s="52">
        <v>4531234</v>
      </c>
      <c r="C59" s="51" t="s">
        <v>33</v>
      </c>
      <c r="D59" s="52">
        <v>0</v>
      </c>
      <c r="E59" s="52">
        <v>120</v>
      </c>
      <c r="F59" s="52">
        <v>0</v>
      </c>
      <c r="G59" s="52">
        <v>120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</row>
    <row r="60" spans="1:12" x14ac:dyDescent="0.3">
      <c r="A60" s="51" t="s">
        <v>208</v>
      </c>
      <c r="B60" s="52">
        <v>4531234</v>
      </c>
      <c r="C60" s="51" t="s">
        <v>246</v>
      </c>
      <c r="D60" s="52">
        <v>0</v>
      </c>
      <c r="E60" s="52">
        <v>150</v>
      </c>
      <c r="F60" s="52">
        <v>0</v>
      </c>
      <c r="G60" s="52">
        <v>150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</row>
    <row r="61" spans="1:12" x14ac:dyDescent="0.3">
      <c r="A61" s="51" t="s">
        <v>208</v>
      </c>
      <c r="B61" s="52">
        <v>4531234</v>
      </c>
      <c r="C61" s="51" t="s">
        <v>34</v>
      </c>
      <c r="D61" s="52">
        <v>0</v>
      </c>
      <c r="E61" s="52">
        <v>1100</v>
      </c>
      <c r="F61" s="52">
        <v>0</v>
      </c>
      <c r="G61" s="52">
        <v>800</v>
      </c>
      <c r="H61" s="52">
        <v>0</v>
      </c>
      <c r="I61" s="52">
        <v>0</v>
      </c>
      <c r="J61" s="52">
        <v>0</v>
      </c>
      <c r="K61" s="52">
        <v>0</v>
      </c>
      <c r="L61" s="52">
        <v>300</v>
      </c>
    </row>
    <row r="62" spans="1:12" x14ac:dyDescent="0.3">
      <c r="A62" s="51" t="s">
        <v>208</v>
      </c>
      <c r="B62" s="52">
        <v>4531234</v>
      </c>
      <c r="C62" s="51" t="s">
        <v>248</v>
      </c>
      <c r="D62" s="52">
        <v>0</v>
      </c>
      <c r="E62" s="52">
        <v>20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20</v>
      </c>
    </row>
    <row r="63" spans="1:12" x14ac:dyDescent="0.3">
      <c r="A63" s="51" t="s">
        <v>208</v>
      </c>
      <c r="B63" s="52">
        <v>4531234</v>
      </c>
      <c r="C63" s="51" t="s">
        <v>224</v>
      </c>
      <c r="D63" s="52">
        <v>0</v>
      </c>
      <c r="E63" s="52">
        <v>875</v>
      </c>
      <c r="F63" s="52">
        <v>0</v>
      </c>
      <c r="G63" s="52">
        <v>800</v>
      </c>
      <c r="H63" s="52">
        <v>0</v>
      </c>
      <c r="I63" s="52">
        <v>0</v>
      </c>
      <c r="J63" s="52">
        <v>0</v>
      </c>
      <c r="K63" s="52">
        <v>0</v>
      </c>
      <c r="L63" s="52">
        <v>75</v>
      </c>
    </row>
    <row r="64" spans="1:12" x14ac:dyDescent="0.3">
      <c r="A64" s="51" t="s">
        <v>208</v>
      </c>
      <c r="B64" s="52">
        <v>4531234</v>
      </c>
      <c r="C64" s="51" t="s">
        <v>225</v>
      </c>
      <c r="D64" s="52">
        <v>0</v>
      </c>
      <c r="E64" s="52">
        <v>100</v>
      </c>
      <c r="F64" s="52">
        <v>0</v>
      </c>
      <c r="G64" s="52">
        <v>66</v>
      </c>
      <c r="H64" s="52">
        <v>0</v>
      </c>
      <c r="I64" s="52">
        <v>0</v>
      </c>
      <c r="J64" s="52">
        <v>0</v>
      </c>
      <c r="K64" s="52">
        <v>0</v>
      </c>
      <c r="L64" s="52">
        <v>34</v>
      </c>
    </row>
    <row r="65" spans="1:12" x14ac:dyDescent="0.3">
      <c r="A65" s="51" t="s">
        <v>208</v>
      </c>
      <c r="B65" s="52">
        <v>4531234</v>
      </c>
      <c r="C65" s="51" t="s">
        <v>35</v>
      </c>
      <c r="D65" s="52">
        <v>0</v>
      </c>
      <c r="E65" s="52">
        <v>900</v>
      </c>
      <c r="F65" s="52">
        <v>0</v>
      </c>
      <c r="G65" s="52">
        <v>573</v>
      </c>
      <c r="H65" s="52">
        <v>0</v>
      </c>
      <c r="I65" s="52">
        <v>0</v>
      </c>
      <c r="J65" s="52">
        <v>0</v>
      </c>
      <c r="K65" s="52">
        <v>0</v>
      </c>
      <c r="L65" s="52">
        <v>327</v>
      </c>
    </row>
    <row r="66" spans="1:12" x14ac:dyDescent="0.3">
      <c r="A66" s="51" t="s">
        <v>208</v>
      </c>
      <c r="B66" s="52">
        <v>4531234</v>
      </c>
      <c r="C66" s="51" t="s">
        <v>58</v>
      </c>
      <c r="D66" s="52">
        <v>0</v>
      </c>
      <c r="E66" s="52">
        <v>340</v>
      </c>
      <c r="F66" s="52">
        <v>0</v>
      </c>
      <c r="G66" s="52">
        <v>206</v>
      </c>
      <c r="H66" s="52">
        <v>0</v>
      </c>
      <c r="I66" s="52">
        <v>0</v>
      </c>
      <c r="J66" s="52">
        <v>0</v>
      </c>
      <c r="K66" s="52">
        <v>0</v>
      </c>
      <c r="L66" s="52">
        <v>134</v>
      </c>
    </row>
    <row r="67" spans="1:12" x14ac:dyDescent="0.3">
      <c r="A67" s="51" t="s">
        <v>208</v>
      </c>
      <c r="B67" s="52">
        <v>4531234</v>
      </c>
      <c r="C67" s="51" t="s">
        <v>226</v>
      </c>
      <c r="D67" s="52">
        <v>0</v>
      </c>
      <c r="E67" s="52">
        <v>1750</v>
      </c>
      <c r="F67" s="52">
        <v>0</v>
      </c>
      <c r="G67" s="52">
        <v>980</v>
      </c>
      <c r="H67" s="52">
        <v>0</v>
      </c>
      <c r="I67" s="52">
        <v>0</v>
      </c>
      <c r="J67" s="52">
        <v>0</v>
      </c>
      <c r="K67" s="52">
        <v>0</v>
      </c>
      <c r="L67" s="52">
        <v>770</v>
      </c>
    </row>
    <row r="68" spans="1:12" x14ac:dyDescent="0.3">
      <c r="A68" s="51" t="s">
        <v>208</v>
      </c>
      <c r="B68" s="52">
        <v>4531234</v>
      </c>
      <c r="C68" s="51" t="s">
        <v>227</v>
      </c>
      <c r="D68" s="52">
        <v>0</v>
      </c>
      <c r="E68" s="52">
        <v>600</v>
      </c>
      <c r="F68" s="52">
        <v>0</v>
      </c>
      <c r="G68" s="52">
        <v>600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</row>
    <row r="69" spans="1:12" x14ac:dyDescent="0.3">
      <c r="A69" s="51" t="s">
        <v>208</v>
      </c>
      <c r="B69" s="52">
        <v>4531234</v>
      </c>
      <c r="C69" s="51" t="s">
        <v>36</v>
      </c>
      <c r="D69" s="52">
        <v>0</v>
      </c>
      <c r="E69" s="52">
        <v>1200</v>
      </c>
      <c r="F69" s="52">
        <v>0</v>
      </c>
      <c r="G69" s="52">
        <v>1032</v>
      </c>
      <c r="H69" s="52">
        <v>0</v>
      </c>
      <c r="I69" s="52">
        <v>0</v>
      </c>
      <c r="J69" s="52">
        <v>0</v>
      </c>
      <c r="K69" s="52">
        <v>0</v>
      </c>
      <c r="L69" s="52">
        <v>168</v>
      </c>
    </row>
    <row r="70" spans="1:12" x14ac:dyDescent="0.3">
      <c r="A70" s="51" t="s">
        <v>208</v>
      </c>
      <c r="B70" s="52">
        <v>4531234</v>
      </c>
      <c r="C70" s="51" t="s">
        <v>249</v>
      </c>
      <c r="D70" s="52">
        <v>0</v>
      </c>
      <c r="E70" s="52">
        <v>100</v>
      </c>
      <c r="F70" s="52">
        <v>0</v>
      </c>
      <c r="G70" s="52">
        <v>60</v>
      </c>
      <c r="H70" s="52">
        <v>0</v>
      </c>
      <c r="I70" s="52">
        <v>0</v>
      </c>
      <c r="J70" s="52">
        <v>0</v>
      </c>
      <c r="K70" s="52">
        <v>0</v>
      </c>
      <c r="L70" s="52">
        <v>40</v>
      </c>
    </row>
    <row r="71" spans="1:12" x14ac:dyDescent="0.3">
      <c r="A71" s="51" t="s">
        <v>208</v>
      </c>
      <c r="B71" s="52">
        <v>4531234</v>
      </c>
      <c r="C71" s="51" t="s">
        <v>37</v>
      </c>
      <c r="D71" s="52">
        <v>0</v>
      </c>
      <c r="E71" s="52">
        <v>50</v>
      </c>
      <c r="F71" s="52">
        <v>0</v>
      </c>
      <c r="G71" s="52">
        <v>50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</row>
    <row r="72" spans="1:12" x14ac:dyDescent="0.3">
      <c r="A72" s="51" t="s">
        <v>208</v>
      </c>
      <c r="B72" s="52">
        <v>4531234</v>
      </c>
      <c r="C72" s="51" t="s">
        <v>106</v>
      </c>
      <c r="D72" s="52">
        <v>0</v>
      </c>
      <c r="E72" s="52">
        <v>2300</v>
      </c>
      <c r="F72" s="52">
        <v>0</v>
      </c>
      <c r="G72" s="52">
        <v>2293</v>
      </c>
      <c r="H72" s="52">
        <v>189</v>
      </c>
      <c r="I72" s="52">
        <v>0</v>
      </c>
      <c r="J72" s="52">
        <v>0</v>
      </c>
      <c r="K72" s="52">
        <v>0</v>
      </c>
      <c r="L72" s="52">
        <v>196</v>
      </c>
    </row>
    <row r="73" spans="1:12" x14ac:dyDescent="0.3">
      <c r="A73" s="51" t="s">
        <v>208</v>
      </c>
      <c r="B73" s="52">
        <v>4531234</v>
      </c>
      <c r="C73" s="51" t="s">
        <v>108</v>
      </c>
      <c r="D73" s="52">
        <v>0</v>
      </c>
      <c r="E73" s="52">
        <v>2640</v>
      </c>
      <c r="F73" s="52">
        <v>0</v>
      </c>
      <c r="G73" s="52">
        <v>2300</v>
      </c>
      <c r="H73" s="52">
        <v>244</v>
      </c>
      <c r="I73" s="52">
        <v>0</v>
      </c>
      <c r="J73" s="52">
        <v>0</v>
      </c>
      <c r="K73" s="52">
        <v>0</v>
      </c>
      <c r="L73" s="52">
        <v>584</v>
      </c>
    </row>
    <row r="74" spans="1:12" x14ac:dyDescent="0.3">
      <c r="A74" s="51" t="s">
        <v>208</v>
      </c>
      <c r="B74" s="52">
        <v>4531234</v>
      </c>
      <c r="C74" s="51" t="s">
        <v>107</v>
      </c>
      <c r="D74" s="52">
        <v>0</v>
      </c>
      <c r="E74" s="52">
        <v>1600</v>
      </c>
      <c r="F74" s="52">
        <v>0</v>
      </c>
      <c r="G74" s="52">
        <v>1695</v>
      </c>
      <c r="H74" s="52">
        <v>123</v>
      </c>
      <c r="I74" s="52">
        <v>0</v>
      </c>
      <c r="J74" s="52">
        <v>0</v>
      </c>
      <c r="K74" s="52">
        <v>0</v>
      </c>
      <c r="L74" s="52">
        <v>28</v>
      </c>
    </row>
    <row r="75" spans="1:12" x14ac:dyDescent="0.3">
      <c r="A75" s="51" t="s">
        <v>208</v>
      </c>
      <c r="B75" s="52">
        <v>4531234</v>
      </c>
      <c r="C75" s="51" t="s">
        <v>59</v>
      </c>
      <c r="D75" s="52">
        <v>0</v>
      </c>
      <c r="E75" s="52">
        <v>260</v>
      </c>
      <c r="F75" s="52">
        <v>0</v>
      </c>
      <c r="G75" s="52">
        <v>207</v>
      </c>
      <c r="H75" s="52">
        <v>0</v>
      </c>
      <c r="I75" s="52">
        <v>0</v>
      </c>
      <c r="J75" s="52">
        <v>0</v>
      </c>
      <c r="K75" s="52">
        <v>0</v>
      </c>
      <c r="L75" s="52">
        <v>53</v>
      </c>
    </row>
    <row r="76" spans="1:12" x14ac:dyDescent="0.3">
      <c r="A76" s="51" t="s">
        <v>208</v>
      </c>
      <c r="B76" s="52">
        <v>4531234</v>
      </c>
      <c r="C76" s="51" t="s">
        <v>250</v>
      </c>
      <c r="D76" s="52">
        <v>0</v>
      </c>
      <c r="E76" s="52">
        <v>40</v>
      </c>
      <c r="F76" s="52">
        <v>0</v>
      </c>
      <c r="G76" s="52">
        <v>40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</row>
    <row r="77" spans="1:12" x14ac:dyDescent="0.3">
      <c r="A77" s="51" t="s">
        <v>208</v>
      </c>
      <c r="B77" s="52">
        <v>4531234</v>
      </c>
      <c r="C77" s="51" t="s">
        <v>251</v>
      </c>
      <c r="D77" s="52">
        <v>0</v>
      </c>
      <c r="E77" s="52">
        <v>100</v>
      </c>
      <c r="F77" s="52">
        <v>0</v>
      </c>
      <c r="G77" s="52">
        <v>50</v>
      </c>
      <c r="H77" s="52">
        <v>0</v>
      </c>
      <c r="I77" s="52">
        <v>0</v>
      </c>
      <c r="J77" s="52">
        <v>0</v>
      </c>
      <c r="K77" s="52">
        <v>0</v>
      </c>
      <c r="L77" s="52">
        <v>50</v>
      </c>
    </row>
    <row r="78" spans="1:12" x14ac:dyDescent="0.3">
      <c r="A78" s="51" t="s">
        <v>208</v>
      </c>
      <c r="B78" s="52">
        <v>4531234</v>
      </c>
      <c r="C78" s="51" t="s">
        <v>40</v>
      </c>
      <c r="D78" s="52">
        <v>0</v>
      </c>
      <c r="E78" s="52">
        <v>480</v>
      </c>
      <c r="F78" s="52">
        <v>0</v>
      </c>
      <c r="G78" s="52">
        <v>415</v>
      </c>
      <c r="H78" s="52">
        <v>0</v>
      </c>
      <c r="I78" s="52">
        <v>0</v>
      </c>
      <c r="J78" s="52">
        <v>0</v>
      </c>
      <c r="K78" s="52">
        <v>0</v>
      </c>
      <c r="L78" s="52">
        <v>65</v>
      </c>
    </row>
    <row r="79" spans="1:12" x14ac:dyDescent="0.3">
      <c r="A79" s="51" t="s">
        <v>208</v>
      </c>
      <c r="B79" s="52">
        <v>4531234</v>
      </c>
      <c r="C79" s="51" t="s">
        <v>41</v>
      </c>
      <c r="D79" s="52">
        <v>0</v>
      </c>
      <c r="E79" s="52">
        <v>1400</v>
      </c>
      <c r="F79" s="52">
        <v>0</v>
      </c>
      <c r="G79" s="52">
        <v>1267</v>
      </c>
      <c r="H79" s="52">
        <v>0</v>
      </c>
      <c r="I79" s="52">
        <v>0</v>
      </c>
      <c r="J79" s="52">
        <v>0</v>
      </c>
      <c r="K79" s="52">
        <v>0</v>
      </c>
      <c r="L79" s="52">
        <v>133</v>
      </c>
    </row>
    <row r="80" spans="1:12" x14ac:dyDescent="0.3">
      <c r="A80" s="51" t="s">
        <v>208</v>
      </c>
      <c r="B80" s="52">
        <v>4531234</v>
      </c>
      <c r="C80" s="51" t="s">
        <v>61</v>
      </c>
      <c r="D80" s="52">
        <v>0</v>
      </c>
      <c r="E80" s="52">
        <v>600</v>
      </c>
      <c r="F80" s="52">
        <v>0</v>
      </c>
      <c r="G80" s="52">
        <v>530</v>
      </c>
      <c r="H80" s="52">
        <v>10</v>
      </c>
      <c r="I80" s="52">
        <v>0</v>
      </c>
      <c r="J80" s="52">
        <v>0</v>
      </c>
      <c r="K80" s="52">
        <v>0</v>
      </c>
      <c r="L80" s="52">
        <v>80</v>
      </c>
    </row>
    <row r="81" spans="1:12" x14ac:dyDescent="0.3">
      <c r="A81" s="51" t="s">
        <v>208</v>
      </c>
      <c r="B81" s="52">
        <v>4531234</v>
      </c>
      <c r="C81" s="51" t="s">
        <v>228</v>
      </c>
      <c r="D81" s="52">
        <v>0</v>
      </c>
      <c r="E81" s="52">
        <v>40</v>
      </c>
      <c r="F81" s="52">
        <v>0</v>
      </c>
      <c r="G81" s="52">
        <v>38</v>
      </c>
      <c r="H81" s="52">
        <v>0</v>
      </c>
      <c r="I81" s="52">
        <v>0</v>
      </c>
      <c r="J81" s="52">
        <v>0</v>
      </c>
      <c r="K81" s="52">
        <v>0</v>
      </c>
      <c r="L81" s="52">
        <v>2</v>
      </c>
    </row>
    <row r="82" spans="1:12" x14ac:dyDescent="0.3">
      <c r="A82" s="51" t="s">
        <v>208</v>
      </c>
      <c r="B82" s="52">
        <v>4531234</v>
      </c>
      <c r="C82" s="51" t="s">
        <v>229</v>
      </c>
      <c r="D82" s="52">
        <v>0</v>
      </c>
      <c r="E82" s="52">
        <v>120</v>
      </c>
      <c r="F82" s="52">
        <v>0</v>
      </c>
      <c r="G82" s="52">
        <v>65</v>
      </c>
      <c r="H82" s="52">
        <v>0</v>
      </c>
      <c r="I82" s="52">
        <v>0</v>
      </c>
      <c r="J82" s="52">
        <v>0</v>
      </c>
      <c r="K82" s="52">
        <v>0</v>
      </c>
      <c r="L82" s="52">
        <v>55</v>
      </c>
    </row>
    <row r="83" spans="1:12" x14ac:dyDescent="0.3">
      <c r="A83" s="51" t="s">
        <v>208</v>
      </c>
      <c r="B83" s="52">
        <v>4531234</v>
      </c>
      <c r="C83" s="51" t="s">
        <v>230</v>
      </c>
      <c r="D83" s="52">
        <v>0</v>
      </c>
      <c r="E83" s="52">
        <v>160</v>
      </c>
      <c r="F83" s="52">
        <v>0</v>
      </c>
      <c r="G83" s="52">
        <v>168</v>
      </c>
      <c r="H83" s="52">
        <v>10</v>
      </c>
      <c r="I83" s="52">
        <v>0</v>
      </c>
      <c r="J83" s="52">
        <v>0</v>
      </c>
      <c r="K83" s="52">
        <v>0</v>
      </c>
      <c r="L83" s="52">
        <v>2</v>
      </c>
    </row>
    <row r="84" spans="1:12" x14ac:dyDescent="0.3">
      <c r="A84" s="51" t="s">
        <v>208</v>
      </c>
      <c r="B84" s="52">
        <v>4531234</v>
      </c>
      <c r="C84" s="51" t="s">
        <v>231</v>
      </c>
      <c r="D84" s="52">
        <v>0</v>
      </c>
      <c r="E84" s="52">
        <v>280</v>
      </c>
      <c r="F84" s="52">
        <v>0</v>
      </c>
      <c r="G84" s="52">
        <v>306</v>
      </c>
      <c r="H84" s="52">
        <v>26</v>
      </c>
      <c r="I84" s="52">
        <v>0</v>
      </c>
      <c r="J84" s="52">
        <v>0</v>
      </c>
      <c r="K84" s="52">
        <v>0</v>
      </c>
      <c r="L84" s="52">
        <v>0</v>
      </c>
    </row>
    <row r="85" spans="1:12" x14ac:dyDescent="0.3">
      <c r="A85" s="51" t="s">
        <v>208</v>
      </c>
      <c r="B85" s="52">
        <v>4531234</v>
      </c>
      <c r="C85" s="51" t="s">
        <v>112</v>
      </c>
      <c r="D85" s="52">
        <v>0</v>
      </c>
      <c r="E85" s="52">
        <v>1160</v>
      </c>
      <c r="F85" s="52">
        <v>0</v>
      </c>
      <c r="G85" s="52">
        <v>1223</v>
      </c>
      <c r="H85" s="52">
        <v>64</v>
      </c>
      <c r="I85" s="52">
        <v>0</v>
      </c>
      <c r="J85" s="52">
        <v>0</v>
      </c>
      <c r="K85" s="52">
        <v>0</v>
      </c>
      <c r="L85" s="52">
        <v>1</v>
      </c>
    </row>
    <row r="86" spans="1:12" x14ac:dyDescent="0.3">
      <c r="A86" s="51" t="s">
        <v>208</v>
      </c>
      <c r="B86" s="52">
        <v>4531234</v>
      </c>
      <c r="C86" s="51" t="s">
        <v>232</v>
      </c>
      <c r="D86" s="52">
        <v>0</v>
      </c>
      <c r="E86" s="52">
        <v>1050</v>
      </c>
      <c r="F86" s="52">
        <v>0</v>
      </c>
      <c r="G86" s="52">
        <v>1045</v>
      </c>
      <c r="H86" s="52">
        <v>25</v>
      </c>
      <c r="I86" s="52">
        <v>0</v>
      </c>
      <c r="J86" s="52">
        <v>0</v>
      </c>
      <c r="K86" s="52">
        <v>0</v>
      </c>
      <c r="L86" s="52">
        <v>30</v>
      </c>
    </row>
    <row r="87" spans="1:12" x14ac:dyDescent="0.3">
      <c r="A87" s="51" t="s">
        <v>208</v>
      </c>
      <c r="B87" s="52">
        <v>4531234</v>
      </c>
      <c r="C87" s="51" t="s">
        <v>233</v>
      </c>
      <c r="D87" s="52">
        <v>0</v>
      </c>
      <c r="E87" s="52">
        <v>350</v>
      </c>
      <c r="F87" s="52">
        <v>0</v>
      </c>
      <c r="G87" s="52">
        <v>293</v>
      </c>
      <c r="H87" s="52">
        <v>0</v>
      </c>
      <c r="I87" s="52">
        <v>0</v>
      </c>
      <c r="J87" s="52">
        <v>0</v>
      </c>
      <c r="K87" s="52">
        <v>0</v>
      </c>
      <c r="L87" s="52">
        <v>57</v>
      </c>
    </row>
    <row r="88" spans="1:12" x14ac:dyDescent="0.3">
      <c r="A88" s="51" t="s">
        <v>208</v>
      </c>
      <c r="B88" s="52">
        <v>4531234</v>
      </c>
      <c r="C88" s="51" t="s">
        <v>234</v>
      </c>
      <c r="D88" s="52">
        <v>0</v>
      </c>
      <c r="E88" s="52">
        <v>600</v>
      </c>
      <c r="F88" s="52">
        <v>0</v>
      </c>
      <c r="G88" s="52">
        <v>350</v>
      </c>
      <c r="H88" s="52">
        <v>0</v>
      </c>
      <c r="I88" s="52">
        <v>0</v>
      </c>
      <c r="J88" s="52">
        <v>0</v>
      </c>
      <c r="K88" s="52">
        <v>0</v>
      </c>
      <c r="L88" s="52">
        <v>250</v>
      </c>
    </row>
    <row r="89" spans="1:12" x14ac:dyDescent="0.3">
      <c r="A89" s="51" t="s">
        <v>208</v>
      </c>
      <c r="B89" s="52">
        <v>4531234</v>
      </c>
      <c r="C89" s="51" t="s">
        <v>235</v>
      </c>
      <c r="D89" s="52">
        <v>0</v>
      </c>
      <c r="E89" s="52">
        <v>80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80</v>
      </c>
    </row>
    <row r="90" spans="1:12" x14ac:dyDescent="0.3">
      <c r="A90" s="53" t="s">
        <v>19</v>
      </c>
      <c r="B90" s="51"/>
      <c r="C90" s="51"/>
      <c r="D90" s="52">
        <v>0</v>
      </c>
      <c r="E90" s="52">
        <v>44635</v>
      </c>
      <c r="F90" s="52">
        <v>500</v>
      </c>
      <c r="G90" s="52">
        <v>36258</v>
      </c>
      <c r="H90" s="52">
        <v>1456</v>
      </c>
      <c r="I90" s="52">
        <v>0</v>
      </c>
      <c r="J90" s="52">
        <v>0</v>
      </c>
      <c r="K90" s="52">
        <v>-5</v>
      </c>
      <c r="L90" s="52">
        <v>9338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78"/>
  <sheetViews>
    <sheetView topLeftCell="A50" workbookViewId="0">
      <selection activeCell="C1" sqref="C1:C78"/>
    </sheetView>
  </sheetViews>
  <sheetFormatPr defaultRowHeight="14.4" x14ac:dyDescent="0.3"/>
  <sheetData>
    <row r="1" spans="1:3" x14ac:dyDescent="0.3">
      <c r="A1" t="s">
        <v>119</v>
      </c>
      <c r="B1">
        <f>VLOOKUP(A1,'[2]Product Master Sheet'!$B$2:$F$506,5,0)</f>
        <v>14</v>
      </c>
      <c r="C1">
        <v>0</v>
      </c>
    </row>
    <row r="2" spans="1:3" x14ac:dyDescent="0.3">
      <c r="A2" t="s">
        <v>84</v>
      </c>
      <c r="B2">
        <f>VLOOKUP(A2,'[2]Product Master Sheet'!$B$2:$F$506,5,0)</f>
        <v>19</v>
      </c>
      <c r="C2">
        <v>0</v>
      </c>
    </row>
    <row r="3" spans="1:3" x14ac:dyDescent="0.3">
      <c r="A3" t="s">
        <v>82</v>
      </c>
      <c r="B3">
        <f>VLOOKUP(A3,'[2]Product Master Sheet'!$B$2:$F$506,5,0)</f>
        <v>20</v>
      </c>
      <c r="C3">
        <v>0</v>
      </c>
    </row>
    <row r="4" spans="1:3" x14ac:dyDescent="0.3">
      <c r="A4" t="s">
        <v>83</v>
      </c>
      <c r="B4">
        <f>VLOOKUP(A4,'[2]Product Master Sheet'!$B$2:$F$506,5,0)</f>
        <v>21</v>
      </c>
      <c r="C4">
        <v>0</v>
      </c>
    </row>
    <row r="5" spans="1:3" x14ac:dyDescent="0.3">
      <c r="A5" t="s">
        <v>85</v>
      </c>
      <c r="B5">
        <f>VLOOKUP(A5,'[2]Product Master Sheet'!$B$2:$F$506,5,0)</f>
        <v>23</v>
      </c>
      <c r="C5">
        <v>0</v>
      </c>
    </row>
    <row r="6" spans="1:3" x14ac:dyDescent="0.3">
      <c r="A6" t="s">
        <v>65</v>
      </c>
      <c r="B6">
        <f>VLOOKUP(A6,'[2]Product Master Sheet'!$B$2:$F$506,5,0)</f>
        <v>30</v>
      </c>
      <c r="C6">
        <v>16</v>
      </c>
    </row>
    <row r="7" spans="1:3" x14ac:dyDescent="0.3">
      <c r="A7" t="s">
        <v>66</v>
      </c>
      <c r="B7">
        <f>VLOOKUP(A7,'[2]Product Master Sheet'!$B$2:$F$506,5,0)</f>
        <v>31</v>
      </c>
      <c r="C7">
        <v>0</v>
      </c>
    </row>
    <row r="8" spans="1:3" x14ac:dyDescent="0.3">
      <c r="A8" t="s">
        <v>25</v>
      </c>
      <c r="B8">
        <f>VLOOKUP(A8,'[2]Product Master Sheet'!$B$2:$F$506,5,0)</f>
        <v>35</v>
      </c>
      <c r="C8">
        <v>28</v>
      </c>
    </row>
    <row r="9" spans="1:3" x14ac:dyDescent="0.3">
      <c r="A9" t="s">
        <v>43</v>
      </c>
      <c r="B9">
        <f>VLOOKUP(A9,'[2]Product Master Sheet'!$B$2:$F$506,5,0)</f>
        <v>42</v>
      </c>
      <c r="C9">
        <v>179</v>
      </c>
    </row>
    <row r="10" spans="1:3" x14ac:dyDescent="0.3">
      <c r="A10" t="s">
        <v>44</v>
      </c>
      <c r="B10">
        <f>VLOOKUP(A10,'[2]Product Master Sheet'!$B$2:$F$506,5,0)</f>
        <v>43</v>
      </c>
      <c r="C10">
        <v>0</v>
      </c>
    </row>
    <row r="11" spans="1:3" x14ac:dyDescent="0.3">
      <c r="A11" t="s">
        <v>26</v>
      </c>
      <c r="B11">
        <f>VLOOKUP(A11,'[2]Product Master Sheet'!$B$2:$F$506,5,0)</f>
        <v>44</v>
      </c>
      <c r="C11">
        <v>23</v>
      </c>
    </row>
    <row r="12" spans="1:3" x14ac:dyDescent="0.3">
      <c r="A12" t="s">
        <v>45</v>
      </c>
      <c r="B12">
        <f>VLOOKUP(A12,'[2]Product Master Sheet'!$B$2:$F$506,5,0)</f>
        <v>45</v>
      </c>
      <c r="C12">
        <v>500</v>
      </c>
    </row>
    <row r="13" spans="1:3" x14ac:dyDescent="0.3">
      <c r="A13" t="s">
        <v>67</v>
      </c>
      <c r="B13">
        <f>VLOOKUP(A13,'[2]Product Master Sheet'!$B$2:$F$506,5,0)</f>
        <v>103</v>
      </c>
      <c r="C13">
        <v>0</v>
      </c>
    </row>
    <row r="14" spans="1:3" x14ac:dyDescent="0.3">
      <c r="A14" t="s">
        <v>86</v>
      </c>
      <c r="B14">
        <f>VLOOKUP(A14,'[2]Product Master Sheet'!$B$2:$F$506,5,0)</f>
        <v>111</v>
      </c>
      <c r="C14">
        <v>0</v>
      </c>
    </row>
    <row r="15" spans="1:3" x14ac:dyDescent="0.3">
      <c r="A15" t="s">
        <v>87</v>
      </c>
      <c r="B15">
        <f>VLOOKUP(A15,'[2]Product Master Sheet'!$B$2:$F$506,5,0)</f>
        <v>113</v>
      </c>
      <c r="C15">
        <v>0</v>
      </c>
    </row>
    <row r="16" spans="1:3" x14ac:dyDescent="0.3">
      <c r="A16" t="s">
        <v>89</v>
      </c>
      <c r="B16">
        <f>VLOOKUP(A16,'[2]Product Master Sheet'!$B$2:$F$506,5,0)</f>
        <v>114</v>
      </c>
      <c r="C16">
        <v>0</v>
      </c>
    </row>
    <row r="17" spans="1:3" x14ac:dyDescent="0.3">
      <c r="A17" t="s">
        <v>90</v>
      </c>
      <c r="B17">
        <f>VLOOKUP(A17,'[2]Product Master Sheet'!$B$2:$F$506,5,0)</f>
        <v>115</v>
      </c>
      <c r="C17">
        <v>0</v>
      </c>
    </row>
    <row r="18" spans="1:3" x14ac:dyDescent="0.3">
      <c r="A18" t="s">
        <v>88</v>
      </c>
      <c r="B18">
        <f>VLOOKUP(A18,'[2]Product Master Sheet'!$B$2:$F$506,5,0)</f>
        <v>116</v>
      </c>
      <c r="C18">
        <v>0</v>
      </c>
    </row>
    <row r="19" spans="1:3" x14ac:dyDescent="0.3">
      <c r="A19" t="s">
        <v>91</v>
      </c>
      <c r="B19">
        <f>VLOOKUP(A19,'[2]Product Master Sheet'!$B$2:$F$506,5,0)</f>
        <v>122</v>
      </c>
      <c r="C19">
        <v>9</v>
      </c>
    </row>
    <row r="20" spans="1:3" x14ac:dyDescent="0.3">
      <c r="A20" t="s">
        <v>46</v>
      </c>
      <c r="B20">
        <f>VLOOKUP(A20,'[2]Product Master Sheet'!$B$2:$F$506,5,0)</f>
        <v>123</v>
      </c>
      <c r="C20">
        <v>0</v>
      </c>
    </row>
    <row r="21" spans="1:3" x14ac:dyDescent="0.3">
      <c r="A21" t="s">
        <v>92</v>
      </c>
      <c r="B21">
        <f>VLOOKUP(A21,'[2]Product Master Sheet'!$B$2:$F$506,5,0)</f>
        <v>132</v>
      </c>
      <c r="C21">
        <v>0</v>
      </c>
    </row>
    <row r="22" spans="1:3" x14ac:dyDescent="0.3">
      <c r="A22" t="s">
        <v>94</v>
      </c>
      <c r="B22">
        <f>VLOOKUP(A22,'[2]Product Master Sheet'!$B$2:$F$506,5,0)</f>
        <v>134</v>
      </c>
      <c r="C22">
        <v>0</v>
      </c>
    </row>
    <row r="23" spans="1:3" x14ac:dyDescent="0.3">
      <c r="A23" t="s">
        <v>93</v>
      </c>
      <c r="B23">
        <f>VLOOKUP(A23,'[2]Product Master Sheet'!$B$2:$F$506,5,0)</f>
        <v>135</v>
      </c>
      <c r="C23">
        <v>0</v>
      </c>
    </row>
    <row r="24" spans="1:3" x14ac:dyDescent="0.3">
      <c r="A24" t="s">
        <v>27</v>
      </c>
      <c r="B24">
        <f>VLOOKUP(A24,'[2]Product Master Sheet'!$B$2:$F$506,5,0)</f>
        <v>144</v>
      </c>
      <c r="C24">
        <v>240</v>
      </c>
    </row>
    <row r="25" spans="1:3" x14ac:dyDescent="0.3">
      <c r="A25" t="s">
        <v>28</v>
      </c>
      <c r="B25">
        <f>VLOOKUP(A25,'[2]Product Master Sheet'!$B$2:$F$506,5,0)</f>
        <v>145</v>
      </c>
      <c r="C25">
        <v>22</v>
      </c>
    </row>
    <row r="26" spans="1:3" x14ac:dyDescent="0.3">
      <c r="A26" t="s">
        <v>29</v>
      </c>
      <c r="B26">
        <f>VLOOKUP(A26,'[2]Product Master Sheet'!$B$2:$F$506,5,0)</f>
        <v>146</v>
      </c>
      <c r="C26">
        <v>0</v>
      </c>
    </row>
    <row r="27" spans="1:3" x14ac:dyDescent="0.3">
      <c r="A27" t="s">
        <v>68</v>
      </c>
      <c r="B27">
        <f>VLOOKUP(A27,'[2]Product Master Sheet'!$B$2:$F$506,5,0)</f>
        <v>147</v>
      </c>
      <c r="C27">
        <v>8</v>
      </c>
    </row>
    <row r="28" spans="1:3" x14ac:dyDescent="0.3">
      <c r="A28" t="s">
        <v>95</v>
      </c>
      <c r="B28">
        <f>VLOOKUP(A28,'[2]Product Master Sheet'!$B$2:$F$506,5,0)</f>
        <v>148</v>
      </c>
      <c r="C28">
        <v>13</v>
      </c>
    </row>
    <row r="29" spans="1:3" x14ac:dyDescent="0.3">
      <c r="A29" t="s">
        <v>120</v>
      </c>
      <c r="B29">
        <f>VLOOKUP(A29,'[2]Product Master Sheet'!$B$2:$F$506,5,0)</f>
        <v>155</v>
      </c>
      <c r="C29">
        <v>0</v>
      </c>
    </row>
    <row r="30" spans="1:3" x14ac:dyDescent="0.3">
      <c r="A30" t="s">
        <v>47</v>
      </c>
      <c r="B30">
        <f>VLOOKUP(A30,'[2]Product Master Sheet'!$B$2:$F$506,5,0)</f>
        <v>162</v>
      </c>
      <c r="C30">
        <v>10</v>
      </c>
    </row>
    <row r="31" spans="1:3" x14ac:dyDescent="0.3">
      <c r="A31" t="s">
        <v>48</v>
      </c>
      <c r="B31">
        <f>VLOOKUP(A31,'[2]Product Master Sheet'!$B$2:$F$506,5,0)</f>
        <v>163</v>
      </c>
      <c r="C31">
        <v>0</v>
      </c>
    </row>
    <row r="32" spans="1:3" x14ac:dyDescent="0.3">
      <c r="A32" t="s">
        <v>96</v>
      </c>
      <c r="B32">
        <f>VLOOKUP(A32,'[2]Product Master Sheet'!$B$2:$F$506,5,0)</f>
        <v>175</v>
      </c>
      <c r="C32">
        <v>0</v>
      </c>
    </row>
    <row r="33" spans="1:3" x14ac:dyDescent="0.3">
      <c r="A33" t="s">
        <v>49</v>
      </c>
      <c r="B33">
        <f>VLOOKUP(A33,'[2]Product Master Sheet'!$B$2:$F$506,5,0)</f>
        <v>177</v>
      </c>
      <c r="C33">
        <v>4</v>
      </c>
    </row>
    <row r="34" spans="1:3" x14ac:dyDescent="0.3">
      <c r="A34" t="s">
        <v>97</v>
      </c>
      <c r="B34">
        <f>VLOOKUP(A34,'[2]Product Master Sheet'!$B$2:$F$506,5,0)</f>
        <v>178</v>
      </c>
      <c r="C34">
        <v>0</v>
      </c>
    </row>
    <row r="35" spans="1:3" x14ac:dyDescent="0.3">
      <c r="A35" t="s">
        <v>50</v>
      </c>
      <c r="B35">
        <f>VLOOKUP(A35,'[2]Product Master Sheet'!$B$2:$F$506,5,0)</f>
        <v>179</v>
      </c>
      <c r="C35">
        <v>0</v>
      </c>
    </row>
    <row r="36" spans="1:3" x14ac:dyDescent="0.3">
      <c r="A36" t="s">
        <v>98</v>
      </c>
      <c r="B36">
        <f>VLOOKUP(A36,'[2]Product Master Sheet'!$B$2:$F$506,5,0)</f>
        <v>180</v>
      </c>
      <c r="C36">
        <v>0</v>
      </c>
    </row>
    <row r="37" spans="1:3" x14ac:dyDescent="0.3">
      <c r="A37" t="s">
        <v>30</v>
      </c>
      <c r="B37">
        <f>VLOOKUP(A37,'[2]Product Master Sheet'!$B$2:$F$506,5,0)</f>
        <v>182</v>
      </c>
      <c r="C37">
        <v>100</v>
      </c>
    </row>
    <row r="38" spans="1:3" x14ac:dyDescent="0.3">
      <c r="A38" t="s">
        <v>51</v>
      </c>
      <c r="B38">
        <f>VLOOKUP(A38,'[2]Product Master Sheet'!$B$2:$F$506,5,0)</f>
        <v>188</v>
      </c>
      <c r="C38">
        <v>36</v>
      </c>
    </row>
    <row r="39" spans="1:3" x14ac:dyDescent="0.3">
      <c r="A39" t="s">
        <v>69</v>
      </c>
      <c r="B39">
        <f>VLOOKUP(A39,'[2]Product Master Sheet'!$B$2:$F$506,5,0)</f>
        <v>192</v>
      </c>
      <c r="C39">
        <v>3</v>
      </c>
    </row>
    <row r="40" spans="1:3" x14ac:dyDescent="0.3">
      <c r="A40" t="s">
        <v>31</v>
      </c>
      <c r="B40">
        <f>VLOOKUP(A40,'[2]Product Master Sheet'!$B$2:$F$506,5,0)</f>
        <v>199</v>
      </c>
      <c r="C40">
        <v>921</v>
      </c>
    </row>
    <row r="41" spans="1:3" x14ac:dyDescent="0.3">
      <c r="A41" t="s">
        <v>70</v>
      </c>
      <c r="B41">
        <f>VLOOKUP(A41,'[2]Product Master Sheet'!$B$2:$F$506,5,0)</f>
        <v>205</v>
      </c>
      <c r="C41">
        <v>9</v>
      </c>
    </row>
    <row r="42" spans="1:3" x14ac:dyDescent="0.3">
      <c r="A42" t="s">
        <v>99</v>
      </c>
      <c r="B42">
        <f>VLOOKUP(A42,'[2]Product Master Sheet'!$B$2:$F$506,5,0)</f>
        <v>206</v>
      </c>
      <c r="C42">
        <v>10</v>
      </c>
    </row>
    <row r="43" spans="1:3" x14ac:dyDescent="0.3">
      <c r="A43" t="s">
        <v>32</v>
      </c>
      <c r="B43">
        <f>VLOOKUP(A43,'[2]Product Master Sheet'!$B$2:$F$506,5,0)</f>
        <v>212</v>
      </c>
      <c r="C43">
        <v>0</v>
      </c>
    </row>
    <row r="44" spans="1:3" x14ac:dyDescent="0.3">
      <c r="A44" t="s">
        <v>64</v>
      </c>
      <c r="B44">
        <f>VLOOKUP(A44,'[2]Product Master Sheet'!$B$2:$F$506,5,0)</f>
        <v>221</v>
      </c>
      <c r="C44">
        <v>0</v>
      </c>
    </row>
    <row r="45" spans="1:3" x14ac:dyDescent="0.3">
      <c r="A45" t="s">
        <v>52</v>
      </c>
      <c r="B45">
        <f>VLOOKUP(A45,'[2]Product Master Sheet'!$B$2:$F$506,5,0)</f>
        <v>225</v>
      </c>
      <c r="C45">
        <v>0</v>
      </c>
    </row>
    <row r="46" spans="1:3" x14ac:dyDescent="0.3">
      <c r="A46" t="s">
        <v>101</v>
      </c>
      <c r="B46">
        <f>VLOOKUP(A46,'[2]Product Master Sheet'!$B$2:$F$506,5,0)</f>
        <v>266</v>
      </c>
      <c r="C46">
        <v>81</v>
      </c>
    </row>
    <row r="47" spans="1:3" x14ac:dyDescent="0.3">
      <c r="A47" t="s">
        <v>53</v>
      </c>
      <c r="B47">
        <f>VLOOKUP(A47,'[2]Product Master Sheet'!$B$2:$F$506,5,0)</f>
        <v>267</v>
      </c>
      <c r="C47">
        <v>79</v>
      </c>
    </row>
    <row r="48" spans="1:3" x14ac:dyDescent="0.3">
      <c r="A48" t="s">
        <v>54</v>
      </c>
      <c r="B48">
        <f>VLOOKUP(A48,'[2]Product Master Sheet'!$B$2:$F$506,5,0)</f>
        <v>290</v>
      </c>
      <c r="C48">
        <v>77</v>
      </c>
    </row>
    <row r="49" spans="1:3" x14ac:dyDescent="0.3">
      <c r="A49" t="s">
        <v>55</v>
      </c>
      <c r="B49">
        <f>VLOOKUP(A49,'[2]Product Master Sheet'!$B$2:$F$506,5,0)</f>
        <v>292</v>
      </c>
      <c r="C49">
        <v>45</v>
      </c>
    </row>
    <row r="50" spans="1:3" x14ac:dyDescent="0.3">
      <c r="A50" t="s">
        <v>56</v>
      </c>
      <c r="B50">
        <f>VLOOKUP(A50,'[2]Product Master Sheet'!$B$2:$F$506,5,0)</f>
        <v>293</v>
      </c>
      <c r="C50">
        <v>0</v>
      </c>
    </row>
    <row r="51" spans="1:3" x14ac:dyDescent="0.3">
      <c r="A51" t="s">
        <v>102</v>
      </c>
      <c r="B51">
        <f>VLOOKUP(A51,'[2]Product Master Sheet'!$B$2:$F$506,5,0)</f>
        <v>297</v>
      </c>
      <c r="C51">
        <v>0</v>
      </c>
    </row>
    <row r="52" spans="1:3" x14ac:dyDescent="0.3">
      <c r="A52" t="s">
        <v>33</v>
      </c>
      <c r="B52">
        <f>VLOOKUP(A52,'[2]Product Master Sheet'!$B$2:$F$506,5,0)</f>
        <v>299</v>
      </c>
      <c r="C52">
        <v>8</v>
      </c>
    </row>
    <row r="53" spans="1:3" x14ac:dyDescent="0.3">
      <c r="A53" t="s">
        <v>34</v>
      </c>
      <c r="B53">
        <f>VLOOKUP(A53,'[2]Product Master Sheet'!$B$2:$F$506,5,0)</f>
        <v>307</v>
      </c>
      <c r="C53">
        <v>55</v>
      </c>
    </row>
    <row r="54" spans="1:3" x14ac:dyDescent="0.3">
      <c r="A54" t="s">
        <v>103</v>
      </c>
      <c r="B54">
        <f>VLOOKUP(A54,'[2]Product Master Sheet'!$B$2:$F$506,5,0)</f>
        <v>317</v>
      </c>
      <c r="C54">
        <v>617</v>
      </c>
    </row>
    <row r="55" spans="1:3" x14ac:dyDescent="0.3">
      <c r="A55" t="s">
        <v>57</v>
      </c>
      <c r="B55">
        <f>VLOOKUP(A55,'[2]Product Master Sheet'!$B$2:$F$506,5,0)</f>
        <v>319</v>
      </c>
      <c r="C55">
        <v>0</v>
      </c>
    </row>
    <row r="56" spans="1:3" x14ac:dyDescent="0.3">
      <c r="A56" t="s">
        <v>104</v>
      </c>
      <c r="B56">
        <f>VLOOKUP(A56,'[2]Product Master Sheet'!$B$2:$F$506,5,0)</f>
        <v>321</v>
      </c>
      <c r="C56">
        <v>13</v>
      </c>
    </row>
    <row r="57" spans="1:3" x14ac:dyDescent="0.3">
      <c r="A57" t="s">
        <v>35</v>
      </c>
      <c r="B57">
        <f>VLOOKUP(A57,'[2]Product Master Sheet'!$B$2:$F$506,5,0)</f>
        <v>325</v>
      </c>
      <c r="C57">
        <v>0</v>
      </c>
    </row>
    <row r="58" spans="1:3" x14ac:dyDescent="0.3">
      <c r="A58" t="s">
        <v>58</v>
      </c>
      <c r="B58">
        <f>VLOOKUP(A58,'[2]Product Master Sheet'!$B$2:$F$506,5,0)</f>
        <v>326</v>
      </c>
      <c r="C58">
        <v>0</v>
      </c>
    </row>
    <row r="59" spans="1:3" x14ac:dyDescent="0.3">
      <c r="A59" t="s">
        <v>105</v>
      </c>
      <c r="B59">
        <f>VLOOKUP(A59,'[2]Product Master Sheet'!$B$2:$F$506,5,0)</f>
        <v>333</v>
      </c>
      <c r="C59">
        <v>16</v>
      </c>
    </row>
    <row r="60" spans="1:3" x14ac:dyDescent="0.3">
      <c r="A60" t="s">
        <v>36</v>
      </c>
      <c r="B60">
        <f>VLOOKUP(A60,'[2]Product Master Sheet'!$B$2:$F$506,5,0)</f>
        <v>336</v>
      </c>
      <c r="C60">
        <v>314</v>
      </c>
    </row>
    <row r="61" spans="1:3" x14ac:dyDescent="0.3">
      <c r="A61" t="s">
        <v>37</v>
      </c>
      <c r="B61">
        <f>VLOOKUP(A61,'[2]Product Master Sheet'!$B$2:$F$506,5,0)</f>
        <v>339</v>
      </c>
      <c r="C61">
        <v>322</v>
      </c>
    </row>
    <row r="62" spans="1:3" x14ac:dyDescent="0.3">
      <c r="A62" t="s">
        <v>106</v>
      </c>
      <c r="B62">
        <f>VLOOKUP(A62,'[2]Product Master Sheet'!$B$2:$F$506,5,0)</f>
        <v>341</v>
      </c>
      <c r="C62">
        <v>0</v>
      </c>
    </row>
    <row r="63" spans="1:3" x14ac:dyDescent="0.3">
      <c r="A63" t="s">
        <v>108</v>
      </c>
      <c r="B63">
        <f>VLOOKUP(A63,'[2]Product Master Sheet'!$B$2:$F$506,5,0)</f>
        <v>342</v>
      </c>
      <c r="C63">
        <v>0</v>
      </c>
    </row>
    <row r="64" spans="1:3" x14ac:dyDescent="0.3">
      <c r="A64" t="s">
        <v>107</v>
      </c>
      <c r="B64">
        <f>VLOOKUP(A64,'[2]Product Master Sheet'!$B$2:$F$506,5,0)</f>
        <v>343</v>
      </c>
      <c r="C64">
        <v>0</v>
      </c>
    </row>
    <row r="65" spans="1:3" x14ac:dyDescent="0.3">
      <c r="A65" t="s">
        <v>59</v>
      </c>
      <c r="B65">
        <f>VLOOKUP(A65,'[2]Product Master Sheet'!$B$2:$F$506,5,0)</f>
        <v>350</v>
      </c>
      <c r="C65">
        <v>33</v>
      </c>
    </row>
    <row r="66" spans="1:3" x14ac:dyDescent="0.3">
      <c r="A66" t="s">
        <v>60</v>
      </c>
      <c r="B66">
        <f>VLOOKUP(A66,'[2]Product Master Sheet'!$B$2:$F$506,5,0)</f>
        <v>353</v>
      </c>
      <c r="C66">
        <v>154</v>
      </c>
    </row>
    <row r="67" spans="1:3" x14ac:dyDescent="0.3">
      <c r="A67" t="s">
        <v>109</v>
      </c>
      <c r="B67">
        <f>VLOOKUP(A67,'[2]Product Master Sheet'!$B$2:$F$506,5,0)</f>
        <v>354</v>
      </c>
      <c r="C67">
        <v>0</v>
      </c>
    </row>
    <row r="68" spans="1:3" x14ac:dyDescent="0.3">
      <c r="A68" t="s">
        <v>111</v>
      </c>
      <c r="B68">
        <f>VLOOKUP(A68,'[2]Product Master Sheet'!$B$2:$F$506,5,0)</f>
        <v>355</v>
      </c>
      <c r="C68">
        <v>0</v>
      </c>
    </row>
    <row r="69" spans="1:3" x14ac:dyDescent="0.3">
      <c r="A69" t="s">
        <v>110</v>
      </c>
      <c r="B69">
        <f>VLOOKUP(A69,'[2]Product Master Sheet'!$B$2:$F$506,5,0)</f>
        <v>356</v>
      </c>
      <c r="C69">
        <v>0</v>
      </c>
    </row>
    <row r="70" spans="1:3" x14ac:dyDescent="0.3">
      <c r="A70" t="s">
        <v>38</v>
      </c>
      <c r="B70">
        <f>VLOOKUP(A70,'[2]Product Master Sheet'!$B$2:$F$506,5,0)</f>
        <v>365</v>
      </c>
      <c r="C70">
        <v>241</v>
      </c>
    </row>
    <row r="71" spans="1:3" x14ac:dyDescent="0.3">
      <c r="A71" t="s">
        <v>39</v>
      </c>
      <c r="B71">
        <f>VLOOKUP(A71,'[2]Product Master Sheet'!$B$2:$F$506,5,0)</f>
        <v>366</v>
      </c>
      <c r="C71">
        <v>42</v>
      </c>
    </row>
    <row r="72" spans="1:3" x14ac:dyDescent="0.3">
      <c r="A72" t="s">
        <v>40</v>
      </c>
      <c r="B72">
        <f>VLOOKUP(A72,'[2]Product Master Sheet'!$B$2:$F$506,5,0)</f>
        <v>368</v>
      </c>
      <c r="C72">
        <v>56</v>
      </c>
    </row>
    <row r="73" spans="1:3" x14ac:dyDescent="0.3">
      <c r="A73" t="s">
        <v>41</v>
      </c>
      <c r="B73">
        <f>VLOOKUP(A73,'[2]Product Master Sheet'!$B$2:$F$506,5,0)</f>
        <v>370</v>
      </c>
      <c r="C73">
        <v>75</v>
      </c>
    </row>
    <row r="74" spans="1:3" x14ac:dyDescent="0.3">
      <c r="A74" t="s">
        <v>61</v>
      </c>
      <c r="B74">
        <f>VLOOKUP(A74,'[2]Product Master Sheet'!$B$2:$F$506,5,0)</f>
        <v>374</v>
      </c>
      <c r="C74">
        <v>0</v>
      </c>
    </row>
    <row r="75" spans="1:3" x14ac:dyDescent="0.3">
      <c r="A75" t="s">
        <v>112</v>
      </c>
      <c r="B75">
        <f>VLOOKUP(A75,'[2]Product Master Sheet'!$B$2:$F$506,5,0)</f>
        <v>405</v>
      </c>
      <c r="C75">
        <v>26</v>
      </c>
    </row>
    <row r="76" spans="1:3" x14ac:dyDescent="0.3">
      <c r="A76" t="s">
        <v>100</v>
      </c>
      <c r="B76">
        <f>VLOOKUP(A76,'[2]Product Master Sheet'!$B$2:$F$506,5,0)</f>
        <v>919</v>
      </c>
      <c r="C76">
        <v>27</v>
      </c>
    </row>
    <row r="77" spans="1:3" x14ac:dyDescent="0.3">
      <c r="A77" t="s">
        <v>62</v>
      </c>
      <c r="B77">
        <f>VLOOKUP(A77,'[2]Product Master Sheet'!$B$2:$F$506,5,0)</f>
        <v>397</v>
      </c>
      <c r="C77">
        <v>435</v>
      </c>
    </row>
    <row r="78" spans="1:3" x14ac:dyDescent="0.3">
      <c r="A78" t="s">
        <v>63</v>
      </c>
      <c r="B78">
        <f>VLOOKUP(A78,'[2]Product Master Sheet'!$B$2:$F$506,5,0)</f>
        <v>320</v>
      </c>
      <c r="C78">
        <v>371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85"/>
  <sheetViews>
    <sheetView showGridLines="0" tabSelected="1" workbookViewId="0"/>
  </sheetViews>
  <sheetFormatPr defaultRowHeight="14.4" x14ac:dyDescent="0.3"/>
  <cols>
    <col min="1" max="1" width="37.5546875" bestFit="1" customWidth="1"/>
    <col min="2" max="2" width="8.21875" style="20" bestFit="1" customWidth="1"/>
    <col min="3" max="3" width="9.33203125" style="20" bestFit="1" customWidth="1"/>
    <col min="4" max="4" width="8.109375" style="20" bestFit="1" customWidth="1"/>
    <col min="5" max="5" width="9.332031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33203125" style="20" bestFit="1" customWidth="1"/>
    <col min="11" max="11" width="8.21875" style="20" bestFit="1" customWidth="1"/>
    <col min="12" max="12" width="9.33203125" style="20" bestFit="1" customWidth="1"/>
    <col min="13" max="13" width="8.109375" style="20" bestFit="1" customWidth="1"/>
    <col min="14" max="15" width="9.332031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8.109375" style="20" bestFit="1" customWidth="1"/>
    <col min="21" max="21" width="8.21875" style="20" bestFit="1" customWidth="1"/>
    <col min="22" max="22" width="8.109375" style="20" bestFit="1" customWidth="1"/>
    <col min="23" max="23" width="8.21875" style="20" bestFit="1" customWidth="1"/>
    <col min="24" max="24" width="10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9.33203125" style="20" bestFit="1" customWidth="1"/>
    <col min="29" max="29" width="16.109375" bestFit="1" customWidth="1"/>
  </cols>
  <sheetData>
    <row r="1" spans="1:29" ht="15" thickBot="1" x14ac:dyDescent="0.35">
      <c r="A1" s="5"/>
      <c r="B1" s="61" t="s">
        <v>121</v>
      </c>
      <c r="C1" s="62"/>
      <c r="D1" s="62"/>
      <c r="E1" s="62"/>
      <c r="F1" s="62"/>
      <c r="G1" s="62"/>
      <c r="H1" s="62"/>
      <c r="I1" s="62"/>
      <c r="J1" s="63"/>
      <c r="K1" s="61" t="s">
        <v>122</v>
      </c>
      <c r="L1" s="62"/>
      <c r="M1" s="62"/>
      <c r="N1" s="62"/>
      <c r="O1" s="62"/>
      <c r="P1" s="62"/>
      <c r="Q1" s="62"/>
      <c r="R1" s="62"/>
      <c r="S1" s="63"/>
      <c r="T1" s="61" t="s">
        <v>13</v>
      </c>
      <c r="U1" s="62"/>
      <c r="V1" s="62"/>
      <c r="W1" s="62"/>
      <c r="X1" s="62"/>
      <c r="Y1" s="62"/>
      <c r="Z1" s="62"/>
      <c r="AA1" s="62"/>
      <c r="AB1" s="63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209</v>
      </c>
      <c r="B4" s="20">
        <v>0</v>
      </c>
      <c r="C4" s="20">
        <v>4000</v>
      </c>
      <c r="D4" s="20">
        <v>0</v>
      </c>
      <c r="E4" s="20">
        <v>2160</v>
      </c>
      <c r="F4" s="20">
        <v>0</v>
      </c>
      <c r="G4" s="20">
        <v>0</v>
      </c>
      <c r="H4" s="20">
        <v>0</v>
      </c>
      <c r="I4" s="20">
        <v>0</v>
      </c>
      <c r="J4" s="20">
        <v>1840</v>
      </c>
      <c r="K4" s="27">
        <v>0</v>
      </c>
      <c r="L4" s="28">
        <v>4000</v>
      </c>
      <c r="M4" s="28">
        <v>0</v>
      </c>
      <c r="N4" s="28">
        <v>2160</v>
      </c>
      <c r="O4" s="28">
        <v>0</v>
      </c>
      <c r="P4" s="28">
        <v>0</v>
      </c>
      <c r="Q4" s="28">
        <v>0</v>
      </c>
      <c r="R4" s="28">
        <v>0</v>
      </c>
      <c r="S4" s="26">
        <v>1840</v>
      </c>
      <c r="T4" s="28">
        <f>B4-K4</f>
        <v>0</v>
      </c>
      <c r="U4" s="28">
        <f t="shared" ref="U4:AB12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84</v>
      </c>
      <c r="B5" s="20">
        <v>0</v>
      </c>
      <c r="C5" s="20">
        <v>760</v>
      </c>
      <c r="D5" s="20">
        <v>0</v>
      </c>
      <c r="E5" s="20">
        <v>852</v>
      </c>
      <c r="F5" s="20">
        <v>92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760</v>
      </c>
      <c r="M5" s="20">
        <v>0</v>
      </c>
      <c r="N5" s="20">
        <v>760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AB61" si="1">B5-K5</f>
        <v>0</v>
      </c>
      <c r="U5" s="20">
        <f t="shared" si="0"/>
        <v>0</v>
      </c>
      <c r="V5" s="20">
        <f t="shared" si="0"/>
        <v>0</v>
      </c>
      <c r="W5" s="20">
        <f t="shared" si="0"/>
        <v>92</v>
      </c>
      <c r="X5" s="20">
        <f t="shared" si="0"/>
        <v>92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68" si="2">IF(AND(T5=0,AB5=0),"Ok","Issue")</f>
        <v>Ok</v>
      </c>
    </row>
    <row r="6" spans="1:29" x14ac:dyDescent="0.3">
      <c r="A6" s="17" t="s">
        <v>82</v>
      </c>
      <c r="B6" s="20">
        <v>0</v>
      </c>
      <c r="C6" s="20">
        <v>360</v>
      </c>
      <c r="D6" s="20">
        <v>0</v>
      </c>
      <c r="E6" s="20">
        <v>385</v>
      </c>
      <c r="F6" s="20">
        <v>46</v>
      </c>
      <c r="G6" s="20">
        <v>0</v>
      </c>
      <c r="H6" s="20">
        <v>0</v>
      </c>
      <c r="I6" s="20">
        <v>0</v>
      </c>
      <c r="J6" s="26">
        <v>21</v>
      </c>
      <c r="K6" s="27">
        <v>0</v>
      </c>
      <c r="L6" s="20">
        <v>360</v>
      </c>
      <c r="M6" s="20">
        <v>0</v>
      </c>
      <c r="N6" s="20">
        <v>339</v>
      </c>
      <c r="O6" s="20">
        <v>0</v>
      </c>
      <c r="P6" s="20">
        <v>0</v>
      </c>
      <c r="Q6" s="20">
        <v>0</v>
      </c>
      <c r="R6" s="20">
        <v>0</v>
      </c>
      <c r="S6" s="26">
        <v>21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46</v>
      </c>
      <c r="X6" s="20">
        <f t="shared" si="0"/>
        <v>46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tr">
        <f t="shared" si="2"/>
        <v>Ok</v>
      </c>
    </row>
    <row r="7" spans="1:29" x14ac:dyDescent="0.3">
      <c r="A7" s="17" t="s">
        <v>83</v>
      </c>
      <c r="B7" s="20">
        <v>0</v>
      </c>
      <c r="C7" s="20">
        <v>1050</v>
      </c>
      <c r="D7" s="20">
        <v>0</v>
      </c>
      <c r="E7" s="20">
        <v>1201</v>
      </c>
      <c r="F7" s="20">
        <v>200</v>
      </c>
      <c r="G7" s="20">
        <v>0</v>
      </c>
      <c r="H7" s="20">
        <v>0</v>
      </c>
      <c r="I7" s="20">
        <v>0</v>
      </c>
      <c r="J7" s="26">
        <v>49</v>
      </c>
      <c r="K7" s="27">
        <v>0</v>
      </c>
      <c r="L7" s="20">
        <v>1050</v>
      </c>
      <c r="M7" s="20">
        <v>0</v>
      </c>
      <c r="N7" s="20">
        <v>1001</v>
      </c>
      <c r="O7" s="20">
        <v>0</v>
      </c>
      <c r="P7" s="20">
        <v>0</v>
      </c>
      <c r="Q7" s="20">
        <v>0</v>
      </c>
      <c r="R7" s="20">
        <v>0</v>
      </c>
      <c r="S7" s="26">
        <v>49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200</v>
      </c>
      <c r="X7" s="20">
        <f t="shared" si="0"/>
        <v>200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tr">
        <f t="shared" si="2"/>
        <v>Ok</v>
      </c>
    </row>
    <row r="8" spans="1:29" x14ac:dyDescent="0.3">
      <c r="A8" s="17" t="s">
        <v>210</v>
      </c>
      <c r="B8" s="20">
        <v>0</v>
      </c>
      <c r="C8" s="20">
        <v>550</v>
      </c>
      <c r="D8" s="20">
        <v>0</v>
      </c>
      <c r="E8" s="20">
        <v>681</v>
      </c>
      <c r="F8" s="20">
        <v>79</v>
      </c>
      <c r="G8" s="20">
        <v>0</v>
      </c>
      <c r="H8" s="20">
        <v>0</v>
      </c>
      <c r="I8" s="20">
        <v>0</v>
      </c>
      <c r="J8" s="26">
        <v>-52</v>
      </c>
      <c r="K8" s="27">
        <v>0</v>
      </c>
      <c r="L8" s="20">
        <v>550</v>
      </c>
      <c r="M8" s="20">
        <v>0</v>
      </c>
      <c r="N8" s="20">
        <v>602</v>
      </c>
      <c r="O8" s="20">
        <v>0</v>
      </c>
      <c r="P8" s="20">
        <v>0</v>
      </c>
      <c r="Q8" s="20">
        <v>0</v>
      </c>
      <c r="R8" s="20">
        <v>0</v>
      </c>
      <c r="S8" s="26">
        <v>-52</v>
      </c>
      <c r="T8" s="20">
        <f t="shared" si="1"/>
        <v>0</v>
      </c>
      <c r="U8" s="20">
        <f t="shared" si="0"/>
        <v>0</v>
      </c>
      <c r="V8" s="20">
        <f t="shared" si="0"/>
        <v>0</v>
      </c>
      <c r="W8" s="20">
        <f t="shared" si="0"/>
        <v>79</v>
      </c>
      <c r="X8" s="20">
        <f t="shared" si="0"/>
        <v>79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tr">
        <f t="shared" si="2"/>
        <v>Ok</v>
      </c>
    </row>
    <row r="9" spans="1:29" x14ac:dyDescent="0.3">
      <c r="A9" s="17" t="s">
        <v>85</v>
      </c>
      <c r="B9" s="20">
        <v>0</v>
      </c>
      <c r="C9" s="20">
        <v>480</v>
      </c>
      <c r="D9" s="20">
        <v>0</v>
      </c>
      <c r="E9" s="20">
        <v>561</v>
      </c>
      <c r="F9" s="20">
        <v>85</v>
      </c>
      <c r="G9" s="20">
        <v>0</v>
      </c>
      <c r="H9" s="20">
        <v>0</v>
      </c>
      <c r="I9" s="20">
        <v>0</v>
      </c>
      <c r="J9" s="26">
        <v>4</v>
      </c>
      <c r="K9" s="27">
        <v>0</v>
      </c>
      <c r="L9" s="20">
        <v>480</v>
      </c>
      <c r="M9" s="20">
        <v>0</v>
      </c>
      <c r="N9" s="20">
        <v>476</v>
      </c>
      <c r="O9" s="20">
        <v>0</v>
      </c>
      <c r="P9" s="20">
        <v>0</v>
      </c>
      <c r="Q9" s="20">
        <v>0</v>
      </c>
      <c r="R9" s="20">
        <v>0</v>
      </c>
      <c r="S9" s="26">
        <v>4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85</v>
      </c>
      <c r="X9" s="20">
        <f t="shared" si="0"/>
        <v>85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tr">
        <f t="shared" si="2"/>
        <v>Ok</v>
      </c>
    </row>
    <row r="10" spans="1:29" x14ac:dyDescent="0.3">
      <c r="A10" s="17" t="s">
        <v>211</v>
      </c>
      <c r="B10" s="20">
        <v>0</v>
      </c>
      <c r="C10" s="20">
        <v>240</v>
      </c>
      <c r="D10" s="20">
        <v>0</v>
      </c>
      <c r="E10" s="20">
        <v>200</v>
      </c>
      <c r="F10" s="20">
        <v>0</v>
      </c>
      <c r="G10" s="20">
        <v>0</v>
      </c>
      <c r="H10" s="20">
        <v>0</v>
      </c>
      <c r="I10" s="20">
        <v>0</v>
      </c>
      <c r="J10" s="26">
        <v>40</v>
      </c>
      <c r="K10" s="27">
        <v>0</v>
      </c>
      <c r="L10" s="20">
        <v>240</v>
      </c>
      <c r="M10" s="20">
        <v>0</v>
      </c>
      <c r="N10" s="20">
        <v>200</v>
      </c>
      <c r="O10" s="20">
        <v>0</v>
      </c>
      <c r="P10" s="20">
        <v>0</v>
      </c>
      <c r="Q10" s="20">
        <v>0</v>
      </c>
      <c r="R10" s="20">
        <v>0</v>
      </c>
      <c r="S10" s="26">
        <v>40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tr">
        <f t="shared" si="2"/>
        <v>Ok</v>
      </c>
    </row>
    <row r="11" spans="1:29" x14ac:dyDescent="0.3">
      <c r="A11" s="17" t="s">
        <v>65</v>
      </c>
      <c r="B11" s="20">
        <v>0</v>
      </c>
      <c r="C11" s="20">
        <v>750</v>
      </c>
      <c r="D11" s="20">
        <v>0</v>
      </c>
      <c r="E11" s="20">
        <v>599</v>
      </c>
      <c r="F11" s="20">
        <v>0</v>
      </c>
      <c r="G11" s="20">
        <v>0</v>
      </c>
      <c r="H11" s="20">
        <v>0</v>
      </c>
      <c r="I11" s="20">
        <v>0</v>
      </c>
      <c r="J11" s="26">
        <v>151</v>
      </c>
      <c r="K11" s="27">
        <v>0</v>
      </c>
      <c r="L11" s="20">
        <v>750</v>
      </c>
      <c r="M11" s="20">
        <v>0</v>
      </c>
      <c r="N11" s="20">
        <v>599</v>
      </c>
      <c r="O11" s="20">
        <v>0</v>
      </c>
      <c r="P11" s="20">
        <v>0</v>
      </c>
      <c r="Q11" s="20">
        <v>0</v>
      </c>
      <c r="R11" s="20">
        <v>0</v>
      </c>
      <c r="S11" s="26">
        <v>151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tr">
        <f t="shared" si="2"/>
        <v>Ok</v>
      </c>
    </row>
    <row r="12" spans="1:29" x14ac:dyDescent="0.3">
      <c r="A12" s="17" t="s">
        <v>212</v>
      </c>
      <c r="B12" s="20">
        <v>0</v>
      </c>
      <c r="C12" s="20">
        <v>320</v>
      </c>
      <c r="D12" s="20">
        <v>0</v>
      </c>
      <c r="E12" s="20">
        <v>210</v>
      </c>
      <c r="F12" s="20">
        <v>0</v>
      </c>
      <c r="G12" s="20">
        <v>0</v>
      </c>
      <c r="H12" s="20">
        <v>0</v>
      </c>
      <c r="I12" s="20">
        <v>0</v>
      </c>
      <c r="J12" s="26">
        <v>110</v>
      </c>
      <c r="K12" s="27">
        <v>0</v>
      </c>
      <c r="L12" s="20">
        <v>320</v>
      </c>
      <c r="M12" s="20">
        <v>0</v>
      </c>
      <c r="N12" s="20">
        <v>210</v>
      </c>
      <c r="O12" s="20">
        <v>0</v>
      </c>
      <c r="P12" s="20">
        <v>0</v>
      </c>
      <c r="Q12" s="20">
        <v>0</v>
      </c>
      <c r="R12" s="20">
        <v>0</v>
      </c>
      <c r="S12" s="26">
        <v>110</v>
      </c>
      <c r="T12" s="20">
        <f t="shared" si="1"/>
        <v>0</v>
      </c>
      <c r="U12" s="20">
        <f t="shared" si="0"/>
        <v>0</v>
      </c>
      <c r="V12" s="20">
        <f t="shared" si="0"/>
        <v>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17" t="str">
        <f t="shared" si="2"/>
        <v>Ok</v>
      </c>
    </row>
    <row r="13" spans="1:29" x14ac:dyDescent="0.3">
      <c r="A13" s="17" t="s">
        <v>43</v>
      </c>
      <c r="B13" s="20">
        <v>0</v>
      </c>
      <c r="C13" s="20">
        <v>250</v>
      </c>
      <c r="D13" s="20">
        <v>0</v>
      </c>
      <c r="E13" s="20">
        <v>230</v>
      </c>
      <c r="F13" s="20">
        <v>0</v>
      </c>
      <c r="G13" s="20">
        <v>0</v>
      </c>
      <c r="H13" s="20">
        <v>0</v>
      </c>
      <c r="I13" s="20">
        <v>0</v>
      </c>
      <c r="J13" s="26">
        <v>20</v>
      </c>
      <c r="K13" s="27">
        <v>0</v>
      </c>
      <c r="L13" s="20">
        <v>250</v>
      </c>
      <c r="M13" s="20">
        <v>0</v>
      </c>
      <c r="N13" s="20">
        <v>230</v>
      </c>
      <c r="O13" s="20">
        <v>0</v>
      </c>
      <c r="P13" s="20">
        <v>0</v>
      </c>
      <c r="Q13" s="20">
        <v>0</v>
      </c>
      <c r="R13" s="20">
        <v>0</v>
      </c>
      <c r="S13" s="26">
        <v>20</v>
      </c>
      <c r="T13" s="20">
        <f t="shared" si="1"/>
        <v>0</v>
      </c>
      <c r="U13" s="20">
        <f t="shared" ref="U13:AB28" si="3">C13-L13</f>
        <v>0</v>
      </c>
      <c r="V13" s="20">
        <f t="shared" ref="V13:V15" si="4">D13-M13</f>
        <v>0</v>
      </c>
      <c r="W13" s="20">
        <f t="shared" ref="W13:W15" si="5">E13-N13</f>
        <v>0</v>
      </c>
      <c r="X13" s="20">
        <f t="shared" ref="X13:X15" si="6">F13-O13</f>
        <v>0</v>
      </c>
      <c r="Y13" s="20">
        <f t="shared" ref="Y13:Y15" si="7">G13-P13</f>
        <v>0</v>
      </c>
      <c r="Z13" s="20">
        <f t="shared" ref="Z13:Z15" si="8">H13-Q13</f>
        <v>0</v>
      </c>
      <c r="AA13" s="20">
        <f t="shared" ref="AA13:AA15" si="9">I13-R13</f>
        <v>0</v>
      </c>
      <c r="AB13" s="20">
        <f t="shared" ref="AB13:AB15" si="10">J13-S13</f>
        <v>0</v>
      </c>
      <c r="AC13" s="17" t="str">
        <f t="shared" si="2"/>
        <v>Ok</v>
      </c>
    </row>
    <row r="14" spans="1:29" x14ac:dyDescent="0.3">
      <c r="A14" s="17" t="s">
        <v>44</v>
      </c>
      <c r="B14" s="20">
        <v>0</v>
      </c>
      <c r="C14" s="20">
        <v>960</v>
      </c>
      <c r="D14" s="20">
        <v>0</v>
      </c>
      <c r="E14" s="20">
        <v>845</v>
      </c>
      <c r="F14" s="20">
        <v>0</v>
      </c>
      <c r="G14" s="20">
        <v>0</v>
      </c>
      <c r="H14" s="20">
        <v>0</v>
      </c>
      <c r="I14" s="20">
        <v>0</v>
      </c>
      <c r="J14" s="26">
        <v>115</v>
      </c>
      <c r="K14" s="27">
        <v>0</v>
      </c>
      <c r="L14" s="20">
        <v>960</v>
      </c>
      <c r="M14" s="20">
        <v>0</v>
      </c>
      <c r="N14" s="20">
        <v>845</v>
      </c>
      <c r="O14" s="20">
        <v>0</v>
      </c>
      <c r="P14" s="20">
        <v>0</v>
      </c>
      <c r="Q14" s="20">
        <v>0</v>
      </c>
      <c r="R14" s="20">
        <v>0</v>
      </c>
      <c r="S14" s="26">
        <v>115</v>
      </c>
      <c r="T14" s="20">
        <f t="shared" si="1"/>
        <v>0</v>
      </c>
      <c r="U14" s="20">
        <f t="shared" si="3"/>
        <v>0</v>
      </c>
      <c r="V14" s="20">
        <f t="shared" si="4"/>
        <v>0</v>
      </c>
      <c r="W14" s="20">
        <f t="shared" si="5"/>
        <v>0</v>
      </c>
      <c r="X14" s="20">
        <f t="shared" si="6"/>
        <v>0</v>
      </c>
      <c r="Y14" s="20">
        <f t="shared" si="7"/>
        <v>0</v>
      </c>
      <c r="Z14" s="20">
        <f t="shared" si="8"/>
        <v>0</v>
      </c>
      <c r="AA14" s="20">
        <f t="shared" si="9"/>
        <v>0</v>
      </c>
      <c r="AB14" s="20">
        <f t="shared" si="10"/>
        <v>0</v>
      </c>
      <c r="AC14" s="17" t="str">
        <f t="shared" si="2"/>
        <v>Ok</v>
      </c>
    </row>
    <row r="15" spans="1:29" x14ac:dyDescent="0.3">
      <c r="A15" s="17" t="s">
        <v>26</v>
      </c>
      <c r="B15" s="20">
        <v>0</v>
      </c>
      <c r="C15" s="20">
        <v>2960</v>
      </c>
      <c r="D15" s="20">
        <v>0</v>
      </c>
      <c r="E15" s="20">
        <v>2166</v>
      </c>
      <c r="F15" s="20">
        <v>0</v>
      </c>
      <c r="G15" s="20">
        <v>0</v>
      </c>
      <c r="H15" s="20">
        <v>0</v>
      </c>
      <c r="I15" s="20">
        <v>0</v>
      </c>
      <c r="J15" s="26">
        <v>794</v>
      </c>
      <c r="K15" s="27">
        <v>0</v>
      </c>
      <c r="L15" s="20">
        <v>2960</v>
      </c>
      <c r="M15" s="20">
        <v>0</v>
      </c>
      <c r="N15" s="20">
        <v>2166</v>
      </c>
      <c r="O15" s="20">
        <v>0</v>
      </c>
      <c r="P15" s="20">
        <v>0</v>
      </c>
      <c r="Q15" s="20">
        <v>0</v>
      </c>
      <c r="R15" s="20">
        <v>0</v>
      </c>
      <c r="S15" s="26">
        <v>794</v>
      </c>
      <c r="T15" s="20">
        <f t="shared" si="1"/>
        <v>0</v>
      </c>
      <c r="U15" s="20">
        <f t="shared" si="3"/>
        <v>0</v>
      </c>
      <c r="V15" s="20">
        <f t="shared" si="4"/>
        <v>0</v>
      </c>
      <c r="W15" s="20">
        <f t="shared" si="5"/>
        <v>0</v>
      </c>
      <c r="X15" s="20">
        <f t="shared" si="6"/>
        <v>0</v>
      </c>
      <c r="Y15" s="20">
        <f t="shared" si="7"/>
        <v>0</v>
      </c>
      <c r="Z15" s="20">
        <f t="shared" si="8"/>
        <v>0</v>
      </c>
      <c r="AA15" s="20">
        <f t="shared" si="9"/>
        <v>0</v>
      </c>
      <c r="AB15" s="20">
        <f t="shared" si="10"/>
        <v>0</v>
      </c>
      <c r="AC15" s="17" t="str">
        <f t="shared" si="2"/>
        <v>Ok</v>
      </c>
    </row>
    <row r="16" spans="1:29" x14ac:dyDescent="0.3">
      <c r="A16" s="17" t="s">
        <v>45</v>
      </c>
      <c r="B16" s="20">
        <v>0</v>
      </c>
      <c r="C16" s="20">
        <v>2400</v>
      </c>
      <c r="D16" s="20">
        <v>0</v>
      </c>
      <c r="E16" s="20">
        <v>2285</v>
      </c>
      <c r="F16" s="20">
        <v>0</v>
      </c>
      <c r="G16" s="20">
        <v>0</v>
      </c>
      <c r="H16" s="20">
        <v>0</v>
      </c>
      <c r="I16" s="20">
        <v>0</v>
      </c>
      <c r="J16" s="20">
        <v>115</v>
      </c>
      <c r="K16" s="27">
        <v>0</v>
      </c>
      <c r="L16" s="20">
        <v>2400</v>
      </c>
      <c r="M16" s="20">
        <v>0</v>
      </c>
      <c r="N16" s="20">
        <v>2285</v>
      </c>
      <c r="O16" s="20">
        <v>0</v>
      </c>
      <c r="P16" s="20">
        <v>0</v>
      </c>
      <c r="Q16" s="20">
        <v>0</v>
      </c>
      <c r="R16" s="20">
        <v>0</v>
      </c>
      <c r="S16" s="26">
        <v>115</v>
      </c>
      <c r="T16" s="20">
        <f t="shared" si="1"/>
        <v>0</v>
      </c>
      <c r="U16" s="20">
        <f t="shared" si="3"/>
        <v>0</v>
      </c>
      <c r="V16" s="20">
        <f t="shared" si="3"/>
        <v>0</v>
      </c>
      <c r="W16" s="20">
        <f t="shared" si="3"/>
        <v>0</v>
      </c>
      <c r="X16" s="20">
        <f t="shared" si="3"/>
        <v>0</v>
      </c>
      <c r="Y16" s="20">
        <f t="shared" si="3"/>
        <v>0</v>
      </c>
      <c r="Z16" s="20">
        <f t="shared" si="3"/>
        <v>0</v>
      </c>
      <c r="AA16" s="20">
        <f t="shared" si="3"/>
        <v>0</v>
      </c>
      <c r="AB16" s="20">
        <f t="shared" si="3"/>
        <v>0</v>
      </c>
      <c r="AC16" s="17" t="str">
        <f t="shared" si="2"/>
        <v>Ok</v>
      </c>
    </row>
    <row r="17" spans="1:29" x14ac:dyDescent="0.3">
      <c r="A17" s="17" t="s">
        <v>213</v>
      </c>
      <c r="B17" s="20">
        <v>0</v>
      </c>
      <c r="C17" s="20">
        <v>300</v>
      </c>
      <c r="D17" s="20">
        <v>0</v>
      </c>
      <c r="E17" s="20">
        <v>135</v>
      </c>
      <c r="F17" s="20">
        <v>0</v>
      </c>
      <c r="G17" s="20">
        <v>0</v>
      </c>
      <c r="H17" s="20">
        <v>0</v>
      </c>
      <c r="I17" s="20">
        <v>0</v>
      </c>
      <c r="J17" s="26">
        <v>165</v>
      </c>
      <c r="K17" s="27">
        <v>0</v>
      </c>
      <c r="L17" s="20">
        <v>300</v>
      </c>
      <c r="M17" s="20">
        <v>0</v>
      </c>
      <c r="N17" s="20">
        <v>135</v>
      </c>
      <c r="O17" s="20">
        <v>0</v>
      </c>
      <c r="P17" s="20">
        <v>0</v>
      </c>
      <c r="Q17" s="20">
        <v>0</v>
      </c>
      <c r="R17" s="20">
        <v>0</v>
      </c>
      <c r="S17" s="26">
        <v>165</v>
      </c>
      <c r="T17" s="20">
        <f t="shared" si="1"/>
        <v>0</v>
      </c>
      <c r="U17" s="20">
        <f t="shared" si="3"/>
        <v>0</v>
      </c>
      <c r="V17" s="20">
        <f t="shared" si="3"/>
        <v>0</v>
      </c>
      <c r="W17" s="20">
        <f t="shared" si="3"/>
        <v>0</v>
      </c>
      <c r="X17" s="20">
        <f t="shared" si="3"/>
        <v>0</v>
      </c>
      <c r="Y17" s="20">
        <f t="shared" si="3"/>
        <v>0</v>
      </c>
      <c r="Z17" s="20">
        <f t="shared" si="3"/>
        <v>0</v>
      </c>
      <c r="AA17" s="20">
        <f t="shared" si="3"/>
        <v>0</v>
      </c>
      <c r="AB17" s="20">
        <f t="shared" si="3"/>
        <v>0</v>
      </c>
      <c r="AC17" s="17" t="str">
        <f t="shared" si="2"/>
        <v>Ok</v>
      </c>
    </row>
    <row r="18" spans="1:29" x14ac:dyDescent="0.3">
      <c r="A18" s="17" t="s">
        <v>88</v>
      </c>
      <c r="B18" s="20">
        <v>0</v>
      </c>
      <c r="C18" s="20">
        <v>150</v>
      </c>
      <c r="D18" s="20">
        <v>0</v>
      </c>
      <c r="E18" s="20">
        <v>95</v>
      </c>
      <c r="F18" s="20">
        <v>0</v>
      </c>
      <c r="G18" s="20">
        <v>0</v>
      </c>
      <c r="H18" s="20">
        <v>0</v>
      </c>
      <c r="I18" s="20">
        <v>0</v>
      </c>
      <c r="J18" s="26">
        <v>55</v>
      </c>
      <c r="K18" s="27">
        <v>0</v>
      </c>
      <c r="L18" s="20">
        <v>150</v>
      </c>
      <c r="M18" s="20">
        <v>0</v>
      </c>
      <c r="N18" s="20">
        <v>95</v>
      </c>
      <c r="O18" s="20">
        <v>0</v>
      </c>
      <c r="P18" s="20">
        <v>0</v>
      </c>
      <c r="Q18" s="20">
        <v>0</v>
      </c>
      <c r="R18" s="20">
        <v>0</v>
      </c>
      <c r="S18" s="26">
        <v>55</v>
      </c>
      <c r="T18" s="20">
        <f t="shared" si="1"/>
        <v>0</v>
      </c>
      <c r="U18" s="20">
        <f t="shared" si="3"/>
        <v>0</v>
      </c>
      <c r="V18" s="20">
        <f t="shared" si="3"/>
        <v>0</v>
      </c>
      <c r="W18" s="20">
        <f t="shared" si="3"/>
        <v>0</v>
      </c>
      <c r="X18" s="20">
        <f t="shared" si="3"/>
        <v>0</v>
      </c>
      <c r="Y18" s="20">
        <f t="shared" si="3"/>
        <v>0</v>
      </c>
      <c r="Z18" s="20">
        <f t="shared" si="3"/>
        <v>0</v>
      </c>
      <c r="AA18" s="20">
        <f t="shared" si="3"/>
        <v>0</v>
      </c>
      <c r="AB18" s="20">
        <f t="shared" si="3"/>
        <v>0</v>
      </c>
      <c r="AC18" s="17" t="str">
        <f t="shared" si="2"/>
        <v>Ok</v>
      </c>
    </row>
    <row r="19" spans="1:29" x14ac:dyDescent="0.3">
      <c r="A19" s="17" t="s">
        <v>91</v>
      </c>
      <c r="B19" s="20">
        <v>0</v>
      </c>
      <c r="C19" s="20">
        <v>780</v>
      </c>
      <c r="D19" s="20">
        <v>0</v>
      </c>
      <c r="E19" s="20">
        <v>642</v>
      </c>
      <c r="F19" s="20">
        <v>58</v>
      </c>
      <c r="G19" s="20">
        <v>0</v>
      </c>
      <c r="H19" s="20">
        <v>0</v>
      </c>
      <c r="I19" s="20">
        <v>0</v>
      </c>
      <c r="J19" s="26">
        <v>196</v>
      </c>
      <c r="K19" s="27">
        <v>0</v>
      </c>
      <c r="L19" s="20">
        <v>780</v>
      </c>
      <c r="M19" s="20">
        <v>0</v>
      </c>
      <c r="N19" s="20">
        <v>584</v>
      </c>
      <c r="O19" s="20">
        <v>0</v>
      </c>
      <c r="P19" s="20">
        <v>0</v>
      </c>
      <c r="Q19" s="20">
        <v>0</v>
      </c>
      <c r="R19" s="20">
        <v>0</v>
      </c>
      <c r="S19" s="26">
        <v>196</v>
      </c>
      <c r="T19" s="20">
        <f t="shared" si="1"/>
        <v>0</v>
      </c>
      <c r="U19" s="20">
        <f t="shared" si="3"/>
        <v>0</v>
      </c>
      <c r="V19" s="20">
        <f t="shared" si="3"/>
        <v>0</v>
      </c>
      <c r="W19" s="20">
        <f t="shared" si="3"/>
        <v>58</v>
      </c>
      <c r="X19" s="20">
        <f t="shared" si="3"/>
        <v>58</v>
      </c>
      <c r="Y19" s="20">
        <f t="shared" si="3"/>
        <v>0</v>
      </c>
      <c r="Z19" s="20">
        <f t="shared" si="3"/>
        <v>0</v>
      </c>
      <c r="AA19" s="20">
        <f t="shared" si="3"/>
        <v>0</v>
      </c>
      <c r="AB19" s="20">
        <f t="shared" si="3"/>
        <v>0</v>
      </c>
      <c r="AC19" s="17" t="str">
        <f t="shared" si="2"/>
        <v>Ok</v>
      </c>
    </row>
    <row r="20" spans="1:29" x14ac:dyDescent="0.3">
      <c r="A20" s="17" t="s">
        <v>46</v>
      </c>
      <c r="B20" s="20">
        <v>0</v>
      </c>
      <c r="C20" s="20">
        <v>880</v>
      </c>
      <c r="D20" s="20">
        <v>0</v>
      </c>
      <c r="E20" s="20">
        <v>690</v>
      </c>
      <c r="F20" s="20">
        <v>180</v>
      </c>
      <c r="G20" s="20">
        <v>0</v>
      </c>
      <c r="H20" s="20">
        <v>0</v>
      </c>
      <c r="I20" s="20">
        <v>0</v>
      </c>
      <c r="J20" s="26">
        <v>370</v>
      </c>
      <c r="K20" s="27">
        <v>0</v>
      </c>
      <c r="L20" s="20">
        <v>880</v>
      </c>
      <c r="M20" s="20">
        <v>0</v>
      </c>
      <c r="N20" s="20">
        <v>510</v>
      </c>
      <c r="O20" s="20">
        <v>0</v>
      </c>
      <c r="P20" s="20">
        <v>0</v>
      </c>
      <c r="Q20" s="20">
        <v>0</v>
      </c>
      <c r="R20" s="20">
        <v>0</v>
      </c>
      <c r="S20" s="26">
        <v>370</v>
      </c>
      <c r="T20" s="20">
        <f t="shared" si="1"/>
        <v>0</v>
      </c>
      <c r="U20" s="20">
        <f t="shared" si="3"/>
        <v>0</v>
      </c>
      <c r="V20" s="20">
        <f t="shared" si="3"/>
        <v>0</v>
      </c>
      <c r="W20" s="20">
        <f t="shared" si="3"/>
        <v>180</v>
      </c>
      <c r="X20" s="20">
        <f t="shared" si="3"/>
        <v>180</v>
      </c>
      <c r="Y20" s="20">
        <f t="shared" si="3"/>
        <v>0</v>
      </c>
      <c r="Z20" s="20">
        <f t="shared" si="3"/>
        <v>0</v>
      </c>
      <c r="AA20" s="20">
        <f t="shared" si="3"/>
        <v>0</v>
      </c>
      <c r="AB20" s="20">
        <f t="shared" si="3"/>
        <v>0</v>
      </c>
      <c r="AC20" s="17" t="str">
        <f t="shared" si="2"/>
        <v>Ok</v>
      </c>
    </row>
    <row r="21" spans="1:29" x14ac:dyDescent="0.3">
      <c r="A21" s="17" t="s">
        <v>214</v>
      </c>
      <c r="B21" s="20">
        <v>0</v>
      </c>
      <c r="C21" s="20">
        <v>50</v>
      </c>
      <c r="D21" s="20">
        <v>0</v>
      </c>
      <c r="E21" s="20">
        <v>20</v>
      </c>
      <c r="F21" s="20">
        <v>0</v>
      </c>
      <c r="G21" s="20">
        <v>0</v>
      </c>
      <c r="H21" s="20">
        <v>0</v>
      </c>
      <c r="I21" s="20">
        <v>0</v>
      </c>
      <c r="J21" s="26">
        <v>30</v>
      </c>
      <c r="K21" s="27">
        <v>0</v>
      </c>
      <c r="L21" s="20">
        <v>50</v>
      </c>
      <c r="M21" s="20">
        <v>0</v>
      </c>
      <c r="N21" s="20">
        <v>20</v>
      </c>
      <c r="O21" s="20">
        <v>0</v>
      </c>
      <c r="P21" s="20">
        <v>0</v>
      </c>
      <c r="Q21" s="20">
        <v>0</v>
      </c>
      <c r="R21" s="20">
        <v>0</v>
      </c>
      <c r="S21" s="26">
        <v>30</v>
      </c>
      <c r="T21" s="20">
        <f t="shared" si="1"/>
        <v>0</v>
      </c>
      <c r="U21" s="20">
        <f t="shared" si="3"/>
        <v>0</v>
      </c>
      <c r="V21" s="20">
        <f t="shared" si="3"/>
        <v>0</v>
      </c>
      <c r="W21" s="20">
        <f t="shared" si="3"/>
        <v>0</v>
      </c>
      <c r="X21" s="20">
        <f t="shared" si="3"/>
        <v>0</v>
      </c>
      <c r="Y21" s="20">
        <f t="shared" si="3"/>
        <v>0</v>
      </c>
      <c r="Z21" s="20">
        <f t="shared" si="3"/>
        <v>0</v>
      </c>
      <c r="AA21" s="20">
        <f t="shared" si="3"/>
        <v>0</v>
      </c>
      <c r="AB21" s="20">
        <f t="shared" si="3"/>
        <v>0</v>
      </c>
      <c r="AC21" s="17" t="str">
        <f t="shared" si="2"/>
        <v>Ok</v>
      </c>
    </row>
    <row r="22" spans="1:29" x14ac:dyDescent="0.3">
      <c r="A22" s="17" t="s">
        <v>215</v>
      </c>
      <c r="B22" s="20">
        <v>0</v>
      </c>
      <c r="C22" s="20">
        <v>160</v>
      </c>
      <c r="D22" s="20">
        <v>0</v>
      </c>
      <c r="E22" s="20">
        <v>80</v>
      </c>
      <c r="F22" s="20">
        <v>0</v>
      </c>
      <c r="G22" s="20">
        <v>0</v>
      </c>
      <c r="H22" s="20">
        <v>0</v>
      </c>
      <c r="I22" s="20">
        <v>0</v>
      </c>
      <c r="J22" s="26">
        <v>80</v>
      </c>
      <c r="K22" s="27">
        <v>0</v>
      </c>
      <c r="L22" s="20">
        <v>160</v>
      </c>
      <c r="M22" s="20">
        <v>0</v>
      </c>
      <c r="N22" s="20">
        <v>80</v>
      </c>
      <c r="O22" s="20">
        <v>0</v>
      </c>
      <c r="P22" s="20">
        <v>0</v>
      </c>
      <c r="Q22" s="20">
        <v>0</v>
      </c>
      <c r="R22" s="20">
        <v>0</v>
      </c>
      <c r="S22" s="26">
        <v>80</v>
      </c>
      <c r="T22" s="20">
        <f t="shared" si="1"/>
        <v>0</v>
      </c>
      <c r="U22" s="20">
        <f t="shared" si="3"/>
        <v>0</v>
      </c>
      <c r="V22" s="20">
        <f t="shared" si="3"/>
        <v>0</v>
      </c>
      <c r="W22" s="20">
        <f t="shared" si="3"/>
        <v>0</v>
      </c>
      <c r="X22" s="20">
        <f t="shared" si="3"/>
        <v>0</v>
      </c>
      <c r="Y22" s="20">
        <f t="shared" si="3"/>
        <v>0</v>
      </c>
      <c r="Z22" s="20">
        <f t="shared" si="3"/>
        <v>0</v>
      </c>
      <c r="AA22" s="20">
        <f t="shared" si="3"/>
        <v>0</v>
      </c>
      <c r="AB22" s="20">
        <f t="shared" si="3"/>
        <v>0</v>
      </c>
      <c r="AC22" s="17" t="str">
        <f t="shared" si="2"/>
        <v>Ok</v>
      </c>
    </row>
    <row r="23" spans="1:29" x14ac:dyDescent="0.3">
      <c r="A23" s="17" t="s">
        <v>216</v>
      </c>
      <c r="B23" s="20">
        <v>0</v>
      </c>
      <c r="C23" s="20">
        <v>800</v>
      </c>
      <c r="D23" s="20">
        <v>0</v>
      </c>
      <c r="E23" s="20">
        <v>591</v>
      </c>
      <c r="F23" s="20">
        <v>0</v>
      </c>
      <c r="G23" s="20">
        <v>0</v>
      </c>
      <c r="H23" s="20">
        <v>0</v>
      </c>
      <c r="I23" s="20">
        <v>0</v>
      </c>
      <c r="J23" s="26">
        <v>209</v>
      </c>
      <c r="K23" s="27">
        <v>0</v>
      </c>
      <c r="L23" s="20">
        <v>800</v>
      </c>
      <c r="M23" s="20">
        <v>0</v>
      </c>
      <c r="N23" s="20">
        <v>591</v>
      </c>
      <c r="O23" s="20">
        <v>0</v>
      </c>
      <c r="P23" s="20">
        <v>0</v>
      </c>
      <c r="Q23" s="20">
        <v>0</v>
      </c>
      <c r="R23" s="20">
        <v>0</v>
      </c>
      <c r="S23" s="26">
        <v>209</v>
      </c>
      <c r="T23" s="20">
        <f t="shared" si="1"/>
        <v>0</v>
      </c>
      <c r="U23" s="20">
        <f t="shared" si="3"/>
        <v>0</v>
      </c>
      <c r="V23" s="20">
        <f t="shared" si="3"/>
        <v>0</v>
      </c>
      <c r="W23" s="20">
        <f t="shared" si="3"/>
        <v>0</v>
      </c>
      <c r="X23" s="20">
        <f t="shared" si="3"/>
        <v>0</v>
      </c>
      <c r="Y23" s="20">
        <f t="shared" si="3"/>
        <v>0</v>
      </c>
      <c r="Z23" s="20">
        <f t="shared" si="3"/>
        <v>0</v>
      </c>
      <c r="AA23" s="20">
        <f t="shared" si="3"/>
        <v>0</v>
      </c>
      <c r="AB23" s="20">
        <f t="shared" si="3"/>
        <v>0</v>
      </c>
      <c r="AC23" s="17" t="str">
        <f t="shared" si="2"/>
        <v>Ok</v>
      </c>
    </row>
    <row r="24" spans="1:29" x14ac:dyDescent="0.3">
      <c r="A24" s="17" t="s">
        <v>217</v>
      </c>
      <c r="B24" s="20">
        <v>0</v>
      </c>
      <c r="C24" s="20">
        <v>200</v>
      </c>
      <c r="D24" s="20">
        <v>0</v>
      </c>
      <c r="E24" s="20">
        <v>170</v>
      </c>
      <c r="F24" s="20">
        <v>0</v>
      </c>
      <c r="G24" s="20">
        <v>0</v>
      </c>
      <c r="H24" s="20">
        <v>0</v>
      </c>
      <c r="I24" s="20">
        <v>0</v>
      </c>
      <c r="J24" s="26">
        <v>30</v>
      </c>
      <c r="K24" s="27">
        <v>0</v>
      </c>
      <c r="L24" s="20">
        <v>200</v>
      </c>
      <c r="M24" s="20">
        <v>0</v>
      </c>
      <c r="N24" s="20">
        <v>170</v>
      </c>
      <c r="O24" s="20">
        <v>0</v>
      </c>
      <c r="P24" s="20">
        <v>0</v>
      </c>
      <c r="Q24" s="20">
        <v>0</v>
      </c>
      <c r="R24" s="20">
        <v>0</v>
      </c>
      <c r="S24" s="26">
        <v>30</v>
      </c>
      <c r="T24" s="20">
        <f t="shared" si="1"/>
        <v>0</v>
      </c>
      <c r="U24" s="20">
        <f t="shared" si="3"/>
        <v>0</v>
      </c>
      <c r="V24" s="20">
        <f t="shared" si="3"/>
        <v>0</v>
      </c>
      <c r="W24" s="20">
        <f t="shared" si="3"/>
        <v>0</v>
      </c>
      <c r="X24" s="20">
        <f t="shared" si="3"/>
        <v>0</v>
      </c>
      <c r="Y24" s="20">
        <f t="shared" si="3"/>
        <v>0</v>
      </c>
      <c r="Z24" s="20">
        <f t="shared" si="3"/>
        <v>0</v>
      </c>
      <c r="AA24" s="20">
        <f t="shared" si="3"/>
        <v>0</v>
      </c>
      <c r="AB24" s="20">
        <f t="shared" si="3"/>
        <v>0</v>
      </c>
      <c r="AC24" s="17" t="str">
        <f t="shared" si="2"/>
        <v>Ok</v>
      </c>
    </row>
    <row r="25" spans="1:29" x14ac:dyDescent="0.3">
      <c r="A25" s="17" t="s">
        <v>218</v>
      </c>
      <c r="B25" s="20">
        <v>0</v>
      </c>
      <c r="C25" s="20">
        <v>100</v>
      </c>
      <c r="D25" s="20">
        <v>0</v>
      </c>
      <c r="E25" s="20">
        <v>50</v>
      </c>
      <c r="F25" s="20">
        <v>0</v>
      </c>
      <c r="G25" s="20">
        <v>0</v>
      </c>
      <c r="H25" s="20">
        <v>0</v>
      </c>
      <c r="I25" s="20">
        <v>0</v>
      </c>
      <c r="J25" s="26">
        <v>50</v>
      </c>
      <c r="K25" s="27">
        <v>0</v>
      </c>
      <c r="L25" s="20">
        <v>100</v>
      </c>
      <c r="M25" s="20">
        <v>0</v>
      </c>
      <c r="N25" s="20">
        <v>50</v>
      </c>
      <c r="O25" s="20">
        <v>0</v>
      </c>
      <c r="P25" s="20">
        <v>0</v>
      </c>
      <c r="Q25" s="20">
        <v>0</v>
      </c>
      <c r="R25" s="20">
        <v>0</v>
      </c>
      <c r="S25" s="26">
        <v>50</v>
      </c>
      <c r="T25" s="20">
        <f t="shared" si="1"/>
        <v>0</v>
      </c>
      <c r="U25" s="20">
        <f t="shared" si="3"/>
        <v>0</v>
      </c>
      <c r="V25" s="20">
        <f t="shared" si="3"/>
        <v>0</v>
      </c>
      <c r="W25" s="20">
        <f t="shared" si="3"/>
        <v>0</v>
      </c>
      <c r="X25" s="20">
        <f t="shared" si="3"/>
        <v>0</v>
      </c>
      <c r="Y25" s="20">
        <f t="shared" si="3"/>
        <v>0</v>
      </c>
      <c r="Z25" s="20">
        <f t="shared" si="3"/>
        <v>0</v>
      </c>
      <c r="AA25" s="20">
        <f t="shared" si="3"/>
        <v>0</v>
      </c>
      <c r="AB25" s="20">
        <f t="shared" si="3"/>
        <v>0</v>
      </c>
      <c r="AC25" s="17" t="str">
        <f t="shared" si="2"/>
        <v>Ok</v>
      </c>
    </row>
    <row r="26" spans="1:29" x14ac:dyDescent="0.3">
      <c r="A26" s="17" t="s">
        <v>27</v>
      </c>
      <c r="B26" s="20">
        <v>0</v>
      </c>
      <c r="C26" s="20">
        <v>1400</v>
      </c>
      <c r="D26" s="20">
        <v>0</v>
      </c>
      <c r="E26" s="20">
        <v>1310</v>
      </c>
      <c r="F26" s="20">
        <v>0</v>
      </c>
      <c r="G26" s="20">
        <v>0</v>
      </c>
      <c r="H26" s="20">
        <v>0</v>
      </c>
      <c r="I26" s="20">
        <v>0</v>
      </c>
      <c r="J26" s="26">
        <v>90</v>
      </c>
      <c r="K26" s="27">
        <v>0</v>
      </c>
      <c r="L26" s="20">
        <v>1400</v>
      </c>
      <c r="M26" s="20">
        <v>0</v>
      </c>
      <c r="N26" s="20">
        <v>1310</v>
      </c>
      <c r="O26" s="20">
        <v>0</v>
      </c>
      <c r="P26" s="20">
        <v>0</v>
      </c>
      <c r="Q26" s="20">
        <v>0</v>
      </c>
      <c r="R26" s="20">
        <v>0</v>
      </c>
      <c r="S26" s="26">
        <v>90</v>
      </c>
      <c r="T26" s="20">
        <f t="shared" si="1"/>
        <v>0</v>
      </c>
      <c r="U26" s="20">
        <f t="shared" si="3"/>
        <v>0</v>
      </c>
      <c r="V26" s="20">
        <f t="shared" si="3"/>
        <v>0</v>
      </c>
      <c r="W26" s="20">
        <f t="shared" si="3"/>
        <v>0</v>
      </c>
      <c r="X26" s="20">
        <f t="shared" si="3"/>
        <v>0</v>
      </c>
      <c r="Y26" s="20">
        <f t="shared" si="3"/>
        <v>0</v>
      </c>
      <c r="Z26" s="20">
        <f t="shared" si="3"/>
        <v>0</v>
      </c>
      <c r="AA26" s="20">
        <f t="shared" si="3"/>
        <v>0</v>
      </c>
      <c r="AB26" s="20">
        <f t="shared" si="3"/>
        <v>0</v>
      </c>
      <c r="AC26" s="17" t="str">
        <f t="shared" si="2"/>
        <v>Ok</v>
      </c>
    </row>
    <row r="27" spans="1:29" x14ac:dyDescent="0.3">
      <c r="A27" s="17" t="s">
        <v>28</v>
      </c>
      <c r="B27" s="20">
        <v>0</v>
      </c>
      <c r="C27" s="20">
        <v>110</v>
      </c>
      <c r="D27" s="20">
        <v>0</v>
      </c>
      <c r="E27" s="20">
        <v>110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110</v>
      </c>
      <c r="M27" s="20">
        <v>0</v>
      </c>
      <c r="N27" s="20">
        <v>110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3"/>
        <v>0</v>
      </c>
      <c r="V27" s="20">
        <f t="shared" si="3"/>
        <v>0</v>
      </c>
      <c r="W27" s="20">
        <f t="shared" si="3"/>
        <v>0</v>
      </c>
      <c r="X27" s="20">
        <f t="shared" si="3"/>
        <v>0</v>
      </c>
      <c r="Y27" s="20">
        <f t="shared" si="3"/>
        <v>0</v>
      </c>
      <c r="Z27" s="20">
        <f t="shared" si="3"/>
        <v>0</v>
      </c>
      <c r="AA27" s="20">
        <f t="shared" si="3"/>
        <v>0</v>
      </c>
      <c r="AB27" s="20">
        <f t="shared" si="3"/>
        <v>0</v>
      </c>
      <c r="AC27" s="17" t="str">
        <f t="shared" si="2"/>
        <v>Ok</v>
      </c>
    </row>
    <row r="28" spans="1:29" x14ac:dyDescent="0.3">
      <c r="A28" s="17" t="s">
        <v>29</v>
      </c>
      <c r="B28" s="20">
        <v>0</v>
      </c>
      <c r="C28" s="20">
        <v>320</v>
      </c>
      <c r="D28" s="20">
        <v>0</v>
      </c>
      <c r="E28" s="20">
        <v>266</v>
      </c>
      <c r="F28" s="20">
        <v>0</v>
      </c>
      <c r="G28" s="20">
        <v>0</v>
      </c>
      <c r="H28" s="20">
        <v>0</v>
      </c>
      <c r="I28" s="20">
        <v>0</v>
      </c>
      <c r="J28" s="26">
        <v>54</v>
      </c>
      <c r="K28" s="27">
        <v>0</v>
      </c>
      <c r="L28" s="20">
        <v>320</v>
      </c>
      <c r="M28" s="20">
        <v>0</v>
      </c>
      <c r="N28" s="20">
        <v>266</v>
      </c>
      <c r="O28" s="20">
        <v>0</v>
      </c>
      <c r="P28" s="20">
        <v>0</v>
      </c>
      <c r="Q28" s="20">
        <v>0</v>
      </c>
      <c r="R28" s="20">
        <v>0</v>
      </c>
      <c r="S28" s="26">
        <v>54</v>
      </c>
      <c r="T28" s="20">
        <f t="shared" si="1"/>
        <v>0</v>
      </c>
      <c r="U28" s="20">
        <f t="shared" si="3"/>
        <v>0</v>
      </c>
      <c r="V28" s="20">
        <f t="shared" si="3"/>
        <v>0</v>
      </c>
      <c r="W28" s="20">
        <f t="shared" si="3"/>
        <v>0</v>
      </c>
      <c r="X28" s="20">
        <f t="shared" si="3"/>
        <v>0</v>
      </c>
      <c r="Y28" s="20">
        <f t="shared" si="3"/>
        <v>0</v>
      </c>
      <c r="Z28" s="20">
        <f t="shared" si="3"/>
        <v>0</v>
      </c>
      <c r="AA28" s="20">
        <f t="shared" si="3"/>
        <v>0</v>
      </c>
      <c r="AB28" s="20">
        <f t="shared" si="3"/>
        <v>0</v>
      </c>
      <c r="AC28" s="17" t="str">
        <f t="shared" si="2"/>
        <v>Ok</v>
      </c>
    </row>
    <row r="29" spans="1:29" x14ac:dyDescent="0.3">
      <c r="A29" s="17" t="s">
        <v>219</v>
      </c>
      <c r="B29" s="20">
        <v>0</v>
      </c>
      <c r="C29" s="20">
        <v>40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40</v>
      </c>
      <c r="K29" s="27">
        <v>0</v>
      </c>
      <c r="L29" s="20">
        <v>40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40</v>
      </c>
      <c r="T29" s="20">
        <f t="shared" si="1"/>
        <v>0</v>
      </c>
      <c r="U29" s="20">
        <f t="shared" ref="U29:AB44" si="11">C29-L29</f>
        <v>0</v>
      </c>
      <c r="V29" s="20">
        <f t="shared" ref="V29" si="12">D29-M29</f>
        <v>0</v>
      </c>
      <c r="W29" s="20">
        <f t="shared" ref="W29" si="13">E29-N29</f>
        <v>0</v>
      </c>
      <c r="X29" s="20">
        <f t="shared" ref="X29" si="14">F29-O29</f>
        <v>0</v>
      </c>
      <c r="Y29" s="20">
        <f t="shared" ref="Y29" si="15">G29-P29</f>
        <v>0</v>
      </c>
      <c r="Z29" s="20">
        <f t="shared" ref="Z29" si="16">H29-Q29</f>
        <v>0</v>
      </c>
      <c r="AA29" s="20">
        <f t="shared" ref="AA29" si="17">I29-R29</f>
        <v>0</v>
      </c>
      <c r="AB29" s="20">
        <f t="shared" ref="AB29" si="18">J29-S29</f>
        <v>0</v>
      </c>
      <c r="AC29" s="17" t="str">
        <f t="shared" si="2"/>
        <v>Ok</v>
      </c>
    </row>
    <row r="30" spans="1:29" x14ac:dyDescent="0.3">
      <c r="A30" s="17" t="s">
        <v>31</v>
      </c>
      <c r="B30" s="20">
        <v>0</v>
      </c>
      <c r="C30" s="20">
        <v>1600</v>
      </c>
      <c r="D30" s="20">
        <v>0</v>
      </c>
      <c r="E30" s="20">
        <v>1060</v>
      </c>
      <c r="F30" s="20">
        <v>0</v>
      </c>
      <c r="G30" s="20">
        <v>0</v>
      </c>
      <c r="H30" s="20">
        <v>0</v>
      </c>
      <c r="I30" s="20">
        <v>0</v>
      </c>
      <c r="J30" s="26">
        <v>540</v>
      </c>
      <c r="K30" s="27">
        <v>0</v>
      </c>
      <c r="L30" s="20">
        <v>1600</v>
      </c>
      <c r="M30" s="20">
        <v>0</v>
      </c>
      <c r="N30" s="20">
        <v>1060</v>
      </c>
      <c r="O30" s="20">
        <v>0</v>
      </c>
      <c r="P30" s="20">
        <v>0</v>
      </c>
      <c r="Q30" s="20">
        <v>0</v>
      </c>
      <c r="R30" s="20">
        <v>0</v>
      </c>
      <c r="S30" s="26">
        <v>540</v>
      </c>
      <c r="T30" s="20">
        <f t="shared" si="1"/>
        <v>0</v>
      </c>
      <c r="U30" s="20">
        <f t="shared" si="11"/>
        <v>0</v>
      </c>
      <c r="V30" s="20">
        <f t="shared" si="11"/>
        <v>0</v>
      </c>
      <c r="W30" s="20">
        <f t="shared" si="11"/>
        <v>0</v>
      </c>
      <c r="X30" s="20">
        <f t="shared" si="11"/>
        <v>0</v>
      </c>
      <c r="Y30" s="20">
        <f t="shared" si="11"/>
        <v>0</v>
      </c>
      <c r="Z30" s="20">
        <f t="shared" si="11"/>
        <v>0</v>
      </c>
      <c r="AA30" s="20">
        <f t="shared" si="11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70</v>
      </c>
      <c r="B31" s="20">
        <v>0</v>
      </c>
      <c r="C31" s="20">
        <v>80</v>
      </c>
      <c r="D31" s="20">
        <v>0</v>
      </c>
      <c r="E31" s="20">
        <v>40</v>
      </c>
      <c r="F31" s="20">
        <v>0</v>
      </c>
      <c r="G31" s="20">
        <v>0</v>
      </c>
      <c r="H31" s="20">
        <v>0</v>
      </c>
      <c r="I31" s="20">
        <v>0</v>
      </c>
      <c r="J31" s="26">
        <v>40</v>
      </c>
      <c r="K31" s="27">
        <v>0</v>
      </c>
      <c r="L31" s="20">
        <v>80</v>
      </c>
      <c r="M31" s="20">
        <v>0</v>
      </c>
      <c r="N31" s="20">
        <v>40</v>
      </c>
      <c r="O31" s="20">
        <v>0</v>
      </c>
      <c r="P31" s="20">
        <v>0</v>
      </c>
      <c r="Q31" s="20">
        <v>0</v>
      </c>
      <c r="R31" s="20">
        <v>0</v>
      </c>
      <c r="S31" s="26">
        <v>40</v>
      </c>
      <c r="T31" s="20">
        <f t="shared" si="1"/>
        <v>0</v>
      </c>
      <c r="U31" s="20">
        <f t="shared" si="11"/>
        <v>0</v>
      </c>
      <c r="V31" s="20">
        <f t="shared" si="11"/>
        <v>0</v>
      </c>
      <c r="W31" s="20">
        <f t="shared" si="11"/>
        <v>0</v>
      </c>
      <c r="X31" s="20">
        <f t="shared" si="11"/>
        <v>0</v>
      </c>
      <c r="Y31" s="20">
        <f t="shared" si="11"/>
        <v>0</v>
      </c>
      <c r="Z31" s="20">
        <f t="shared" si="11"/>
        <v>0</v>
      </c>
      <c r="AA31" s="20">
        <f t="shared" si="11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32</v>
      </c>
      <c r="B32" s="20">
        <v>0</v>
      </c>
      <c r="C32" s="20">
        <v>72</v>
      </c>
      <c r="D32" s="20">
        <v>0</v>
      </c>
      <c r="E32" s="20">
        <v>81</v>
      </c>
      <c r="F32" s="20">
        <v>3</v>
      </c>
      <c r="G32" s="20">
        <v>0</v>
      </c>
      <c r="H32" s="20">
        <v>0</v>
      </c>
      <c r="I32" s="20">
        <v>0</v>
      </c>
      <c r="J32" s="26">
        <v>-6</v>
      </c>
      <c r="K32" s="27">
        <v>0</v>
      </c>
      <c r="L32" s="20">
        <v>72</v>
      </c>
      <c r="M32" s="20">
        <v>0</v>
      </c>
      <c r="N32" s="20">
        <v>78</v>
      </c>
      <c r="O32" s="20">
        <v>0</v>
      </c>
      <c r="P32" s="20">
        <v>0</v>
      </c>
      <c r="Q32" s="20">
        <v>0</v>
      </c>
      <c r="R32" s="20">
        <v>0</v>
      </c>
      <c r="S32" s="26">
        <v>-6</v>
      </c>
      <c r="T32" s="20">
        <f t="shared" si="1"/>
        <v>0</v>
      </c>
      <c r="U32" s="20">
        <f t="shared" si="11"/>
        <v>0</v>
      </c>
      <c r="V32" s="20">
        <f t="shared" si="11"/>
        <v>0</v>
      </c>
      <c r="W32" s="20">
        <f t="shared" si="11"/>
        <v>3</v>
      </c>
      <c r="X32" s="20">
        <f t="shared" si="11"/>
        <v>3</v>
      </c>
      <c r="Y32" s="20">
        <f t="shared" si="11"/>
        <v>0</v>
      </c>
      <c r="Z32" s="20">
        <f t="shared" si="11"/>
        <v>0</v>
      </c>
      <c r="AA32" s="20">
        <f t="shared" si="11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220</v>
      </c>
      <c r="B33" s="20">
        <v>0</v>
      </c>
      <c r="C33" s="20">
        <v>70</v>
      </c>
      <c r="D33" s="20">
        <v>0</v>
      </c>
      <c r="E33" s="20">
        <v>75</v>
      </c>
      <c r="F33" s="20">
        <v>0</v>
      </c>
      <c r="G33" s="20">
        <v>0</v>
      </c>
      <c r="H33" s="20">
        <v>0</v>
      </c>
      <c r="I33" s="20">
        <v>-5</v>
      </c>
      <c r="J33" s="26">
        <v>0</v>
      </c>
      <c r="K33" s="27">
        <v>0</v>
      </c>
      <c r="L33" s="20">
        <v>70</v>
      </c>
      <c r="M33" s="20">
        <v>5</v>
      </c>
      <c r="N33" s="20">
        <v>75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11"/>
        <v>0</v>
      </c>
      <c r="V33" s="20">
        <f t="shared" si="11"/>
        <v>-5</v>
      </c>
      <c r="W33" s="20">
        <f t="shared" si="11"/>
        <v>0</v>
      </c>
      <c r="X33" s="20">
        <f t="shared" si="11"/>
        <v>0</v>
      </c>
      <c r="Y33" s="20">
        <f t="shared" si="11"/>
        <v>0</v>
      </c>
      <c r="Z33" s="20">
        <f t="shared" si="11"/>
        <v>0</v>
      </c>
      <c r="AA33" s="20">
        <f t="shared" si="11"/>
        <v>-5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221</v>
      </c>
      <c r="B34" s="20">
        <v>0</v>
      </c>
      <c r="C34" s="20">
        <v>200</v>
      </c>
      <c r="D34" s="20">
        <v>0</v>
      </c>
      <c r="E34" s="20">
        <v>98</v>
      </c>
      <c r="F34" s="20">
        <v>0</v>
      </c>
      <c r="G34" s="20">
        <v>0</v>
      </c>
      <c r="H34" s="20">
        <v>0</v>
      </c>
      <c r="I34" s="20">
        <v>0</v>
      </c>
      <c r="J34" s="26">
        <v>102</v>
      </c>
      <c r="K34" s="27">
        <v>0</v>
      </c>
      <c r="L34" s="20">
        <v>200</v>
      </c>
      <c r="M34" s="20">
        <v>0</v>
      </c>
      <c r="N34" s="20">
        <v>98</v>
      </c>
      <c r="O34" s="20">
        <v>0</v>
      </c>
      <c r="P34" s="20">
        <v>0</v>
      </c>
      <c r="Q34" s="20">
        <v>0</v>
      </c>
      <c r="R34" s="20">
        <v>0</v>
      </c>
      <c r="S34" s="26">
        <v>102</v>
      </c>
      <c r="T34" s="20">
        <f t="shared" si="1"/>
        <v>0</v>
      </c>
      <c r="U34" s="20">
        <f t="shared" si="11"/>
        <v>0</v>
      </c>
      <c r="V34" s="20">
        <f t="shared" si="11"/>
        <v>0</v>
      </c>
      <c r="W34" s="20">
        <f t="shared" si="11"/>
        <v>0</v>
      </c>
      <c r="X34" s="20">
        <f t="shared" si="11"/>
        <v>0</v>
      </c>
      <c r="Y34" s="20">
        <f t="shared" si="11"/>
        <v>0</v>
      </c>
      <c r="Z34" s="20">
        <f t="shared" si="11"/>
        <v>0</v>
      </c>
      <c r="AA34" s="20">
        <f t="shared" si="11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222</v>
      </c>
      <c r="B35" s="20">
        <v>0</v>
      </c>
      <c r="C35" s="20">
        <v>25</v>
      </c>
      <c r="D35" s="20">
        <v>0</v>
      </c>
      <c r="E35" s="20">
        <v>15</v>
      </c>
      <c r="F35" s="20">
        <v>0</v>
      </c>
      <c r="G35" s="20">
        <v>0</v>
      </c>
      <c r="H35" s="20">
        <v>0</v>
      </c>
      <c r="I35" s="20">
        <v>0</v>
      </c>
      <c r="J35" s="26">
        <v>10</v>
      </c>
      <c r="K35" s="27">
        <v>0</v>
      </c>
      <c r="L35" s="20">
        <v>25</v>
      </c>
      <c r="M35" s="20">
        <v>0</v>
      </c>
      <c r="N35" s="20">
        <v>15</v>
      </c>
      <c r="O35" s="20">
        <v>0</v>
      </c>
      <c r="P35" s="20">
        <v>0</v>
      </c>
      <c r="Q35" s="20">
        <v>0</v>
      </c>
      <c r="R35" s="20">
        <v>0</v>
      </c>
      <c r="S35" s="26">
        <v>10</v>
      </c>
      <c r="T35" s="20">
        <f t="shared" si="1"/>
        <v>0</v>
      </c>
      <c r="U35" s="20">
        <f t="shared" si="11"/>
        <v>0</v>
      </c>
      <c r="V35" s="20">
        <f t="shared" si="11"/>
        <v>0</v>
      </c>
      <c r="W35" s="20">
        <f t="shared" si="11"/>
        <v>0</v>
      </c>
      <c r="X35" s="20">
        <f t="shared" si="11"/>
        <v>0</v>
      </c>
      <c r="Y35" s="20">
        <f t="shared" si="11"/>
        <v>0</v>
      </c>
      <c r="Z35" s="20">
        <f t="shared" si="11"/>
        <v>0</v>
      </c>
      <c r="AA35" s="20">
        <f t="shared" si="11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223</v>
      </c>
      <c r="B36" s="20">
        <v>0</v>
      </c>
      <c r="C36" s="20">
        <v>200</v>
      </c>
      <c r="D36" s="20">
        <v>0</v>
      </c>
      <c r="E36" s="20">
        <v>120</v>
      </c>
      <c r="F36" s="20">
        <v>0</v>
      </c>
      <c r="G36" s="20">
        <v>0</v>
      </c>
      <c r="H36" s="20">
        <v>0</v>
      </c>
      <c r="I36" s="20">
        <v>0</v>
      </c>
      <c r="J36" s="26">
        <v>80</v>
      </c>
      <c r="K36" s="27">
        <v>0</v>
      </c>
      <c r="L36" s="20">
        <v>200</v>
      </c>
      <c r="M36" s="20">
        <v>0</v>
      </c>
      <c r="N36" s="20">
        <v>120</v>
      </c>
      <c r="O36" s="20">
        <v>0</v>
      </c>
      <c r="P36" s="20">
        <v>0</v>
      </c>
      <c r="Q36" s="20">
        <v>0</v>
      </c>
      <c r="R36" s="20">
        <v>0</v>
      </c>
      <c r="S36" s="26">
        <v>80</v>
      </c>
      <c r="T36" s="20">
        <f t="shared" si="1"/>
        <v>0</v>
      </c>
      <c r="U36" s="20">
        <f t="shared" si="11"/>
        <v>0</v>
      </c>
      <c r="V36" s="20">
        <f t="shared" si="11"/>
        <v>0</v>
      </c>
      <c r="W36" s="20">
        <f t="shared" si="11"/>
        <v>0</v>
      </c>
      <c r="X36" s="20">
        <f t="shared" si="11"/>
        <v>0</v>
      </c>
      <c r="Y36" s="20">
        <f t="shared" si="11"/>
        <v>0</v>
      </c>
      <c r="Z36" s="20">
        <f t="shared" si="11"/>
        <v>0</v>
      </c>
      <c r="AA36" s="20">
        <f t="shared" si="11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34</v>
      </c>
      <c r="B37" s="20">
        <v>0</v>
      </c>
      <c r="C37" s="20">
        <v>1100</v>
      </c>
      <c r="D37" s="20">
        <v>0</v>
      </c>
      <c r="E37" s="20">
        <v>800</v>
      </c>
      <c r="F37" s="20">
        <v>0</v>
      </c>
      <c r="G37" s="20">
        <v>0</v>
      </c>
      <c r="H37" s="20">
        <v>0</v>
      </c>
      <c r="I37" s="20">
        <v>0</v>
      </c>
      <c r="J37" s="26">
        <v>300</v>
      </c>
      <c r="K37" s="27">
        <v>0</v>
      </c>
      <c r="L37" s="20">
        <v>1100</v>
      </c>
      <c r="M37" s="20">
        <v>0</v>
      </c>
      <c r="N37" s="20">
        <v>800</v>
      </c>
      <c r="O37" s="20">
        <v>0</v>
      </c>
      <c r="P37" s="20">
        <v>0</v>
      </c>
      <c r="Q37" s="20">
        <v>0</v>
      </c>
      <c r="R37" s="20">
        <v>0</v>
      </c>
      <c r="S37" s="26">
        <v>300</v>
      </c>
      <c r="T37" s="20">
        <f t="shared" si="1"/>
        <v>0</v>
      </c>
      <c r="U37" s="20">
        <f t="shared" si="11"/>
        <v>0</v>
      </c>
      <c r="V37" s="20">
        <f t="shared" si="11"/>
        <v>0</v>
      </c>
      <c r="W37" s="20">
        <f t="shared" si="11"/>
        <v>0</v>
      </c>
      <c r="X37" s="20">
        <f t="shared" si="11"/>
        <v>0</v>
      </c>
      <c r="Y37" s="20">
        <f t="shared" si="11"/>
        <v>0</v>
      </c>
      <c r="Z37" s="20">
        <f t="shared" si="11"/>
        <v>0</v>
      </c>
      <c r="AA37" s="20">
        <f t="shared" si="11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224</v>
      </c>
      <c r="B38" s="20">
        <v>0</v>
      </c>
      <c r="C38" s="20">
        <v>875</v>
      </c>
      <c r="D38" s="20">
        <v>0</v>
      </c>
      <c r="E38" s="20">
        <v>800</v>
      </c>
      <c r="F38" s="20">
        <v>0</v>
      </c>
      <c r="G38" s="20">
        <v>0</v>
      </c>
      <c r="H38" s="20">
        <v>0</v>
      </c>
      <c r="I38" s="20">
        <v>0</v>
      </c>
      <c r="J38" s="26">
        <v>75</v>
      </c>
      <c r="K38" s="27">
        <v>0</v>
      </c>
      <c r="L38" s="20">
        <v>875</v>
      </c>
      <c r="M38" s="20">
        <v>0</v>
      </c>
      <c r="N38" s="20">
        <v>800</v>
      </c>
      <c r="O38" s="20">
        <v>0</v>
      </c>
      <c r="P38" s="20">
        <v>0</v>
      </c>
      <c r="Q38" s="20">
        <v>0</v>
      </c>
      <c r="R38" s="20">
        <v>0</v>
      </c>
      <c r="S38" s="26">
        <v>75</v>
      </c>
      <c r="T38" s="20">
        <f t="shared" si="1"/>
        <v>0</v>
      </c>
      <c r="U38" s="20">
        <f t="shared" si="11"/>
        <v>0</v>
      </c>
      <c r="V38" s="20">
        <f t="shared" si="11"/>
        <v>0</v>
      </c>
      <c r="W38" s="20">
        <f t="shared" si="11"/>
        <v>0</v>
      </c>
      <c r="X38" s="20">
        <f t="shared" si="11"/>
        <v>0</v>
      </c>
      <c r="Y38" s="20">
        <f t="shared" si="11"/>
        <v>0</v>
      </c>
      <c r="Z38" s="20">
        <f t="shared" si="11"/>
        <v>0</v>
      </c>
      <c r="AA38" s="20">
        <f t="shared" si="11"/>
        <v>0</v>
      </c>
      <c r="AB38" s="20">
        <f t="shared" si="11"/>
        <v>0</v>
      </c>
      <c r="AC38" s="17" t="str">
        <f t="shared" si="2"/>
        <v>Ok</v>
      </c>
    </row>
    <row r="39" spans="1:29" x14ac:dyDescent="0.3">
      <c r="A39" s="17" t="s">
        <v>225</v>
      </c>
      <c r="B39" s="20">
        <v>0</v>
      </c>
      <c r="C39" s="20">
        <v>100</v>
      </c>
      <c r="D39" s="20">
        <v>0</v>
      </c>
      <c r="E39" s="20">
        <v>66</v>
      </c>
      <c r="F39" s="20">
        <v>0</v>
      </c>
      <c r="G39" s="20">
        <v>0</v>
      </c>
      <c r="H39" s="20">
        <v>0</v>
      </c>
      <c r="I39" s="20">
        <v>0</v>
      </c>
      <c r="J39" s="26">
        <v>34</v>
      </c>
      <c r="K39" s="27">
        <v>0</v>
      </c>
      <c r="L39" s="20">
        <v>100</v>
      </c>
      <c r="M39" s="20">
        <v>0</v>
      </c>
      <c r="N39" s="20">
        <v>66</v>
      </c>
      <c r="O39" s="20">
        <v>0</v>
      </c>
      <c r="P39" s="20">
        <v>0</v>
      </c>
      <c r="Q39" s="20">
        <v>0</v>
      </c>
      <c r="R39" s="20">
        <v>0</v>
      </c>
      <c r="S39" s="26">
        <v>34</v>
      </c>
      <c r="T39" s="20">
        <f t="shared" si="1"/>
        <v>0</v>
      </c>
      <c r="U39" s="20">
        <f t="shared" si="11"/>
        <v>0</v>
      </c>
      <c r="V39" s="20">
        <f t="shared" si="11"/>
        <v>0</v>
      </c>
      <c r="W39" s="20">
        <f t="shared" si="11"/>
        <v>0</v>
      </c>
      <c r="X39" s="20">
        <f t="shared" si="11"/>
        <v>0</v>
      </c>
      <c r="Y39" s="20">
        <f t="shared" si="11"/>
        <v>0</v>
      </c>
      <c r="Z39" s="20">
        <f t="shared" si="11"/>
        <v>0</v>
      </c>
      <c r="AA39" s="20">
        <f t="shared" si="11"/>
        <v>0</v>
      </c>
      <c r="AB39" s="20">
        <f t="shared" si="11"/>
        <v>0</v>
      </c>
      <c r="AC39" s="17" t="str">
        <f t="shared" si="2"/>
        <v>Ok</v>
      </c>
    </row>
    <row r="40" spans="1:29" x14ac:dyDescent="0.3">
      <c r="A40" s="17" t="s">
        <v>35</v>
      </c>
      <c r="B40" s="20">
        <v>0</v>
      </c>
      <c r="C40" s="20">
        <v>900</v>
      </c>
      <c r="D40" s="20">
        <v>0</v>
      </c>
      <c r="E40" s="20">
        <v>573</v>
      </c>
      <c r="F40" s="20">
        <v>0</v>
      </c>
      <c r="G40" s="20">
        <v>0</v>
      </c>
      <c r="H40" s="20">
        <v>0</v>
      </c>
      <c r="I40" s="20">
        <v>0</v>
      </c>
      <c r="J40" s="26">
        <v>327</v>
      </c>
      <c r="K40" s="27">
        <v>0</v>
      </c>
      <c r="L40" s="20">
        <v>900</v>
      </c>
      <c r="M40" s="20">
        <v>0</v>
      </c>
      <c r="N40" s="20">
        <v>573</v>
      </c>
      <c r="O40" s="20">
        <v>0</v>
      </c>
      <c r="P40" s="20">
        <v>0</v>
      </c>
      <c r="Q40" s="20">
        <v>0</v>
      </c>
      <c r="R40" s="20">
        <v>0</v>
      </c>
      <c r="S40" s="26">
        <v>327</v>
      </c>
      <c r="T40" s="20">
        <f t="shared" si="1"/>
        <v>0</v>
      </c>
      <c r="U40" s="20">
        <f t="shared" si="11"/>
        <v>0</v>
      </c>
      <c r="V40" s="20">
        <f t="shared" si="11"/>
        <v>0</v>
      </c>
      <c r="W40" s="20">
        <f t="shared" si="11"/>
        <v>0</v>
      </c>
      <c r="X40" s="20">
        <f t="shared" si="11"/>
        <v>0</v>
      </c>
      <c r="Y40" s="20">
        <f t="shared" si="11"/>
        <v>0</v>
      </c>
      <c r="Z40" s="20">
        <f t="shared" si="11"/>
        <v>0</v>
      </c>
      <c r="AA40" s="20">
        <f t="shared" si="11"/>
        <v>0</v>
      </c>
      <c r="AB40" s="20">
        <f t="shared" si="11"/>
        <v>0</v>
      </c>
      <c r="AC40" s="17" t="str">
        <f t="shared" si="2"/>
        <v>Ok</v>
      </c>
    </row>
    <row r="41" spans="1:29" x14ac:dyDescent="0.3">
      <c r="A41" s="17" t="s">
        <v>58</v>
      </c>
      <c r="B41" s="20">
        <v>0</v>
      </c>
      <c r="C41" s="20">
        <v>340</v>
      </c>
      <c r="D41" s="20">
        <v>0</v>
      </c>
      <c r="E41" s="20">
        <v>206</v>
      </c>
      <c r="F41" s="20">
        <v>0</v>
      </c>
      <c r="G41" s="20">
        <v>0</v>
      </c>
      <c r="H41" s="20">
        <v>0</v>
      </c>
      <c r="I41" s="20">
        <v>0</v>
      </c>
      <c r="J41" s="26">
        <v>134</v>
      </c>
      <c r="K41" s="27">
        <v>0</v>
      </c>
      <c r="L41" s="20">
        <v>340</v>
      </c>
      <c r="M41" s="20">
        <v>0</v>
      </c>
      <c r="N41" s="20">
        <v>206</v>
      </c>
      <c r="O41" s="20">
        <v>0</v>
      </c>
      <c r="P41" s="20">
        <v>0</v>
      </c>
      <c r="Q41" s="20">
        <v>0</v>
      </c>
      <c r="R41" s="20">
        <v>0</v>
      </c>
      <c r="S41" s="26">
        <v>134</v>
      </c>
      <c r="T41" s="20">
        <f t="shared" si="1"/>
        <v>0</v>
      </c>
      <c r="U41" s="20">
        <f t="shared" si="11"/>
        <v>0</v>
      </c>
      <c r="V41" s="20">
        <f t="shared" si="11"/>
        <v>0</v>
      </c>
      <c r="W41" s="20">
        <f t="shared" si="11"/>
        <v>0</v>
      </c>
      <c r="X41" s="20">
        <f t="shared" si="11"/>
        <v>0</v>
      </c>
      <c r="Y41" s="20">
        <f t="shared" si="11"/>
        <v>0</v>
      </c>
      <c r="Z41" s="20">
        <f t="shared" si="11"/>
        <v>0</v>
      </c>
      <c r="AA41" s="20">
        <f t="shared" si="11"/>
        <v>0</v>
      </c>
      <c r="AB41" s="20">
        <f t="shared" si="11"/>
        <v>0</v>
      </c>
      <c r="AC41" s="17" t="str">
        <f t="shared" si="2"/>
        <v>Ok</v>
      </c>
    </row>
    <row r="42" spans="1:29" x14ac:dyDescent="0.3">
      <c r="A42" s="17" t="s">
        <v>226</v>
      </c>
      <c r="B42" s="20">
        <v>0</v>
      </c>
      <c r="C42" s="20">
        <v>1750</v>
      </c>
      <c r="D42" s="20">
        <v>0</v>
      </c>
      <c r="E42" s="20">
        <v>980</v>
      </c>
      <c r="F42" s="20">
        <v>0</v>
      </c>
      <c r="G42" s="20">
        <v>0</v>
      </c>
      <c r="H42" s="20">
        <v>0</v>
      </c>
      <c r="I42" s="20">
        <v>0</v>
      </c>
      <c r="J42" s="26">
        <v>770</v>
      </c>
      <c r="K42" s="27">
        <v>0</v>
      </c>
      <c r="L42" s="20">
        <v>1750</v>
      </c>
      <c r="M42" s="20">
        <v>0</v>
      </c>
      <c r="N42" s="20">
        <v>980</v>
      </c>
      <c r="O42" s="20">
        <v>0</v>
      </c>
      <c r="P42" s="20">
        <v>0</v>
      </c>
      <c r="Q42" s="20">
        <v>0</v>
      </c>
      <c r="R42" s="20">
        <v>0</v>
      </c>
      <c r="S42" s="26">
        <v>770</v>
      </c>
      <c r="T42" s="20">
        <f t="shared" si="1"/>
        <v>0</v>
      </c>
      <c r="U42" s="20">
        <f t="shared" si="11"/>
        <v>0</v>
      </c>
      <c r="V42" s="20">
        <f t="shared" si="11"/>
        <v>0</v>
      </c>
      <c r="W42" s="20">
        <f t="shared" si="11"/>
        <v>0</v>
      </c>
      <c r="X42" s="20">
        <f t="shared" si="11"/>
        <v>0</v>
      </c>
      <c r="Y42" s="20">
        <f t="shared" si="11"/>
        <v>0</v>
      </c>
      <c r="Z42" s="20">
        <f t="shared" si="11"/>
        <v>0</v>
      </c>
      <c r="AA42" s="20">
        <f t="shared" si="11"/>
        <v>0</v>
      </c>
      <c r="AB42" s="20">
        <f t="shared" si="11"/>
        <v>0</v>
      </c>
      <c r="AC42" s="17" t="str">
        <f t="shared" si="2"/>
        <v>Ok</v>
      </c>
    </row>
    <row r="43" spans="1:29" x14ac:dyDescent="0.3">
      <c r="A43" s="17" t="s">
        <v>227</v>
      </c>
      <c r="B43" s="20">
        <v>0</v>
      </c>
      <c r="C43" s="20">
        <v>600</v>
      </c>
      <c r="D43" s="20">
        <v>0</v>
      </c>
      <c r="E43" s="20">
        <v>600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600</v>
      </c>
      <c r="M43" s="20">
        <v>0</v>
      </c>
      <c r="N43" s="20">
        <v>600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1"/>
        <v>0</v>
      </c>
      <c r="U43" s="20">
        <f t="shared" si="11"/>
        <v>0</v>
      </c>
      <c r="V43" s="20">
        <f t="shared" si="11"/>
        <v>0</v>
      </c>
      <c r="W43" s="20">
        <f t="shared" si="11"/>
        <v>0</v>
      </c>
      <c r="X43" s="20">
        <f t="shared" si="11"/>
        <v>0</v>
      </c>
      <c r="Y43" s="20">
        <f t="shared" si="11"/>
        <v>0</v>
      </c>
      <c r="Z43" s="20">
        <f t="shared" si="11"/>
        <v>0</v>
      </c>
      <c r="AA43" s="20">
        <f t="shared" si="11"/>
        <v>0</v>
      </c>
      <c r="AB43" s="20">
        <f t="shared" si="11"/>
        <v>0</v>
      </c>
      <c r="AC43" s="17" t="str">
        <f t="shared" si="2"/>
        <v>Ok</v>
      </c>
    </row>
    <row r="44" spans="1:29" x14ac:dyDescent="0.3">
      <c r="A44" s="17" t="s">
        <v>36</v>
      </c>
      <c r="B44" s="20">
        <v>0</v>
      </c>
      <c r="C44" s="20">
        <v>1200</v>
      </c>
      <c r="D44" s="20">
        <v>0</v>
      </c>
      <c r="E44" s="20">
        <v>1032</v>
      </c>
      <c r="F44" s="20">
        <v>0</v>
      </c>
      <c r="G44" s="20">
        <v>0</v>
      </c>
      <c r="H44" s="20">
        <v>0</v>
      </c>
      <c r="I44" s="20">
        <v>0</v>
      </c>
      <c r="J44" s="26">
        <v>168</v>
      </c>
      <c r="K44" s="27">
        <v>0</v>
      </c>
      <c r="L44" s="20">
        <v>1200</v>
      </c>
      <c r="M44" s="20">
        <v>0</v>
      </c>
      <c r="N44" s="20">
        <v>1032</v>
      </c>
      <c r="O44" s="20">
        <v>0</v>
      </c>
      <c r="P44" s="20">
        <v>0</v>
      </c>
      <c r="Q44" s="20">
        <v>0</v>
      </c>
      <c r="R44" s="20">
        <v>0</v>
      </c>
      <c r="S44" s="26">
        <v>168</v>
      </c>
      <c r="T44" s="20">
        <f t="shared" si="1"/>
        <v>0</v>
      </c>
      <c r="U44" s="20">
        <f t="shared" si="11"/>
        <v>0</v>
      </c>
      <c r="V44" s="20">
        <f t="shared" si="11"/>
        <v>0</v>
      </c>
      <c r="W44" s="20">
        <f t="shared" si="11"/>
        <v>0</v>
      </c>
      <c r="X44" s="20">
        <f t="shared" si="11"/>
        <v>0</v>
      </c>
      <c r="Y44" s="20">
        <f t="shared" si="11"/>
        <v>0</v>
      </c>
      <c r="Z44" s="20">
        <f t="shared" si="11"/>
        <v>0</v>
      </c>
      <c r="AA44" s="20">
        <f t="shared" si="11"/>
        <v>0</v>
      </c>
      <c r="AB44" s="20">
        <f t="shared" si="11"/>
        <v>0</v>
      </c>
      <c r="AC44" s="17" t="str">
        <f t="shared" si="2"/>
        <v>Ok</v>
      </c>
    </row>
    <row r="45" spans="1:29" x14ac:dyDescent="0.3">
      <c r="A45" s="17" t="s">
        <v>106</v>
      </c>
      <c r="B45" s="20">
        <v>0</v>
      </c>
      <c r="C45" s="20">
        <v>2300</v>
      </c>
      <c r="D45" s="20">
        <v>0</v>
      </c>
      <c r="E45" s="20">
        <v>2293</v>
      </c>
      <c r="F45" s="20">
        <v>189</v>
      </c>
      <c r="G45" s="20">
        <v>0</v>
      </c>
      <c r="H45" s="20">
        <v>0</v>
      </c>
      <c r="I45" s="20">
        <v>0</v>
      </c>
      <c r="J45" s="26">
        <v>196</v>
      </c>
      <c r="K45" s="27">
        <v>0</v>
      </c>
      <c r="L45" s="20">
        <v>2300</v>
      </c>
      <c r="M45" s="20">
        <v>0</v>
      </c>
      <c r="N45" s="20">
        <v>2104</v>
      </c>
      <c r="O45" s="20">
        <v>0</v>
      </c>
      <c r="P45" s="20">
        <v>0</v>
      </c>
      <c r="Q45" s="20">
        <v>0</v>
      </c>
      <c r="R45" s="20">
        <v>0</v>
      </c>
      <c r="S45" s="26">
        <v>196</v>
      </c>
      <c r="T45" s="20">
        <f t="shared" si="1"/>
        <v>0</v>
      </c>
      <c r="U45" s="20">
        <f t="shared" ref="U45:AB60" si="19">C45-L45</f>
        <v>0</v>
      </c>
      <c r="V45" s="20">
        <f t="shared" ref="V45:V55" si="20">D45-M45</f>
        <v>0</v>
      </c>
      <c r="W45" s="20">
        <f t="shared" ref="W45:W55" si="21">E45-N45</f>
        <v>189</v>
      </c>
      <c r="X45" s="20">
        <f t="shared" ref="X45:X55" si="22">F45-O45</f>
        <v>189</v>
      </c>
      <c r="Y45" s="20">
        <f t="shared" ref="Y45:Y55" si="23">G45-P45</f>
        <v>0</v>
      </c>
      <c r="Z45" s="20">
        <f t="shared" ref="Z45:Z55" si="24">H45-Q45</f>
        <v>0</v>
      </c>
      <c r="AA45" s="20">
        <f t="shared" ref="AA45:AA55" si="25">I45-R45</f>
        <v>0</v>
      </c>
      <c r="AB45" s="20">
        <f t="shared" ref="AB45:AB55" si="26">J45-S45</f>
        <v>0</v>
      </c>
      <c r="AC45" s="17" t="str">
        <f t="shared" si="2"/>
        <v>Ok</v>
      </c>
    </row>
    <row r="46" spans="1:29" x14ac:dyDescent="0.3">
      <c r="A46" s="17" t="s">
        <v>107</v>
      </c>
      <c r="B46" s="20">
        <v>0</v>
      </c>
      <c r="C46" s="20">
        <v>1600</v>
      </c>
      <c r="D46" s="20">
        <v>0</v>
      </c>
      <c r="E46" s="20">
        <v>1695</v>
      </c>
      <c r="F46" s="20">
        <v>123</v>
      </c>
      <c r="G46" s="20">
        <v>0</v>
      </c>
      <c r="H46" s="20">
        <v>0</v>
      </c>
      <c r="I46" s="20">
        <v>0</v>
      </c>
      <c r="J46" s="26">
        <v>28</v>
      </c>
      <c r="K46" s="27">
        <v>0</v>
      </c>
      <c r="L46" s="20">
        <v>1600</v>
      </c>
      <c r="M46" s="20">
        <v>0</v>
      </c>
      <c r="N46" s="20">
        <v>1572</v>
      </c>
      <c r="O46" s="20">
        <v>0</v>
      </c>
      <c r="P46" s="20">
        <v>0</v>
      </c>
      <c r="Q46" s="20">
        <v>0</v>
      </c>
      <c r="R46" s="20">
        <v>0</v>
      </c>
      <c r="S46" s="26">
        <v>28</v>
      </c>
      <c r="T46" s="20">
        <f t="shared" si="1"/>
        <v>0</v>
      </c>
      <c r="U46" s="20">
        <f t="shared" si="19"/>
        <v>0</v>
      </c>
      <c r="V46" s="20">
        <f t="shared" si="20"/>
        <v>0</v>
      </c>
      <c r="W46" s="20">
        <f t="shared" si="21"/>
        <v>123</v>
      </c>
      <c r="X46" s="20">
        <f t="shared" si="22"/>
        <v>123</v>
      </c>
      <c r="Y46" s="20">
        <f t="shared" si="23"/>
        <v>0</v>
      </c>
      <c r="Z46" s="20">
        <f t="shared" si="24"/>
        <v>0</v>
      </c>
      <c r="AA46" s="20">
        <f t="shared" si="25"/>
        <v>0</v>
      </c>
      <c r="AB46" s="20">
        <f t="shared" si="26"/>
        <v>0</v>
      </c>
      <c r="AC46" s="17" t="str">
        <f t="shared" si="2"/>
        <v>Ok</v>
      </c>
    </row>
    <row r="47" spans="1:29" x14ac:dyDescent="0.3">
      <c r="A47" s="17" t="s">
        <v>40</v>
      </c>
      <c r="B47" s="20">
        <v>0</v>
      </c>
      <c r="C47" s="20">
        <v>480</v>
      </c>
      <c r="D47" s="20">
        <v>0</v>
      </c>
      <c r="E47" s="20">
        <v>415</v>
      </c>
      <c r="F47" s="20">
        <v>0</v>
      </c>
      <c r="G47" s="20">
        <v>0</v>
      </c>
      <c r="H47" s="20">
        <v>0</v>
      </c>
      <c r="I47" s="20">
        <v>0</v>
      </c>
      <c r="J47" s="26">
        <v>65</v>
      </c>
      <c r="K47" s="27">
        <v>0</v>
      </c>
      <c r="L47" s="20">
        <v>480</v>
      </c>
      <c r="M47" s="20">
        <v>0</v>
      </c>
      <c r="N47" s="20">
        <v>415</v>
      </c>
      <c r="O47" s="20">
        <v>0</v>
      </c>
      <c r="P47" s="20">
        <v>0</v>
      </c>
      <c r="Q47" s="20">
        <v>0</v>
      </c>
      <c r="R47" s="20">
        <v>0</v>
      </c>
      <c r="S47" s="26">
        <v>65</v>
      </c>
      <c r="T47" s="20">
        <f t="shared" si="1"/>
        <v>0</v>
      </c>
      <c r="U47" s="20">
        <f t="shared" si="19"/>
        <v>0</v>
      </c>
      <c r="V47" s="20">
        <f t="shared" si="20"/>
        <v>0</v>
      </c>
      <c r="W47" s="20">
        <f t="shared" si="21"/>
        <v>0</v>
      </c>
      <c r="X47" s="20">
        <f t="shared" si="22"/>
        <v>0</v>
      </c>
      <c r="Y47" s="20">
        <f t="shared" si="23"/>
        <v>0</v>
      </c>
      <c r="Z47" s="20">
        <f t="shared" si="24"/>
        <v>0</v>
      </c>
      <c r="AA47" s="20">
        <f t="shared" si="25"/>
        <v>0</v>
      </c>
      <c r="AB47" s="20">
        <f t="shared" si="26"/>
        <v>0</v>
      </c>
      <c r="AC47" s="17" t="str">
        <f t="shared" si="2"/>
        <v>Ok</v>
      </c>
    </row>
    <row r="48" spans="1:29" x14ac:dyDescent="0.3">
      <c r="A48" s="17" t="s">
        <v>41</v>
      </c>
      <c r="B48" s="20">
        <v>0</v>
      </c>
      <c r="C48" s="20">
        <v>1400</v>
      </c>
      <c r="D48" s="20">
        <v>0</v>
      </c>
      <c r="E48" s="20">
        <v>1267</v>
      </c>
      <c r="F48" s="20">
        <v>0</v>
      </c>
      <c r="G48" s="20">
        <v>0</v>
      </c>
      <c r="H48" s="20">
        <v>0</v>
      </c>
      <c r="I48" s="20">
        <v>0</v>
      </c>
      <c r="J48" s="26">
        <v>133</v>
      </c>
      <c r="K48" s="27">
        <v>0</v>
      </c>
      <c r="L48" s="20">
        <v>1400</v>
      </c>
      <c r="M48" s="20">
        <v>0</v>
      </c>
      <c r="N48" s="20">
        <v>1267</v>
      </c>
      <c r="O48" s="20">
        <v>0</v>
      </c>
      <c r="P48" s="20">
        <v>0</v>
      </c>
      <c r="Q48" s="20">
        <v>0</v>
      </c>
      <c r="R48" s="20">
        <v>0</v>
      </c>
      <c r="S48" s="26">
        <v>133</v>
      </c>
      <c r="T48" s="20">
        <f t="shared" si="1"/>
        <v>0</v>
      </c>
      <c r="U48" s="20">
        <f t="shared" si="19"/>
        <v>0</v>
      </c>
      <c r="V48" s="20">
        <f t="shared" si="20"/>
        <v>0</v>
      </c>
      <c r="W48" s="20">
        <f t="shared" si="21"/>
        <v>0</v>
      </c>
      <c r="X48" s="20">
        <f t="shared" si="22"/>
        <v>0</v>
      </c>
      <c r="Y48" s="20">
        <f t="shared" si="23"/>
        <v>0</v>
      </c>
      <c r="Z48" s="20">
        <f t="shared" si="24"/>
        <v>0</v>
      </c>
      <c r="AA48" s="20">
        <f t="shared" si="25"/>
        <v>0</v>
      </c>
      <c r="AB48" s="20">
        <f t="shared" si="26"/>
        <v>0</v>
      </c>
      <c r="AC48" s="17" t="str">
        <f t="shared" si="2"/>
        <v>Ok</v>
      </c>
    </row>
    <row r="49" spans="1:29" x14ac:dyDescent="0.3">
      <c r="A49" s="17" t="s">
        <v>61</v>
      </c>
      <c r="B49" s="20">
        <v>0</v>
      </c>
      <c r="C49" s="20">
        <v>600</v>
      </c>
      <c r="D49" s="20">
        <v>0</v>
      </c>
      <c r="E49" s="20">
        <v>530</v>
      </c>
      <c r="F49" s="20">
        <v>10</v>
      </c>
      <c r="G49" s="20">
        <v>0</v>
      </c>
      <c r="H49" s="20">
        <v>0</v>
      </c>
      <c r="I49" s="20">
        <v>0</v>
      </c>
      <c r="J49" s="26">
        <v>80</v>
      </c>
      <c r="K49" s="27">
        <v>0</v>
      </c>
      <c r="L49" s="20">
        <v>600</v>
      </c>
      <c r="M49" s="20">
        <v>0</v>
      </c>
      <c r="N49" s="20">
        <v>520</v>
      </c>
      <c r="O49" s="20">
        <v>0</v>
      </c>
      <c r="P49" s="20">
        <v>0</v>
      </c>
      <c r="Q49" s="20">
        <v>0</v>
      </c>
      <c r="R49" s="20">
        <v>0</v>
      </c>
      <c r="S49" s="26">
        <v>80</v>
      </c>
      <c r="T49" s="20">
        <f t="shared" si="1"/>
        <v>0</v>
      </c>
      <c r="U49" s="20">
        <f t="shared" si="19"/>
        <v>0</v>
      </c>
      <c r="V49" s="20">
        <f t="shared" si="20"/>
        <v>0</v>
      </c>
      <c r="W49" s="20">
        <f t="shared" si="21"/>
        <v>10</v>
      </c>
      <c r="X49" s="20">
        <f t="shared" si="22"/>
        <v>10</v>
      </c>
      <c r="Y49" s="20">
        <f t="shared" si="23"/>
        <v>0</v>
      </c>
      <c r="Z49" s="20">
        <f t="shared" si="24"/>
        <v>0</v>
      </c>
      <c r="AA49" s="20">
        <f t="shared" si="25"/>
        <v>0</v>
      </c>
      <c r="AB49" s="20">
        <f t="shared" si="26"/>
        <v>0</v>
      </c>
      <c r="AC49" s="17" t="str">
        <f t="shared" si="2"/>
        <v>Ok</v>
      </c>
    </row>
    <row r="50" spans="1:29" x14ac:dyDescent="0.3">
      <c r="A50" s="17" t="s">
        <v>228</v>
      </c>
      <c r="B50" s="20">
        <v>0</v>
      </c>
      <c r="C50" s="20">
        <v>40</v>
      </c>
      <c r="D50" s="20">
        <v>0</v>
      </c>
      <c r="E50" s="20">
        <v>38</v>
      </c>
      <c r="F50" s="20">
        <v>0</v>
      </c>
      <c r="G50" s="20">
        <v>0</v>
      </c>
      <c r="H50" s="20">
        <v>0</v>
      </c>
      <c r="I50" s="20">
        <v>0</v>
      </c>
      <c r="J50" s="26">
        <v>2</v>
      </c>
      <c r="K50" s="27">
        <v>0</v>
      </c>
      <c r="L50" s="20">
        <v>40</v>
      </c>
      <c r="M50" s="20">
        <v>0</v>
      </c>
      <c r="N50" s="20">
        <v>38</v>
      </c>
      <c r="O50" s="20">
        <v>0</v>
      </c>
      <c r="P50" s="20">
        <v>0</v>
      </c>
      <c r="Q50" s="20">
        <v>0</v>
      </c>
      <c r="R50" s="20">
        <v>0</v>
      </c>
      <c r="S50" s="26">
        <v>2</v>
      </c>
      <c r="T50" s="20">
        <f t="shared" si="1"/>
        <v>0</v>
      </c>
      <c r="U50" s="20">
        <f t="shared" si="19"/>
        <v>0</v>
      </c>
      <c r="V50" s="20">
        <f t="shared" si="20"/>
        <v>0</v>
      </c>
      <c r="W50" s="20">
        <f t="shared" si="21"/>
        <v>0</v>
      </c>
      <c r="X50" s="20">
        <f t="shared" si="22"/>
        <v>0</v>
      </c>
      <c r="Y50" s="20">
        <f t="shared" si="23"/>
        <v>0</v>
      </c>
      <c r="Z50" s="20">
        <f t="shared" si="24"/>
        <v>0</v>
      </c>
      <c r="AA50" s="20">
        <f t="shared" si="25"/>
        <v>0</v>
      </c>
      <c r="AB50" s="20">
        <f t="shared" si="26"/>
        <v>0</v>
      </c>
      <c r="AC50" s="17" t="str">
        <f t="shared" si="2"/>
        <v>Ok</v>
      </c>
    </row>
    <row r="51" spans="1:29" x14ac:dyDescent="0.3">
      <c r="A51" s="17" t="s">
        <v>229</v>
      </c>
      <c r="B51" s="20">
        <v>0</v>
      </c>
      <c r="C51" s="20">
        <v>120</v>
      </c>
      <c r="D51" s="20">
        <v>0</v>
      </c>
      <c r="E51" s="20">
        <v>65</v>
      </c>
      <c r="F51" s="20">
        <v>0</v>
      </c>
      <c r="G51" s="20">
        <v>0</v>
      </c>
      <c r="H51" s="20">
        <v>0</v>
      </c>
      <c r="I51" s="20">
        <v>0</v>
      </c>
      <c r="J51" s="26">
        <v>55</v>
      </c>
      <c r="K51" s="27">
        <v>0</v>
      </c>
      <c r="L51" s="20">
        <v>120</v>
      </c>
      <c r="M51" s="20">
        <v>0</v>
      </c>
      <c r="N51" s="20">
        <v>65</v>
      </c>
      <c r="O51" s="20">
        <v>0</v>
      </c>
      <c r="P51" s="20">
        <v>0</v>
      </c>
      <c r="Q51" s="20">
        <v>0</v>
      </c>
      <c r="R51" s="20">
        <v>0</v>
      </c>
      <c r="S51" s="26">
        <v>55</v>
      </c>
      <c r="T51" s="20">
        <f t="shared" si="1"/>
        <v>0</v>
      </c>
      <c r="U51" s="20">
        <f t="shared" si="19"/>
        <v>0</v>
      </c>
      <c r="V51" s="20">
        <f t="shared" si="20"/>
        <v>0</v>
      </c>
      <c r="W51" s="20">
        <f t="shared" si="21"/>
        <v>0</v>
      </c>
      <c r="X51" s="20">
        <f t="shared" si="22"/>
        <v>0</v>
      </c>
      <c r="Y51" s="20">
        <f t="shared" si="23"/>
        <v>0</v>
      </c>
      <c r="Z51" s="20">
        <f t="shared" si="24"/>
        <v>0</v>
      </c>
      <c r="AA51" s="20">
        <f t="shared" si="25"/>
        <v>0</v>
      </c>
      <c r="AB51" s="20">
        <f t="shared" si="26"/>
        <v>0</v>
      </c>
      <c r="AC51" s="17" t="str">
        <f t="shared" si="2"/>
        <v>Ok</v>
      </c>
    </row>
    <row r="52" spans="1:29" x14ac:dyDescent="0.3">
      <c r="A52" s="17" t="s">
        <v>230</v>
      </c>
      <c r="B52" s="20">
        <v>0</v>
      </c>
      <c r="C52" s="20">
        <v>160</v>
      </c>
      <c r="D52" s="20">
        <v>0</v>
      </c>
      <c r="E52" s="20">
        <v>168</v>
      </c>
      <c r="F52" s="20">
        <v>10</v>
      </c>
      <c r="G52" s="20">
        <v>0</v>
      </c>
      <c r="H52" s="20">
        <v>0</v>
      </c>
      <c r="I52" s="20">
        <v>0</v>
      </c>
      <c r="J52" s="26">
        <v>2</v>
      </c>
      <c r="K52" s="27">
        <v>0</v>
      </c>
      <c r="L52" s="20">
        <v>160</v>
      </c>
      <c r="M52" s="20">
        <v>0</v>
      </c>
      <c r="N52" s="20">
        <v>158</v>
      </c>
      <c r="O52" s="20">
        <v>0</v>
      </c>
      <c r="P52" s="20">
        <v>0</v>
      </c>
      <c r="Q52" s="20">
        <v>0</v>
      </c>
      <c r="R52" s="20">
        <v>0</v>
      </c>
      <c r="S52" s="26">
        <v>2</v>
      </c>
      <c r="T52" s="20">
        <f t="shared" si="1"/>
        <v>0</v>
      </c>
      <c r="U52" s="20">
        <f t="shared" si="19"/>
        <v>0</v>
      </c>
      <c r="V52" s="20">
        <f t="shared" si="20"/>
        <v>0</v>
      </c>
      <c r="W52" s="20">
        <f t="shared" si="21"/>
        <v>10</v>
      </c>
      <c r="X52" s="20">
        <f t="shared" si="22"/>
        <v>10</v>
      </c>
      <c r="Y52" s="20">
        <f t="shared" si="23"/>
        <v>0</v>
      </c>
      <c r="Z52" s="20">
        <f t="shared" si="24"/>
        <v>0</v>
      </c>
      <c r="AA52" s="20">
        <f t="shared" si="25"/>
        <v>0</v>
      </c>
      <c r="AB52" s="20">
        <f t="shared" si="26"/>
        <v>0</v>
      </c>
      <c r="AC52" s="17" t="str">
        <f t="shared" si="2"/>
        <v>Ok</v>
      </c>
    </row>
    <row r="53" spans="1:29" x14ac:dyDescent="0.3">
      <c r="A53" s="17" t="s">
        <v>231</v>
      </c>
      <c r="B53" s="20">
        <v>0</v>
      </c>
      <c r="C53" s="20">
        <v>280</v>
      </c>
      <c r="D53" s="20">
        <v>0</v>
      </c>
      <c r="E53" s="20">
        <v>306</v>
      </c>
      <c r="F53" s="20">
        <v>26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280</v>
      </c>
      <c r="M53" s="20">
        <v>0</v>
      </c>
      <c r="N53" s="20">
        <v>280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"/>
        <v>0</v>
      </c>
      <c r="U53" s="20">
        <f t="shared" si="19"/>
        <v>0</v>
      </c>
      <c r="V53" s="20">
        <f t="shared" si="20"/>
        <v>0</v>
      </c>
      <c r="W53" s="20">
        <f t="shared" si="21"/>
        <v>26</v>
      </c>
      <c r="X53" s="20">
        <f t="shared" si="22"/>
        <v>26</v>
      </c>
      <c r="Y53" s="20">
        <f t="shared" si="23"/>
        <v>0</v>
      </c>
      <c r="Z53" s="20">
        <f t="shared" si="24"/>
        <v>0</v>
      </c>
      <c r="AA53" s="20">
        <f t="shared" si="25"/>
        <v>0</v>
      </c>
      <c r="AB53" s="20">
        <f t="shared" si="26"/>
        <v>0</v>
      </c>
      <c r="AC53" s="17" t="str">
        <f t="shared" si="2"/>
        <v>Ok</v>
      </c>
    </row>
    <row r="54" spans="1:29" x14ac:dyDescent="0.3">
      <c r="A54" s="17" t="s">
        <v>112</v>
      </c>
      <c r="B54" s="20">
        <v>0</v>
      </c>
      <c r="C54" s="20">
        <v>1160</v>
      </c>
      <c r="D54" s="20">
        <v>0</v>
      </c>
      <c r="E54" s="20">
        <v>1223</v>
      </c>
      <c r="F54" s="20">
        <v>64</v>
      </c>
      <c r="G54" s="20">
        <v>0</v>
      </c>
      <c r="H54" s="20">
        <v>0</v>
      </c>
      <c r="I54" s="20">
        <v>0</v>
      </c>
      <c r="J54" s="26">
        <v>1</v>
      </c>
      <c r="K54" s="27">
        <v>0</v>
      </c>
      <c r="L54" s="20">
        <v>1160</v>
      </c>
      <c r="M54" s="20">
        <v>0</v>
      </c>
      <c r="N54" s="20">
        <v>1159</v>
      </c>
      <c r="O54" s="20">
        <v>0</v>
      </c>
      <c r="P54" s="20">
        <v>0</v>
      </c>
      <c r="Q54" s="20">
        <v>0</v>
      </c>
      <c r="R54" s="20">
        <v>0</v>
      </c>
      <c r="S54" s="26">
        <v>1</v>
      </c>
      <c r="T54" s="20">
        <f t="shared" si="1"/>
        <v>0</v>
      </c>
      <c r="U54" s="20">
        <f t="shared" si="19"/>
        <v>0</v>
      </c>
      <c r="V54" s="20">
        <f t="shared" si="20"/>
        <v>0</v>
      </c>
      <c r="W54" s="20">
        <f t="shared" si="21"/>
        <v>64</v>
      </c>
      <c r="X54" s="20">
        <f t="shared" si="22"/>
        <v>64</v>
      </c>
      <c r="Y54" s="20">
        <f t="shared" si="23"/>
        <v>0</v>
      </c>
      <c r="Z54" s="20">
        <f t="shared" si="24"/>
        <v>0</v>
      </c>
      <c r="AA54" s="20">
        <f t="shared" si="25"/>
        <v>0</v>
      </c>
      <c r="AB54" s="20">
        <f t="shared" si="26"/>
        <v>0</v>
      </c>
      <c r="AC54" s="17" t="str">
        <f t="shared" si="2"/>
        <v>Ok</v>
      </c>
    </row>
    <row r="55" spans="1:29" x14ac:dyDescent="0.3">
      <c r="A55" s="17" t="s">
        <v>232</v>
      </c>
      <c r="B55" s="20">
        <v>0</v>
      </c>
      <c r="C55" s="20">
        <v>1050</v>
      </c>
      <c r="D55" s="20">
        <v>0</v>
      </c>
      <c r="E55" s="20">
        <v>1045</v>
      </c>
      <c r="F55" s="20">
        <v>25</v>
      </c>
      <c r="G55" s="20">
        <v>0</v>
      </c>
      <c r="H55" s="20">
        <v>0</v>
      </c>
      <c r="I55" s="20">
        <v>0</v>
      </c>
      <c r="J55" s="26">
        <v>30</v>
      </c>
      <c r="K55" s="27">
        <v>0</v>
      </c>
      <c r="L55" s="20">
        <v>1050</v>
      </c>
      <c r="M55" s="20">
        <v>0</v>
      </c>
      <c r="N55" s="20">
        <v>1020</v>
      </c>
      <c r="O55" s="20">
        <v>0</v>
      </c>
      <c r="P55" s="20">
        <v>0</v>
      </c>
      <c r="Q55" s="20">
        <v>0</v>
      </c>
      <c r="R55" s="20">
        <v>0</v>
      </c>
      <c r="S55" s="26">
        <v>30</v>
      </c>
      <c r="T55" s="20">
        <f t="shared" si="1"/>
        <v>0</v>
      </c>
      <c r="U55" s="20">
        <f t="shared" si="19"/>
        <v>0</v>
      </c>
      <c r="V55" s="20">
        <f t="shared" si="20"/>
        <v>0</v>
      </c>
      <c r="W55" s="20">
        <f t="shared" si="21"/>
        <v>25</v>
      </c>
      <c r="X55" s="20">
        <f t="shared" si="22"/>
        <v>25</v>
      </c>
      <c r="Y55" s="20">
        <f t="shared" si="23"/>
        <v>0</v>
      </c>
      <c r="Z55" s="20">
        <f t="shared" si="24"/>
        <v>0</v>
      </c>
      <c r="AA55" s="20">
        <f t="shared" si="25"/>
        <v>0</v>
      </c>
      <c r="AB55" s="20">
        <f t="shared" si="26"/>
        <v>0</v>
      </c>
      <c r="AC55" s="17" t="str">
        <f t="shared" si="2"/>
        <v>Ok</v>
      </c>
    </row>
    <row r="56" spans="1:29" x14ac:dyDescent="0.3">
      <c r="A56" s="17" t="s">
        <v>233</v>
      </c>
      <c r="B56" s="20">
        <v>0</v>
      </c>
      <c r="C56" s="20">
        <v>350</v>
      </c>
      <c r="D56" s="20">
        <v>0</v>
      </c>
      <c r="E56" s="20">
        <v>293</v>
      </c>
      <c r="F56" s="20">
        <v>0</v>
      </c>
      <c r="G56" s="20">
        <v>0</v>
      </c>
      <c r="H56" s="20">
        <v>0</v>
      </c>
      <c r="I56" s="20">
        <v>0</v>
      </c>
      <c r="J56" s="26">
        <v>57</v>
      </c>
      <c r="K56" s="27">
        <v>0</v>
      </c>
      <c r="L56" s="20">
        <v>350</v>
      </c>
      <c r="M56" s="20">
        <v>0</v>
      </c>
      <c r="N56" s="20">
        <v>293</v>
      </c>
      <c r="O56" s="20">
        <v>0</v>
      </c>
      <c r="P56" s="20">
        <v>0</v>
      </c>
      <c r="Q56" s="20">
        <v>0</v>
      </c>
      <c r="R56" s="20">
        <v>0</v>
      </c>
      <c r="S56" s="26">
        <v>57</v>
      </c>
      <c r="T56" s="20">
        <f t="shared" si="1"/>
        <v>0</v>
      </c>
      <c r="U56" s="20">
        <f t="shared" si="19"/>
        <v>0</v>
      </c>
      <c r="V56" s="20">
        <f t="shared" si="19"/>
        <v>0</v>
      </c>
      <c r="W56" s="20">
        <f t="shared" si="19"/>
        <v>0</v>
      </c>
      <c r="X56" s="20">
        <f t="shared" si="19"/>
        <v>0</v>
      </c>
      <c r="Y56" s="20">
        <f t="shared" si="19"/>
        <v>0</v>
      </c>
      <c r="Z56" s="20">
        <f t="shared" si="19"/>
        <v>0</v>
      </c>
      <c r="AA56" s="20">
        <f t="shared" si="19"/>
        <v>0</v>
      </c>
      <c r="AB56" s="20">
        <f t="shared" si="19"/>
        <v>0</v>
      </c>
      <c r="AC56" s="17" t="str">
        <f t="shared" si="2"/>
        <v>Ok</v>
      </c>
    </row>
    <row r="57" spans="1:29" x14ac:dyDescent="0.3">
      <c r="A57" s="17" t="s">
        <v>234</v>
      </c>
      <c r="B57" s="20">
        <v>0</v>
      </c>
      <c r="C57" s="20">
        <v>600</v>
      </c>
      <c r="D57" s="20">
        <v>0</v>
      </c>
      <c r="E57" s="20">
        <v>350</v>
      </c>
      <c r="F57" s="20">
        <v>0</v>
      </c>
      <c r="G57" s="20">
        <v>0</v>
      </c>
      <c r="H57" s="20">
        <v>0</v>
      </c>
      <c r="I57" s="20">
        <v>0</v>
      </c>
      <c r="J57" s="26">
        <v>250</v>
      </c>
      <c r="K57" s="27">
        <v>0</v>
      </c>
      <c r="L57" s="20">
        <v>600</v>
      </c>
      <c r="M57" s="20">
        <v>0</v>
      </c>
      <c r="N57" s="20">
        <v>350</v>
      </c>
      <c r="O57" s="20">
        <v>0</v>
      </c>
      <c r="P57" s="20">
        <v>0</v>
      </c>
      <c r="Q57" s="20">
        <v>0</v>
      </c>
      <c r="R57" s="20">
        <v>0</v>
      </c>
      <c r="S57" s="26">
        <v>250</v>
      </c>
      <c r="T57" s="20">
        <f t="shared" si="1"/>
        <v>0</v>
      </c>
      <c r="U57" s="20">
        <f t="shared" si="19"/>
        <v>0</v>
      </c>
      <c r="V57" s="20">
        <f t="shared" si="19"/>
        <v>0</v>
      </c>
      <c r="W57" s="20">
        <f t="shared" si="19"/>
        <v>0</v>
      </c>
      <c r="X57" s="20">
        <f t="shared" si="19"/>
        <v>0</v>
      </c>
      <c r="Y57" s="20">
        <f t="shared" si="19"/>
        <v>0</v>
      </c>
      <c r="Z57" s="20">
        <f t="shared" si="19"/>
        <v>0</v>
      </c>
      <c r="AA57" s="20">
        <f t="shared" si="19"/>
        <v>0</v>
      </c>
      <c r="AB57" s="20">
        <f t="shared" si="19"/>
        <v>0</v>
      </c>
      <c r="AC57" s="17" t="str">
        <f t="shared" si="2"/>
        <v>Ok</v>
      </c>
    </row>
    <row r="58" spans="1:29" x14ac:dyDescent="0.3">
      <c r="A58" s="17" t="s">
        <v>235</v>
      </c>
      <c r="B58" s="20">
        <v>0</v>
      </c>
      <c r="C58" s="20">
        <v>80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80</v>
      </c>
      <c r="K58" s="27">
        <v>0</v>
      </c>
      <c r="L58" s="20">
        <v>80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80</v>
      </c>
      <c r="T58" s="20">
        <f t="shared" si="1"/>
        <v>0</v>
      </c>
      <c r="U58" s="20">
        <f t="shared" si="19"/>
        <v>0</v>
      </c>
      <c r="V58" s="20">
        <f t="shared" si="19"/>
        <v>0</v>
      </c>
      <c r="W58" s="20">
        <f t="shared" si="19"/>
        <v>0</v>
      </c>
      <c r="X58" s="20">
        <f t="shared" si="19"/>
        <v>0</v>
      </c>
      <c r="Y58" s="20">
        <f t="shared" si="19"/>
        <v>0</v>
      </c>
      <c r="Z58" s="20">
        <f t="shared" si="19"/>
        <v>0</v>
      </c>
      <c r="AA58" s="20">
        <f t="shared" si="19"/>
        <v>0</v>
      </c>
      <c r="AB58" s="20">
        <f t="shared" si="19"/>
        <v>0</v>
      </c>
      <c r="AC58" s="17" t="str">
        <f t="shared" si="2"/>
        <v>Ok</v>
      </c>
    </row>
    <row r="59" spans="1:29" x14ac:dyDescent="0.3">
      <c r="A59" s="17" t="s">
        <v>96</v>
      </c>
      <c r="B59" s="20">
        <v>0</v>
      </c>
      <c r="C59" s="20">
        <v>30</v>
      </c>
      <c r="D59" s="20">
        <v>0</v>
      </c>
      <c r="E59" s="20">
        <v>30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30</v>
      </c>
      <c r="M59" s="20">
        <v>0</v>
      </c>
      <c r="N59" s="20">
        <v>30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"/>
        <v>0</v>
      </c>
      <c r="U59" s="20">
        <f t="shared" si="19"/>
        <v>0</v>
      </c>
      <c r="V59" s="20">
        <f t="shared" si="19"/>
        <v>0</v>
      </c>
      <c r="W59" s="20">
        <f t="shared" si="19"/>
        <v>0</v>
      </c>
      <c r="X59" s="20">
        <f t="shared" si="19"/>
        <v>0</v>
      </c>
      <c r="Y59" s="20">
        <f t="shared" si="19"/>
        <v>0</v>
      </c>
      <c r="Z59" s="20">
        <f t="shared" si="19"/>
        <v>0</v>
      </c>
      <c r="AA59" s="20">
        <f t="shared" si="19"/>
        <v>0</v>
      </c>
      <c r="AB59" s="20">
        <f t="shared" si="19"/>
        <v>0</v>
      </c>
      <c r="AC59" s="17" t="str">
        <f t="shared" si="2"/>
        <v>Ok</v>
      </c>
    </row>
    <row r="60" spans="1:29" x14ac:dyDescent="0.3">
      <c r="A60" s="17" t="s">
        <v>49</v>
      </c>
      <c r="B60" s="20">
        <v>0</v>
      </c>
      <c r="C60" s="20">
        <v>108</v>
      </c>
      <c r="D60" s="20">
        <v>0</v>
      </c>
      <c r="E60" s="20">
        <v>116</v>
      </c>
      <c r="F60" s="20">
        <v>9</v>
      </c>
      <c r="G60" s="20">
        <v>0</v>
      </c>
      <c r="H60" s="20">
        <v>0</v>
      </c>
      <c r="I60" s="20">
        <v>0</v>
      </c>
      <c r="J60" s="26">
        <v>1</v>
      </c>
      <c r="K60" s="27">
        <v>0</v>
      </c>
      <c r="L60" s="20">
        <v>108</v>
      </c>
      <c r="M60" s="20">
        <v>0</v>
      </c>
      <c r="N60" s="20">
        <v>107</v>
      </c>
      <c r="O60" s="20">
        <v>0</v>
      </c>
      <c r="P60" s="20">
        <v>0</v>
      </c>
      <c r="Q60" s="20">
        <v>0</v>
      </c>
      <c r="R60" s="20">
        <v>0</v>
      </c>
      <c r="S60" s="26">
        <v>1</v>
      </c>
      <c r="T60" s="20">
        <f t="shared" si="1"/>
        <v>0</v>
      </c>
      <c r="U60" s="20">
        <f t="shared" si="19"/>
        <v>0</v>
      </c>
      <c r="V60" s="20">
        <f t="shared" si="19"/>
        <v>0</v>
      </c>
      <c r="W60" s="20">
        <f t="shared" si="19"/>
        <v>9</v>
      </c>
      <c r="X60" s="20">
        <f t="shared" si="19"/>
        <v>9</v>
      </c>
      <c r="Y60" s="20">
        <f t="shared" si="19"/>
        <v>0</v>
      </c>
      <c r="Z60" s="20">
        <f t="shared" si="19"/>
        <v>0</v>
      </c>
      <c r="AA60" s="20">
        <f t="shared" si="19"/>
        <v>0</v>
      </c>
      <c r="AB60" s="20">
        <f t="shared" si="19"/>
        <v>0</v>
      </c>
      <c r="AC60" s="17" t="str">
        <f t="shared" si="2"/>
        <v>Ok</v>
      </c>
    </row>
    <row r="61" spans="1:29" x14ac:dyDescent="0.3">
      <c r="A61" s="17" t="s">
        <v>30</v>
      </c>
      <c r="B61" s="20">
        <v>0</v>
      </c>
      <c r="C61" s="20">
        <v>150</v>
      </c>
      <c r="D61" s="20">
        <v>100</v>
      </c>
      <c r="E61" s="20">
        <v>42</v>
      </c>
      <c r="F61" s="20">
        <v>0</v>
      </c>
      <c r="G61" s="20">
        <v>0</v>
      </c>
      <c r="H61" s="20">
        <v>0</v>
      </c>
      <c r="I61" s="20">
        <v>0</v>
      </c>
      <c r="J61" s="26">
        <v>8</v>
      </c>
      <c r="K61" s="27">
        <v>0</v>
      </c>
      <c r="L61" s="20">
        <v>50</v>
      </c>
      <c r="M61" s="20">
        <v>0</v>
      </c>
      <c r="N61" s="20">
        <v>42</v>
      </c>
      <c r="O61" s="20">
        <v>0</v>
      </c>
      <c r="P61" s="20">
        <v>0</v>
      </c>
      <c r="Q61" s="20">
        <v>0</v>
      </c>
      <c r="R61" s="20">
        <v>0</v>
      </c>
      <c r="S61" s="26">
        <v>8</v>
      </c>
      <c r="T61" s="20">
        <f t="shared" si="1"/>
        <v>0</v>
      </c>
      <c r="U61" s="20">
        <f t="shared" si="1"/>
        <v>100</v>
      </c>
      <c r="V61" s="20">
        <f t="shared" si="1"/>
        <v>100</v>
      </c>
      <c r="W61" s="20">
        <f t="shared" si="1"/>
        <v>0</v>
      </c>
      <c r="X61" s="20">
        <f t="shared" si="1"/>
        <v>0</v>
      </c>
      <c r="Y61" s="20">
        <f t="shared" si="1"/>
        <v>0</v>
      </c>
      <c r="Z61" s="20">
        <f t="shared" si="1"/>
        <v>0</v>
      </c>
      <c r="AA61" s="20">
        <f t="shared" si="1"/>
        <v>0</v>
      </c>
      <c r="AB61" s="20">
        <f t="shared" si="1"/>
        <v>0</v>
      </c>
      <c r="AC61" s="17" t="str">
        <f t="shared" si="2"/>
        <v>Ok</v>
      </c>
    </row>
    <row r="62" spans="1:29" x14ac:dyDescent="0.3">
      <c r="A62" s="17" t="s">
        <v>97</v>
      </c>
      <c r="B62" s="20">
        <v>0</v>
      </c>
      <c r="C62" s="20">
        <v>10</v>
      </c>
      <c r="D62" s="20">
        <v>0</v>
      </c>
      <c r="E62" s="20">
        <v>10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10</v>
      </c>
      <c r="M62" s="20">
        <v>0</v>
      </c>
      <c r="N62" s="20">
        <v>10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ref="T62:AB80" si="27">B62-K62</f>
        <v>0</v>
      </c>
      <c r="U62" s="20">
        <f t="shared" si="27"/>
        <v>0</v>
      </c>
      <c r="V62" s="20">
        <f t="shared" si="27"/>
        <v>0</v>
      </c>
      <c r="W62" s="20">
        <f t="shared" si="27"/>
        <v>0</v>
      </c>
      <c r="X62" s="20">
        <f t="shared" si="27"/>
        <v>0</v>
      </c>
      <c r="Y62" s="20">
        <f t="shared" si="27"/>
        <v>0</v>
      </c>
      <c r="Z62" s="20">
        <f t="shared" si="27"/>
        <v>0</v>
      </c>
      <c r="AA62" s="20">
        <f t="shared" si="27"/>
        <v>0</v>
      </c>
      <c r="AB62" s="20">
        <f t="shared" si="27"/>
        <v>0</v>
      </c>
      <c r="AC62" s="17" t="str">
        <f t="shared" si="2"/>
        <v>Ok</v>
      </c>
    </row>
    <row r="63" spans="1:29" x14ac:dyDescent="0.3">
      <c r="A63" s="17" t="s">
        <v>50</v>
      </c>
      <c r="B63" s="20">
        <v>0</v>
      </c>
      <c r="C63" s="20">
        <v>500</v>
      </c>
      <c r="D63" s="20">
        <v>400</v>
      </c>
      <c r="E63" s="20">
        <v>17</v>
      </c>
      <c r="F63" s="20">
        <v>0</v>
      </c>
      <c r="G63" s="20">
        <v>0</v>
      </c>
      <c r="H63" s="20">
        <v>0</v>
      </c>
      <c r="I63" s="20">
        <v>0</v>
      </c>
      <c r="J63" s="26">
        <v>83</v>
      </c>
      <c r="K63" s="27">
        <v>0</v>
      </c>
      <c r="L63" s="20">
        <v>100</v>
      </c>
      <c r="M63" s="20">
        <v>0</v>
      </c>
      <c r="N63" s="20">
        <v>17</v>
      </c>
      <c r="O63" s="20">
        <v>0</v>
      </c>
      <c r="P63" s="20">
        <v>0</v>
      </c>
      <c r="Q63" s="20">
        <v>0</v>
      </c>
      <c r="R63" s="20">
        <v>0</v>
      </c>
      <c r="S63" s="26">
        <v>83</v>
      </c>
      <c r="T63" s="20">
        <f t="shared" si="27"/>
        <v>0</v>
      </c>
      <c r="U63" s="20">
        <f t="shared" si="27"/>
        <v>400</v>
      </c>
      <c r="V63" s="20">
        <f t="shared" si="27"/>
        <v>400</v>
      </c>
      <c r="W63" s="20">
        <f t="shared" si="27"/>
        <v>0</v>
      </c>
      <c r="X63" s="20">
        <f t="shared" si="27"/>
        <v>0</v>
      </c>
      <c r="Y63" s="20">
        <f t="shared" si="27"/>
        <v>0</v>
      </c>
      <c r="Z63" s="20">
        <f t="shared" si="27"/>
        <v>0</v>
      </c>
      <c r="AA63" s="20">
        <f t="shared" si="27"/>
        <v>0</v>
      </c>
      <c r="AB63" s="20">
        <f t="shared" si="27"/>
        <v>0</v>
      </c>
      <c r="AC63" s="17" t="str">
        <f t="shared" si="2"/>
        <v>Ok</v>
      </c>
    </row>
    <row r="64" spans="1:29" x14ac:dyDescent="0.3">
      <c r="A64" s="17" t="s">
        <v>53</v>
      </c>
      <c r="B64" s="20">
        <v>0</v>
      </c>
      <c r="C64" s="20">
        <v>20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20</v>
      </c>
      <c r="K64" s="27">
        <v>0</v>
      </c>
      <c r="L64" s="20">
        <v>20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20</v>
      </c>
      <c r="T64" s="20">
        <f t="shared" si="27"/>
        <v>0</v>
      </c>
      <c r="U64" s="20">
        <f t="shared" si="27"/>
        <v>0</v>
      </c>
      <c r="V64" s="20">
        <f t="shared" si="27"/>
        <v>0</v>
      </c>
      <c r="W64" s="20">
        <f t="shared" si="27"/>
        <v>0</v>
      </c>
      <c r="X64" s="20">
        <f t="shared" si="27"/>
        <v>0</v>
      </c>
      <c r="Y64" s="20">
        <f t="shared" si="27"/>
        <v>0</v>
      </c>
      <c r="Z64" s="20">
        <f t="shared" si="27"/>
        <v>0</v>
      </c>
      <c r="AA64" s="20">
        <f t="shared" si="27"/>
        <v>0</v>
      </c>
      <c r="AB64" s="20">
        <f t="shared" si="27"/>
        <v>0</v>
      </c>
      <c r="AC64" s="17" t="str">
        <f t="shared" si="2"/>
        <v>Ok</v>
      </c>
    </row>
    <row r="65" spans="1:29" x14ac:dyDescent="0.3">
      <c r="A65" s="17" t="s">
        <v>33</v>
      </c>
      <c r="B65" s="20">
        <v>0</v>
      </c>
      <c r="C65" s="20">
        <v>120</v>
      </c>
      <c r="D65" s="20">
        <v>0</v>
      </c>
      <c r="E65" s="20">
        <v>120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120</v>
      </c>
      <c r="M65" s="20">
        <v>0</v>
      </c>
      <c r="N65" s="20">
        <v>120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27"/>
        <v>0</v>
      </c>
      <c r="U65" s="20">
        <f t="shared" si="27"/>
        <v>0</v>
      </c>
      <c r="V65" s="20">
        <f t="shared" si="27"/>
        <v>0</v>
      </c>
      <c r="W65" s="20">
        <f t="shared" si="27"/>
        <v>0</v>
      </c>
      <c r="X65" s="20">
        <f t="shared" si="27"/>
        <v>0</v>
      </c>
      <c r="Y65" s="20">
        <f t="shared" si="27"/>
        <v>0</v>
      </c>
      <c r="Z65" s="20">
        <f t="shared" si="27"/>
        <v>0</v>
      </c>
      <c r="AA65" s="20">
        <f t="shared" si="27"/>
        <v>0</v>
      </c>
      <c r="AB65" s="20">
        <f t="shared" si="27"/>
        <v>0</v>
      </c>
      <c r="AC65" s="17" t="str">
        <f t="shared" si="2"/>
        <v>Ok</v>
      </c>
    </row>
    <row r="66" spans="1:29" x14ac:dyDescent="0.3">
      <c r="A66" s="17" t="s">
        <v>37</v>
      </c>
      <c r="B66" s="20">
        <v>0</v>
      </c>
      <c r="C66" s="20">
        <v>50</v>
      </c>
      <c r="D66" s="20">
        <v>0</v>
      </c>
      <c r="E66" s="20">
        <v>50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50</v>
      </c>
      <c r="M66" s="20">
        <v>0</v>
      </c>
      <c r="N66" s="20">
        <v>50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27"/>
        <v>0</v>
      </c>
      <c r="U66" s="20">
        <f t="shared" si="27"/>
        <v>0</v>
      </c>
      <c r="V66" s="20">
        <f t="shared" si="27"/>
        <v>0</v>
      </c>
      <c r="W66" s="20">
        <f t="shared" si="27"/>
        <v>0</v>
      </c>
      <c r="X66" s="20">
        <f t="shared" si="27"/>
        <v>0</v>
      </c>
      <c r="Y66" s="20">
        <f t="shared" si="27"/>
        <v>0</v>
      </c>
      <c r="Z66" s="20">
        <f t="shared" si="27"/>
        <v>0</v>
      </c>
      <c r="AA66" s="20">
        <f t="shared" si="27"/>
        <v>0</v>
      </c>
      <c r="AB66" s="20">
        <f t="shared" si="27"/>
        <v>0</v>
      </c>
      <c r="AC66" s="17" t="str">
        <f t="shared" si="2"/>
        <v>Ok</v>
      </c>
    </row>
    <row r="67" spans="1:29" x14ac:dyDescent="0.3">
      <c r="A67" s="17" t="s">
        <v>108</v>
      </c>
      <c r="B67" s="20">
        <v>0</v>
      </c>
      <c r="C67" s="20">
        <v>2640</v>
      </c>
      <c r="D67" s="20">
        <v>0</v>
      </c>
      <c r="E67" s="20">
        <v>2300</v>
      </c>
      <c r="F67" s="20">
        <v>244</v>
      </c>
      <c r="G67" s="20">
        <v>0</v>
      </c>
      <c r="H67" s="20">
        <v>0</v>
      </c>
      <c r="I67" s="20">
        <v>0</v>
      </c>
      <c r="J67" s="26">
        <v>584</v>
      </c>
      <c r="K67" s="27">
        <v>0</v>
      </c>
      <c r="L67" s="20">
        <v>2640</v>
      </c>
      <c r="M67" s="20">
        <v>0</v>
      </c>
      <c r="N67" s="20">
        <v>2056</v>
      </c>
      <c r="O67" s="20">
        <v>0</v>
      </c>
      <c r="P67" s="20">
        <v>0</v>
      </c>
      <c r="Q67" s="20">
        <v>0</v>
      </c>
      <c r="R67" s="20">
        <v>0</v>
      </c>
      <c r="S67" s="26">
        <v>584</v>
      </c>
      <c r="T67" s="20">
        <f t="shared" si="27"/>
        <v>0</v>
      </c>
      <c r="U67" s="20">
        <f t="shared" si="27"/>
        <v>0</v>
      </c>
      <c r="V67" s="20">
        <f t="shared" si="27"/>
        <v>0</v>
      </c>
      <c r="W67" s="20">
        <f t="shared" si="27"/>
        <v>244</v>
      </c>
      <c r="X67" s="20">
        <f t="shared" si="27"/>
        <v>244</v>
      </c>
      <c r="Y67" s="20">
        <f t="shared" si="27"/>
        <v>0</v>
      </c>
      <c r="Z67" s="20">
        <f t="shared" si="27"/>
        <v>0</v>
      </c>
      <c r="AA67" s="20">
        <f t="shared" si="27"/>
        <v>0</v>
      </c>
      <c r="AB67" s="20">
        <f t="shared" si="27"/>
        <v>0</v>
      </c>
      <c r="AC67" s="17" t="str">
        <f t="shared" si="2"/>
        <v>Ok</v>
      </c>
    </row>
    <row r="68" spans="1:29" x14ac:dyDescent="0.3">
      <c r="A68" s="17" t="s">
        <v>59</v>
      </c>
      <c r="B68" s="20">
        <v>0</v>
      </c>
      <c r="C68" s="20">
        <v>260</v>
      </c>
      <c r="D68" s="20">
        <v>0</v>
      </c>
      <c r="E68" s="20">
        <v>207</v>
      </c>
      <c r="F68" s="20">
        <v>0</v>
      </c>
      <c r="G68" s="20">
        <v>0</v>
      </c>
      <c r="H68" s="20">
        <v>0</v>
      </c>
      <c r="I68" s="20">
        <v>0</v>
      </c>
      <c r="J68" s="26">
        <v>53</v>
      </c>
      <c r="K68" s="27">
        <v>0</v>
      </c>
      <c r="L68" s="20">
        <v>260</v>
      </c>
      <c r="M68" s="20">
        <v>0</v>
      </c>
      <c r="N68" s="20">
        <v>207</v>
      </c>
      <c r="O68" s="20">
        <v>0</v>
      </c>
      <c r="P68" s="20">
        <v>0</v>
      </c>
      <c r="Q68" s="20">
        <v>0</v>
      </c>
      <c r="R68" s="20">
        <v>0</v>
      </c>
      <c r="S68" s="26">
        <v>53</v>
      </c>
      <c r="T68" s="20">
        <f t="shared" si="27"/>
        <v>0</v>
      </c>
      <c r="U68" s="20">
        <f t="shared" si="27"/>
        <v>0</v>
      </c>
      <c r="V68" s="20">
        <f t="shared" si="27"/>
        <v>0</v>
      </c>
      <c r="W68" s="20">
        <f t="shared" si="27"/>
        <v>0</v>
      </c>
      <c r="X68" s="20">
        <f t="shared" si="27"/>
        <v>0</v>
      </c>
      <c r="Y68" s="20">
        <f t="shared" si="27"/>
        <v>0</v>
      </c>
      <c r="Z68" s="20">
        <f t="shared" si="27"/>
        <v>0</v>
      </c>
      <c r="AA68" s="20">
        <f t="shared" si="27"/>
        <v>0</v>
      </c>
      <c r="AB68" s="20">
        <f t="shared" si="27"/>
        <v>0</v>
      </c>
      <c r="AC68" s="17" t="str">
        <f t="shared" si="2"/>
        <v>Ok</v>
      </c>
    </row>
    <row r="69" spans="1:29" x14ac:dyDescent="0.3">
      <c r="A69" s="17" t="s">
        <v>236</v>
      </c>
      <c r="B69" s="20">
        <v>0</v>
      </c>
      <c r="C69" s="20">
        <v>60</v>
      </c>
      <c r="D69" s="20">
        <v>0</v>
      </c>
      <c r="E69" s="20">
        <v>28</v>
      </c>
      <c r="F69" s="20">
        <v>0</v>
      </c>
      <c r="G69" s="20">
        <v>0</v>
      </c>
      <c r="H69" s="20">
        <v>0</v>
      </c>
      <c r="I69" s="20">
        <v>0</v>
      </c>
      <c r="J69" s="26">
        <v>32</v>
      </c>
      <c r="K69" s="27">
        <v>0</v>
      </c>
      <c r="L69" s="20">
        <v>60</v>
      </c>
      <c r="M69" s="20">
        <v>0</v>
      </c>
      <c r="N69" s="20">
        <v>28</v>
      </c>
      <c r="O69" s="20">
        <v>0</v>
      </c>
      <c r="P69" s="20">
        <v>0</v>
      </c>
      <c r="Q69" s="20">
        <v>0</v>
      </c>
      <c r="R69" s="20">
        <v>0</v>
      </c>
      <c r="S69" s="26">
        <v>32</v>
      </c>
      <c r="T69" s="20">
        <f t="shared" si="27"/>
        <v>0</v>
      </c>
      <c r="U69" s="20">
        <f t="shared" si="27"/>
        <v>0</v>
      </c>
      <c r="V69" s="20">
        <f t="shared" si="27"/>
        <v>0</v>
      </c>
      <c r="W69" s="20">
        <f t="shared" si="27"/>
        <v>0</v>
      </c>
      <c r="X69" s="20">
        <f t="shared" si="27"/>
        <v>0</v>
      </c>
      <c r="Y69" s="20">
        <f t="shared" si="27"/>
        <v>0</v>
      </c>
      <c r="Z69" s="20">
        <f t="shared" si="27"/>
        <v>0</v>
      </c>
      <c r="AA69" s="20">
        <f t="shared" si="27"/>
        <v>0</v>
      </c>
      <c r="AB69" s="20">
        <f t="shared" si="27"/>
        <v>0</v>
      </c>
      <c r="AC69" s="17" t="str">
        <f t="shared" ref="AC69:AC84" si="28">IF(AND(T69=0,AB69=0),"Ok","Issue")</f>
        <v>Ok</v>
      </c>
    </row>
    <row r="70" spans="1:29" x14ac:dyDescent="0.3">
      <c r="A70" s="17" t="s">
        <v>237</v>
      </c>
      <c r="B70" s="20">
        <v>0</v>
      </c>
      <c r="C70" s="20">
        <v>100</v>
      </c>
      <c r="D70" s="20">
        <v>0</v>
      </c>
      <c r="E70" s="20">
        <v>50</v>
      </c>
      <c r="F70" s="20">
        <v>0</v>
      </c>
      <c r="G70" s="20">
        <v>0</v>
      </c>
      <c r="H70" s="20">
        <v>0</v>
      </c>
      <c r="I70" s="20">
        <v>0</v>
      </c>
      <c r="J70" s="26">
        <v>50</v>
      </c>
      <c r="K70" s="27">
        <v>0</v>
      </c>
      <c r="L70" s="20">
        <v>100</v>
      </c>
      <c r="M70" s="20">
        <v>0</v>
      </c>
      <c r="N70" s="20">
        <v>50</v>
      </c>
      <c r="O70" s="20">
        <v>0</v>
      </c>
      <c r="P70" s="20">
        <v>0</v>
      </c>
      <c r="Q70" s="20">
        <v>0</v>
      </c>
      <c r="R70" s="20">
        <v>0</v>
      </c>
      <c r="S70" s="26">
        <v>50</v>
      </c>
      <c r="T70" s="20">
        <f t="shared" si="27"/>
        <v>0</v>
      </c>
      <c r="U70" s="20">
        <f t="shared" si="27"/>
        <v>0</v>
      </c>
      <c r="V70" s="20">
        <f t="shared" si="27"/>
        <v>0</v>
      </c>
      <c r="W70" s="20">
        <f t="shared" si="27"/>
        <v>0</v>
      </c>
      <c r="X70" s="20">
        <f t="shared" si="27"/>
        <v>0</v>
      </c>
      <c r="Y70" s="20">
        <f t="shared" si="27"/>
        <v>0</v>
      </c>
      <c r="Z70" s="20">
        <f t="shared" si="27"/>
        <v>0</v>
      </c>
      <c r="AA70" s="20">
        <f t="shared" si="27"/>
        <v>0</v>
      </c>
      <c r="AB70" s="20">
        <f t="shared" si="27"/>
        <v>0</v>
      </c>
      <c r="AC70" s="17" t="str">
        <f t="shared" si="28"/>
        <v>Ok</v>
      </c>
    </row>
    <row r="71" spans="1:29" x14ac:dyDescent="0.3">
      <c r="A71" s="17" t="s">
        <v>238</v>
      </c>
      <c r="B71" s="20">
        <v>0</v>
      </c>
      <c r="C71" s="20">
        <v>100</v>
      </c>
      <c r="D71" s="20">
        <v>0</v>
      </c>
      <c r="E71" s="20">
        <v>50</v>
      </c>
      <c r="F71" s="20">
        <v>0</v>
      </c>
      <c r="G71" s="20">
        <v>0</v>
      </c>
      <c r="H71" s="20">
        <v>0</v>
      </c>
      <c r="I71" s="20">
        <v>0</v>
      </c>
      <c r="J71" s="26">
        <v>50</v>
      </c>
      <c r="K71" s="27">
        <v>0</v>
      </c>
      <c r="L71" s="20">
        <v>100</v>
      </c>
      <c r="M71" s="20">
        <v>0</v>
      </c>
      <c r="N71" s="20">
        <v>50</v>
      </c>
      <c r="O71" s="20">
        <v>0</v>
      </c>
      <c r="P71" s="20">
        <v>0</v>
      </c>
      <c r="Q71" s="20">
        <v>0</v>
      </c>
      <c r="R71" s="20">
        <v>0</v>
      </c>
      <c r="S71" s="26">
        <v>50</v>
      </c>
      <c r="T71" s="20">
        <f t="shared" si="27"/>
        <v>0</v>
      </c>
      <c r="U71" s="20">
        <f t="shared" si="27"/>
        <v>0</v>
      </c>
      <c r="V71" s="20">
        <f t="shared" si="27"/>
        <v>0</v>
      </c>
      <c r="W71" s="20">
        <f t="shared" si="27"/>
        <v>0</v>
      </c>
      <c r="X71" s="20">
        <f t="shared" si="27"/>
        <v>0</v>
      </c>
      <c r="Y71" s="20">
        <f t="shared" si="27"/>
        <v>0</v>
      </c>
      <c r="Z71" s="20">
        <f t="shared" si="27"/>
        <v>0</v>
      </c>
      <c r="AA71" s="20">
        <f t="shared" si="27"/>
        <v>0</v>
      </c>
      <c r="AB71" s="20">
        <f t="shared" si="27"/>
        <v>0</v>
      </c>
      <c r="AC71" s="17" t="str">
        <f t="shared" si="28"/>
        <v>Ok</v>
      </c>
    </row>
    <row r="72" spans="1:29" x14ac:dyDescent="0.3">
      <c r="A72" s="17" t="s">
        <v>239</v>
      </c>
      <c r="B72" s="20">
        <v>0</v>
      </c>
      <c r="C72" s="20">
        <v>200</v>
      </c>
      <c r="D72" s="20">
        <v>0</v>
      </c>
      <c r="E72" s="20">
        <v>50</v>
      </c>
      <c r="F72" s="20">
        <v>0</v>
      </c>
      <c r="G72" s="20">
        <v>0</v>
      </c>
      <c r="H72" s="20">
        <v>0</v>
      </c>
      <c r="I72" s="20">
        <v>0</v>
      </c>
      <c r="J72" s="26">
        <v>150</v>
      </c>
      <c r="K72" s="27">
        <v>0</v>
      </c>
      <c r="L72" s="20">
        <v>200</v>
      </c>
      <c r="M72" s="20">
        <v>0</v>
      </c>
      <c r="N72" s="20">
        <v>50</v>
      </c>
      <c r="O72" s="20">
        <v>0</v>
      </c>
      <c r="P72" s="20">
        <v>0</v>
      </c>
      <c r="Q72" s="20">
        <v>0</v>
      </c>
      <c r="R72" s="20">
        <v>0</v>
      </c>
      <c r="S72" s="26">
        <v>150</v>
      </c>
      <c r="T72" s="20">
        <f t="shared" si="27"/>
        <v>0</v>
      </c>
      <c r="U72" s="20">
        <f t="shared" si="27"/>
        <v>0</v>
      </c>
      <c r="V72" s="20">
        <f t="shared" si="27"/>
        <v>0</v>
      </c>
      <c r="W72" s="20">
        <f t="shared" si="27"/>
        <v>0</v>
      </c>
      <c r="X72" s="20">
        <f t="shared" si="27"/>
        <v>0</v>
      </c>
      <c r="Y72" s="20">
        <f t="shared" si="27"/>
        <v>0</v>
      </c>
      <c r="Z72" s="20">
        <f t="shared" si="27"/>
        <v>0</v>
      </c>
      <c r="AA72" s="20">
        <f t="shared" si="27"/>
        <v>0</v>
      </c>
      <c r="AB72" s="20">
        <f t="shared" si="27"/>
        <v>0</v>
      </c>
      <c r="AC72" s="17" t="str">
        <f t="shared" si="28"/>
        <v>Ok</v>
      </c>
    </row>
    <row r="73" spans="1:29" x14ac:dyDescent="0.3">
      <c r="A73" s="17" t="s">
        <v>240</v>
      </c>
      <c r="B73" s="20">
        <v>0</v>
      </c>
      <c r="C73" s="20">
        <v>40</v>
      </c>
      <c r="D73" s="20">
        <v>0</v>
      </c>
      <c r="E73" s="20">
        <v>35</v>
      </c>
      <c r="F73" s="20">
        <v>0</v>
      </c>
      <c r="G73" s="20">
        <v>0</v>
      </c>
      <c r="H73" s="20">
        <v>0</v>
      </c>
      <c r="I73" s="20">
        <v>0</v>
      </c>
      <c r="J73" s="26">
        <v>5</v>
      </c>
      <c r="K73" s="27">
        <v>0</v>
      </c>
      <c r="L73" s="20">
        <v>40</v>
      </c>
      <c r="M73" s="20">
        <v>0</v>
      </c>
      <c r="N73" s="20">
        <v>35</v>
      </c>
      <c r="O73" s="20">
        <v>0</v>
      </c>
      <c r="P73" s="20">
        <v>0</v>
      </c>
      <c r="Q73" s="20">
        <v>0</v>
      </c>
      <c r="R73" s="20">
        <v>0</v>
      </c>
      <c r="S73" s="26">
        <v>5</v>
      </c>
      <c r="T73" s="20">
        <f t="shared" si="27"/>
        <v>0</v>
      </c>
      <c r="U73" s="20">
        <f t="shared" si="27"/>
        <v>0</v>
      </c>
      <c r="V73" s="20">
        <f t="shared" si="27"/>
        <v>0</v>
      </c>
      <c r="W73" s="20">
        <f t="shared" si="27"/>
        <v>0</v>
      </c>
      <c r="X73" s="20">
        <f t="shared" si="27"/>
        <v>0</v>
      </c>
      <c r="Y73" s="20">
        <f t="shared" si="27"/>
        <v>0</v>
      </c>
      <c r="Z73" s="20">
        <f t="shared" si="27"/>
        <v>0</v>
      </c>
      <c r="AA73" s="20">
        <f t="shared" si="27"/>
        <v>0</v>
      </c>
      <c r="AB73" s="20">
        <f t="shared" si="27"/>
        <v>0</v>
      </c>
      <c r="AC73" s="17" t="str">
        <f t="shared" si="28"/>
        <v>Ok</v>
      </c>
    </row>
    <row r="74" spans="1:29" x14ac:dyDescent="0.3">
      <c r="A74" s="17" t="s">
        <v>241</v>
      </c>
      <c r="B74" s="20">
        <v>0</v>
      </c>
      <c r="C74" s="20">
        <v>15</v>
      </c>
      <c r="D74" s="20">
        <v>0</v>
      </c>
      <c r="E74" s="20">
        <v>15</v>
      </c>
      <c r="F74" s="20">
        <v>3</v>
      </c>
      <c r="G74" s="20">
        <v>0</v>
      </c>
      <c r="H74" s="20">
        <v>0</v>
      </c>
      <c r="I74" s="20">
        <v>0</v>
      </c>
      <c r="J74" s="26">
        <v>3</v>
      </c>
      <c r="K74" s="27">
        <v>0</v>
      </c>
      <c r="L74" s="20">
        <v>15</v>
      </c>
      <c r="M74" s="20">
        <v>0</v>
      </c>
      <c r="N74" s="20">
        <v>12</v>
      </c>
      <c r="O74" s="20">
        <v>0</v>
      </c>
      <c r="P74" s="20">
        <v>0</v>
      </c>
      <c r="Q74" s="20">
        <v>0</v>
      </c>
      <c r="R74" s="20">
        <v>0</v>
      </c>
      <c r="S74" s="26">
        <v>3</v>
      </c>
      <c r="T74" s="20">
        <f t="shared" si="27"/>
        <v>0</v>
      </c>
      <c r="U74" s="20">
        <f t="shared" si="27"/>
        <v>0</v>
      </c>
      <c r="V74" s="20">
        <f t="shared" si="27"/>
        <v>0</v>
      </c>
      <c r="W74" s="20">
        <f t="shared" si="27"/>
        <v>3</v>
      </c>
      <c r="X74" s="20">
        <f t="shared" si="27"/>
        <v>3</v>
      </c>
      <c r="Y74" s="20">
        <f t="shared" si="27"/>
        <v>0</v>
      </c>
      <c r="Z74" s="20">
        <f t="shared" si="27"/>
        <v>0</v>
      </c>
      <c r="AA74" s="20">
        <f t="shared" si="27"/>
        <v>0</v>
      </c>
      <c r="AB74" s="20">
        <f t="shared" si="27"/>
        <v>0</v>
      </c>
      <c r="AC74" s="17" t="str">
        <f t="shared" si="28"/>
        <v>Ok</v>
      </c>
    </row>
    <row r="75" spans="1:29" x14ac:dyDescent="0.3">
      <c r="A75" s="17" t="s">
        <v>242</v>
      </c>
      <c r="B75" s="20">
        <v>0</v>
      </c>
      <c r="C75" s="20">
        <v>30</v>
      </c>
      <c r="D75" s="20">
        <v>0</v>
      </c>
      <c r="E75" s="20">
        <v>30</v>
      </c>
      <c r="F75" s="20">
        <v>10</v>
      </c>
      <c r="G75" s="20">
        <v>0</v>
      </c>
      <c r="H75" s="20">
        <v>0</v>
      </c>
      <c r="I75" s="20">
        <v>0</v>
      </c>
      <c r="J75" s="26">
        <v>10</v>
      </c>
      <c r="K75" s="27">
        <v>0</v>
      </c>
      <c r="L75" s="20">
        <v>30</v>
      </c>
      <c r="M75" s="20">
        <v>0</v>
      </c>
      <c r="N75" s="20">
        <v>20</v>
      </c>
      <c r="O75" s="20">
        <v>0</v>
      </c>
      <c r="P75" s="20">
        <v>0</v>
      </c>
      <c r="Q75" s="20">
        <v>0</v>
      </c>
      <c r="R75" s="20">
        <v>0</v>
      </c>
      <c r="S75" s="26">
        <v>10</v>
      </c>
      <c r="T75" s="20">
        <f t="shared" si="27"/>
        <v>0</v>
      </c>
      <c r="U75" s="20">
        <f t="shared" si="27"/>
        <v>0</v>
      </c>
      <c r="V75" s="20">
        <f t="shared" si="27"/>
        <v>0</v>
      </c>
      <c r="W75" s="20">
        <f t="shared" si="27"/>
        <v>10</v>
      </c>
      <c r="X75" s="20">
        <f t="shared" si="27"/>
        <v>10</v>
      </c>
      <c r="Y75" s="20">
        <f t="shared" si="27"/>
        <v>0</v>
      </c>
      <c r="Z75" s="20">
        <f t="shared" si="27"/>
        <v>0</v>
      </c>
      <c r="AA75" s="20">
        <f t="shared" si="27"/>
        <v>0</v>
      </c>
      <c r="AB75" s="20">
        <f t="shared" si="27"/>
        <v>0</v>
      </c>
      <c r="AC75" s="17" t="str">
        <f t="shared" si="28"/>
        <v>Ok</v>
      </c>
    </row>
    <row r="76" spans="1:29" x14ac:dyDescent="0.3">
      <c r="A76" s="17" t="s">
        <v>243</v>
      </c>
      <c r="B76" s="20">
        <v>0</v>
      </c>
      <c r="C76" s="20">
        <v>50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50</v>
      </c>
      <c r="K76" s="27">
        <v>0</v>
      </c>
      <c r="L76" s="20">
        <v>50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50</v>
      </c>
      <c r="T76" s="20">
        <f t="shared" si="27"/>
        <v>0</v>
      </c>
      <c r="U76" s="20">
        <f t="shared" si="27"/>
        <v>0</v>
      </c>
      <c r="V76" s="20">
        <f t="shared" si="27"/>
        <v>0</v>
      </c>
      <c r="W76" s="20">
        <f t="shared" si="27"/>
        <v>0</v>
      </c>
      <c r="X76" s="20">
        <f t="shared" si="27"/>
        <v>0</v>
      </c>
      <c r="Y76" s="20">
        <f t="shared" si="27"/>
        <v>0</v>
      </c>
      <c r="Z76" s="20">
        <f t="shared" si="27"/>
        <v>0</v>
      </c>
      <c r="AA76" s="20">
        <f t="shared" si="27"/>
        <v>0</v>
      </c>
      <c r="AB76" s="20">
        <f t="shared" si="27"/>
        <v>0</v>
      </c>
      <c r="AC76" s="17" t="str">
        <f t="shared" si="28"/>
        <v>Ok</v>
      </c>
    </row>
    <row r="77" spans="1:29" x14ac:dyDescent="0.3">
      <c r="A77" s="17" t="s">
        <v>244</v>
      </c>
      <c r="B77" s="20">
        <v>0</v>
      </c>
      <c r="C77" s="20">
        <v>10</v>
      </c>
      <c r="D77" s="20">
        <v>0</v>
      </c>
      <c r="E77" s="20">
        <v>10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10</v>
      </c>
      <c r="M77" s="20">
        <v>0</v>
      </c>
      <c r="N77" s="20">
        <v>10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27"/>
        <v>0</v>
      </c>
      <c r="U77" s="20">
        <f t="shared" si="27"/>
        <v>0</v>
      </c>
      <c r="V77" s="20">
        <f t="shared" si="27"/>
        <v>0</v>
      </c>
      <c r="W77" s="20">
        <f t="shared" si="27"/>
        <v>0</v>
      </c>
      <c r="X77" s="20">
        <f t="shared" si="27"/>
        <v>0</v>
      </c>
      <c r="Y77" s="20">
        <f t="shared" si="27"/>
        <v>0</v>
      </c>
      <c r="Z77" s="20">
        <f t="shared" si="27"/>
        <v>0</v>
      </c>
      <c r="AA77" s="20">
        <f t="shared" si="27"/>
        <v>0</v>
      </c>
      <c r="AB77" s="20">
        <f t="shared" si="27"/>
        <v>0</v>
      </c>
      <c r="AC77" s="17" t="str">
        <f t="shared" si="28"/>
        <v>Ok</v>
      </c>
    </row>
    <row r="78" spans="1:29" x14ac:dyDescent="0.3">
      <c r="A78" s="17" t="s">
        <v>245</v>
      </c>
      <c r="B78" s="20">
        <v>0</v>
      </c>
      <c r="C78" s="20">
        <v>20</v>
      </c>
      <c r="D78" s="20">
        <v>0</v>
      </c>
      <c r="E78" s="20">
        <v>20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20</v>
      </c>
      <c r="M78" s="20">
        <v>0</v>
      </c>
      <c r="N78" s="20">
        <v>20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27"/>
        <v>0</v>
      </c>
      <c r="U78" s="20">
        <f t="shared" si="27"/>
        <v>0</v>
      </c>
      <c r="V78" s="20">
        <f t="shared" si="27"/>
        <v>0</v>
      </c>
      <c r="W78" s="20">
        <f t="shared" si="27"/>
        <v>0</v>
      </c>
      <c r="X78" s="20">
        <f t="shared" si="27"/>
        <v>0</v>
      </c>
      <c r="Y78" s="20">
        <f t="shared" si="27"/>
        <v>0</v>
      </c>
      <c r="Z78" s="20">
        <f t="shared" si="27"/>
        <v>0</v>
      </c>
      <c r="AA78" s="20">
        <f t="shared" si="27"/>
        <v>0</v>
      </c>
      <c r="AB78" s="20">
        <f t="shared" si="27"/>
        <v>0</v>
      </c>
      <c r="AC78" s="17" t="str">
        <f t="shared" si="28"/>
        <v>Ok</v>
      </c>
    </row>
    <row r="79" spans="1:29" x14ac:dyDescent="0.3">
      <c r="A79" s="17" t="s">
        <v>246</v>
      </c>
      <c r="B79" s="20">
        <v>0</v>
      </c>
      <c r="C79" s="20">
        <v>150</v>
      </c>
      <c r="D79" s="20">
        <v>0</v>
      </c>
      <c r="E79" s="20">
        <v>150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150</v>
      </c>
      <c r="M79" s="20">
        <v>0</v>
      </c>
      <c r="N79" s="20">
        <v>150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27"/>
        <v>0</v>
      </c>
      <c r="U79" s="20">
        <f t="shared" si="27"/>
        <v>0</v>
      </c>
      <c r="V79" s="20">
        <f t="shared" si="27"/>
        <v>0</v>
      </c>
      <c r="W79" s="20">
        <f t="shared" si="27"/>
        <v>0</v>
      </c>
      <c r="X79" s="20">
        <f t="shared" si="27"/>
        <v>0</v>
      </c>
      <c r="Y79" s="20">
        <f t="shared" si="27"/>
        <v>0</v>
      </c>
      <c r="Z79" s="20">
        <f t="shared" si="27"/>
        <v>0</v>
      </c>
      <c r="AA79" s="20">
        <f t="shared" si="27"/>
        <v>0</v>
      </c>
      <c r="AB79" s="20">
        <f t="shared" si="27"/>
        <v>0</v>
      </c>
      <c r="AC79" s="17" t="str">
        <f t="shared" si="28"/>
        <v>Ok</v>
      </c>
    </row>
    <row r="80" spans="1:29" x14ac:dyDescent="0.3">
      <c r="A80" s="17" t="s">
        <v>247</v>
      </c>
      <c r="B80" s="20">
        <v>0</v>
      </c>
      <c r="C80" s="20">
        <v>10</v>
      </c>
      <c r="D80" s="20">
        <v>0</v>
      </c>
      <c r="E80" s="20">
        <v>10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10</v>
      </c>
      <c r="M80" s="20">
        <v>0</v>
      </c>
      <c r="N80" s="20">
        <v>10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27"/>
        <v>0</v>
      </c>
      <c r="U80" s="20">
        <f t="shared" si="27"/>
        <v>0</v>
      </c>
      <c r="V80" s="20">
        <f t="shared" si="27"/>
        <v>0</v>
      </c>
      <c r="W80" s="20">
        <f t="shared" si="27"/>
        <v>0</v>
      </c>
      <c r="X80" s="20">
        <f t="shared" si="27"/>
        <v>0</v>
      </c>
      <c r="Y80" s="20">
        <f t="shared" si="27"/>
        <v>0</v>
      </c>
      <c r="Z80" s="20">
        <f t="shared" si="27"/>
        <v>0</v>
      </c>
      <c r="AA80" s="20">
        <f t="shared" si="27"/>
        <v>0</v>
      </c>
      <c r="AB80" s="20">
        <f t="shared" si="27"/>
        <v>0</v>
      </c>
      <c r="AC80" s="17" t="str">
        <f t="shared" si="28"/>
        <v>Ok</v>
      </c>
    </row>
    <row r="81" spans="1:29" x14ac:dyDescent="0.3">
      <c r="A81" s="17" t="s">
        <v>248</v>
      </c>
      <c r="B81" s="20">
        <v>0</v>
      </c>
      <c r="C81" s="20">
        <v>20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20</v>
      </c>
      <c r="K81" s="27">
        <v>0</v>
      </c>
      <c r="L81" s="20">
        <v>20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20</v>
      </c>
      <c r="T81" s="20">
        <f t="shared" ref="T81:AB84" si="29">B81-K81</f>
        <v>0</v>
      </c>
      <c r="U81" s="20">
        <f t="shared" si="29"/>
        <v>0</v>
      </c>
      <c r="V81" s="20">
        <f t="shared" si="29"/>
        <v>0</v>
      </c>
      <c r="W81" s="20">
        <f t="shared" si="29"/>
        <v>0</v>
      </c>
      <c r="X81" s="20">
        <f t="shared" si="29"/>
        <v>0</v>
      </c>
      <c r="Y81" s="20">
        <f t="shared" si="29"/>
        <v>0</v>
      </c>
      <c r="Z81" s="20">
        <f t="shared" si="29"/>
        <v>0</v>
      </c>
      <c r="AA81" s="20">
        <f t="shared" si="29"/>
        <v>0</v>
      </c>
      <c r="AB81" s="20">
        <f t="shared" si="29"/>
        <v>0</v>
      </c>
      <c r="AC81" s="17" t="str">
        <f t="shared" si="28"/>
        <v>Ok</v>
      </c>
    </row>
    <row r="82" spans="1:29" x14ac:dyDescent="0.3">
      <c r="A82" s="17" t="s">
        <v>249</v>
      </c>
      <c r="B82" s="20">
        <v>0</v>
      </c>
      <c r="C82" s="20">
        <v>100</v>
      </c>
      <c r="D82" s="20">
        <v>0</v>
      </c>
      <c r="E82" s="20">
        <v>60</v>
      </c>
      <c r="F82" s="20">
        <v>0</v>
      </c>
      <c r="G82" s="20">
        <v>0</v>
      </c>
      <c r="H82" s="20">
        <v>0</v>
      </c>
      <c r="I82" s="20">
        <v>0</v>
      </c>
      <c r="J82" s="26">
        <v>40</v>
      </c>
      <c r="K82" s="27">
        <v>0</v>
      </c>
      <c r="L82" s="20">
        <v>100</v>
      </c>
      <c r="M82" s="20">
        <v>0</v>
      </c>
      <c r="N82" s="20">
        <v>60</v>
      </c>
      <c r="O82" s="20">
        <v>0</v>
      </c>
      <c r="P82" s="20">
        <v>0</v>
      </c>
      <c r="Q82" s="20">
        <v>0</v>
      </c>
      <c r="R82" s="20">
        <v>0</v>
      </c>
      <c r="S82" s="26">
        <v>40</v>
      </c>
      <c r="T82" s="20">
        <f t="shared" si="29"/>
        <v>0</v>
      </c>
      <c r="U82" s="20">
        <f t="shared" si="29"/>
        <v>0</v>
      </c>
      <c r="V82" s="20">
        <f t="shared" si="29"/>
        <v>0</v>
      </c>
      <c r="W82" s="20">
        <f t="shared" si="29"/>
        <v>0</v>
      </c>
      <c r="X82" s="20">
        <f t="shared" si="29"/>
        <v>0</v>
      </c>
      <c r="Y82" s="20">
        <f t="shared" si="29"/>
        <v>0</v>
      </c>
      <c r="Z82" s="20">
        <f t="shared" si="29"/>
        <v>0</v>
      </c>
      <c r="AA82" s="20">
        <f t="shared" si="29"/>
        <v>0</v>
      </c>
      <c r="AB82" s="20">
        <f t="shared" si="29"/>
        <v>0</v>
      </c>
      <c r="AC82" s="17" t="str">
        <f t="shared" si="28"/>
        <v>Ok</v>
      </c>
    </row>
    <row r="83" spans="1:29" x14ac:dyDescent="0.3">
      <c r="A83" s="17" t="s">
        <v>250</v>
      </c>
      <c r="B83" s="20">
        <v>0</v>
      </c>
      <c r="C83" s="20">
        <v>40</v>
      </c>
      <c r="D83" s="20">
        <v>0</v>
      </c>
      <c r="E83" s="20">
        <v>40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40</v>
      </c>
      <c r="M83" s="20">
        <v>0</v>
      </c>
      <c r="N83" s="20">
        <v>40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29"/>
        <v>0</v>
      </c>
      <c r="U83" s="20">
        <f t="shared" si="29"/>
        <v>0</v>
      </c>
      <c r="V83" s="20">
        <f t="shared" si="29"/>
        <v>0</v>
      </c>
      <c r="W83" s="20">
        <f t="shared" si="29"/>
        <v>0</v>
      </c>
      <c r="X83" s="20">
        <f t="shared" si="29"/>
        <v>0</v>
      </c>
      <c r="Y83" s="20">
        <f t="shared" si="29"/>
        <v>0</v>
      </c>
      <c r="Z83" s="20">
        <f t="shared" si="29"/>
        <v>0</v>
      </c>
      <c r="AA83" s="20">
        <f t="shared" si="29"/>
        <v>0</v>
      </c>
      <c r="AB83" s="20">
        <f t="shared" si="29"/>
        <v>0</v>
      </c>
      <c r="AC83" s="17" t="str">
        <f t="shared" si="28"/>
        <v>Ok</v>
      </c>
    </row>
    <row r="84" spans="1:29" ht="15" thickBot="1" x14ac:dyDescent="0.35">
      <c r="A84" s="17" t="s">
        <v>251</v>
      </c>
      <c r="B84" s="20">
        <v>0</v>
      </c>
      <c r="C84" s="20">
        <v>100</v>
      </c>
      <c r="D84" s="20">
        <v>0</v>
      </c>
      <c r="E84" s="20">
        <v>50</v>
      </c>
      <c r="F84" s="20">
        <v>0</v>
      </c>
      <c r="G84" s="20">
        <v>0</v>
      </c>
      <c r="H84" s="20">
        <v>0</v>
      </c>
      <c r="I84" s="20">
        <v>0</v>
      </c>
      <c r="J84" s="26">
        <v>50</v>
      </c>
      <c r="K84" s="27">
        <v>0</v>
      </c>
      <c r="L84" s="20">
        <v>100</v>
      </c>
      <c r="M84" s="20">
        <v>0</v>
      </c>
      <c r="N84" s="20">
        <v>50</v>
      </c>
      <c r="O84" s="20">
        <v>0</v>
      </c>
      <c r="P84" s="20">
        <v>0</v>
      </c>
      <c r="Q84" s="20">
        <v>0</v>
      </c>
      <c r="R84" s="20">
        <v>0</v>
      </c>
      <c r="S84" s="26">
        <v>50</v>
      </c>
      <c r="T84" s="20">
        <f t="shared" si="29"/>
        <v>0</v>
      </c>
      <c r="U84" s="20">
        <f t="shared" si="29"/>
        <v>0</v>
      </c>
      <c r="V84" s="20">
        <f t="shared" si="29"/>
        <v>0</v>
      </c>
      <c r="W84" s="20">
        <f t="shared" si="29"/>
        <v>0</v>
      </c>
      <c r="X84" s="20">
        <f t="shared" si="29"/>
        <v>0</v>
      </c>
      <c r="Y84" s="20">
        <f t="shared" si="29"/>
        <v>0</v>
      </c>
      <c r="Z84" s="20">
        <f t="shared" si="29"/>
        <v>0</v>
      </c>
      <c r="AA84" s="20">
        <f t="shared" si="29"/>
        <v>0</v>
      </c>
      <c r="AB84" s="20">
        <f t="shared" si="29"/>
        <v>0</v>
      </c>
      <c r="AC84" s="17" t="str">
        <f t="shared" si="28"/>
        <v>Ok</v>
      </c>
    </row>
    <row r="85" spans="1:29" s="37" customFormat="1" ht="16.2" thickBot="1" x14ac:dyDescent="0.35">
      <c r="A85" s="32" t="s">
        <v>20</v>
      </c>
      <c r="B85" s="33">
        <f t="shared" ref="B85:AB85" si="30">SUM(B4:B84)</f>
        <v>0</v>
      </c>
      <c r="C85" s="33">
        <f t="shared" si="30"/>
        <v>44635</v>
      </c>
      <c r="D85" s="33">
        <f t="shared" si="30"/>
        <v>500</v>
      </c>
      <c r="E85" s="33">
        <f t="shared" si="30"/>
        <v>36258</v>
      </c>
      <c r="F85" s="33">
        <f t="shared" si="30"/>
        <v>1456</v>
      </c>
      <c r="G85" s="33">
        <f t="shared" si="30"/>
        <v>0</v>
      </c>
      <c r="H85" s="33">
        <f t="shared" si="30"/>
        <v>0</v>
      </c>
      <c r="I85" s="33">
        <f t="shared" si="30"/>
        <v>-5</v>
      </c>
      <c r="J85" s="34">
        <f t="shared" si="30"/>
        <v>9338</v>
      </c>
      <c r="K85" s="35">
        <f t="shared" si="30"/>
        <v>0</v>
      </c>
      <c r="L85" s="33">
        <f t="shared" si="30"/>
        <v>44135</v>
      </c>
      <c r="M85" s="33">
        <f t="shared" si="30"/>
        <v>5</v>
      </c>
      <c r="N85" s="33">
        <f t="shared" si="30"/>
        <v>34802</v>
      </c>
      <c r="O85" s="33">
        <f t="shared" si="30"/>
        <v>0</v>
      </c>
      <c r="P85" s="33">
        <f t="shared" si="30"/>
        <v>0</v>
      </c>
      <c r="Q85" s="33">
        <f t="shared" si="30"/>
        <v>0</v>
      </c>
      <c r="R85" s="33">
        <f t="shared" si="30"/>
        <v>0</v>
      </c>
      <c r="S85" s="34">
        <f t="shared" si="30"/>
        <v>9338</v>
      </c>
      <c r="T85" s="33">
        <f t="shared" si="30"/>
        <v>0</v>
      </c>
      <c r="U85" s="33">
        <f t="shared" si="30"/>
        <v>500</v>
      </c>
      <c r="V85" s="33">
        <f t="shared" si="30"/>
        <v>495</v>
      </c>
      <c r="W85" s="33">
        <f t="shared" si="30"/>
        <v>1456</v>
      </c>
      <c r="X85" s="33">
        <f t="shared" si="30"/>
        <v>1456</v>
      </c>
      <c r="Y85" s="33">
        <f t="shared" si="30"/>
        <v>0</v>
      </c>
      <c r="Z85" s="33">
        <f t="shared" si="30"/>
        <v>0</v>
      </c>
      <c r="AA85" s="33">
        <f t="shared" si="30"/>
        <v>-5</v>
      </c>
      <c r="AB85" s="34">
        <f t="shared" si="30"/>
        <v>0</v>
      </c>
      <c r="AC85" s="36"/>
    </row>
  </sheetData>
  <mergeCells count="3">
    <mergeCell ref="B1:J1"/>
    <mergeCell ref="K1:S1"/>
    <mergeCell ref="T1:AB1"/>
  </mergeCells>
  <conditionalFormatting sqref="A81">
    <cfRule type="duplicateValues" dxfId="10" priority="10"/>
  </conditionalFormatting>
  <conditionalFormatting sqref="A85:A1048576 A1:A4">
    <cfRule type="duplicateValues" dxfId="9" priority="18"/>
  </conditionalFormatting>
  <conditionalFormatting sqref="A69:A80">
    <cfRule type="duplicateValues" dxfId="8" priority="7"/>
  </conditionalFormatting>
  <conditionalFormatting sqref="A56:A68">
    <cfRule type="duplicateValues" dxfId="7" priority="6"/>
  </conditionalFormatting>
  <conditionalFormatting sqref="A43:A55">
    <cfRule type="duplicateValues" dxfId="6" priority="5"/>
  </conditionalFormatting>
  <conditionalFormatting sqref="A30:A42">
    <cfRule type="duplicateValues" dxfId="5" priority="4"/>
  </conditionalFormatting>
  <conditionalFormatting sqref="A17:A29">
    <cfRule type="duplicateValues" dxfId="4" priority="3"/>
  </conditionalFormatting>
  <conditionalFormatting sqref="A5">
    <cfRule type="duplicateValues" dxfId="3" priority="2"/>
  </conditionalFormatting>
  <conditionalFormatting sqref="A6:A15">
    <cfRule type="duplicateValues" dxfId="2" priority="1"/>
  </conditionalFormatting>
  <conditionalFormatting sqref="A16">
    <cfRule type="duplicateValues" dxfId="1" priority="8"/>
  </conditionalFormatting>
  <conditionalFormatting sqref="A82:A84">
    <cfRule type="duplicateValues" dxfId="0" priority="1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2020-12-21T11:13:10Z</dcterms:modified>
</cp:coreProperties>
</file>