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534154-Pavan Agro Center\"/>
    </mc:Choice>
  </mc:AlternateContent>
  <xr:revisionPtr revIDLastSave="0" documentId="13_ncr:1_{51B9B581-8584-418E-BB94-5D29AF6361AB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working'!$A$1:$G$121</definedName>
    <definedName name="_xlnm._FilterDatabase" localSheetId="5" hidden="1">Reco!$A$3:$AC$11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2" r:id="rId10"/>
  </pivotCaches>
</workbook>
</file>

<file path=xl/calcChain.xml><?xml version="1.0" encoding="utf-8"?>
<calcChain xmlns="http://schemas.openxmlformats.org/spreadsheetml/2006/main">
  <c r="G11" i="4" l="1"/>
  <c r="O11" i="4"/>
  <c r="Z5" i="4"/>
  <c r="Y5" i="4"/>
  <c r="V5" i="4"/>
  <c r="R11" i="4"/>
  <c r="Q11" i="4"/>
  <c r="P11" i="4"/>
  <c r="M11" i="4"/>
  <c r="J11" i="4"/>
  <c r="I11" i="4"/>
  <c r="H11" i="4"/>
  <c r="F11" i="4"/>
  <c r="E11" i="4"/>
  <c r="V4" i="4"/>
  <c r="C11" i="4"/>
  <c r="AA7" i="4"/>
  <c r="V7" i="4"/>
  <c r="AA6" i="4"/>
  <c r="Y6" i="4"/>
  <c r="Z9" i="4"/>
  <c r="Y9" i="4"/>
  <c r="V9" i="4"/>
  <c r="X8" i="4"/>
  <c r="V8" i="4"/>
  <c r="B3" i="6"/>
  <c r="B4" i="6"/>
  <c r="B5" i="6"/>
  <c r="B6" i="6"/>
  <c r="B7" i="6"/>
  <c r="G3" i="5"/>
  <c r="G4" i="5"/>
  <c r="G5" i="5"/>
  <c r="G6" i="5"/>
  <c r="G7" i="5"/>
  <c r="G8" i="5"/>
  <c r="G9" i="5"/>
  <c r="G2" i="5"/>
  <c r="H17" i="1"/>
  <c r="H16" i="1"/>
  <c r="H15" i="1"/>
  <c r="H14" i="1"/>
  <c r="H13" i="1"/>
  <c r="H12" i="1"/>
  <c r="H11" i="1"/>
  <c r="H10" i="1"/>
  <c r="H9" i="1"/>
  <c r="H8" i="1"/>
  <c r="F2" i="5"/>
  <c r="B11" i="4" l="1"/>
  <c r="D11" i="4"/>
  <c r="X4" i="4"/>
  <c r="AA9" i="4"/>
  <c r="AA5" i="4"/>
  <c r="X6" i="4"/>
  <c r="Z7" i="4"/>
  <c r="X9" i="4"/>
  <c r="Z6" i="4"/>
  <c r="X5" i="4"/>
  <c r="Y4" i="4"/>
  <c r="X7" i="4"/>
  <c r="Z4" i="4"/>
  <c r="V6" i="4"/>
  <c r="V11" i="4" s="1"/>
  <c r="Y10" i="4"/>
  <c r="AA8" i="4"/>
  <c r="Y7" i="4"/>
  <c r="AA4" i="4"/>
  <c r="Y8" i="4"/>
  <c r="Z8" i="4"/>
  <c r="X10" i="4"/>
  <c r="Z10" i="4"/>
  <c r="AA10" i="4"/>
  <c r="V10" i="4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Y11" i="4" l="1"/>
  <c r="X11" i="4"/>
  <c r="Z11" i="4"/>
  <c r="AA11" i="4"/>
  <c r="B2" i="6"/>
  <c r="F3" i="2" l="1"/>
  <c r="U5" i="4" l="1"/>
  <c r="U7" i="4"/>
  <c r="U6" i="4"/>
  <c r="U9" i="4"/>
  <c r="U8" i="4"/>
  <c r="U10" i="4"/>
  <c r="M3" i="2"/>
  <c r="H3" i="2"/>
  <c r="E3" i="2"/>
  <c r="Q11" i="5"/>
  <c r="U4" i="4" l="1"/>
  <c r="U11" i="4" s="1"/>
  <c r="L11" i="4"/>
  <c r="AB5" i="4"/>
  <c r="W5" i="4"/>
  <c r="T5" i="4"/>
  <c r="T7" i="4"/>
  <c r="T6" i="4"/>
  <c r="AB7" i="4"/>
  <c r="AB6" i="4"/>
  <c r="W6" i="4"/>
  <c r="W7" i="4"/>
  <c r="T9" i="4"/>
  <c r="T8" i="4"/>
  <c r="W8" i="4"/>
  <c r="W9" i="4"/>
  <c r="AB9" i="4"/>
  <c r="AB8" i="4"/>
  <c r="T10" i="4"/>
  <c r="W10" i="4"/>
  <c r="AB10" i="4"/>
  <c r="B1" i="6"/>
  <c r="T4" i="4" l="1"/>
  <c r="T11" i="4" s="1"/>
  <c r="K11" i="4"/>
  <c r="W4" i="4"/>
  <c r="W11" i="4" s="1"/>
  <c r="N11" i="4"/>
  <c r="AB4" i="4"/>
  <c r="AB11" i="4" s="1"/>
  <c r="S11" i="4"/>
  <c r="AC6" i="4"/>
  <c r="AC5" i="4"/>
  <c r="AC7" i="4"/>
  <c r="AC8" i="4"/>
  <c r="AC9" i="4"/>
  <c r="AC10" i="4"/>
  <c r="AC4" i="4" l="1"/>
  <c r="M11" i="2"/>
  <c r="L11" i="2"/>
  <c r="K1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<sst xmlns="http://schemas.openxmlformats.org/spreadsheetml/2006/main" count="154" uniqueCount="73">
  <si>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</si>
  <si>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</si>
  <si>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</si>
  <si>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</si>
  <si>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</si>
  <si>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</si>
  <si>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</si>
  <si>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</si>
  <si>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</si>
  <si>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</si>
  <si>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</si>
  <si>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</si>
  <si>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</si>
  <si>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</si>
  <si>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</si>
  <si>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</si>
  <si>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</si>
  <si>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</si>
  <si>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</si>
  <si>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GRANDTOTAL</t>
  </si>
  <si>
    <t>TOTAL</t>
  </si>
  <si>
    <t>Grand Total</t>
  </si>
  <si>
    <t>Product Name</t>
  </si>
  <si>
    <t>Master Name</t>
  </si>
  <si>
    <t>Combi Name</t>
  </si>
  <si>
    <t>Row Labels</t>
  </si>
  <si>
    <t>PLANOFIX SL4 5 50X100ML BOT IN</t>
  </si>
  <si>
    <t>REGENT (T) SC50 20X250ML BOT IN</t>
  </si>
  <si>
    <t>Company Name:-BAYER</t>
  </si>
  <si>
    <t>ANTRACOL (T) WP70 20X500GR BAG IN</t>
  </si>
  <si>
    <t>REGENT (T) SC50 10X1L BOT IN</t>
  </si>
  <si>
    <t>REGENT (T) SC50 20X500ML BOT IN</t>
  </si>
  <si>
    <t>DISTRIBUTOR PRODUCTWISE</t>
  </si>
  <si>
    <t>PRODUCT</t>
  </si>
  <si>
    <t>OUTPUT IN : PIC,DETAILS AS : Column,CONSIDER : Voucher Date,INCLUDE VALIDATION : False</t>
  </si>
  <si>
    <t>CONFIDOR SUPER (T) SC350 20X250ML BOT IN</t>
  </si>
  <si>
    <t>SAPCODE</t>
  </si>
  <si>
    <t>PAVAN AGRO CENTER</t>
  </si>
  <si>
    <t>OPP.RUNI ROAD,RADHANPUR-HIGHWAY,THARA(B.K)385555</t>
  </si>
  <si>
    <t>MO:-,9898469001,9426704801</t>
  </si>
  <si>
    <t>Stock Statement</t>
  </si>
  <si>
    <t>From Date 01/01/2020 To 31/03/2020</t>
  </si>
  <si>
    <t>Product</t>
  </si>
  <si>
    <t>Op. Qty</t>
  </si>
  <si>
    <t>Receipt Qty</t>
  </si>
  <si>
    <t>Issue Qty</t>
  </si>
  <si>
    <t>Closing Qty</t>
  </si>
  <si>
    <t>sale</t>
  </si>
  <si>
    <t>pur</t>
  </si>
  <si>
    <t>closing</t>
  </si>
  <si>
    <t>Antracol 500 gm</t>
  </si>
  <si>
    <t>Decis 250 Ml</t>
  </si>
  <si>
    <t>PLANOFIX 100 ML</t>
  </si>
  <si>
    <t>Raft 1 Li</t>
  </si>
  <si>
    <t>Raft 250 Ml</t>
  </si>
  <si>
    <t>RAFT 500 ML</t>
  </si>
  <si>
    <t>Regent 1 ltr</t>
  </si>
  <si>
    <t>Regent 250</t>
  </si>
  <si>
    <t>Regent 500 ml</t>
  </si>
  <si>
    <t>Super Confidor 250 ml</t>
  </si>
  <si>
    <t>Sum of Receipt Qty</t>
  </si>
  <si>
    <t>Sum of Issue Qty</t>
  </si>
  <si>
    <t>Sum of Closing Qty</t>
  </si>
  <si>
    <t>RAFT EC60 10X1L BOT IN</t>
  </si>
  <si>
    <t>RAFT EC60 40X250ML BOT IN</t>
  </si>
  <si>
    <t>Sum of Op. Qty</t>
  </si>
  <si>
    <t>Stock and Sales FOR THE PERIOD 01-Jan-2020 TO 31-Mar-2020</t>
  </si>
  <si>
    <t>DISTRIBUTOR:Pavan Agro Center,</t>
  </si>
  <si>
    <t>ITEMALIAS</t>
  </si>
  <si>
    <t>Pavan Agro Center</t>
  </si>
  <si>
    <t>Generated on 6/25/2021 12:35:55 PM</t>
  </si>
  <si>
    <t>Zylem Report - 01-Jan-2020 TO 31-Mar-2020</t>
  </si>
  <si>
    <t>Dealer Report -  01-Jan-2020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</si>
</sst>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0.00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7DB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2">
    <xf numFmtId="0" fontId="0" fillId="0" borderId="0"/>
    <xf numFmtId="0" fontId="14" fillId="0" borderId="0" applyNumberFormat="0" applyFill="0" applyBorder="0" applyAlignment="0" applyProtection="0"/>
    <xf numFmtId="0" fontId="15" fillId="0" borderId="24" applyNumberFormat="0" applyFill="0" applyAlignment="0" applyProtection="0"/>
    <xf numFmtId="0" fontId="16" fillId="0" borderId="25" applyNumberFormat="0" applyFill="0" applyAlignment="0" applyProtection="0"/>
    <xf numFmtId="0" fontId="17" fillId="0" borderId="2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7" applyNumberFormat="0" applyAlignment="0" applyProtection="0"/>
    <xf numFmtId="0" fontId="22" fillId="11" borderId="28" applyNumberFormat="0" applyAlignment="0" applyProtection="0"/>
    <xf numFmtId="0" fontId="23" fillId="11" borderId="27" applyNumberFormat="0" applyAlignment="0" applyProtection="0"/>
    <xf numFmtId="0" fontId="24" fillId="0" borderId="29" applyNumberFormat="0" applyFill="0" applyAlignment="0" applyProtection="0"/>
    <xf numFmtId="0" fontId="25" fillId="12" borderId="30" applyNumberFormat="0" applyAlignment="0" applyProtection="0"/>
    <xf numFmtId="0" fontId="26" fillId="0" borderId="0" applyNumberFormat="0" applyFill="0" applyBorder="0" applyAlignment="0" applyProtection="0"/>
    <xf numFmtId="0" fontId="13" fillId="13" borderId="31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28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28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28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28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28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28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7" fontId="7" fillId="0" borderId="23" xfId="0" applyNumberFormat="1" applyFont="1" applyBorder="1" applyAlignment="1">
      <alignment horizontal="right" vertical="top"/>
    </xf>
    <xf numFmtId="167" fontId="7" fillId="0" borderId="22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 wrapText="1"/>
    </xf>
    <xf numFmtId="49" fontId="31" fillId="38" borderId="33" xfId="0" applyNumberFormat="1" applyFont="1" applyFill="1" applyBorder="1" applyAlignment="1">
      <alignment vertical="center"/>
    </xf>
    <xf numFmtId="49" fontId="31" fillId="38" borderId="33" xfId="0" applyNumberFormat="1" applyFont="1" applyFill="1" applyBorder="1" applyAlignment="1">
      <alignment horizontal="right" vertical="center"/>
    </xf>
    <xf numFmtId="49" fontId="31" fillId="38" borderId="34" xfId="0" applyNumberFormat="1" applyFont="1" applyFill="1" applyBorder="1" applyAlignment="1">
      <alignment horizontal="right" vertical="center"/>
    </xf>
    <xf numFmtId="49" fontId="30" fillId="0" borderId="0" xfId="0" applyNumberFormat="1" applyFont="1" applyAlignment="1">
      <alignment vertical="center"/>
    </xf>
    <xf numFmtId="168" fontId="30" fillId="0" borderId="0" xfId="0" applyNumberFormat="1" applyFont="1" applyAlignment="1">
      <alignment horizontal="right" vertical="center"/>
    </xf>
    <xf numFmtId="0" fontId="0" fillId="0" borderId="0" xfId="0"/>
    <xf numFmtId="49" fontId="29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0" fillId="0" borderId="0" xfId="0"/>
    <xf numFmtId="49" fontId="31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2" fillId="6" borderId="11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534154_PRODUCTLINK_2021_06_25_WORK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raddha Mane_ProductLink_2021J"/>
    </sheetNames>
    <sheetDataSet>
      <sheetData sheetId="0">
        <row r="2">
          <cell r="E2" t="str">
            <v>Adue 40</v>
          </cell>
          <cell r="F2">
            <v>1</v>
          </cell>
          <cell r="G2">
            <v>1689</v>
          </cell>
          <cell r="H2"/>
          <cell r="I2" t="str">
            <v>ADUE WG70 15X40G BOT IN</v>
          </cell>
        </row>
        <row r="3">
          <cell r="E3" t="str">
            <v>Ambition 500</v>
          </cell>
          <cell r="F3">
            <v>1</v>
          </cell>
          <cell r="G3">
            <v>1689</v>
          </cell>
          <cell r="H3"/>
          <cell r="I3" t="str">
            <v>AMBITION 20X500ML BOT IN</v>
          </cell>
        </row>
        <row r="4">
          <cell r="E4" t="str">
            <v>Antracol 500 gm</v>
          </cell>
          <cell r="F4">
            <v>1</v>
          </cell>
          <cell r="G4">
            <v>1689</v>
          </cell>
          <cell r="H4"/>
          <cell r="I4" t="str">
            <v>ANTRACOL (T) WP70 20X500GR BAG IN</v>
          </cell>
        </row>
        <row r="5">
          <cell r="E5" t="str">
            <v>confidor 250ml</v>
          </cell>
          <cell r="F5">
            <v>1</v>
          </cell>
          <cell r="G5">
            <v>1689</v>
          </cell>
          <cell r="H5"/>
          <cell r="I5" t="str">
            <v>CONFIDOR (T) SL200 20X250ML BOT IN</v>
          </cell>
        </row>
        <row r="6">
          <cell r="E6" t="str">
            <v>Confidor 500</v>
          </cell>
          <cell r="F6">
            <v>1</v>
          </cell>
          <cell r="G6">
            <v>1689</v>
          </cell>
          <cell r="H6"/>
          <cell r="I6" t="str">
            <v>CONFIDOR (T) SL200 20X500ML BOT IN</v>
          </cell>
        </row>
        <row r="7">
          <cell r="E7" t="str">
            <v>Evergol 100</v>
          </cell>
          <cell r="F7">
            <v>1</v>
          </cell>
          <cell r="G7">
            <v>1689</v>
          </cell>
          <cell r="H7"/>
          <cell r="I7" t="str">
            <v>EVERGOL XTEND FS308 50X100ML BOT IN</v>
          </cell>
        </row>
        <row r="8">
          <cell r="E8" t="str">
            <v>Evergol 250</v>
          </cell>
          <cell r="F8">
            <v>1</v>
          </cell>
          <cell r="G8">
            <v>1689</v>
          </cell>
          <cell r="H8"/>
          <cell r="I8" t="str">
            <v>EVERGOL XTEND FS308 40X250ML BOT IN</v>
          </cell>
        </row>
        <row r="9">
          <cell r="E9" t="str">
            <v>Evergol 40</v>
          </cell>
          <cell r="F9">
            <v>1</v>
          </cell>
          <cell r="G9">
            <v>1689</v>
          </cell>
          <cell r="H9"/>
          <cell r="I9" t="str">
            <v>EVERGOL XTEND FS308 100X40ML BOT IN</v>
          </cell>
        </row>
        <row r="10">
          <cell r="E10" t="str">
            <v>Folicur 250</v>
          </cell>
          <cell r="F10">
            <v>1</v>
          </cell>
          <cell r="G10">
            <v>1689</v>
          </cell>
          <cell r="H10"/>
          <cell r="I10" t="str">
            <v>FOLICUR (T) EC250 40X250ML BOT IN</v>
          </cell>
        </row>
        <row r="11">
          <cell r="E11" t="str">
            <v>Folicur 500</v>
          </cell>
          <cell r="F11">
            <v>1</v>
          </cell>
          <cell r="G11">
            <v>1689</v>
          </cell>
          <cell r="H11"/>
          <cell r="I11" t="str">
            <v>FOLICUR (T) EC250 20X500ML BOT IN</v>
          </cell>
        </row>
        <row r="12">
          <cell r="E12" t="str">
            <v>Gaucho fs 100 Ml</v>
          </cell>
          <cell r="F12">
            <v>1</v>
          </cell>
          <cell r="G12">
            <v>1689</v>
          </cell>
          <cell r="H12"/>
          <cell r="I12" t="str">
            <v>GAUCHO FS600 50X100ML BOT IN</v>
          </cell>
        </row>
        <row r="13">
          <cell r="E13" t="str">
            <v>Gaucho fs 250</v>
          </cell>
          <cell r="F13">
            <v>1</v>
          </cell>
          <cell r="G13">
            <v>1689</v>
          </cell>
          <cell r="H13"/>
          <cell r="I13" t="str">
            <v>GAUCHO FS600 40X250ML BOT IN</v>
          </cell>
        </row>
        <row r="14">
          <cell r="E14" t="str">
            <v>Gaucho fs 5</v>
          </cell>
          <cell r="F14">
            <v>1</v>
          </cell>
          <cell r="G14">
            <v>1689</v>
          </cell>
          <cell r="H14"/>
          <cell r="I14" t="str">
            <v>GAUCHO FS600 2X5L BOT IN</v>
          </cell>
        </row>
        <row r="15">
          <cell r="E15" t="str">
            <v>m 45 500</v>
          </cell>
          <cell r="F15">
            <v>1</v>
          </cell>
          <cell r="G15">
            <v>1689</v>
          </cell>
          <cell r="H15"/>
          <cell r="I15" t="str">
            <v>DISCOUNTINUE PRODUCT</v>
          </cell>
        </row>
        <row r="16">
          <cell r="E16" t="str">
            <v>Monceren 500</v>
          </cell>
          <cell r="F16">
            <v>1</v>
          </cell>
          <cell r="G16">
            <v>1689</v>
          </cell>
          <cell r="H16"/>
          <cell r="I16" t="str">
            <v>MONCEREN SC250 20X500ML BOT IN</v>
          </cell>
        </row>
        <row r="17">
          <cell r="E17" t="str">
            <v>Movento 250</v>
          </cell>
          <cell r="F17">
            <v>1</v>
          </cell>
          <cell r="G17">
            <v>1689</v>
          </cell>
          <cell r="H17"/>
          <cell r="I17" t="str">
            <v>MOVENTO ENERGY SC240 40X250ML BOT IN</v>
          </cell>
        </row>
        <row r="18">
          <cell r="E18" t="str">
            <v>Movento OD 500</v>
          </cell>
          <cell r="F18">
            <v>1</v>
          </cell>
          <cell r="G18">
            <v>1689</v>
          </cell>
          <cell r="H18"/>
          <cell r="I18" t="str">
            <v>MOVENTO OD150 20X500ML BOT IN</v>
          </cell>
        </row>
        <row r="19">
          <cell r="E19" t="str">
            <v>Nativo 100</v>
          </cell>
          <cell r="F19">
            <v>1</v>
          </cell>
          <cell r="G19">
            <v>1689</v>
          </cell>
          <cell r="H19"/>
          <cell r="I19" t="str">
            <v>NATIVO WG75 50X100GR BAG IN</v>
          </cell>
        </row>
        <row r="20">
          <cell r="E20" t="str">
            <v>Nativo 250</v>
          </cell>
          <cell r="F20">
            <v>1</v>
          </cell>
          <cell r="G20">
            <v>1689</v>
          </cell>
          <cell r="H20"/>
          <cell r="I20" t="str">
            <v>NATIVO WG75 40X250GR BAG IN</v>
          </cell>
        </row>
        <row r="21">
          <cell r="E21" t="str">
            <v>PLANOFIX 100 ML</v>
          </cell>
          <cell r="F21">
            <v>1</v>
          </cell>
          <cell r="G21">
            <v>1689</v>
          </cell>
          <cell r="H21"/>
          <cell r="I21" t="str">
            <v>PLANOFIX SL4 5 50X100ML BOT IN</v>
          </cell>
        </row>
        <row r="22">
          <cell r="E22" t="str">
            <v>PR2ARDUW</v>
          </cell>
          <cell r="F22">
            <v>1</v>
          </cell>
          <cell r="G22">
            <v>1689</v>
          </cell>
          <cell r="H22"/>
          <cell r="I22" t="str">
            <v>DISCOUNTINUE PRODUCT</v>
          </cell>
        </row>
        <row r="23">
          <cell r="E23" t="str">
            <v>PR6ASB6J</v>
          </cell>
          <cell r="F23">
            <v>1</v>
          </cell>
          <cell r="G23">
            <v>1689</v>
          </cell>
          <cell r="H23"/>
          <cell r="I23" t="str">
            <v>RAFT EC60 40X250ML BOT IN</v>
          </cell>
        </row>
        <row r="24">
          <cell r="E24" t="str">
            <v>PRF6UPMZ</v>
          </cell>
          <cell r="F24">
            <v>1</v>
          </cell>
          <cell r="G24">
            <v>1689</v>
          </cell>
          <cell r="H24"/>
          <cell r="I24" t="str">
            <v>PLANOFIX SL4 5 50X100ML BOT IN</v>
          </cell>
        </row>
        <row r="25">
          <cell r="E25" t="str">
            <v>PRS8CC9Q</v>
          </cell>
          <cell r="F25">
            <v>1</v>
          </cell>
          <cell r="G25">
            <v>1689</v>
          </cell>
          <cell r="H25"/>
          <cell r="I25" t="str">
            <v>RAFT EC60 10X1L BOT IN</v>
          </cell>
        </row>
        <row r="26">
          <cell r="E26" t="str">
            <v>PRXNXH26</v>
          </cell>
          <cell r="F26">
            <v>1</v>
          </cell>
          <cell r="G26">
            <v>1689</v>
          </cell>
          <cell r="H26"/>
          <cell r="I26" t="str">
            <v>CONFIDOR SUPER (T) SC350 20X250ML BOT IN</v>
          </cell>
        </row>
        <row r="27">
          <cell r="E27" t="str">
            <v>PRZDUQ6T</v>
          </cell>
          <cell r="F27">
            <v>1</v>
          </cell>
          <cell r="G27">
            <v>1689</v>
          </cell>
          <cell r="H27"/>
          <cell r="I27" t="str">
            <v>ANTRACOL (T) WP70 20X500GR BAG IN</v>
          </cell>
        </row>
        <row r="28">
          <cell r="E28" t="str">
            <v>PW53J1BX</v>
          </cell>
          <cell r="F28">
            <v>1</v>
          </cell>
          <cell r="G28">
            <v>1689</v>
          </cell>
          <cell r="H28"/>
          <cell r="I28" t="str">
            <v>AMBITION 20X500ML BOT IN</v>
          </cell>
        </row>
        <row r="29">
          <cell r="E29" t="str">
            <v>PW62NKZE</v>
          </cell>
          <cell r="F29">
            <v>1</v>
          </cell>
          <cell r="G29">
            <v>1689</v>
          </cell>
          <cell r="H29"/>
          <cell r="I29" t="str">
            <v>GAUCHO FS600 40X250ML BOT IN</v>
          </cell>
        </row>
        <row r="30">
          <cell r="E30" t="str">
            <v>PW6J9SH9</v>
          </cell>
          <cell r="F30">
            <v>1</v>
          </cell>
          <cell r="G30">
            <v>1689</v>
          </cell>
          <cell r="H30"/>
          <cell r="I30" t="str">
            <v>CONFIDOR (T) SL200 20X500ML BOT IN</v>
          </cell>
        </row>
        <row r="31">
          <cell r="E31" t="str">
            <v>PW71AA7M</v>
          </cell>
          <cell r="F31">
            <v>1</v>
          </cell>
          <cell r="G31">
            <v>1689</v>
          </cell>
          <cell r="H31"/>
          <cell r="I31" t="str">
            <v>WHIPSUPER (T) EC90 10X1L BOT IN</v>
          </cell>
        </row>
        <row r="32">
          <cell r="E32" t="str">
            <v>PW8U9DUO</v>
          </cell>
          <cell r="F32">
            <v>1</v>
          </cell>
          <cell r="G32">
            <v>1689</v>
          </cell>
          <cell r="H32"/>
          <cell r="I32" t="str">
            <v>FOLICUR (T) EC250 40X250ML BOT IN</v>
          </cell>
        </row>
        <row r="33">
          <cell r="E33" t="str">
            <v>PWB0OEKJ</v>
          </cell>
          <cell r="F33">
            <v>1</v>
          </cell>
          <cell r="G33">
            <v>1689</v>
          </cell>
          <cell r="H33"/>
          <cell r="I33" t="str">
            <v>ADUE WG70 15X40G BOT IN</v>
          </cell>
        </row>
        <row r="34">
          <cell r="E34" t="str">
            <v>PWBTSFU9</v>
          </cell>
          <cell r="F34">
            <v>1</v>
          </cell>
          <cell r="G34">
            <v>1689</v>
          </cell>
          <cell r="H34"/>
          <cell r="I34" t="str">
            <v>GAUCHO FS600 50X100ML BOT IN</v>
          </cell>
        </row>
        <row r="35">
          <cell r="E35" t="str">
            <v>PWBTUHZQ</v>
          </cell>
          <cell r="F35">
            <v>1</v>
          </cell>
          <cell r="G35">
            <v>1689</v>
          </cell>
          <cell r="H35"/>
          <cell r="I35" t="str">
            <v>FOLICUR (T) EC250 20X500ML BOT IN</v>
          </cell>
        </row>
        <row r="36">
          <cell r="E36" t="str">
            <v>PWKG1ZXF</v>
          </cell>
          <cell r="F36">
            <v>1</v>
          </cell>
          <cell r="G36">
            <v>1689</v>
          </cell>
          <cell r="H36"/>
          <cell r="I36" t="str">
            <v>SOLOMON OD300 40X250ML BOT IN</v>
          </cell>
        </row>
        <row r="37">
          <cell r="E37" t="str">
            <v>PWLPFKGN</v>
          </cell>
          <cell r="F37">
            <v>1</v>
          </cell>
          <cell r="G37">
            <v>1689</v>
          </cell>
          <cell r="H37"/>
          <cell r="I37" t="str">
            <v>CONFIDOR SUPER (T) SC350 20X500ML BOT IN</v>
          </cell>
        </row>
        <row r="38">
          <cell r="E38" t="str">
            <v>PWLRP3KA</v>
          </cell>
          <cell r="F38">
            <v>1</v>
          </cell>
          <cell r="G38">
            <v>1689</v>
          </cell>
          <cell r="H38"/>
          <cell r="I38" t="str">
            <v>CONFIDOR (T) SL200 20X250ML BOT IN</v>
          </cell>
        </row>
        <row r="39">
          <cell r="E39" t="str">
            <v>PWM2G87E</v>
          </cell>
          <cell r="F39">
            <v>1</v>
          </cell>
          <cell r="G39">
            <v>1689</v>
          </cell>
          <cell r="H39"/>
          <cell r="I39" t="str">
            <v>WHIPSUPER (T) EC90 20X500ML BOT IN</v>
          </cell>
        </row>
        <row r="40">
          <cell r="E40" t="str">
            <v>PWMLZ9PF</v>
          </cell>
          <cell r="F40">
            <v>1</v>
          </cell>
          <cell r="G40">
            <v>1689</v>
          </cell>
          <cell r="H40"/>
          <cell r="I40" t="str">
            <v>NATIVO WG75 40X250GR BAG IN</v>
          </cell>
        </row>
        <row r="41">
          <cell r="E41" t="str">
            <v>PWN8J85X</v>
          </cell>
          <cell r="F41">
            <v>1</v>
          </cell>
          <cell r="G41">
            <v>1689</v>
          </cell>
          <cell r="H41"/>
          <cell r="I41" t="str">
            <v>MOVENTO ENERGY SC240 40X250ML BOT IN</v>
          </cell>
        </row>
        <row r="42">
          <cell r="E42" t="str">
            <v>PWOW8STY</v>
          </cell>
          <cell r="F42">
            <v>1</v>
          </cell>
          <cell r="G42">
            <v>1689</v>
          </cell>
          <cell r="H42"/>
          <cell r="I42" t="str">
            <v>NATIVO WG75 50X100GR BAG IN</v>
          </cell>
        </row>
        <row r="43">
          <cell r="E43" t="str">
            <v>PWP3X6FZ</v>
          </cell>
          <cell r="F43">
            <v>1</v>
          </cell>
          <cell r="G43">
            <v>1689</v>
          </cell>
          <cell r="H43"/>
          <cell r="I43" t="str">
            <v>SOLOMON OD300 20X500ML BOT IN</v>
          </cell>
        </row>
        <row r="44">
          <cell r="E44" t="str">
            <v>PWS9BWW4</v>
          </cell>
          <cell r="F44">
            <v>1</v>
          </cell>
          <cell r="G44">
            <v>1689</v>
          </cell>
          <cell r="H44"/>
          <cell r="I44" t="str">
            <v>MONCEREN SC250 20X500ML BOT IN</v>
          </cell>
        </row>
        <row r="45">
          <cell r="E45" t="str">
            <v>PWYJ08G4</v>
          </cell>
          <cell r="F45">
            <v>1</v>
          </cell>
          <cell r="G45">
            <v>1689</v>
          </cell>
          <cell r="H45"/>
          <cell r="I45" t="str">
            <v>EVERGOL XTEND FS308 40X250ML BOT IN</v>
          </cell>
        </row>
        <row r="46">
          <cell r="E46" t="str">
            <v>PWZSGE6H</v>
          </cell>
          <cell r="F46">
            <v>1</v>
          </cell>
          <cell r="G46">
            <v>1689</v>
          </cell>
          <cell r="H46"/>
          <cell r="I46" t="str">
            <v>MOVENTO OD150 20X500ML BOT IN</v>
          </cell>
        </row>
        <row r="47">
          <cell r="E47" t="str">
            <v>Raft 1 Li</v>
          </cell>
          <cell r="F47">
            <v>1</v>
          </cell>
          <cell r="G47">
            <v>1689</v>
          </cell>
          <cell r="H47"/>
          <cell r="I47" t="str">
            <v>RAFT EC60 10X1L BOT IN</v>
          </cell>
        </row>
        <row r="48">
          <cell r="E48" t="str">
            <v>Raft 250 Ml</v>
          </cell>
          <cell r="F48">
            <v>1</v>
          </cell>
          <cell r="G48">
            <v>1689</v>
          </cell>
          <cell r="H48"/>
          <cell r="I48" t="str">
            <v>RAFT EC60 40X250ML BOT IN</v>
          </cell>
        </row>
        <row r="49">
          <cell r="E49" t="str">
            <v>Regent 1 ltr</v>
          </cell>
          <cell r="F49">
            <v>1</v>
          </cell>
          <cell r="G49">
            <v>1689</v>
          </cell>
          <cell r="H49"/>
          <cell r="I49" t="str">
            <v>REGENT (T) SC50 10X1L BOT IN</v>
          </cell>
        </row>
        <row r="50">
          <cell r="E50" t="str">
            <v>Regent 100 Ml</v>
          </cell>
          <cell r="F50">
            <v>1</v>
          </cell>
          <cell r="G50">
            <v>1689</v>
          </cell>
          <cell r="H50"/>
          <cell r="I50" t="str">
            <v>REGENT (T) SC50 50X100ML BOT IN</v>
          </cell>
        </row>
        <row r="51">
          <cell r="E51" t="str">
            <v>Regent 250</v>
          </cell>
          <cell r="F51">
            <v>1</v>
          </cell>
          <cell r="G51">
            <v>1689</v>
          </cell>
          <cell r="H51"/>
          <cell r="I51" t="str">
            <v>REGENT (T) SC50 20X250ML BOT IN</v>
          </cell>
        </row>
        <row r="52">
          <cell r="E52" t="str">
            <v>Regent 500 ml</v>
          </cell>
          <cell r="F52">
            <v>1</v>
          </cell>
          <cell r="G52">
            <v>1689</v>
          </cell>
          <cell r="H52"/>
          <cell r="I52" t="str">
            <v>REGENT (T) SC50 20X500ML BOT IN</v>
          </cell>
        </row>
        <row r="53">
          <cell r="E53" t="str">
            <v>Solomon 250</v>
          </cell>
          <cell r="F53">
            <v>1</v>
          </cell>
          <cell r="G53">
            <v>1689</v>
          </cell>
          <cell r="H53"/>
          <cell r="I53" t="str">
            <v>SOLOMON OD300 40X250ML BOT IN</v>
          </cell>
        </row>
        <row r="54">
          <cell r="E54" t="str">
            <v>Solomon 500</v>
          </cell>
          <cell r="F54">
            <v>1</v>
          </cell>
          <cell r="G54">
            <v>1689</v>
          </cell>
          <cell r="H54"/>
          <cell r="I54" t="str">
            <v>SOLOMON OD300 20X500ML BOT IN</v>
          </cell>
        </row>
        <row r="55">
          <cell r="E55" t="str">
            <v>Super Confidor 250 ml</v>
          </cell>
          <cell r="F55">
            <v>1</v>
          </cell>
          <cell r="G55">
            <v>1689</v>
          </cell>
          <cell r="H55"/>
          <cell r="I55" t="str">
            <v>CONFIDOR SUPER (T) SC350 20X250ML BOT IN</v>
          </cell>
        </row>
        <row r="56">
          <cell r="E56" t="str">
            <v>Super confidor 500</v>
          </cell>
          <cell r="F56">
            <v>1</v>
          </cell>
          <cell r="G56">
            <v>1689</v>
          </cell>
          <cell r="H56"/>
          <cell r="I56" t="str">
            <v>CONFIDOR SUPER (T) SC350 20X500ML BOT IN</v>
          </cell>
        </row>
        <row r="57">
          <cell r="E57" t="str">
            <v>Velum prime 100</v>
          </cell>
          <cell r="F57">
            <v>1</v>
          </cell>
          <cell r="G57">
            <v>1689</v>
          </cell>
          <cell r="H57"/>
          <cell r="I57" t="str">
            <v>VELUM PRIME SC400 50X100ML BOT IN</v>
          </cell>
        </row>
        <row r="58">
          <cell r="E58" t="str">
            <v>Whipsuper 1</v>
          </cell>
          <cell r="F58">
            <v>1</v>
          </cell>
          <cell r="G58">
            <v>1689</v>
          </cell>
          <cell r="H58"/>
          <cell r="I58" t="str">
            <v>WHIPSUPER (T) EC90 10X1L BOT IN</v>
          </cell>
        </row>
        <row r="59">
          <cell r="E59" t="str">
            <v>WhipSuper 500</v>
          </cell>
          <cell r="F59">
            <v>1</v>
          </cell>
          <cell r="G59">
            <v>1689</v>
          </cell>
          <cell r="H59"/>
          <cell r="I59" t="str">
            <v>WHIPSUPER (T) EC90 20X500ML BOT IN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2.73835590278" createdVersion="6" refreshedVersion="7" minRefreshableVersion="3" recordCount="8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. Qty" numFmtId="0">
      <sharedItems containsSemiMixedTypes="0" containsString="0" containsNumber="1" containsInteger="1" minValue="-8" maxValue="45"/>
    </cacheField>
    <cacheField name="Receipt Qty" numFmtId="0">
      <sharedItems containsString="0" containsBlank="1" containsNumber="1" containsInteger="1" minValue="180" maxValue="180"/>
    </cacheField>
    <cacheField name="Issue Qty" numFmtId="0">
      <sharedItems containsString="0" containsBlank="1" containsNumber="1" containsInteger="1" minValue="45" maxValue="45"/>
    </cacheField>
    <cacheField name="Closing Qty" numFmtId="167">
      <sharedItems containsSemiMixedTypes="0" containsString="0" containsNumber="1" containsInteger="1" minValue="-1" maxValue="127"/>
    </cacheField>
    <cacheField name="Combi Name" numFmtId="165">
      <sharedItems containsBlank="1"/>
    </cacheField>
    <cacheField name="Master Name" numFmtId="164">
      <sharedItems count="148">
        <s v="ANTRACOL (T) WP70 20X500GR BAG IN"/>
        <s v="PLANOFIX SL4 5 50X100ML BOT IN"/>
        <s v="RAFT EC60 10X1L BOT IN"/>
        <s v="RAFT EC60 40X250ML BOT IN"/>
        <s v="REGENT (T) SC50 10X1L BOT IN"/>
        <s v="REGENT (T) SC50 20X250ML BOT IN"/>
        <s v="REGENT (T) SC50 20X500ML BOT IN"/>
        <s v="CONFIDOR SUPER (T) SC350 20X250ML BOT IN"/>
        <s v="ALIETTE WP80 10X1KG BAG IN" u="1"/>
        <s v="ALIETTE WP80 20X250GR BAG IN" u="1"/>
        <s v="ALIETTE WP80 20X500GR BAG IN" u="1"/>
        <s v="ALIETTE WP80 40X100GR BAG IN" u="1"/>
        <s v="FAME (T) SC480 10X(20X10ML) BOT IN" u="1"/>
        <s v="CONFIDOR SUPER (T) SC350 50X50ML BOT IN" u="1"/>
        <s v="DISCOUNTINUE PRODUCT" u="1"/>
        <s v="OBERON (T) SC240 10X1L BOT IN" u="1"/>
        <s v="SIVANTO PRIME SL200 10X1L BOT IN" u="1"/>
        <s v="ADMIRE WG70 125X(8X2GR) BAG IN" u="1"/>
        <s v="SIMBOLA (T) SG20 20X250G BOT IN" u="1"/>
        <s v="SIMBOLA (T) SG20 50X100G BOT IN" u="1"/>
        <s v="CONFIDOR (T) SL200 100X50ML BOT IN" u="1"/>
        <s v="CONFIDOR (T) SL200 20X250ML BOT IN" u="1"/>
        <s v="CONFIDOR (T) SL200 20X500ML BOT IN" u="1"/>
        <s v="CONFIDOR (T) SL200 50X100ML BOT IN" u="1"/>
        <s v="GAUCHO FS600 100X50ML BOT IN" u="1"/>
        <s v="GAUCHO FS600 40X250ML BOT IN" u="1"/>
        <s v="GAUCHO FS600 50X100ML BOT IN" u="1"/>
        <s v="SIVANTO PRIME SL200 20X500ML BOT IN" u="1"/>
        <s v="SIVANTO PRIME SL200 40X250ML BOT IN" u="1"/>
        <s v="SIVANTO PRIME SL200 50X100ML BOT IN" u="1"/>
        <s v="JUMP WG80 160X(10X2GR) BAG IN" u="1"/>
        <s v="MOVENTO ENERGY SC240 40X250ML BOT IN" u="1"/>
        <s v="MOVENTO ENERGY SC240 50X100ML BOT IN" u="1"/>
        <s v="REGENT GR0 3 4X5KG BAG IN" u="1"/>
        <e v="#VALUE!" u="1"/>
        <s v="PLANOFIX SL45 10X1L BOT IN" u="1"/>
        <s v="NATIVO WG75 100X50GR BAG IN" u="1"/>
        <s v="NATIVO WG75 20X500GR BAG IN" u="1"/>
        <s v="NATIVO WG75 40X250GR BAG IN" u="1"/>
        <s v="NATIVO WG75 50X100GR BAG IN" u="1"/>
        <s v="ADMIRE (T) WG70 150X30GR BOT IN" u="1"/>
        <s v="ADMIRE (T) WG70 30X150GR BOT IN" u="1"/>
        <s v="CONFIDOR (T) SL200 10X1L BOT IN" u="1"/>
        <s v="OBERON (T) SC240 20X500ML BOT IN" u="1"/>
        <s v="OBERON (T) SC240 40X200ML BOT IN" u="1"/>
        <s v="OBERON (T) SC240 50X100ML BOT IN" u="1"/>
        <s v="REGENT ULTRA GR0 6 5X4KG BAG IN" u="1"/>
        <s v="SOLOMON OD300 10X1L BOT IN" u="1"/>
        <s v="LESENTA WG80 100X40GR BAG IN" u="1"/>
        <s v="LESENTA WG80 50X100GR BAG IN" u="1"/>
        <s v="COUNCIL ACTIV WG30 12X(5X90GR) BOX IN" u="1"/>
        <s v="COUNCIL ACTIV WG30 8X(10X45GR) BOX IN" u="1"/>
        <s v="REGENT GR0 3 1X25KG BOX WW" u="1"/>
        <s v="ETHREL SL39 10X1L BOT IN" u="1"/>
        <s v="LARVIN (T) WP75 10X1KG BAG IN" u="1"/>
        <s v="AMBITION 10X1L BOT IN" u="1"/>
        <s v="DECIS EC 28 20X500ML BOT IN" u="1"/>
        <s v="DECIS EC 28 40X250ML BOT IN" u="1"/>
        <s v="DECIS EC 28 50X100ML BOT IN" u="1"/>
        <s v="FOLICUR (T) EC250 20X500ML BOT IN" u="1"/>
        <s v="FOLICUR (T) EC250 40X250ML BOT IN" u="1"/>
        <s v="FOLICUR (T) EC250 50X100ML BOT IN" u="1"/>
        <s v="New" u="1"/>
        <s v="NATIVO WG75 10X1KG BAG IN" u="1"/>
        <s v="DECIS EC101-2 100X50ML BOT IN" u="1"/>
        <s v="PLANOFIX SL4 5 20X500ML BOT IN" u="1"/>
        <s v="PLANOFIX SL4 5 40X250ML BOT IN" u="1"/>
        <s v="BELT EXPERT SC480 100X50ML BOT IN" u="1"/>
        <s v="BELT EXPERT SC480 40X250ML BOT IN" u="1"/>
        <s v="BELT EXPERT SC480 50X100ML BOT IN" u="1"/>
        <s v="NATIVO WG75 20X(10X10GR) BAG IN" u="1"/>
        <s v="SPINTOR SC495 10X(20X7ML) BOT IN" u="1"/>
        <s v="RICESTAR EC69 10X1L BOT IN" u="1"/>
        <s v="GAUCHO FS600 2X(5X1L) BOT IN" u="1"/>
        <s v="REGENT GR0 3 20X1KG BAG IN" u="1"/>
        <s v="JUMP WG80 2X(15X100GR) BOT IN" u="1"/>
        <s v="RAXIL EASY FS60 100X50ML BOT IN" u="1"/>
        <s v="RAXIL EASY FS60 50X100ML BOT IN" u="1"/>
        <s v="REGENT (T) SC50 50X100ML BOT IN" u="1"/>
        <s v="REGENT GOLD SC200 20X500ML BOT IN" u="1"/>
        <s v="REGENT GOLD SC200 40X250ML BOT IN" u="1"/>
        <s v="REGENT GOLD SC200 50X100ML BOT IN" u="1"/>
        <s v="ANTRACOL (T) WP70 40X250GR BAG IN" u="1"/>
        <s v="ANTRACOL (T) WP70 50X100GR BAG IN" u="1"/>
        <e v="#N/A" u="1"/>
        <s v="SPINTOR SC495 20X75ML BOT IN" u="1"/>
        <s v="SOLOMON OD300 20X500ML BOT IN" u="1"/>
        <s v="SOLOMON OD300 40X250ML BOT IN" u="1"/>
        <s v="SOLOMON OD300 50X100ML BOT IN" u="1"/>
        <s v="AMBITION 20X500ML BOT IN" u="1"/>
        <s v="AMBITION 40X250ML BOT IN" u="1"/>
        <s v="ALANTO (T) SC240 10X1L BOT IN" u="1"/>
        <s v="FENOS QUICK SC150 50X100ML BOT IN" u="1"/>
        <s v="FOOST WP50 20X250G BAG IN" u="1"/>
        <s v="FOOST WP50 24X500G BAG IN" u="1"/>
        <s v="ALION PLUS SC560 4X5L BOT IN" u="1"/>
        <s v="FAME (T) SC480 20X100ML BOT IN" u="1"/>
        <s v="GLAMORE WG80 40X50GR BOT IN" u="1"/>
        <s v="LAUDIS SC630 3X230ML BOT IN" u="1"/>
        <s v="LAUDIS SC630 8X115ML BOT IN" u="1"/>
        <s v="INFINITO SC687 5 10X1L BOT IN" u="1"/>
        <s v="LAUDIS SC630 10X57.5ML BOT IN" u="1"/>
        <s v="FITREST SG5 40X100GR BOT IN" u="1"/>
        <s v="TOPSTAR (T) WP80 10X(10X35GR) BOX IN" u="1"/>
        <s v="TOPSTAR (T) WP80 4X(10X100GR) BOX IN" u="1"/>
        <s v="FOLICUR (T) EC250 10X1L BOT IN" u="1"/>
        <s v="VELUM PRIME SC400 20X500ML BOT IN" u="1"/>
        <s v="VELUM PRIME SC400 40X250ML BOT IN" u="1"/>
        <s v="RICESTAR EC69 20X500ML BOT IN" u="1"/>
        <s v="RICESTAR EC69 40X250ML BOT IN" u="1"/>
        <s v="WHIPSUPER (T) EC90 20X500ML BOT IN" u="1"/>
        <s v="WHIPSUPER (T) EC90 40X250ML BOT IN" u="1"/>
        <s v="WHIPSUPER (T) EC90 50X100ML BOT IN" u="1"/>
        <s v="CONFIDOR SUPER (T) SC350 20X500ML BOT IN" u="1"/>
        <s v="CONFIDOR SUPER (T) SC350 50X100ML BOT IN" u="1"/>
        <s v="JUMP WG80 80X40GR BAG IN" u="1"/>
        <s v="ALANTO (T) SC240 20X500ML BOT IN" u="1"/>
        <s v="ALANTO (T) SC240 40X250ML BOT IN" u="1"/>
        <s v="ALANTO (T) SC240 50X100ML BOT IN" u="1"/>
        <s v="DECIS EC 28 10X1L BOT IN" u="1"/>
        <s v="FAME (T) SC480 40X50ML BOT IN" u="1"/>
        <s v="FAME (T) SC480 4X500ML BOT IN" u="1"/>
        <s v="FAME (T) SC480 8X250ML BOT IN" u="1"/>
        <s v="MOVENTO ENERGY SC240 10X1L BOT IN" u="1"/>
        <s v="SENCOR WP70 60X100GR BAG IN" u="1"/>
        <s v="ANTRACOL (T) WP70 10X1KG BAG IN" u="1"/>
        <s v="EVERGOL XTEND FS308 100X40ML BOT IN" u="1"/>
        <s v="EVERGOL XTEND FS308 40X250ML BOT IN" u="1"/>
        <s v="EVERGOL XTEND FS308 50X100ML BOT IN" u="1"/>
        <s v="SECTIN WG60 20X600GR BAG IN" u="1"/>
        <s v="SECTIN WG60 50X100GR BAG IN" u="1"/>
        <s v="ETHREL SL39 20X500ML BOT IN" u="1"/>
        <s v="ETHREL SL39 50X100ML BOT IN" u="1"/>
        <s v="INFINITO SC687 5 20X500ML BOT IN" u="1"/>
        <s v="INFINITO SC687 5 50X100ML BOT IN" u="1"/>
        <s v="PROFILER WG71 11 20X250GR BAG IN" u="1"/>
        <s v="GLAMORE WG80 20X100GR BOT IN" u="1"/>
        <s v="LUNA EXPERIENCE SC400 40X250ML BOT IN" u="1"/>
        <s v="LUNA EXPERIENCE SC400 50X100ML BOT IN" u="1"/>
        <s v="GAUCHO FS600 2X5L BOT IN" u="1"/>
        <s v="ADMIRE (T) WG70 60X75GR BOT IN" u="1"/>
        <s v="LARVIN (T) WP75 20X250GR BAG IN" u="1"/>
        <s v="LARVIN (T) WP75 20X500GR BAG IN" u="1"/>
        <s v="LARVIN (T) WP75 40X100GR BAG IN" u="1"/>
        <s v="LUNA EXPERIENCE SC400 10X1L BOT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s v="Antracol 500 gm"/>
    <n v="-8"/>
    <n v="180"/>
    <n v="45"/>
    <n v="127"/>
    <s v="Antracol 500 gm-unit"/>
    <x v="0"/>
  </r>
  <r>
    <s v="PLANOFIX 100 ML"/>
    <n v="3"/>
    <m/>
    <m/>
    <n v="3"/>
    <m/>
    <x v="1"/>
  </r>
  <r>
    <s v="Raft 1 Li"/>
    <n v="8"/>
    <m/>
    <m/>
    <n v="8"/>
    <m/>
    <x v="2"/>
  </r>
  <r>
    <s v="Raft 250 Ml"/>
    <n v="45"/>
    <m/>
    <m/>
    <n v="45"/>
    <m/>
    <x v="3"/>
  </r>
  <r>
    <s v="Regent 1 ltr"/>
    <n v="5"/>
    <m/>
    <m/>
    <n v="5"/>
    <m/>
    <x v="4"/>
  </r>
  <r>
    <s v="Regent 250"/>
    <n v="-1"/>
    <m/>
    <m/>
    <n v="-1"/>
    <m/>
    <x v="5"/>
  </r>
  <r>
    <s v="Regent 500 ml"/>
    <n v="4"/>
    <m/>
    <m/>
    <n v="4"/>
    <m/>
    <x v="6"/>
  </r>
  <r>
    <s v="Super Confidor 250 ml"/>
    <n v="2"/>
    <m/>
    <m/>
    <n v="2"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62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10" firstHeaderRow="0" firstDataRow="1" firstDataCol="1"/>
  <pivotFields count="7">
    <pivotField showAll="0"/>
    <pivotField dataField="1" showAll="0" defaultSubtotal="0"/>
    <pivotField dataField="1" numFmtId="167" showAll="0"/>
    <pivotField dataField="1" numFmtId="167" showAll="0"/>
    <pivotField dataField="1" numFmtId="167" showAll="0"/>
    <pivotField showAll="0"/>
    <pivotField axis="axisRow" showAll="0" defaultSubtotal="0">
      <items count="148">
        <item m="1" x="17"/>
        <item m="1" x="84"/>
        <item m="1" x="118"/>
        <item m="1" x="11"/>
        <item m="1" x="8"/>
        <item m="1" x="9"/>
        <item m="1" x="10"/>
        <item m="1" x="95"/>
        <item m="1" x="55"/>
        <item m="1" x="90"/>
        <item m="1" x="89"/>
        <item m="1" x="83"/>
        <item m="1" x="125"/>
        <item m="1" x="82"/>
        <item x="0"/>
        <item m="1" x="69"/>
        <item m="1" x="23"/>
        <item m="1" x="42"/>
        <item m="1" x="21"/>
        <item m="1" x="22"/>
        <item m="1" x="20"/>
        <item m="1" x="114"/>
        <item x="7"/>
        <item m="1" x="113"/>
        <item m="1" x="13"/>
        <item m="1" x="50"/>
        <item m="1" x="58"/>
        <item m="1" x="119"/>
        <item m="1" x="57"/>
        <item m="1" x="56"/>
        <item m="1" x="64"/>
        <item m="1" x="132"/>
        <item m="1" x="53"/>
        <item m="1" x="131"/>
        <item m="1" x="128"/>
        <item m="1" x="126"/>
        <item m="1" x="12"/>
        <item m="1" x="120"/>
        <item m="1" x="92"/>
        <item m="1" x="61"/>
        <item m="1" x="105"/>
        <item m="1" x="60"/>
        <item m="1" x="59"/>
        <item m="1" x="93"/>
        <item m="1" x="94"/>
        <item m="1" x="26"/>
        <item m="1" x="25"/>
        <item m="1" x="24"/>
        <item m="1" x="136"/>
        <item m="1" x="97"/>
        <item m="1" x="134"/>
        <item m="1" x="100"/>
        <item m="1" x="133"/>
        <item m="1" x="30"/>
        <item m="1" x="115"/>
        <item m="1" x="143"/>
        <item m="1" x="54"/>
        <item m="1" x="141"/>
        <item m="1" x="142"/>
        <item m="1" x="99"/>
        <item m="1" x="98"/>
        <item m="1" x="101"/>
        <item m="1" x="49"/>
        <item m="1" x="48"/>
        <item m="1" x="138"/>
        <item m="1" x="146"/>
        <item m="1" x="147"/>
        <item m="1" x="145"/>
        <item m="1" x="32"/>
        <item m="1" x="31"/>
        <item m="1" x="39"/>
        <item m="1" x="63"/>
        <item m="1" x="38"/>
        <item m="1" x="37"/>
        <item m="1" x="36"/>
        <item m="1" x="45"/>
        <item m="1" x="44"/>
        <item m="1" x="43"/>
        <item x="1"/>
        <item m="1" x="35"/>
        <item m="1" x="66"/>
        <item m="1" x="65"/>
        <item m="1" x="135"/>
        <item m="1" x="81"/>
        <item m="1" x="80"/>
        <item m="1" x="74"/>
        <item m="1" x="52"/>
        <item m="1" x="33"/>
        <item m="1" x="78"/>
        <item x="4"/>
        <item x="5"/>
        <item x="6"/>
        <item m="1" x="46"/>
        <item m="1" x="72"/>
        <item m="1" x="109"/>
        <item m="1" x="108"/>
        <item m="1" x="130"/>
        <item m="1" x="129"/>
        <item m="1" x="124"/>
        <item m="1" x="88"/>
        <item m="1" x="47"/>
        <item m="1" x="87"/>
        <item m="1" x="86"/>
        <item m="1" x="85"/>
        <item m="1" x="107"/>
        <item m="1" x="112"/>
        <item m="1" x="111"/>
        <item m="1" x="110"/>
        <item m="1" x="41"/>
        <item m="1" x="40"/>
        <item m="1" x="140"/>
        <item m="1" x="91"/>
        <item m="1" x="117"/>
        <item m="1" x="116"/>
        <item m="1" x="68"/>
        <item m="1" x="67"/>
        <item m="1" x="51"/>
        <item m="1" x="127"/>
        <item m="1" x="96"/>
        <item m="1" x="122"/>
        <item m="1" x="121"/>
        <item m="1" x="102"/>
        <item m="1" x="73"/>
        <item m="1" x="139"/>
        <item m="1" x="75"/>
        <item m="1" x="137"/>
        <item m="1" x="144"/>
        <item m="1" x="123"/>
        <item m="1" x="70"/>
        <item m="1" x="15"/>
        <item m="1" x="62"/>
        <item m="1" x="14"/>
        <item m="1" x="77"/>
        <item m="1" x="76"/>
        <item m="1" x="79"/>
        <item m="1" x="19"/>
        <item m="1" x="18"/>
        <item m="1" x="29"/>
        <item m="1" x="16"/>
        <item m="1" x="28"/>
        <item m="1" x="27"/>
        <item m="1" x="71"/>
        <item m="1" x="104"/>
        <item m="1" x="103"/>
        <item m="1" x="106"/>
        <item m="1" x="34"/>
        <item x="2"/>
        <item x="3"/>
      </items>
    </pivotField>
  </pivotFields>
  <rowFields count="1">
    <field x="6"/>
  </rowFields>
  <rowItems count="9">
    <i>
      <x v="14"/>
    </i>
    <i>
      <x v="22"/>
    </i>
    <i>
      <x v="78"/>
    </i>
    <i>
      <x v="89"/>
    </i>
    <i>
      <x v="90"/>
    </i>
    <i>
      <x v="91"/>
    </i>
    <i>
      <x v="146"/>
    </i>
    <i>
      <x v="14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1" baseField="0" baseItem="0"/>
    <dataField name="Sum of Receipt Qty" fld="2" baseField="0" baseItem="0"/>
    <dataField name="Sum of Issue Qty" fld="3" baseField="0" baseItem="0"/>
    <dataField name="Sum of Closing Qty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workbookViewId="0">
      <selection activeCell="A8" sqref="A8:E17"/>
    </sheetView>
  </sheetViews>
  <sheetFormatPr defaultRowHeight="14.4" x14ac:dyDescent="0.3"/>
  <sheetData>
    <row r="1" spans="1:8" ht="17.399999999999999" x14ac:dyDescent="0.3">
      <c r="A1" s="62" t="s">
        <v>37</v>
      </c>
      <c r="B1" s="62"/>
      <c r="C1" s="62"/>
      <c r="D1" s="62"/>
      <c r="E1" s="62"/>
    </row>
    <row r="2" spans="1:8" x14ac:dyDescent="0.3">
      <c r="A2" s="63" t="s">
        <v>38</v>
      </c>
      <c r="B2" s="63"/>
      <c r="C2" s="63"/>
      <c r="D2" s="63"/>
      <c r="E2" s="63"/>
    </row>
    <row r="3" spans="1:8" x14ac:dyDescent="0.3">
      <c r="A3" s="63" t="s">
        <v>39</v>
      </c>
      <c r="B3" s="63"/>
      <c r="C3" s="63"/>
      <c r="D3" s="63"/>
      <c r="E3" s="63"/>
    </row>
    <row r="4" spans="1:8" x14ac:dyDescent="0.3">
      <c r="A4" s="64"/>
      <c r="B4" s="64"/>
      <c r="C4" s="64"/>
      <c r="D4" s="64"/>
      <c r="E4" s="64"/>
    </row>
    <row r="5" spans="1:8" x14ac:dyDescent="0.3">
      <c r="A5" s="65" t="s">
        <v>40</v>
      </c>
      <c r="B5" s="65"/>
      <c r="C5" s="65"/>
      <c r="D5" s="65"/>
      <c r="E5" s="65"/>
    </row>
    <row r="6" spans="1:8" x14ac:dyDescent="0.3">
      <c r="A6" s="66" t="s">
        <v>41</v>
      </c>
      <c r="B6" s="66"/>
      <c r="C6" s="66"/>
      <c r="D6" s="66"/>
      <c r="E6" s="66"/>
    </row>
    <row r="7" spans="1:8" x14ac:dyDescent="0.3">
      <c r="A7" s="56" t="s">
        <v>42</v>
      </c>
      <c r="B7" s="57" t="s">
        <v>43</v>
      </c>
      <c r="C7" s="57" t="s">
        <v>44</v>
      </c>
      <c r="D7" s="57" t="s">
        <v>45</v>
      </c>
      <c r="E7" s="57" t="s">
        <v>46</v>
      </c>
      <c r="F7" s="58" t="s">
        <v>47</v>
      </c>
      <c r="G7" s="58" t="s">
        <v>48</v>
      </c>
      <c r="H7" s="58" t="s">
        <v>49</v>
      </c>
    </row>
    <row r="8" spans="1:8" x14ac:dyDescent="0.3">
      <c r="A8" s="59" t="s">
        <v>50</v>
      </c>
      <c r="B8" s="60">
        <v>-8</v>
      </c>
      <c r="C8" s="60">
        <v>180</v>
      </c>
      <c r="D8" s="60">
        <v>45</v>
      </c>
      <c r="E8" s="60">
        <v>127</v>
      </c>
      <c r="F8" s="60">
        <v>45</v>
      </c>
      <c r="G8" s="60">
        <v>180</v>
      </c>
      <c r="H8" s="60">
        <f>B8-F8+G8</f>
        <v>127</v>
      </c>
    </row>
    <row r="9" spans="1:8" x14ac:dyDescent="0.3">
      <c r="A9" s="59" t="s">
        <v>51</v>
      </c>
      <c r="F9">
        <v>0</v>
      </c>
      <c r="G9">
        <v>0</v>
      </c>
      <c r="H9" s="60">
        <f t="shared" ref="H9:H17" si="0">B9-F9+G9</f>
        <v>0</v>
      </c>
    </row>
    <row r="10" spans="1:8" x14ac:dyDescent="0.3">
      <c r="A10" s="59" t="s">
        <v>52</v>
      </c>
      <c r="B10" s="60">
        <v>3</v>
      </c>
      <c r="E10" s="60">
        <v>3</v>
      </c>
      <c r="F10">
        <v>0</v>
      </c>
      <c r="G10">
        <v>0</v>
      </c>
      <c r="H10" s="60">
        <f t="shared" si="0"/>
        <v>3</v>
      </c>
    </row>
    <row r="11" spans="1:8" x14ac:dyDescent="0.3">
      <c r="A11" s="59" t="s">
        <v>53</v>
      </c>
      <c r="B11" s="60">
        <v>8</v>
      </c>
      <c r="E11" s="60">
        <v>8</v>
      </c>
      <c r="F11">
        <v>0</v>
      </c>
      <c r="G11">
        <v>0</v>
      </c>
      <c r="H11" s="60">
        <f t="shared" si="0"/>
        <v>8</v>
      </c>
    </row>
    <row r="12" spans="1:8" x14ac:dyDescent="0.3">
      <c r="A12" s="59" t="s">
        <v>54</v>
      </c>
      <c r="B12" s="60">
        <v>45</v>
      </c>
      <c r="E12" s="60">
        <v>45</v>
      </c>
      <c r="F12">
        <v>0</v>
      </c>
      <c r="G12">
        <v>0</v>
      </c>
      <c r="H12" s="60">
        <f t="shared" si="0"/>
        <v>45</v>
      </c>
    </row>
    <row r="13" spans="1:8" x14ac:dyDescent="0.3">
      <c r="A13" s="59" t="s">
        <v>55</v>
      </c>
      <c r="F13">
        <v>0</v>
      </c>
      <c r="G13">
        <v>0</v>
      </c>
      <c r="H13" s="60">
        <f t="shared" si="0"/>
        <v>0</v>
      </c>
    </row>
    <row r="14" spans="1:8" x14ac:dyDescent="0.3">
      <c r="A14" s="59" t="s">
        <v>56</v>
      </c>
      <c r="B14" s="60">
        <v>5</v>
      </c>
      <c r="E14" s="60">
        <v>5</v>
      </c>
      <c r="F14">
        <v>0</v>
      </c>
      <c r="G14">
        <v>0</v>
      </c>
      <c r="H14" s="60">
        <f t="shared" si="0"/>
        <v>5</v>
      </c>
    </row>
    <row r="15" spans="1:8" x14ac:dyDescent="0.3">
      <c r="A15" s="59" t="s">
        <v>57</v>
      </c>
      <c r="B15" s="60">
        <v>-1</v>
      </c>
      <c r="E15" s="60">
        <v>-1</v>
      </c>
      <c r="F15">
        <v>0</v>
      </c>
      <c r="G15">
        <v>0</v>
      </c>
      <c r="H15" s="60">
        <f t="shared" si="0"/>
        <v>-1</v>
      </c>
    </row>
    <row r="16" spans="1:8" x14ac:dyDescent="0.3">
      <c r="A16" s="59" t="s">
        <v>58</v>
      </c>
      <c r="B16" s="60">
        <v>4</v>
      </c>
      <c r="E16" s="60">
        <v>4</v>
      </c>
      <c r="F16">
        <v>0</v>
      </c>
      <c r="G16">
        <v>0</v>
      </c>
      <c r="H16" s="60">
        <f t="shared" si="0"/>
        <v>4</v>
      </c>
    </row>
    <row r="17" spans="1:8" x14ac:dyDescent="0.3">
      <c r="A17" s="59" t="s">
        <v>59</v>
      </c>
      <c r="B17" s="60">
        <v>2</v>
      </c>
      <c r="E17" s="60">
        <v>2</v>
      </c>
      <c r="F17">
        <v>0</v>
      </c>
      <c r="G17">
        <v>0</v>
      </c>
      <c r="H17" s="60">
        <f t="shared" si="0"/>
        <v>2</v>
      </c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1"/>
  <sheetViews>
    <sheetView topLeftCell="G1" workbookViewId="0">
      <selection activeCell="I2" sqref="I2:I9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14" bestFit="1" customWidth="1"/>
    <col min="11" max="11" width="17.33203125" bestFit="1" customWidth="1"/>
    <col min="12" max="12" width="15.21875" bestFit="1" customWidth="1"/>
    <col min="13" max="13" width="17" bestFit="1" customWidth="1"/>
  </cols>
  <sheetData>
    <row r="1" spans="1:17" ht="24" x14ac:dyDescent="0.3">
      <c r="A1" s="44" t="s">
        <v>22</v>
      </c>
      <c r="B1" s="45" t="s">
        <v>43</v>
      </c>
      <c r="C1" s="45" t="s">
        <v>44</v>
      </c>
      <c r="D1" s="45" t="s">
        <v>45</v>
      </c>
      <c r="E1" s="45" t="s">
        <v>46</v>
      </c>
      <c r="F1" s="48" t="s">
        <v>24</v>
      </c>
      <c r="G1" s="30" t="s">
        <v>23</v>
      </c>
      <c r="I1" s="50" t="s">
        <v>25</v>
      </c>
      <c r="J1" t="s">
        <v>65</v>
      </c>
      <c r="K1" t="s">
        <v>60</v>
      </c>
      <c r="L1" t="s">
        <v>61</v>
      </c>
      <c r="M1" t="s">
        <v>62</v>
      </c>
    </row>
    <row r="2" spans="1:17" x14ac:dyDescent="0.3">
      <c r="A2" s="46" t="s">
        <v>50</v>
      </c>
      <c r="B2" s="53">
        <v>-8</v>
      </c>
      <c r="C2" s="53">
        <v>180</v>
      </c>
      <c r="D2" s="53">
        <v>45</v>
      </c>
      <c r="E2" s="53">
        <v>127</v>
      </c>
      <c r="F2" s="49" t="str">
        <f>TRIM(A2&amp;"-unit")</f>
        <v>Antracol 500 gm-unit</v>
      </c>
      <c r="G2" s="30" t="str">
        <f>VLOOKUP(A2,'[2]Shraddha Mane_ProductLink_2021J'!$E$2:$I$59,5,0)</f>
        <v>ANTRACOL (T) WP70 20X500GR BAG IN</v>
      </c>
      <c r="I2" s="51" t="s">
        <v>29</v>
      </c>
      <c r="J2" s="52">
        <v>-8</v>
      </c>
      <c r="K2" s="52">
        <v>180</v>
      </c>
      <c r="L2" s="52">
        <v>45</v>
      </c>
      <c r="M2" s="52">
        <v>127</v>
      </c>
    </row>
    <row r="3" spans="1:17" x14ac:dyDescent="0.3">
      <c r="A3" s="46" t="s">
        <v>52</v>
      </c>
      <c r="B3" s="54">
        <v>3</v>
      </c>
      <c r="C3" s="54"/>
      <c r="D3" s="54"/>
      <c r="E3" s="54">
        <v>3</v>
      </c>
      <c r="F3" s="49"/>
      <c r="G3" s="30" t="str">
        <f>VLOOKUP(A3,'[2]Shraddha Mane_ProductLink_2021J'!$E$2:$I$59,5,0)</f>
        <v>PLANOFIX SL4 5 50X100ML BOT IN</v>
      </c>
      <c r="I3" s="51" t="s">
        <v>35</v>
      </c>
      <c r="J3" s="52">
        <v>2</v>
      </c>
      <c r="K3" s="52"/>
      <c r="L3" s="52"/>
      <c r="M3" s="52">
        <v>2</v>
      </c>
    </row>
    <row r="4" spans="1:17" x14ac:dyDescent="0.3">
      <c r="A4" s="46" t="s">
        <v>53</v>
      </c>
      <c r="B4" s="47">
        <v>8</v>
      </c>
      <c r="C4" s="47"/>
      <c r="D4" s="47"/>
      <c r="E4" s="54">
        <v>8</v>
      </c>
      <c r="F4" s="49"/>
      <c r="G4" s="30" t="str">
        <f>VLOOKUP(A4,'[2]Shraddha Mane_ProductLink_2021J'!$E$2:$I$59,5,0)</f>
        <v>RAFT EC60 10X1L BOT IN</v>
      </c>
      <c r="I4" s="51" t="s">
        <v>26</v>
      </c>
      <c r="J4" s="52">
        <v>3</v>
      </c>
      <c r="K4" s="52"/>
      <c r="L4" s="52"/>
      <c r="M4" s="52">
        <v>3</v>
      </c>
    </row>
    <row r="5" spans="1:17" x14ac:dyDescent="0.3">
      <c r="A5" s="46" t="s">
        <v>54</v>
      </c>
      <c r="B5" s="54">
        <v>45</v>
      </c>
      <c r="C5" s="54"/>
      <c r="D5" s="54"/>
      <c r="E5" s="54">
        <v>45</v>
      </c>
      <c r="F5" s="49"/>
      <c r="G5" s="30" t="str">
        <f>VLOOKUP(A5,'[2]Shraddha Mane_ProductLink_2021J'!$E$2:$I$59,5,0)</f>
        <v>RAFT EC60 40X250ML BOT IN</v>
      </c>
      <c r="I5" s="51" t="s">
        <v>30</v>
      </c>
      <c r="J5" s="52">
        <v>5</v>
      </c>
      <c r="K5" s="52"/>
      <c r="L5" s="52"/>
      <c r="M5" s="52">
        <v>5</v>
      </c>
    </row>
    <row r="6" spans="1:17" x14ac:dyDescent="0.3">
      <c r="A6" s="46" t="s">
        <v>56</v>
      </c>
      <c r="B6" s="47">
        <v>5</v>
      </c>
      <c r="C6" s="47"/>
      <c r="D6" s="47"/>
      <c r="E6" s="54">
        <v>5</v>
      </c>
      <c r="F6" s="49"/>
      <c r="G6" s="30" t="str">
        <f>VLOOKUP(A6,'[2]Shraddha Mane_ProductLink_2021J'!$E$2:$I$59,5,0)</f>
        <v>REGENT (T) SC50 10X1L BOT IN</v>
      </c>
      <c r="I6" s="51" t="s">
        <v>27</v>
      </c>
      <c r="J6" s="52">
        <v>-1</v>
      </c>
      <c r="K6" s="52"/>
      <c r="L6" s="52"/>
      <c r="M6" s="52">
        <v>-1</v>
      </c>
    </row>
    <row r="7" spans="1:17" x14ac:dyDescent="0.3">
      <c r="A7" s="46" t="s">
        <v>57</v>
      </c>
      <c r="B7" s="54">
        <v>-1</v>
      </c>
      <c r="C7" s="54"/>
      <c r="D7" s="54"/>
      <c r="E7" s="54">
        <v>-1</v>
      </c>
      <c r="F7" s="49"/>
      <c r="G7" s="30" t="str">
        <f>VLOOKUP(A7,'[2]Shraddha Mane_ProductLink_2021J'!$E$2:$I$59,5,0)</f>
        <v>REGENT (T) SC50 20X250ML BOT IN</v>
      </c>
      <c r="I7" s="51" t="s">
        <v>31</v>
      </c>
      <c r="J7" s="52">
        <v>4</v>
      </c>
      <c r="K7" s="52"/>
      <c r="L7" s="52"/>
      <c r="M7" s="52">
        <v>4</v>
      </c>
    </row>
    <row r="8" spans="1:17" x14ac:dyDescent="0.3">
      <c r="A8" s="46" t="s">
        <v>58</v>
      </c>
      <c r="B8" s="54">
        <v>4</v>
      </c>
      <c r="C8" s="54"/>
      <c r="D8" s="54"/>
      <c r="E8" s="54">
        <v>4</v>
      </c>
      <c r="F8" s="49"/>
      <c r="G8" s="30" t="str">
        <f>VLOOKUP(A8,'[2]Shraddha Mane_ProductLink_2021J'!$E$2:$I$59,5,0)</f>
        <v>REGENT (T) SC50 20X500ML BOT IN</v>
      </c>
      <c r="I8" s="51" t="s">
        <v>63</v>
      </c>
      <c r="J8" s="52">
        <v>8</v>
      </c>
      <c r="K8" s="52"/>
      <c r="L8" s="52"/>
      <c r="M8" s="52">
        <v>8</v>
      </c>
    </row>
    <row r="9" spans="1:17" x14ac:dyDescent="0.3">
      <c r="A9" s="46" t="s">
        <v>59</v>
      </c>
      <c r="B9" s="54">
        <v>2</v>
      </c>
      <c r="C9" s="54"/>
      <c r="D9" s="54"/>
      <c r="E9" s="54">
        <v>2</v>
      </c>
      <c r="F9" s="49"/>
      <c r="G9" s="30" t="str">
        <f>VLOOKUP(A9,'[2]Shraddha Mane_ProductLink_2021J'!$E$2:$I$59,5,0)</f>
        <v>CONFIDOR SUPER (T) SC350 20X250ML BOT IN</v>
      </c>
      <c r="I9" s="51" t="s">
        <v>64</v>
      </c>
      <c r="J9" s="52">
        <v>45</v>
      </c>
      <c r="K9" s="52"/>
      <c r="L9" s="52"/>
      <c r="M9" s="52">
        <v>45</v>
      </c>
    </row>
    <row r="10" spans="1:17" x14ac:dyDescent="0.3">
      <c r="A10" s="46"/>
      <c r="B10" s="54"/>
      <c r="C10" s="54"/>
      <c r="D10" s="54"/>
      <c r="E10" s="54"/>
      <c r="F10" s="49"/>
      <c r="I10" s="51" t="s">
        <v>21</v>
      </c>
      <c r="J10" s="52">
        <v>58</v>
      </c>
      <c r="K10" s="52">
        <v>180</v>
      </c>
      <c r="L10" s="52">
        <v>45</v>
      </c>
      <c r="M10" s="52">
        <v>193</v>
      </c>
    </row>
    <row r="11" spans="1:17" x14ac:dyDescent="0.3">
      <c r="A11" s="46"/>
      <c r="B11" s="54"/>
      <c r="C11" s="54"/>
      <c r="D11" s="54"/>
      <c r="E11" s="54"/>
      <c r="F11" s="49"/>
      <c r="Q11" t="e">
        <f ca="1">OFFSET($I$1,0,0,COUNTA($I:$I),COUNTA($I$1:$M$1))</f>
        <v>#VALUE!</v>
      </c>
    </row>
    <row r="12" spans="1:17" x14ac:dyDescent="0.3">
      <c r="A12" s="46"/>
      <c r="B12" s="54"/>
      <c r="C12" s="54"/>
      <c r="D12" s="54"/>
      <c r="E12" s="54"/>
      <c r="F12" s="49"/>
    </row>
    <row r="13" spans="1:17" x14ac:dyDescent="0.3">
      <c r="A13" s="46"/>
      <c r="B13" s="54"/>
      <c r="C13" s="54"/>
      <c r="D13" s="54"/>
      <c r="E13" s="54"/>
      <c r="F13" s="49"/>
    </row>
    <row r="14" spans="1:17" x14ac:dyDescent="0.3">
      <c r="A14" s="46"/>
      <c r="B14" s="47"/>
      <c r="C14" s="47"/>
      <c r="D14" s="47"/>
      <c r="E14" s="47"/>
      <c r="F14" s="49"/>
    </row>
    <row r="15" spans="1:17" x14ac:dyDescent="0.3">
      <c r="A15" s="46"/>
      <c r="B15" s="54"/>
      <c r="C15" s="54"/>
      <c r="D15" s="54"/>
      <c r="E15" s="54"/>
      <c r="F15" s="49"/>
    </row>
    <row r="16" spans="1:17" x14ac:dyDescent="0.3">
      <c r="A16" s="46"/>
      <c r="B16" s="54"/>
      <c r="C16" s="54"/>
      <c r="D16" s="54"/>
      <c r="E16" s="54"/>
      <c r="F16" s="49"/>
    </row>
    <row r="17" spans="1:6" x14ac:dyDescent="0.3">
      <c r="A17" s="46"/>
      <c r="B17" s="54"/>
      <c r="C17" s="54"/>
      <c r="D17" s="54"/>
      <c r="E17" s="54"/>
      <c r="F17" s="49"/>
    </row>
    <row r="18" spans="1:6" x14ac:dyDescent="0.3">
      <c r="A18" s="46"/>
      <c r="B18" s="54"/>
      <c r="C18" s="54"/>
      <c r="D18" s="54"/>
      <c r="E18" s="54"/>
      <c r="F18" s="49"/>
    </row>
    <row r="19" spans="1:6" x14ac:dyDescent="0.3">
      <c r="A19" s="46"/>
      <c r="B19" s="54"/>
      <c r="C19" s="54"/>
      <c r="D19" s="54"/>
      <c r="E19" s="54"/>
      <c r="F19" s="49"/>
    </row>
    <row r="20" spans="1:6" x14ac:dyDescent="0.3">
      <c r="A20" s="46"/>
      <c r="B20" s="54"/>
      <c r="C20" s="54"/>
      <c r="D20" s="54"/>
      <c r="E20" s="54"/>
      <c r="F20" s="49"/>
    </row>
    <row r="21" spans="1:6" x14ac:dyDescent="0.3">
      <c r="A21" s="46"/>
      <c r="B21" s="54"/>
      <c r="C21" s="54"/>
      <c r="D21" s="54"/>
      <c r="E21" s="54"/>
      <c r="F21" s="49"/>
    </row>
    <row r="22" spans="1:6" x14ac:dyDescent="0.3">
      <c r="A22" s="46"/>
      <c r="B22" s="54"/>
      <c r="C22" s="54"/>
      <c r="D22" s="54"/>
      <c r="E22" s="54"/>
      <c r="F22" s="49"/>
    </row>
    <row r="23" spans="1:6" x14ac:dyDescent="0.3">
      <c r="A23" s="46"/>
      <c r="B23" s="54"/>
      <c r="C23" s="54"/>
      <c r="D23" s="54"/>
      <c r="E23" s="54"/>
      <c r="F23" s="49"/>
    </row>
    <row r="24" spans="1:6" x14ac:dyDescent="0.3">
      <c r="A24" s="46"/>
      <c r="B24" s="54"/>
      <c r="C24" s="54"/>
      <c r="D24" s="54"/>
      <c r="E24" s="54"/>
      <c r="F24" s="49"/>
    </row>
    <row r="25" spans="1:6" x14ac:dyDescent="0.3">
      <c r="A25" s="46"/>
      <c r="B25" s="54"/>
      <c r="C25" s="54"/>
      <c r="D25" s="54"/>
      <c r="E25" s="54"/>
      <c r="F25" s="49"/>
    </row>
    <row r="26" spans="1:6" x14ac:dyDescent="0.3">
      <c r="A26" s="46"/>
      <c r="B26" s="54"/>
      <c r="C26" s="54"/>
      <c r="D26" s="54"/>
      <c r="E26" s="54"/>
      <c r="F26" s="49"/>
    </row>
    <row r="27" spans="1:6" x14ac:dyDescent="0.3">
      <c r="A27" s="46"/>
      <c r="B27" s="47"/>
      <c r="C27" s="47"/>
      <c r="D27" s="47"/>
      <c r="E27" s="54"/>
      <c r="F27" s="49"/>
    </row>
    <row r="28" spans="1:6" x14ac:dyDescent="0.3">
      <c r="A28" s="46"/>
      <c r="B28" s="54"/>
      <c r="C28" s="54"/>
      <c r="D28" s="54"/>
      <c r="E28" s="54"/>
      <c r="F28" s="49"/>
    </row>
    <row r="29" spans="1:6" x14ac:dyDescent="0.3">
      <c r="A29" s="46"/>
      <c r="B29" s="54"/>
      <c r="C29" s="54"/>
      <c r="D29" s="54"/>
      <c r="E29" s="54"/>
      <c r="F29" s="49"/>
    </row>
    <row r="30" spans="1:6" x14ac:dyDescent="0.3">
      <c r="A30" s="46"/>
      <c r="B30" s="54"/>
      <c r="C30" s="54"/>
      <c r="D30" s="54"/>
      <c r="E30" s="54"/>
      <c r="F30" s="49"/>
    </row>
    <row r="31" spans="1:6" x14ac:dyDescent="0.3">
      <c r="A31" s="55"/>
      <c r="B31" s="54"/>
      <c r="C31" s="54"/>
      <c r="D31" s="54"/>
      <c r="E31" s="47"/>
      <c r="F31" s="49"/>
    </row>
    <row r="32" spans="1:6" x14ac:dyDescent="0.3">
      <c r="A32" s="46"/>
      <c r="B32" s="54"/>
      <c r="C32" s="54"/>
      <c r="D32" s="54"/>
      <c r="E32" s="54"/>
      <c r="F32" s="49"/>
    </row>
    <row r="33" spans="1:6" x14ac:dyDescent="0.3">
      <c r="A33" s="46"/>
      <c r="B33" s="54"/>
      <c r="C33" s="54"/>
      <c r="D33" s="54"/>
      <c r="E33" s="54"/>
      <c r="F33" s="49"/>
    </row>
    <row r="34" spans="1:6" x14ac:dyDescent="0.3">
      <c r="A34" s="46"/>
      <c r="B34" s="54"/>
      <c r="C34" s="54"/>
      <c r="D34" s="54"/>
      <c r="E34" s="54"/>
      <c r="F34" s="49"/>
    </row>
    <row r="35" spans="1:6" x14ac:dyDescent="0.3">
      <c r="A35" s="46"/>
      <c r="B35" s="54"/>
      <c r="C35" s="54"/>
      <c r="D35" s="54"/>
      <c r="E35" s="54"/>
      <c r="F35" s="49"/>
    </row>
    <row r="36" spans="1:6" x14ac:dyDescent="0.3">
      <c r="A36" s="46"/>
      <c r="B36" s="54"/>
      <c r="C36" s="54"/>
      <c r="D36" s="54"/>
      <c r="E36" s="47"/>
      <c r="F36" s="49"/>
    </row>
    <row r="37" spans="1:6" x14ac:dyDescent="0.3">
      <c r="A37" s="46"/>
      <c r="B37" s="54"/>
      <c r="C37" s="54"/>
      <c r="D37" s="54"/>
      <c r="E37" s="54"/>
      <c r="F37" s="49"/>
    </row>
    <row r="38" spans="1:6" x14ac:dyDescent="0.3">
      <c r="A38" s="46"/>
      <c r="B38" s="54"/>
      <c r="C38" s="54"/>
      <c r="D38" s="54"/>
      <c r="E38" s="54"/>
      <c r="F38" s="49"/>
    </row>
    <row r="39" spans="1:6" x14ac:dyDescent="0.3">
      <c r="A39" s="46"/>
      <c r="B39" s="47"/>
      <c r="C39" s="47"/>
      <c r="D39" s="47"/>
      <c r="E39" s="54"/>
      <c r="F39" s="49"/>
    </row>
    <row r="40" spans="1:6" x14ac:dyDescent="0.3">
      <c r="A40" s="46"/>
      <c r="B40" s="54"/>
      <c r="C40" s="54"/>
      <c r="D40" s="54"/>
      <c r="E40" s="54"/>
      <c r="F40" s="49"/>
    </row>
    <row r="41" spans="1:6" x14ac:dyDescent="0.3">
      <c r="A41" s="46"/>
      <c r="B41" s="54"/>
      <c r="C41" s="54"/>
      <c r="D41" s="54"/>
      <c r="E41" s="54"/>
      <c r="F41" s="49"/>
    </row>
    <row r="42" spans="1:6" x14ac:dyDescent="0.3">
      <c r="A42" s="46"/>
      <c r="B42" s="54"/>
      <c r="C42" s="54"/>
      <c r="D42" s="54"/>
      <c r="E42" s="54"/>
      <c r="F42" s="49"/>
    </row>
    <row r="43" spans="1:6" x14ac:dyDescent="0.3">
      <c r="A43" s="46"/>
      <c r="B43" s="54"/>
      <c r="C43" s="54"/>
      <c r="D43" s="54"/>
      <c r="E43" s="54"/>
      <c r="F43" s="49"/>
    </row>
    <row r="44" spans="1:6" x14ac:dyDescent="0.3">
      <c r="A44" s="46"/>
      <c r="B44" s="54"/>
      <c r="C44" s="54"/>
      <c r="D44" s="54"/>
      <c r="E44" s="54"/>
      <c r="F44" s="49"/>
    </row>
    <row r="45" spans="1:6" x14ac:dyDescent="0.3">
      <c r="A45" s="46"/>
      <c r="B45" s="54"/>
      <c r="C45" s="54"/>
      <c r="D45" s="54"/>
      <c r="E45" s="54"/>
      <c r="F45" s="49"/>
    </row>
    <row r="46" spans="1:6" x14ac:dyDescent="0.3">
      <c r="A46" s="46"/>
      <c r="B46" s="54"/>
      <c r="C46" s="54"/>
      <c r="D46" s="54"/>
      <c r="E46" s="54"/>
      <c r="F46" s="49"/>
    </row>
    <row r="47" spans="1:6" x14ac:dyDescent="0.3">
      <c r="A47" s="46"/>
      <c r="B47" s="47"/>
      <c r="C47" s="47"/>
      <c r="D47" s="47"/>
      <c r="E47" s="54"/>
      <c r="F47" s="49"/>
    </row>
    <row r="48" spans="1:6" x14ac:dyDescent="0.3">
      <c r="A48" s="46"/>
      <c r="B48" s="54"/>
      <c r="C48" s="54"/>
      <c r="D48" s="54"/>
      <c r="E48" s="54"/>
      <c r="F48" s="49"/>
    </row>
    <row r="49" spans="1:6" x14ac:dyDescent="0.3">
      <c r="A49" s="46"/>
      <c r="B49" s="47"/>
      <c r="C49" s="47"/>
      <c r="D49" s="47"/>
      <c r="E49" s="47"/>
      <c r="F49" s="49"/>
    </row>
    <row r="50" spans="1:6" x14ac:dyDescent="0.3">
      <c r="A50" s="46"/>
      <c r="B50" s="54"/>
      <c r="C50" s="54"/>
      <c r="D50" s="54"/>
      <c r="E50" s="47"/>
      <c r="F50" s="49"/>
    </row>
    <row r="51" spans="1:6" x14ac:dyDescent="0.3">
      <c r="A51" s="46"/>
      <c r="B51" s="54"/>
      <c r="C51" s="54"/>
      <c r="D51" s="54"/>
      <c r="E51" s="54"/>
      <c r="F51" s="49"/>
    </row>
    <row r="52" spans="1:6" x14ac:dyDescent="0.3">
      <c r="A52" s="46"/>
      <c r="B52" s="47"/>
      <c r="C52" s="47"/>
      <c r="D52" s="47"/>
      <c r="E52" s="54"/>
      <c r="F52" s="49"/>
    </row>
    <row r="53" spans="1:6" x14ac:dyDescent="0.3">
      <c r="A53" s="46"/>
      <c r="B53" s="54"/>
      <c r="C53" s="54"/>
      <c r="D53" s="54"/>
      <c r="E53" s="54"/>
      <c r="F53" s="49"/>
    </row>
    <row r="54" spans="1:6" x14ac:dyDescent="0.3">
      <c r="A54" s="46"/>
      <c r="B54" s="54"/>
      <c r="C54" s="54"/>
      <c r="D54" s="54"/>
      <c r="E54" s="54"/>
      <c r="F54" s="49"/>
    </row>
    <row r="55" spans="1:6" x14ac:dyDescent="0.3">
      <c r="A55" s="46"/>
      <c r="B55" s="54"/>
      <c r="C55" s="54"/>
      <c r="D55" s="54"/>
      <c r="E55" s="54"/>
      <c r="F55" s="49"/>
    </row>
    <row r="56" spans="1:6" x14ac:dyDescent="0.3">
      <c r="A56" s="46"/>
      <c r="B56" s="54"/>
      <c r="C56" s="54"/>
      <c r="D56" s="54"/>
      <c r="E56" s="54"/>
      <c r="F56" s="49"/>
    </row>
    <row r="57" spans="1:6" x14ac:dyDescent="0.3">
      <c r="A57" s="46"/>
      <c r="B57" s="54"/>
      <c r="C57" s="54"/>
      <c r="D57" s="54"/>
      <c r="E57" s="54"/>
      <c r="F57" s="49"/>
    </row>
    <row r="58" spans="1:6" x14ac:dyDescent="0.3">
      <c r="A58" s="46"/>
      <c r="B58" s="54"/>
      <c r="C58" s="54"/>
      <c r="D58" s="54"/>
      <c r="E58" s="54"/>
      <c r="F58" s="49"/>
    </row>
    <row r="59" spans="1:6" x14ac:dyDescent="0.3">
      <c r="A59" s="46"/>
      <c r="B59" s="54"/>
      <c r="C59" s="54"/>
      <c r="D59" s="54"/>
      <c r="E59" s="54"/>
      <c r="F59" s="49"/>
    </row>
    <row r="60" spans="1:6" x14ac:dyDescent="0.3">
      <c r="A60" s="46"/>
      <c r="B60" s="54"/>
      <c r="C60" s="54"/>
      <c r="D60" s="54"/>
      <c r="E60" s="54"/>
      <c r="F60" s="49"/>
    </row>
    <row r="61" spans="1:6" x14ac:dyDescent="0.3">
      <c r="A61" s="46"/>
      <c r="B61" s="54"/>
      <c r="C61" s="54"/>
      <c r="D61" s="54"/>
      <c r="E61" s="54"/>
      <c r="F61" s="49"/>
    </row>
    <row r="62" spans="1:6" x14ac:dyDescent="0.3">
      <c r="A62" s="46"/>
      <c r="B62" s="54"/>
      <c r="C62" s="54"/>
      <c r="D62" s="54"/>
      <c r="E62" s="54"/>
      <c r="F62" s="49"/>
    </row>
    <row r="63" spans="1:6" x14ac:dyDescent="0.3">
      <c r="A63" s="46"/>
      <c r="B63" s="54"/>
      <c r="C63" s="54"/>
      <c r="D63" s="54"/>
      <c r="E63" s="54"/>
      <c r="F63" s="49"/>
    </row>
    <row r="64" spans="1:6" x14ac:dyDescent="0.3">
      <c r="A64" s="46"/>
      <c r="B64" s="54"/>
      <c r="C64" s="54"/>
      <c r="D64" s="54"/>
      <c r="E64" s="47"/>
      <c r="F64" s="49"/>
    </row>
    <row r="65" spans="1:6" x14ac:dyDescent="0.3">
      <c r="A65" s="46"/>
      <c r="B65" s="54"/>
      <c r="C65" s="54"/>
      <c r="D65" s="54"/>
      <c r="E65" s="47"/>
      <c r="F65" s="49"/>
    </row>
    <row r="66" spans="1:6" x14ac:dyDescent="0.3">
      <c r="A66" s="46"/>
      <c r="B66" s="54"/>
      <c r="C66" s="54"/>
      <c r="D66" s="54"/>
      <c r="E66" s="54"/>
      <c r="F66" s="49"/>
    </row>
    <row r="67" spans="1:6" x14ac:dyDescent="0.3">
      <c r="A67" s="46"/>
      <c r="B67" s="54"/>
      <c r="C67" s="54"/>
      <c r="D67" s="54"/>
      <c r="E67" s="54"/>
      <c r="F67" s="49"/>
    </row>
    <row r="68" spans="1:6" x14ac:dyDescent="0.3">
      <c r="A68" s="46"/>
      <c r="B68" s="47"/>
      <c r="C68" s="47"/>
      <c r="D68" s="47"/>
      <c r="E68" s="54"/>
      <c r="F68" s="49"/>
    </row>
    <row r="69" spans="1:6" x14ac:dyDescent="0.3">
      <c r="A69" s="46"/>
      <c r="B69" s="47"/>
      <c r="C69" s="47"/>
      <c r="D69" s="47"/>
      <c r="E69" s="47"/>
      <c r="F69" s="49"/>
    </row>
    <row r="70" spans="1:6" x14ac:dyDescent="0.3">
      <c r="A70" s="46"/>
      <c r="B70" s="54"/>
      <c r="C70" s="54"/>
      <c r="D70" s="54"/>
      <c r="E70" s="54"/>
      <c r="F70" s="49"/>
    </row>
    <row r="71" spans="1:6" x14ac:dyDescent="0.3">
      <c r="A71" s="46"/>
      <c r="B71" s="54"/>
      <c r="C71" s="54"/>
      <c r="D71" s="54"/>
      <c r="E71" s="54"/>
      <c r="F71" s="49"/>
    </row>
    <row r="72" spans="1:6" x14ac:dyDescent="0.3">
      <c r="A72" s="46"/>
      <c r="B72" s="47"/>
      <c r="C72" s="47"/>
      <c r="D72" s="47"/>
      <c r="E72" s="54"/>
      <c r="F72" s="49"/>
    </row>
    <row r="73" spans="1:6" x14ac:dyDescent="0.3">
      <c r="A73" s="46"/>
      <c r="B73" s="54"/>
      <c r="C73" s="54"/>
      <c r="D73" s="54"/>
      <c r="E73" s="54"/>
      <c r="F73" s="49"/>
    </row>
    <row r="74" spans="1:6" x14ac:dyDescent="0.3">
      <c r="A74" s="46"/>
      <c r="B74" s="47"/>
      <c r="C74" s="47"/>
      <c r="D74" s="47"/>
      <c r="E74" s="54"/>
      <c r="F74" s="49"/>
    </row>
    <row r="75" spans="1:6" x14ac:dyDescent="0.3">
      <c r="A75" s="46"/>
      <c r="B75" s="47"/>
      <c r="C75" s="47"/>
      <c r="D75" s="47"/>
      <c r="E75" s="54"/>
      <c r="F75" s="49"/>
    </row>
    <row r="76" spans="1:6" x14ac:dyDescent="0.3">
      <c r="A76" s="46"/>
      <c r="B76" s="47"/>
      <c r="C76" s="47"/>
      <c r="D76" s="47"/>
      <c r="E76" s="54"/>
      <c r="F76" s="49"/>
    </row>
    <row r="77" spans="1:6" x14ac:dyDescent="0.3">
      <c r="A77" s="46"/>
      <c r="B77" s="54"/>
      <c r="C77" s="54"/>
      <c r="D77" s="54"/>
      <c r="E77" s="54"/>
      <c r="F77" s="49"/>
    </row>
    <row r="78" spans="1:6" x14ac:dyDescent="0.3">
      <c r="A78" s="46"/>
      <c r="B78" s="54"/>
      <c r="C78" s="54"/>
      <c r="D78" s="54"/>
      <c r="E78" s="47"/>
      <c r="F78" s="49"/>
    </row>
    <row r="79" spans="1:6" x14ac:dyDescent="0.3">
      <c r="A79" s="46"/>
      <c r="B79" s="54"/>
      <c r="C79" s="54"/>
      <c r="D79" s="54"/>
      <c r="E79" s="54"/>
      <c r="F79" s="49"/>
    </row>
    <row r="80" spans="1:6" x14ac:dyDescent="0.3">
      <c r="A80" s="46"/>
      <c r="B80" s="54"/>
      <c r="C80" s="54"/>
      <c r="D80" s="54"/>
      <c r="E80" s="54"/>
      <c r="F80" s="49"/>
    </row>
    <row r="81" spans="1:6" x14ac:dyDescent="0.3">
      <c r="A81" s="46"/>
      <c r="B81" s="54"/>
      <c r="C81" s="54"/>
      <c r="D81" s="54"/>
      <c r="E81" s="54"/>
      <c r="F81" s="49"/>
    </row>
    <row r="82" spans="1:6" x14ac:dyDescent="0.3">
      <c r="A82" s="46"/>
      <c r="B82" s="54"/>
      <c r="C82" s="54"/>
      <c r="D82" s="54"/>
      <c r="E82" s="54"/>
      <c r="F82" s="49"/>
    </row>
    <row r="83" spans="1:6" x14ac:dyDescent="0.3">
      <c r="A83" s="46"/>
      <c r="B83" s="47"/>
      <c r="C83" s="47"/>
      <c r="D83" s="47"/>
      <c r="E83" s="54"/>
      <c r="F83" s="49"/>
    </row>
    <row r="84" spans="1:6" x14ac:dyDescent="0.3">
      <c r="A84" s="46"/>
      <c r="B84" s="54"/>
      <c r="C84" s="54"/>
      <c r="D84" s="54"/>
      <c r="E84" s="47"/>
      <c r="F84" s="49"/>
    </row>
    <row r="85" spans="1:6" x14ac:dyDescent="0.3">
      <c r="A85" s="46"/>
      <c r="B85" s="54"/>
      <c r="C85" s="54"/>
      <c r="D85" s="54"/>
      <c r="E85" s="54"/>
      <c r="F85" s="49"/>
    </row>
    <row r="86" spans="1:6" x14ac:dyDescent="0.3">
      <c r="A86" s="46"/>
      <c r="B86" s="54"/>
      <c r="C86" s="54"/>
      <c r="D86" s="54"/>
      <c r="E86" s="54"/>
      <c r="F86" s="49"/>
    </row>
    <row r="87" spans="1:6" x14ac:dyDescent="0.3">
      <c r="A87" s="46"/>
      <c r="B87" s="54"/>
      <c r="C87" s="54"/>
      <c r="D87" s="54"/>
      <c r="E87" s="54"/>
      <c r="F87" s="49"/>
    </row>
    <row r="88" spans="1:6" x14ac:dyDescent="0.3">
      <c r="A88" s="46"/>
      <c r="B88" s="54"/>
      <c r="C88" s="54"/>
      <c r="D88" s="54"/>
      <c r="E88" s="54"/>
      <c r="F88" s="49"/>
    </row>
    <row r="89" spans="1:6" x14ac:dyDescent="0.3">
      <c r="A89" s="46"/>
      <c r="B89" s="54"/>
      <c r="C89" s="54"/>
      <c r="D89" s="54"/>
      <c r="E89" s="54"/>
      <c r="F89" s="49"/>
    </row>
    <row r="90" spans="1:6" x14ac:dyDescent="0.3">
      <c r="A90" s="46"/>
      <c r="B90" s="47"/>
      <c r="C90" s="47"/>
      <c r="D90" s="47"/>
      <c r="E90" s="54"/>
      <c r="F90" s="49"/>
    </row>
    <row r="91" spans="1:6" x14ac:dyDescent="0.3">
      <c r="A91" s="46"/>
      <c r="B91" s="54"/>
      <c r="C91" s="54"/>
      <c r="D91" s="54"/>
      <c r="E91" s="54"/>
      <c r="F91" s="49"/>
    </row>
    <row r="92" spans="1:6" x14ac:dyDescent="0.3">
      <c r="A92" s="46"/>
      <c r="B92" s="54"/>
      <c r="C92" s="54"/>
      <c r="D92" s="54"/>
      <c r="E92" s="54"/>
      <c r="F92" s="49"/>
    </row>
    <row r="93" spans="1:6" x14ac:dyDescent="0.3">
      <c r="A93" s="46"/>
      <c r="B93" s="54"/>
      <c r="C93" s="54"/>
      <c r="D93" s="54"/>
      <c r="E93" s="54"/>
      <c r="F93" s="49"/>
    </row>
    <row r="94" spans="1:6" x14ac:dyDescent="0.3">
      <c r="A94" s="46"/>
      <c r="B94" s="47"/>
      <c r="C94" s="47"/>
      <c r="D94" s="47"/>
      <c r="E94" s="54"/>
      <c r="F94" s="49"/>
    </row>
    <row r="95" spans="1:6" x14ac:dyDescent="0.3">
      <c r="A95" s="46"/>
      <c r="B95" s="47"/>
      <c r="C95" s="47"/>
      <c r="D95" s="47"/>
      <c r="E95" s="47"/>
      <c r="F95" s="49"/>
    </row>
    <row r="96" spans="1:6" x14ac:dyDescent="0.3">
      <c r="A96" s="46"/>
      <c r="B96" s="54"/>
      <c r="C96" s="54"/>
      <c r="D96" s="54"/>
      <c r="E96" s="54"/>
      <c r="F96" s="49"/>
    </row>
    <row r="97" spans="1:6" x14ac:dyDescent="0.3">
      <c r="A97" s="46"/>
      <c r="B97" s="54"/>
      <c r="C97" s="54"/>
      <c r="D97" s="54"/>
      <c r="E97" s="54"/>
      <c r="F97" s="49"/>
    </row>
    <row r="98" spans="1:6" x14ac:dyDescent="0.3">
      <c r="A98" s="46"/>
      <c r="B98" s="54"/>
      <c r="C98" s="54"/>
      <c r="D98" s="54"/>
      <c r="E98" s="47"/>
      <c r="F98" s="49"/>
    </row>
    <row r="99" spans="1:6" x14ac:dyDescent="0.3">
      <c r="A99" s="46"/>
      <c r="B99" s="47"/>
      <c r="C99" s="47"/>
      <c r="D99" s="47"/>
      <c r="E99" s="47"/>
      <c r="F99" s="49"/>
    </row>
    <row r="100" spans="1:6" x14ac:dyDescent="0.3">
      <c r="A100" s="46"/>
      <c r="B100" s="54"/>
      <c r="C100" s="54"/>
      <c r="D100" s="54"/>
      <c r="E100" s="54"/>
      <c r="F100" s="49"/>
    </row>
    <row r="101" spans="1:6" x14ac:dyDescent="0.3">
      <c r="A101" s="46"/>
      <c r="B101" s="54"/>
      <c r="C101" s="54"/>
      <c r="D101" s="54"/>
      <c r="E101" s="54"/>
      <c r="F101" s="49"/>
    </row>
    <row r="102" spans="1:6" x14ac:dyDescent="0.3">
      <c r="A102" s="46"/>
      <c r="B102" s="54"/>
      <c r="C102" s="54"/>
      <c r="D102" s="54"/>
      <c r="E102" s="54"/>
      <c r="F102" s="49"/>
    </row>
    <row r="103" spans="1:6" x14ac:dyDescent="0.3">
      <c r="A103" s="46"/>
      <c r="B103" s="54"/>
      <c r="C103" s="54"/>
      <c r="D103" s="54"/>
      <c r="E103" s="54"/>
      <c r="F103" s="49"/>
    </row>
    <row r="104" spans="1:6" x14ac:dyDescent="0.3">
      <c r="A104" s="46"/>
      <c r="B104" s="54"/>
      <c r="C104" s="54"/>
      <c r="D104" s="54"/>
      <c r="E104" s="54"/>
      <c r="F104" s="49"/>
    </row>
    <row r="105" spans="1:6" x14ac:dyDescent="0.3">
      <c r="A105" s="46"/>
      <c r="B105" s="47"/>
      <c r="C105" s="47"/>
      <c r="D105" s="47"/>
      <c r="E105" s="47"/>
      <c r="F105" s="49"/>
    </row>
    <row r="106" spans="1:6" x14ac:dyDescent="0.3">
      <c r="A106" s="46"/>
      <c r="B106" s="54"/>
      <c r="C106" s="54"/>
      <c r="D106" s="54"/>
      <c r="E106" s="54"/>
      <c r="F106" s="49"/>
    </row>
    <row r="107" spans="1:6" x14ac:dyDescent="0.3">
      <c r="A107" s="46"/>
      <c r="B107" s="47"/>
      <c r="C107" s="47"/>
      <c r="D107" s="47"/>
      <c r="E107" s="54"/>
      <c r="F107" s="49"/>
    </row>
    <row r="108" spans="1:6" x14ac:dyDescent="0.3">
      <c r="A108" s="46"/>
      <c r="B108" s="54"/>
      <c r="C108" s="54"/>
      <c r="D108" s="54"/>
      <c r="E108" s="54"/>
      <c r="F108" s="49"/>
    </row>
    <row r="109" spans="1:6" x14ac:dyDescent="0.3">
      <c r="A109" s="46"/>
      <c r="B109" s="47"/>
      <c r="C109" s="47"/>
      <c r="D109" s="47"/>
      <c r="E109" s="54"/>
      <c r="F109" s="49"/>
    </row>
    <row r="110" spans="1:6" x14ac:dyDescent="0.3">
      <c r="F110" s="49"/>
    </row>
    <row r="111" spans="1:6" x14ac:dyDescent="0.3">
      <c r="F111" s="49"/>
    </row>
    <row r="112" spans="1:6" x14ac:dyDescent="0.3">
      <c r="F112" s="49"/>
    </row>
    <row r="113" spans="6:6" x14ac:dyDescent="0.3">
      <c r="F113" s="49"/>
    </row>
    <row r="114" spans="6:6" x14ac:dyDescent="0.3">
      <c r="F114" s="49"/>
    </row>
    <row r="115" spans="6:6" x14ac:dyDescent="0.3">
      <c r="F115" s="49"/>
    </row>
    <row r="116" spans="6:6" x14ac:dyDescent="0.3">
      <c r="F116" s="49"/>
    </row>
    <row r="117" spans="6:6" x14ac:dyDescent="0.3">
      <c r="F117" s="49"/>
    </row>
    <row r="118" spans="6:6" x14ac:dyDescent="0.3">
      <c r="F118" s="49"/>
    </row>
    <row r="119" spans="6:6" x14ac:dyDescent="0.3">
      <c r="F119" s="49"/>
    </row>
    <row r="120" spans="6:6" x14ac:dyDescent="0.3">
      <c r="F120" s="49"/>
    </row>
    <row r="121" spans="6:6" x14ac:dyDescent="0.3">
      <c r="F121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1"/>
  <sheetViews>
    <sheetView showGridLines="0" workbookViewId="0">
      <selection activeCell="B3" sqref="B3:B10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29</v>
      </c>
      <c r="C3" s="3"/>
      <c r="D3" s="4"/>
      <c r="E3" s="38">
        <f t="shared" ref="E3:E4" ca="1" si="0">VLOOKUP($B3,FinalDeal_Vlookup,2,0)</f>
        <v>-8</v>
      </c>
      <c r="F3" s="39">
        <f ca="1">VLOOKUP($B3,FinalDeal_Vlookup,3,0)</f>
        <v>180</v>
      </c>
      <c r="G3" s="40">
        <v>0</v>
      </c>
      <c r="H3" s="40">
        <f t="shared" ref="H3:H4" ca="1" si="1">VLOOKUP($B3,FinalDeal_Vlookup,4,0)</f>
        <v>45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127</v>
      </c>
    </row>
    <row r="4" spans="1:13" x14ac:dyDescent="0.3">
      <c r="A4" s="16"/>
      <c r="B4" s="4" t="s">
        <v>35</v>
      </c>
      <c r="C4" s="3"/>
      <c r="D4" s="4"/>
      <c r="E4" s="42">
        <f t="shared" ca="1" si="0"/>
        <v>2</v>
      </c>
      <c r="F4" s="39">
        <f t="shared" ref="F4:F10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</v>
      </c>
    </row>
    <row r="5" spans="1:13" x14ac:dyDescent="0.3">
      <c r="A5" s="16"/>
      <c r="B5" s="4" t="s">
        <v>26</v>
      </c>
      <c r="C5" s="3"/>
      <c r="D5" s="4"/>
      <c r="E5" s="42">
        <f t="shared" ref="E5:E10" ca="1" si="4">VLOOKUP($B5,FinalDeal_Vlookup,2,0)</f>
        <v>3</v>
      </c>
      <c r="F5" s="39">
        <f t="shared" ca="1" si="3"/>
        <v>0</v>
      </c>
      <c r="G5" s="39">
        <v>0</v>
      </c>
      <c r="H5" s="39">
        <f t="shared" ref="H5:H10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0" ca="1" si="6">VLOOKUP($B5,FinalDeal_Vlookup,5,0)</f>
        <v>3</v>
      </c>
    </row>
    <row r="6" spans="1:13" x14ac:dyDescent="0.3">
      <c r="A6" s="16"/>
      <c r="B6" s="4" t="s">
        <v>30</v>
      </c>
      <c r="C6" s="3"/>
      <c r="D6" s="4"/>
      <c r="E6" s="42">
        <f t="shared" ca="1" si="4"/>
        <v>5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5</v>
      </c>
    </row>
    <row r="7" spans="1:13" x14ac:dyDescent="0.3">
      <c r="A7" s="16"/>
      <c r="B7" s="4" t="s">
        <v>27</v>
      </c>
      <c r="C7" s="3"/>
      <c r="D7" s="4"/>
      <c r="E7" s="42">
        <f t="shared" ca="1" si="4"/>
        <v>-1</v>
      </c>
      <c r="F7" s="39">
        <f t="shared" ca="1" si="3"/>
        <v>0</v>
      </c>
      <c r="G7" s="39">
        <v>0</v>
      </c>
      <c r="H7" s="39">
        <f t="shared" ca="1" si="5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-1</v>
      </c>
    </row>
    <row r="8" spans="1:13" x14ac:dyDescent="0.3">
      <c r="A8" s="16"/>
      <c r="B8" s="4" t="s">
        <v>31</v>
      </c>
      <c r="C8" s="3"/>
      <c r="D8" s="4"/>
      <c r="E8" s="42">
        <f t="shared" ca="1" si="4"/>
        <v>4</v>
      </c>
      <c r="F8" s="39">
        <f t="shared" ca="1" si="3"/>
        <v>0</v>
      </c>
      <c r="G8" s="39">
        <v>0</v>
      </c>
      <c r="H8" s="39">
        <f t="shared" ca="1" si="5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4</v>
      </c>
    </row>
    <row r="9" spans="1:13" x14ac:dyDescent="0.3">
      <c r="A9" s="16"/>
      <c r="B9" s="4" t="s">
        <v>63</v>
      </c>
      <c r="C9" s="3"/>
      <c r="D9" s="4"/>
      <c r="E9" s="42">
        <f t="shared" ca="1" si="4"/>
        <v>8</v>
      </c>
      <c r="F9" s="39">
        <f t="shared" ca="1" si="3"/>
        <v>0</v>
      </c>
      <c r="G9" s="39">
        <v>0</v>
      </c>
      <c r="H9" s="39">
        <f t="shared" ca="1" si="5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8</v>
      </c>
    </row>
    <row r="10" spans="1:13" ht="15" thickBot="1" x14ac:dyDescent="0.35">
      <c r="A10" s="16"/>
      <c r="B10" s="4" t="s">
        <v>64</v>
      </c>
      <c r="C10" s="3"/>
      <c r="D10" s="4"/>
      <c r="E10" s="42">
        <f t="shared" ca="1" si="4"/>
        <v>45</v>
      </c>
      <c r="F10" s="39">
        <f t="shared" ca="1" si="3"/>
        <v>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45</v>
      </c>
    </row>
    <row r="11" spans="1:13" ht="15" thickBot="1" x14ac:dyDescent="0.35">
      <c r="A11" s="16"/>
      <c r="B11" s="19"/>
      <c r="C11" s="18"/>
      <c r="D11" s="19" t="s">
        <v>18</v>
      </c>
      <c r="E11" s="24">
        <f t="shared" ref="E11:M11" ca="1" si="7">SUM(E3:E10)</f>
        <v>58</v>
      </c>
      <c r="F11" s="24">
        <f t="shared" ca="1" si="7"/>
        <v>180</v>
      </c>
      <c r="G11" s="24">
        <f t="shared" si="7"/>
        <v>0</v>
      </c>
      <c r="H11" s="24">
        <f t="shared" ca="1" si="7"/>
        <v>45</v>
      </c>
      <c r="I11" s="24">
        <f t="shared" si="7"/>
        <v>0</v>
      </c>
      <c r="J11" s="24">
        <f t="shared" si="7"/>
        <v>0</v>
      </c>
      <c r="K11" s="24">
        <f t="shared" si="7"/>
        <v>0</v>
      </c>
      <c r="L11" s="24">
        <f t="shared" si="7"/>
        <v>0</v>
      </c>
      <c r="M11" s="25">
        <f t="shared" ca="1" si="7"/>
        <v>193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16"/>
  <sheetViews>
    <sheetView workbookViewId="0">
      <selection activeCell="F26" activeCellId="1" sqref="A3:M3 F26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4.4" customHeight="1" x14ac:dyDescent="0.3">
      <c r="A2" s="67" t="s">
        <v>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4" customHeight="1" x14ac:dyDescent="0.3">
      <c r="A3" s="67" t="s">
        <v>66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" customHeight="1" x14ac:dyDescent="0.3">
      <c r="A4" s="67" t="s">
        <v>70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4" customHeight="1" x14ac:dyDescent="0.3">
      <c r="A5" s="67" t="s">
        <v>32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" customHeight="1" x14ac:dyDescent="0.3">
      <c r="A6" s="68" t="s">
        <v>34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ht="14.4" customHeight="1" x14ac:dyDescent="0.3">
      <c r="A7" s="68" t="s">
        <v>67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</row>
    <row r="8" spans="1:13" ht="19.8" x14ac:dyDescent="0.3">
      <c r="A8" s="73" t="s">
        <v>12</v>
      </c>
      <c r="B8" s="73" t="s">
        <v>36</v>
      </c>
      <c r="C8" s="73" t="s">
        <v>33</v>
      </c>
      <c r="D8" s="73" t="s">
        <v>68</v>
      </c>
      <c r="E8" s="73" t="s">
        <v>3</v>
      </c>
      <c r="F8" s="73" t="s">
        <v>4</v>
      </c>
      <c r="G8" s="73" t="s">
        <v>5</v>
      </c>
      <c r="H8" s="73" t="s">
        <v>6</v>
      </c>
      <c r="I8" s="73" t="s">
        <v>7</v>
      </c>
      <c r="J8" s="73" t="s">
        <v>8</v>
      </c>
      <c r="K8" s="73" t="s">
        <v>9</v>
      </c>
      <c r="L8" s="73" t="s">
        <v>10</v>
      </c>
      <c r="M8" s="73" t="s">
        <v>11</v>
      </c>
    </row>
    <row r="9" spans="1:13" x14ac:dyDescent="0.3">
      <c r="A9" s="74" t="s">
        <v>69</v>
      </c>
      <c r="B9" s="75">
        <v>4534154</v>
      </c>
      <c r="C9" s="74" t="s">
        <v>29</v>
      </c>
      <c r="D9" s="75">
        <v>5999978</v>
      </c>
      <c r="E9" s="75">
        <v>-8</v>
      </c>
      <c r="F9" s="75">
        <v>180</v>
      </c>
      <c r="G9" s="75">
        <v>0</v>
      </c>
      <c r="H9" s="75">
        <v>45</v>
      </c>
      <c r="I9" s="75">
        <v>0</v>
      </c>
      <c r="J9" s="75">
        <v>0</v>
      </c>
      <c r="K9" s="75">
        <v>0</v>
      </c>
      <c r="L9" s="75">
        <v>0</v>
      </c>
      <c r="M9" s="75">
        <v>127</v>
      </c>
    </row>
    <row r="10" spans="1:13" x14ac:dyDescent="0.3">
      <c r="A10" s="74" t="s">
        <v>69</v>
      </c>
      <c r="B10" s="75">
        <v>4534154</v>
      </c>
      <c r="C10" s="74" t="s">
        <v>35</v>
      </c>
      <c r="D10" s="75">
        <v>79710852</v>
      </c>
      <c r="E10" s="75">
        <v>2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2</v>
      </c>
    </row>
    <row r="11" spans="1:13" x14ac:dyDescent="0.3">
      <c r="A11" s="74" t="s">
        <v>69</v>
      </c>
      <c r="B11" s="75">
        <v>4534154</v>
      </c>
      <c r="C11" s="74" t="s">
        <v>26</v>
      </c>
      <c r="D11" s="75">
        <v>3825098</v>
      </c>
      <c r="E11" s="75">
        <v>3</v>
      </c>
      <c r="F11" s="75">
        <v>0</v>
      </c>
      <c r="G11" s="75">
        <v>0</v>
      </c>
      <c r="H11" s="75">
        <v>0</v>
      </c>
      <c r="I11" s="75">
        <v>0</v>
      </c>
      <c r="J11" s="75">
        <v>0</v>
      </c>
      <c r="K11" s="75">
        <v>0</v>
      </c>
      <c r="L11" s="75">
        <v>0</v>
      </c>
      <c r="M11" s="75">
        <v>3</v>
      </c>
    </row>
    <row r="12" spans="1:13" x14ac:dyDescent="0.3">
      <c r="A12" s="74" t="s">
        <v>69</v>
      </c>
      <c r="B12" s="75">
        <v>4534154</v>
      </c>
      <c r="C12" s="74" t="s">
        <v>63</v>
      </c>
      <c r="D12" s="75">
        <v>3825322</v>
      </c>
      <c r="E12" s="75">
        <v>8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8</v>
      </c>
    </row>
    <row r="13" spans="1:13" x14ac:dyDescent="0.3">
      <c r="A13" s="74" t="s">
        <v>69</v>
      </c>
      <c r="B13" s="75">
        <v>4534154</v>
      </c>
      <c r="C13" s="74" t="s">
        <v>27</v>
      </c>
      <c r="D13" s="75">
        <v>5976951</v>
      </c>
      <c r="E13" s="75">
        <v>-1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-1</v>
      </c>
    </row>
    <row r="14" spans="1:13" x14ac:dyDescent="0.3">
      <c r="A14" s="74" t="s">
        <v>69</v>
      </c>
      <c r="B14" s="75">
        <v>4534154</v>
      </c>
      <c r="C14" s="74" t="s">
        <v>31</v>
      </c>
      <c r="D14" s="75">
        <v>5987678</v>
      </c>
      <c r="E14" s="75">
        <v>4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4</v>
      </c>
    </row>
    <row r="15" spans="1:13" x14ac:dyDescent="0.3">
      <c r="A15" s="74" t="s">
        <v>69</v>
      </c>
      <c r="B15" s="75">
        <v>4534154</v>
      </c>
      <c r="C15" s="74" t="s">
        <v>30</v>
      </c>
      <c r="D15" s="75">
        <v>5962667</v>
      </c>
      <c r="E15" s="75">
        <v>5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5</v>
      </c>
    </row>
    <row r="16" spans="1:13" x14ac:dyDescent="0.3">
      <c r="A16" s="76" t="s">
        <v>19</v>
      </c>
      <c r="B16" s="74"/>
      <c r="C16" s="74"/>
      <c r="D16" s="74"/>
      <c r="E16" s="75">
        <v>13</v>
      </c>
      <c r="F16" s="75">
        <v>180</v>
      </c>
      <c r="G16" s="75">
        <v>0</v>
      </c>
      <c r="H16" s="75">
        <v>45</v>
      </c>
      <c r="I16" s="75">
        <v>0</v>
      </c>
      <c r="J16" s="75">
        <v>0</v>
      </c>
      <c r="K16" s="75">
        <v>0</v>
      </c>
      <c r="L16" s="75">
        <v>0</v>
      </c>
      <c r="M16" s="75">
        <v>148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7"/>
  <sheetViews>
    <sheetView workbookViewId="0">
      <selection activeCell="I30" sqref="I30"/>
    </sheetView>
  </sheetViews>
  <sheetFormatPr defaultRowHeight="14.4" x14ac:dyDescent="0.3"/>
  <sheetData>
    <row r="1" spans="1:3" x14ac:dyDescent="0.3">
      <c r="A1" t="s">
        <v>29</v>
      </c>
      <c r="B1">
        <f>VLOOKUP(A1,'[3]Product Master Sheet'!$B$2:$F$506,5,0)</f>
        <v>43</v>
      </c>
      <c r="C1">
        <v>-8</v>
      </c>
    </row>
    <row r="2" spans="1:3" x14ac:dyDescent="0.3">
      <c r="A2" t="s">
        <v>35</v>
      </c>
      <c r="B2">
        <f>VLOOKUP(A2,'[3]Product Master Sheet'!$B$2:$F$506,5,0)</f>
        <v>118</v>
      </c>
      <c r="C2">
        <v>2</v>
      </c>
    </row>
    <row r="3" spans="1:3" x14ac:dyDescent="0.3">
      <c r="A3" s="61" t="s">
        <v>26</v>
      </c>
      <c r="B3" s="61">
        <f>VLOOKUP(A3,'[3]Product Master Sheet'!$B$2:$F$506,5,0)</f>
        <v>307</v>
      </c>
      <c r="C3">
        <v>3</v>
      </c>
    </row>
    <row r="4" spans="1:3" x14ac:dyDescent="0.3">
      <c r="A4" s="61" t="s">
        <v>30</v>
      </c>
      <c r="B4" s="61">
        <f>VLOOKUP(A4,'[3]Product Master Sheet'!$B$2:$F$506,5,0)</f>
        <v>324</v>
      </c>
      <c r="C4">
        <v>5</v>
      </c>
    </row>
    <row r="5" spans="1:3" x14ac:dyDescent="0.3">
      <c r="A5" s="61" t="s">
        <v>27</v>
      </c>
      <c r="B5" s="61">
        <f>VLOOKUP(A5,'[3]Product Master Sheet'!$B$2:$F$506,5,0)</f>
        <v>325</v>
      </c>
      <c r="C5">
        <v>-1</v>
      </c>
    </row>
    <row r="6" spans="1:3" x14ac:dyDescent="0.3">
      <c r="A6" s="61" t="s">
        <v>31</v>
      </c>
      <c r="B6" s="61">
        <f>VLOOKUP(A6,'[3]Product Master Sheet'!$B$2:$F$506,5,0)</f>
        <v>326</v>
      </c>
      <c r="C6">
        <v>4</v>
      </c>
    </row>
    <row r="7" spans="1:3" x14ac:dyDescent="0.3">
      <c r="A7" s="61" t="s">
        <v>63</v>
      </c>
      <c r="B7" s="61">
        <f>VLOOKUP(A7,'[3]Product Master Sheet'!$B$2:$F$506,5,0)</f>
        <v>313</v>
      </c>
      <c r="C7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9" t="s">
        <v>71</v>
      </c>
      <c r="C1" s="70"/>
      <c r="D1" s="70"/>
      <c r="E1" s="70"/>
      <c r="F1" s="70"/>
      <c r="G1" s="70"/>
      <c r="H1" s="70"/>
      <c r="I1" s="70"/>
      <c r="J1" s="71"/>
      <c r="K1" s="69" t="s">
        <v>72</v>
      </c>
      <c r="L1" s="70"/>
      <c r="M1" s="70"/>
      <c r="N1" s="70"/>
      <c r="O1" s="70"/>
      <c r="P1" s="70"/>
      <c r="Q1" s="70"/>
      <c r="R1" s="70"/>
      <c r="S1" s="71"/>
      <c r="T1" s="69" t="s">
        <v>13</v>
      </c>
      <c r="U1" s="70"/>
      <c r="V1" s="70"/>
      <c r="W1" s="70"/>
      <c r="X1" s="70"/>
      <c r="Y1" s="70"/>
      <c r="Z1" s="70"/>
      <c r="AA1" s="70"/>
      <c r="AB1" s="7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s="72" customFormat="1" x14ac:dyDescent="0.3">
      <c r="A4" s="23" t="s">
        <v>29</v>
      </c>
      <c r="B4" s="20">
        <v>-8</v>
      </c>
      <c r="C4" s="20">
        <v>180</v>
      </c>
      <c r="D4" s="20">
        <v>0</v>
      </c>
      <c r="E4" s="20">
        <v>45</v>
      </c>
      <c r="F4" s="20">
        <v>0</v>
      </c>
      <c r="G4" s="20">
        <v>0</v>
      </c>
      <c r="H4" s="20">
        <v>0</v>
      </c>
      <c r="I4" s="20">
        <v>0</v>
      </c>
      <c r="J4" s="20">
        <v>127</v>
      </c>
      <c r="K4" s="27">
        <v>-8</v>
      </c>
      <c r="L4" s="28">
        <v>180</v>
      </c>
      <c r="M4" s="28">
        <v>0</v>
      </c>
      <c r="N4" s="28">
        <v>45</v>
      </c>
      <c r="O4" s="28">
        <v>0</v>
      </c>
      <c r="P4" s="28">
        <v>0</v>
      </c>
      <c r="Q4" s="28">
        <v>0</v>
      </c>
      <c r="R4" s="28">
        <v>0</v>
      </c>
      <c r="S4" s="26">
        <v>127</v>
      </c>
      <c r="T4" s="28">
        <f>B4-K4</f>
        <v>0</v>
      </c>
      <c r="U4" s="28">
        <f t="shared" ref="U4:U5" si="0">C4-L4</f>
        <v>0</v>
      </c>
      <c r="V4" s="28">
        <f t="shared" ref="V4:V5" si="1">D4-M4</f>
        <v>0</v>
      </c>
      <c r="W4" s="28">
        <f t="shared" ref="W4:W5" si="2">E4-N4</f>
        <v>0</v>
      </c>
      <c r="X4" s="28">
        <f t="shared" ref="X4:X5" si="3">F4-O4</f>
        <v>0</v>
      </c>
      <c r="Y4" s="28">
        <f t="shared" ref="Y4:Y5" si="4">G4-P4</f>
        <v>0</v>
      </c>
      <c r="Z4" s="28">
        <f t="shared" ref="Z4:Z5" si="5">H4-Q4</f>
        <v>0</v>
      </c>
      <c r="AA4" s="28">
        <f t="shared" ref="AA4:AA5" si="6">I4-R4</f>
        <v>0</v>
      </c>
      <c r="AB4" s="20">
        <f t="shared" ref="AB4:AB5" si="7">J4-S4</f>
        <v>0</v>
      </c>
      <c r="AC4" s="17" t="str">
        <f>IF(AND(T4=0,AB4=0),"Ok","Issue")</f>
        <v>Ok</v>
      </c>
    </row>
    <row r="5" spans="1:29" s="72" customFormat="1" x14ac:dyDescent="0.3">
      <c r="A5" s="23" t="s">
        <v>35</v>
      </c>
      <c r="B5" s="20">
        <v>2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2</v>
      </c>
      <c r="K5" s="27">
        <v>2</v>
      </c>
      <c r="L5" s="28">
        <v>0</v>
      </c>
      <c r="M5" s="28">
        <v>0</v>
      </c>
      <c r="N5" s="28">
        <v>0</v>
      </c>
      <c r="O5" s="28">
        <v>0</v>
      </c>
      <c r="P5" s="28">
        <v>0</v>
      </c>
      <c r="Q5" s="28">
        <v>0</v>
      </c>
      <c r="R5" s="28">
        <v>0</v>
      </c>
      <c r="S5" s="26">
        <v>2</v>
      </c>
      <c r="T5" s="28">
        <f>B5-K5</f>
        <v>0</v>
      </c>
      <c r="U5" s="28">
        <f t="shared" si="0"/>
        <v>0</v>
      </c>
      <c r="V5" s="28">
        <f t="shared" si="1"/>
        <v>0</v>
      </c>
      <c r="W5" s="28">
        <f t="shared" si="2"/>
        <v>0</v>
      </c>
      <c r="X5" s="28">
        <f t="shared" si="3"/>
        <v>0</v>
      </c>
      <c r="Y5" s="28">
        <f t="shared" si="4"/>
        <v>0</v>
      </c>
      <c r="Z5" s="28">
        <f t="shared" si="5"/>
        <v>0</v>
      </c>
      <c r="AA5" s="28">
        <f t="shared" si="6"/>
        <v>0</v>
      </c>
      <c r="AB5" s="20">
        <f t="shared" si="7"/>
        <v>0</v>
      </c>
      <c r="AC5" s="17" t="str">
        <f>IF(AND(T5=0,AB5=0),"Ok","Issue")</f>
        <v>Ok</v>
      </c>
    </row>
    <row r="6" spans="1:29" s="72" customFormat="1" x14ac:dyDescent="0.3">
      <c r="A6" s="23" t="s">
        <v>26</v>
      </c>
      <c r="B6" s="20">
        <v>3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3</v>
      </c>
      <c r="K6" s="27">
        <v>3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28">
        <v>0</v>
      </c>
      <c r="S6" s="26">
        <v>3</v>
      </c>
      <c r="T6" s="28">
        <f>B6-K6</f>
        <v>0</v>
      </c>
      <c r="U6" s="28">
        <f t="shared" ref="U6:U7" si="8">C6-L6</f>
        <v>0</v>
      </c>
      <c r="V6" s="28">
        <f t="shared" ref="V6:V7" si="9">D6-M6</f>
        <v>0</v>
      </c>
      <c r="W6" s="28">
        <f t="shared" ref="W6:W7" si="10">E6-N6</f>
        <v>0</v>
      </c>
      <c r="X6" s="28">
        <f t="shared" ref="X6:X7" si="11">F6-O6</f>
        <v>0</v>
      </c>
      <c r="Y6" s="28">
        <f t="shared" ref="Y6:Y7" si="12">G6-P6</f>
        <v>0</v>
      </c>
      <c r="Z6" s="28">
        <f t="shared" ref="Z6:Z7" si="13">H6-Q6</f>
        <v>0</v>
      </c>
      <c r="AA6" s="28">
        <f t="shared" ref="AA6:AA7" si="14">I6-R6</f>
        <v>0</v>
      </c>
      <c r="AB6" s="20">
        <f t="shared" ref="AB6:AB7" si="15">J6-S6</f>
        <v>0</v>
      </c>
      <c r="AC6" s="17" t="str">
        <f>IF(AND(T6=0,AB6=0),"Ok","Issue")</f>
        <v>Ok</v>
      </c>
    </row>
    <row r="7" spans="1:29" s="72" customFormat="1" x14ac:dyDescent="0.3">
      <c r="A7" s="23" t="s">
        <v>63</v>
      </c>
      <c r="B7" s="20">
        <v>8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8</v>
      </c>
      <c r="K7" s="27">
        <v>8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0</v>
      </c>
      <c r="R7" s="28">
        <v>0</v>
      </c>
      <c r="S7" s="26">
        <v>8</v>
      </c>
      <c r="T7" s="28">
        <f>B7-K7</f>
        <v>0</v>
      </c>
      <c r="U7" s="28">
        <f t="shared" si="8"/>
        <v>0</v>
      </c>
      <c r="V7" s="28">
        <f t="shared" si="9"/>
        <v>0</v>
      </c>
      <c r="W7" s="28">
        <f t="shared" si="10"/>
        <v>0</v>
      </c>
      <c r="X7" s="28">
        <f t="shared" si="11"/>
        <v>0</v>
      </c>
      <c r="Y7" s="28">
        <f t="shared" si="12"/>
        <v>0</v>
      </c>
      <c r="Z7" s="28">
        <f t="shared" si="13"/>
        <v>0</v>
      </c>
      <c r="AA7" s="28">
        <f t="shared" si="14"/>
        <v>0</v>
      </c>
      <c r="AB7" s="20">
        <f t="shared" si="15"/>
        <v>0</v>
      </c>
      <c r="AC7" s="17" t="str">
        <f>IF(AND(T7=0,AB7=0),"Ok","Issue")</f>
        <v>Ok</v>
      </c>
    </row>
    <row r="8" spans="1:29" s="72" customFormat="1" x14ac:dyDescent="0.3">
      <c r="A8" s="23" t="s">
        <v>27</v>
      </c>
      <c r="B8" s="20">
        <v>-1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-1</v>
      </c>
      <c r="K8" s="27">
        <v>-1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6">
        <v>-1</v>
      </c>
      <c r="T8" s="28">
        <f>B8-K8</f>
        <v>0</v>
      </c>
      <c r="U8" s="28">
        <f t="shared" ref="U8:U9" si="16">C8-L8</f>
        <v>0</v>
      </c>
      <c r="V8" s="28">
        <f t="shared" ref="V8:V9" si="17">D8-M8</f>
        <v>0</v>
      </c>
      <c r="W8" s="28">
        <f t="shared" ref="W8:W9" si="18">E8-N8</f>
        <v>0</v>
      </c>
      <c r="X8" s="28">
        <f t="shared" ref="X8:X9" si="19">F8-O8</f>
        <v>0</v>
      </c>
      <c r="Y8" s="28">
        <f t="shared" ref="Y8:Y9" si="20">G8-P8</f>
        <v>0</v>
      </c>
      <c r="Z8" s="28">
        <f t="shared" ref="Z8:Z9" si="21">H8-Q8</f>
        <v>0</v>
      </c>
      <c r="AA8" s="28">
        <f t="shared" ref="AA8:AA9" si="22">I8-R8</f>
        <v>0</v>
      </c>
      <c r="AB8" s="20">
        <f t="shared" ref="AB8:AB9" si="23">J8-S8</f>
        <v>0</v>
      </c>
      <c r="AC8" s="17" t="str">
        <f>IF(AND(T8=0,AB8=0),"Ok","Issue")</f>
        <v>Ok</v>
      </c>
    </row>
    <row r="9" spans="1:29" s="72" customFormat="1" x14ac:dyDescent="0.3">
      <c r="A9" s="23" t="s">
        <v>31</v>
      </c>
      <c r="B9" s="20">
        <v>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7">
        <v>4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6">
        <v>4</v>
      </c>
      <c r="T9" s="28">
        <f>B9-K9</f>
        <v>0</v>
      </c>
      <c r="U9" s="28">
        <f t="shared" si="16"/>
        <v>0</v>
      </c>
      <c r="V9" s="28">
        <f t="shared" si="17"/>
        <v>0</v>
      </c>
      <c r="W9" s="28">
        <f t="shared" si="18"/>
        <v>0</v>
      </c>
      <c r="X9" s="28">
        <f t="shared" si="19"/>
        <v>0</v>
      </c>
      <c r="Y9" s="28">
        <f t="shared" si="20"/>
        <v>0</v>
      </c>
      <c r="Z9" s="28">
        <f t="shared" si="21"/>
        <v>0</v>
      </c>
      <c r="AA9" s="28">
        <f t="shared" si="22"/>
        <v>0</v>
      </c>
      <c r="AB9" s="20">
        <f t="shared" si="23"/>
        <v>0</v>
      </c>
      <c r="AC9" s="17" t="str">
        <f>IF(AND(T9=0,AB9=0),"Ok","Issue")</f>
        <v>Ok</v>
      </c>
    </row>
    <row r="10" spans="1:29" s="72" customFormat="1" ht="15" thickBot="1" x14ac:dyDescent="0.35">
      <c r="A10" s="23" t="s">
        <v>30</v>
      </c>
      <c r="B10" s="20">
        <v>5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5</v>
      </c>
      <c r="K10" s="27">
        <v>5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6">
        <v>5</v>
      </c>
      <c r="T10" s="28">
        <f>B10-K10</f>
        <v>0</v>
      </c>
      <c r="U10" s="28">
        <f t="shared" ref="U10" si="24">C10-L10</f>
        <v>0</v>
      </c>
      <c r="V10" s="28">
        <f t="shared" ref="V10" si="25">D10-M10</f>
        <v>0</v>
      </c>
      <c r="W10" s="28">
        <f t="shared" ref="W10" si="26">E10-N10</f>
        <v>0</v>
      </c>
      <c r="X10" s="28">
        <f t="shared" ref="X10" si="27">F10-O10</f>
        <v>0</v>
      </c>
      <c r="Y10" s="28">
        <f t="shared" ref="Y10" si="28">G10-P10</f>
        <v>0</v>
      </c>
      <c r="Z10" s="28">
        <f t="shared" ref="Z10" si="29">H10-Q10</f>
        <v>0</v>
      </c>
      <c r="AA10" s="28">
        <f t="shared" ref="AA10" si="30">I10-R10</f>
        <v>0</v>
      </c>
      <c r="AB10" s="20">
        <f t="shared" ref="AB10" si="31">J10-S10</f>
        <v>0</v>
      </c>
      <c r="AC10" s="17" t="str">
        <f>IF(AND(T10=0,AB10=0),"Ok","Issue")</f>
        <v>Ok</v>
      </c>
    </row>
    <row r="11" spans="1:29" s="37" customFormat="1" ht="16.2" thickBot="1" x14ac:dyDescent="0.35">
      <c r="A11" s="32" t="s">
        <v>20</v>
      </c>
      <c r="B11" s="33">
        <f>SUM(B4:B10)</f>
        <v>13</v>
      </c>
      <c r="C11" s="33">
        <f t="shared" ref="C11:AB11" si="32">SUM(C4:C10)</f>
        <v>180</v>
      </c>
      <c r="D11" s="33">
        <f t="shared" si="32"/>
        <v>0</v>
      </c>
      <c r="E11" s="33">
        <f t="shared" si="32"/>
        <v>45</v>
      </c>
      <c r="F11" s="33">
        <f t="shared" si="32"/>
        <v>0</v>
      </c>
      <c r="G11" s="33">
        <f t="shared" si="32"/>
        <v>0</v>
      </c>
      <c r="H11" s="33">
        <f t="shared" si="32"/>
        <v>0</v>
      </c>
      <c r="I11" s="33">
        <f t="shared" si="32"/>
        <v>0</v>
      </c>
      <c r="J11" s="34">
        <f t="shared" si="32"/>
        <v>148</v>
      </c>
      <c r="K11" s="35">
        <f t="shared" si="32"/>
        <v>13</v>
      </c>
      <c r="L11" s="33">
        <f t="shared" si="32"/>
        <v>180</v>
      </c>
      <c r="M11" s="33">
        <f t="shared" si="32"/>
        <v>0</v>
      </c>
      <c r="N11" s="33">
        <f t="shared" si="32"/>
        <v>45</v>
      </c>
      <c r="O11" s="33">
        <f t="shared" si="32"/>
        <v>0</v>
      </c>
      <c r="P11" s="33">
        <f t="shared" si="32"/>
        <v>0</v>
      </c>
      <c r="Q11" s="33">
        <f t="shared" si="32"/>
        <v>0</v>
      </c>
      <c r="R11" s="33">
        <f t="shared" si="32"/>
        <v>0</v>
      </c>
      <c r="S11" s="34">
        <f t="shared" si="32"/>
        <v>148</v>
      </c>
      <c r="T11" s="33">
        <f t="shared" si="32"/>
        <v>0</v>
      </c>
      <c r="U11" s="33">
        <f t="shared" si="32"/>
        <v>0</v>
      </c>
      <c r="V11" s="33">
        <f t="shared" si="32"/>
        <v>0</v>
      </c>
      <c r="W11" s="33">
        <f t="shared" si="32"/>
        <v>0</v>
      </c>
      <c r="X11" s="33">
        <f t="shared" si="32"/>
        <v>0</v>
      </c>
      <c r="Y11" s="33">
        <f t="shared" si="32"/>
        <v>0</v>
      </c>
      <c r="Z11" s="33">
        <f t="shared" si="32"/>
        <v>0</v>
      </c>
      <c r="AA11" s="33">
        <f t="shared" si="32"/>
        <v>0</v>
      </c>
      <c r="AB11" s="34">
        <f t="shared" si="32"/>
        <v>0</v>
      </c>
      <c r="AC11" s="36"/>
    </row>
  </sheetData>
  <mergeCells count="3">
    <mergeCell ref="B1:J1"/>
    <mergeCell ref="K1:S1"/>
    <mergeCell ref="T1:AB1"/>
  </mergeCells>
  <conditionalFormatting sqref="A11:A1048576 A1:A3">
    <cfRule type="duplicateValues" dxfId="7" priority="39"/>
  </conditionalFormatting>
  <conditionalFormatting sqref="A10">
    <cfRule type="duplicateValues" dxfId="6" priority="7"/>
  </conditionalFormatting>
  <conditionalFormatting sqref="A9">
    <cfRule type="duplicateValues" dxfId="5" priority="6"/>
  </conditionalFormatting>
  <conditionalFormatting sqref="A8">
    <cfRule type="duplicateValues" dxfId="4" priority="5"/>
  </conditionalFormatting>
  <conditionalFormatting sqref="A7">
    <cfRule type="duplicateValues" dxfId="3" priority="4"/>
  </conditionalFormatting>
  <conditionalFormatting sqref="A6">
    <cfRule type="duplicateValues" dxfId="2" priority="3"/>
  </conditionalFormatting>
  <conditionalFormatting sqref="A5">
    <cfRule type="duplicateValues" dxfId="1" priority="2"/>
  </conditionalFormatting>
  <conditionalFormatting sqref="A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2021-06-25T12:38:18Z</dcterms:modified>
</cp:coreProperties>
</file>