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02 FEB 2021\4550500-Shreeji Fertilizer and Pesticide\"/>
    </mc:Choice>
  </mc:AlternateContent>
  <xr:revisionPtr revIDLastSave="0" documentId="13_ncr:1_{A9F4FBDB-AF94-4A76-A848-4E1489A0B878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working'!$A$1:$N$41</definedName>
    <definedName name="_xlnm._FilterDatabase" localSheetId="5" hidden="1">Reco!$A$3:$AC$41</definedName>
    <definedName name="FInal_Dealer">OFFSET('Final Dealer Work'!$B$2,0,0,COUNTA('Final Dealer Work'!$B:$B),COUNTA('Final Dealer Work'!$2:$2))</definedName>
    <definedName name="FInalDealer_Pivot">OFFSET('Dealer Report working'!$A$1,0,0,COUNTA('Dealer Report working'!$A:$A),COUNTA('Dealer Report working'!$A$1:$N$1))</definedName>
    <definedName name="FinalDealer_vlookup">OFFSET('Dealer Report working'!$P$1,0,0,COUNTA('Dealer Report working'!$P:$P),COUNTA('Dealer Report working'!$P$1:$W$1))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45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M3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P50" i="1"/>
  <c r="Q50" i="1" s="1"/>
  <c r="N50" i="1"/>
  <c r="O50" i="1" s="1"/>
  <c r="D50" i="1"/>
  <c r="Q49" i="1"/>
  <c r="P49" i="1"/>
  <c r="N49" i="1"/>
  <c r="O49" i="1" s="1"/>
  <c r="D49" i="1"/>
  <c r="N48" i="1"/>
  <c r="O48" i="1" s="1"/>
  <c r="M48" i="1"/>
  <c r="P48" i="1" s="1"/>
  <c r="Q48" i="1" s="1"/>
  <c r="D48" i="1"/>
  <c r="P47" i="1"/>
  <c r="Q47" i="1" s="1"/>
  <c r="N47" i="1"/>
  <c r="O47" i="1" s="1"/>
  <c r="M47" i="1"/>
  <c r="D47" i="1"/>
  <c r="N46" i="1"/>
  <c r="O46" i="1" s="1"/>
  <c r="M46" i="1"/>
  <c r="P46" i="1" s="1"/>
  <c r="Q46" i="1" s="1"/>
  <c r="D46" i="1"/>
  <c r="P45" i="1"/>
  <c r="Q45" i="1" s="1"/>
  <c r="M45" i="1"/>
  <c r="N45" i="1" s="1"/>
  <c r="O45" i="1" s="1"/>
  <c r="D45" i="1"/>
  <c r="P44" i="1"/>
  <c r="Q44" i="1" s="1"/>
  <c r="N44" i="1"/>
  <c r="O44" i="1" s="1"/>
  <c r="M44" i="1"/>
  <c r="D44" i="1"/>
  <c r="P43" i="1"/>
  <c r="Q43" i="1" s="1"/>
  <c r="N43" i="1"/>
  <c r="O43" i="1" s="1"/>
  <c r="M43" i="1"/>
  <c r="D43" i="1"/>
  <c r="N42" i="1"/>
  <c r="O42" i="1" s="1"/>
  <c r="M42" i="1"/>
  <c r="P42" i="1" s="1"/>
  <c r="Q42" i="1" s="1"/>
  <c r="D42" i="1"/>
  <c r="P41" i="1"/>
  <c r="Q41" i="1" s="1"/>
  <c r="M41" i="1"/>
  <c r="N41" i="1" s="1"/>
  <c r="O41" i="1" s="1"/>
  <c r="D41" i="1"/>
  <c r="P40" i="1"/>
  <c r="Q40" i="1" s="1"/>
  <c r="N40" i="1"/>
  <c r="O40" i="1" s="1"/>
  <c r="M40" i="1"/>
  <c r="D40" i="1"/>
  <c r="P39" i="1"/>
  <c r="Q39" i="1" s="1"/>
  <c r="N39" i="1"/>
  <c r="O39" i="1" s="1"/>
  <c r="M39" i="1"/>
  <c r="D39" i="1"/>
  <c r="N38" i="1"/>
  <c r="O38" i="1" s="1"/>
  <c r="M38" i="1"/>
  <c r="P38" i="1" s="1"/>
  <c r="Q38" i="1" s="1"/>
  <c r="D38" i="1"/>
  <c r="P37" i="1"/>
  <c r="Q37" i="1" s="1"/>
  <c r="M37" i="1"/>
  <c r="N37" i="1" s="1"/>
  <c r="O37" i="1" s="1"/>
  <c r="D37" i="1"/>
  <c r="P36" i="1"/>
  <c r="Q36" i="1" s="1"/>
  <c r="N36" i="1"/>
  <c r="O36" i="1" s="1"/>
  <c r="M36" i="1"/>
  <c r="D36" i="1"/>
  <c r="P35" i="1"/>
  <c r="Q35" i="1" s="1"/>
  <c r="N35" i="1"/>
  <c r="O35" i="1" s="1"/>
  <c r="M35" i="1"/>
  <c r="D35" i="1"/>
  <c r="N34" i="1"/>
  <c r="O34" i="1" s="1"/>
  <c r="M34" i="1"/>
  <c r="P34" i="1" s="1"/>
  <c r="Q34" i="1" s="1"/>
  <c r="D34" i="1"/>
  <c r="P33" i="1"/>
  <c r="Q33" i="1" s="1"/>
  <c r="M33" i="1"/>
  <c r="N33" i="1" s="1"/>
  <c r="O33" i="1" s="1"/>
  <c r="D33" i="1"/>
  <c r="P32" i="1"/>
  <c r="Q32" i="1" s="1"/>
  <c r="N32" i="1"/>
  <c r="O32" i="1" s="1"/>
  <c r="M32" i="1"/>
  <c r="D32" i="1"/>
  <c r="P31" i="1"/>
  <c r="Q31" i="1" s="1"/>
  <c r="N31" i="1"/>
  <c r="O31" i="1" s="1"/>
  <c r="M31" i="1"/>
  <c r="D31" i="1"/>
  <c r="N30" i="1"/>
  <c r="O30" i="1" s="1"/>
  <c r="M30" i="1"/>
  <c r="P30" i="1" s="1"/>
  <c r="Q30" i="1" s="1"/>
  <c r="D30" i="1"/>
  <c r="P29" i="1"/>
  <c r="Q29" i="1" s="1"/>
  <c r="M29" i="1"/>
  <c r="N29" i="1" s="1"/>
  <c r="O29" i="1" s="1"/>
  <c r="D29" i="1"/>
  <c r="P28" i="1"/>
  <c r="Q28" i="1" s="1"/>
  <c r="N28" i="1"/>
  <c r="O28" i="1" s="1"/>
  <c r="M28" i="1"/>
  <c r="D28" i="1"/>
  <c r="P27" i="1"/>
  <c r="Q27" i="1" s="1"/>
  <c r="N27" i="1"/>
  <c r="O27" i="1" s="1"/>
  <c r="M27" i="1"/>
  <c r="D27" i="1"/>
  <c r="N26" i="1"/>
  <c r="O26" i="1" s="1"/>
  <c r="M26" i="1"/>
  <c r="P26" i="1" s="1"/>
  <c r="Q26" i="1" s="1"/>
  <c r="D26" i="1"/>
  <c r="P25" i="1"/>
  <c r="Q25" i="1" s="1"/>
  <c r="M25" i="1"/>
  <c r="N25" i="1" s="1"/>
  <c r="O25" i="1" s="1"/>
  <c r="D25" i="1"/>
  <c r="P24" i="1"/>
  <c r="Q24" i="1" s="1"/>
  <c r="N24" i="1"/>
  <c r="O24" i="1" s="1"/>
  <c r="M24" i="1"/>
  <c r="D24" i="1"/>
  <c r="P23" i="1"/>
  <c r="Q23" i="1" s="1"/>
  <c r="N23" i="1"/>
  <c r="O23" i="1" s="1"/>
  <c r="M23" i="1"/>
  <c r="D23" i="1"/>
  <c r="N22" i="1"/>
  <c r="O22" i="1" s="1"/>
  <c r="M22" i="1"/>
  <c r="P22" i="1" s="1"/>
  <c r="Q22" i="1" s="1"/>
  <c r="D22" i="1"/>
  <c r="P21" i="1"/>
  <c r="Q21" i="1" s="1"/>
  <c r="M21" i="1"/>
  <c r="N21" i="1" s="1"/>
  <c r="O21" i="1" s="1"/>
  <c r="D21" i="1"/>
  <c r="P20" i="1"/>
  <c r="Q20" i="1" s="1"/>
  <c r="N20" i="1"/>
  <c r="O20" i="1" s="1"/>
  <c r="M20" i="1"/>
  <c r="D20" i="1"/>
  <c r="P19" i="1"/>
  <c r="Q19" i="1" s="1"/>
  <c r="N19" i="1"/>
  <c r="O19" i="1" s="1"/>
  <c r="M19" i="1"/>
  <c r="D19" i="1"/>
  <c r="N18" i="1"/>
  <c r="O18" i="1" s="1"/>
  <c r="M18" i="1"/>
  <c r="P18" i="1" s="1"/>
  <c r="Q18" i="1" s="1"/>
  <c r="D18" i="1"/>
  <c r="P17" i="1"/>
  <c r="Q17" i="1" s="1"/>
  <c r="M17" i="1"/>
  <c r="N17" i="1" s="1"/>
  <c r="O17" i="1" s="1"/>
  <c r="D17" i="1"/>
  <c r="P16" i="1"/>
  <c r="Q16" i="1" s="1"/>
  <c r="N16" i="1"/>
  <c r="O16" i="1" s="1"/>
  <c r="M16" i="1"/>
  <c r="D16" i="1"/>
  <c r="P15" i="1"/>
  <c r="Q15" i="1" s="1"/>
  <c r="N15" i="1"/>
  <c r="O15" i="1" s="1"/>
  <c r="M15" i="1"/>
  <c r="D15" i="1"/>
  <c r="N14" i="1"/>
  <c r="O14" i="1" s="1"/>
  <c r="M14" i="1"/>
  <c r="P14" i="1" s="1"/>
  <c r="Q14" i="1" s="1"/>
  <c r="D14" i="1"/>
  <c r="P13" i="1"/>
  <c r="Q13" i="1" s="1"/>
  <c r="M13" i="1"/>
  <c r="N13" i="1" s="1"/>
  <c r="O13" i="1" s="1"/>
  <c r="D13" i="1"/>
  <c r="P12" i="1"/>
  <c r="Q12" i="1" s="1"/>
  <c r="N12" i="1"/>
  <c r="O12" i="1" s="1"/>
  <c r="M12" i="1"/>
  <c r="D12" i="1"/>
  <c r="P11" i="1"/>
  <c r="Q11" i="1" s="1"/>
  <c r="N11" i="1"/>
  <c r="O11" i="1" s="1"/>
  <c r="M11" i="1"/>
  <c r="D11" i="1"/>
  <c r="N10" i="1"/>
  <c r="O10" i="1" s="1"/>
  <c r="M10" i="1"/>
  <c r="P10" i="1" s="1"/>
  <c r="Q10" i="1" s="1"/>
  <c r="D10" i="1"/>
  <c r="P9" i="1"/>
  <c r="Q9" i="1" s="1"/>
  <c r="M9" i="1"/>
  <c r="N9" i="1" s="1"/>
  <c r="O9" i="1" s="1"/>
  <c r="D9" i="1"/>
  <c r="M40" i="2"/>
  <c r="I40" i="2"/>
  <c r="H40" i="2"/>
  <c r="G40" i="2"/>
  <c r="F40" i="2"/>
  <c r="E40" i="2"/>
  <c r="M39" i="2"/>
  <c r="I39" i="2"/>
  <c r="H39" i="2"/>
  <c r="G39" i="2"/>
  <c r="F39" i="2"/>
  <c r="E39" i="2"/>
  <c r="M38" i="2"/>
  <c r="I38" i="2"/>
  <c r="H38" i="2"/>
  <c r="G38" i="2"/>
  <c r="F38" i="2"/>
  <c r="E38" i="2"/>
  <c r="M37" i="2"/>
  <c r="I37" i="2"/>
  <c r="H37" i="2"/>
  <c r="G37" i="2"/>
  <c r="F37" i="2"/>
  <c r="E37" i="2"/>
  <c r="M36" i="2"/>
  <c r="I36" i="2"/>
  <c r="H36" i="2"/>
  <c r="G36" i="2"/>
  <c r="F36" i="2"/>
  <c r="E36" i="2"/>
  <c r="M35" i="2"/>
  <c r="I35" i="2"/>
  <c r="H35" i="2"/>
  <c r="G35" i="2"/>
  <c r="F35" i="2"/>
  <c r="E35" i="2"/>
  <c r="M34" i="2"/>
  <c r="I34" i="2"/>
  <c r="H34" i="2"/>
  <c r="G34" i="2"/>
  <c r="F34" i="2"/>
  <c r="E34" i="2"/>
  <c r="M33" i="2"/>
  <c r="I33" i="2"/>
  <c r="H33" i="2"/>
  <c r="G33" i="2"/>
  <c r="F33" i="2"/>
  <c r="E33" i="2"/>
  <c r="M32" i="2"/>
  <c r="I32" i="2"/>
  <c r="H32" i="2"/>
  <c r="G32" i="2"/>
  <c r="F32" i="2"/>
  <c r="E32" i="2"/>
  <c r="M31" i="2"/>
  <c r="I31" i="2"/>
  <c r="H31" i="2"/>
  <c r="G31" i="2"/>
  <c r="F31" i="2"/>
  <c r="E31" i="2"/>
  <c r="M30" i="2"/>
  <c r="I30" i="2"/>
  <c r="H30" i="2"/>
  <c r="G30" i="2"/>
  <c r="F30" i="2"/>
  <c r="E30" i="2"/>
  <c r="M29" i="2"/>
  <c r="I29" i="2"/>
  <c r="H29" i="2"/>
  <c r="G29" i="2"/>
  <c r="F29" i="2"/>
  <c r="E29" i="2"/>
  <c r="M28" i="2"/>
  <c r="I28" i="2"/>
  <c r="H28" i="2"/>
  <c r="G28" i="2"/>
  <c r="F28" i="2"/>
  <c r="E28" i="2"/>
  <c r="M27" i="2"/>
  <c r="I27" i="2"/>
  <c r="H27" i="2"/>
  <c r="G27" i="2"/>
  <c r="F27" i="2"/>
  <c r="E27" i="2"/>
  <c r="M26" i="2"/>
  <c r="I26" i="2"/>
  <c r="H26" i="2"/>
  <c r="G26" i="2"/>
  <c r="F26" i="2"/>
  <c r="E26" i="2"/>
  <c r="M25" i="2"/>
  <c r="I25" i="2"/>
  <c r="H25" i="2"/>
  <c r="G25" i="2"/>
  <c r="F25" i="2"/>
  <c r="E25" i="2"/>
  <c r="M24" i="2"/>
  <c r="I24" i="2"/>
  <c r="H24" i="2"/>
  <c r="G24" i="2"/>
  <c r="F24" i="2"/>
  <c r="E24" i="2"/>
  <c r="M23" i="2"/>
  <c r="I23" i="2"/>
  <c r="H23" i="2"/>
  <c r="G23" i="2"/>
  <c r="F23" i="2"/>
  <c r="E23" i="2"/>
  <c r="M22" i="2"/>
  <c r="I22" i="2"/>
  <c r="H22" i="2"/>
  <c r="G22" i="2"/>
  <c r="F22" i="2"/>
  <c r="E22" i="2"/>
  <c r="M21" i="2"/>
  <c r="I21" i="2"/>
  <c r="H21" i="2"/>
  <c r="G21" i="2"/>
  <c r="F21" i="2"/>
  <c r="E21" i="2"/>
  <c r="M20" i="2"/>
  <c r="I20" i="2"/>
  <c r="H20" i="2"/>
  <c r="G20" i="2"/>
  <c r="F20" i="2"/>
  <c r="E20" i="2"/>
  <c r="M19" i="2"/>
  <c r="I19" i="2"/>
  <c r="H19" i="2"/>
  <c r="G19" i="2"/>
  <c r="F19" i="2"/>
  <c r="E19" i="2"/>
  <c r="M18" i="2"/>
  <c r="I18" i="2"/>
  <c r="H18" i="2"/>
  <c r="G18" i="2"/>
  <c r="F18" i="2"/>
  <c r="E18" i="2"/>
  <c r="M17" i="2"/>
  <c r="I17" i="2"/>
  <c r="H17" i="2"/>
  <c r="G17" i="2"/>
  <c r="F17" i="2"/>
  <c r="E17" i="2"/>
  <c r="M16" i="2"/>
  <c r="I16" i="2"/>
  <c r="H16" i="2"/>
  <c r="G16" i="2"/>
  <c r="F16" i="2"/>
  <c r="E16" i="2"/>
  <c r="M15" i="2"/>
  <c r="I15" i="2"/>
  <c r="H15" i="2"/>
  <c r="G15" i="2"/>
  <c r="F15" i="2"/>
  <c r="E15" i="2"/>
  <c r="M14" i="2"/>
  <c r="I14" i="2"/>
  <c r="H14" i="2"/>
  <c r="G14" i="2"/>
  <c r="F14" i="2"/>
  <c r="E14" i="2"/>
  <c r="M13" i="2"/>
  <c r="I13" i="2"/>
  <c r="H13" i="2"/>
  <c r="G13" i="2"/>
  <c r="F13" i="2"/>
  <c r="E13" i="2"/>
  <c r="M12" i="2"/>
  <c r="I12" i="2"/>
  <c r="H12" i="2"/>
  <c r="G12" i="2"/>
  <c r="F12" i="2"/>
  <c r="E12" i="2"/>
  <c r="M11" i="2"/>
  <c r="I11" i="2"/>
  <c r="H11" i="2"/>
  <c r="G11" i="2"/>
  <c r="F11" i="2"/>
  <c r="E11" i="2"/>
  <c r="M10" i="2"/>
  <c r="I10" i="2"/>
  <c r="H10" i="2"/>
  <c r="G10" i="2"/>
  <c r="F10" i="2"/>
  <c r="E10" i="2"/>
  <c r="M9" i="2"/>
  <c r="I9" i="2"/>
  <c r="H9" i="2"/>
  <c r="G9" i="2"/>
  <c r="F9" i="2"/>
  <c r="E9" i="2"/>
  <c r="M8" i="2"/>
  <c r="I8" i="2"/>
  <c r="H8" i="2"/>
  <c r="G8" i="2"/>
  <c r="F8" i="2"/>
  <c r="E8" i="2"/>
  <c r="M7" i="2"/>
  <c r="I7" i="2"/>
  <c r="H7" i="2"/>
  <c r="G7" i="2"/>
  <c r="F7" i="2"/>
  <c r="E7" i="2"/>
  <c r="M6" i="2"/>
  <c r="I6" i="2"/>
  <c r="H6" i="2"/>
  <c r="G6" i="2"/>
  <c r="F6" i="2"/>
  <c r="E6" i="2"/>
  <c r="M5" i="2"/>
  <c r="I5" i="2"/>
  <c r="H5" i="2"/>
  <c r="G5" i="2"/>
  <c r="F5" i="2"/>
  <c r="E5" i="2"/>
  <c r="M4" i="2"/>
  <c r="I4" i="2"/>
  <c r="H4" i="2"/>
  <c r="G4" i="2"/>
  <c r="F4" i="2"/>
  <c r="E4" i="2"/>
  <c r="V8" i="4" l="1"/>
  <c r="X11" i="4"/>
  <c r="Z18" i="4"/>
  <c r="X27" i="4"/>
  <c r="T29" i="4"/>
  <c r="AB29" i="4"/>
  <c r="Z30" i="4"/>
  <c r="X31" i="4"/>
  <c r="V32" i="4"/>
  <c r="X35" i="4"/>
  <c r="T37" i="4"/>
  <c r="AB37" i="4"/>
  <c r="X39" i="4"/>
  <c r="V40" i="4"/>
  <c r="U25" i="4"/>
  <c r="AA26" i="4"/>
  <c r="Y27" i="4"/>
  <c r="AA30" i="4"/>
  <c r="AA34" i="4"/>
  <c r="Y35" i="4"/>
  <c r="W36" i="4"/>
  <c r="U37" i="4"/>
  <c r="AA38" i="4"/>
  <c r="AA18" i="4"/>
  <c r="W20" i="4"/>
  <c r="Y39" i="4"/>
  <c r="T8" i="4"/>
  <c r="AB8" i="4"/>
  <c r="Z9" i="4"/>
  <c r="T12" i="4"/>
  <c r="AB12" i="4"/>
  <c r="Z13" i="4"/>
  <c r="V15" i="4"/>
  <c r="T16" i="4"/>
  <c r="AB16" i="4"/>
  <c r="X18" i="4"/>
  <c r="Z29" i="4"/>
  <c r="T32" i="4"/>
  <c r="AB32" i="4"/>
  <c r="Z33" i="4"/>
  <c r="X34" i="4"/>
  <c r="T36" i="4"/>
  <c r="AB36" i="4"/>
  <c r="Z37" i="4"/>
  <c r="T40" i="4"/>
  <c r="AB40" i="4"/>
  <c r="V9" i="4"/>
  <c r="V17" i="4"/>
  <c r="V21" i="4"/>
  <c r="T22" i="4"/>
  <c r="AB22" i="4"/>
  <c r="X24" i="4"/>
  <c r="V25" i="4"/>
  <c r="X28" i="4"/>
  <c r="V29" i="4"/>
  <c r="X32" i="4"/>
  <c r="V33" i="4"/>
  <c r="Z35" i="4"/>
  <c r="X36" i="4"/>
  <c r="X9" i="4"/>
  <c r="Z12" i="4"/>
  <c r="X17" i="4"/>
  <c r="T27" i="4"/>
  <c r="AB27" i="4"/>
  <c r="Z28" i="4"/>
  <c r="AB31" i="4"/>
  <c r="X33" i="4"/>
  <c r="Z36" i="4"/>
  <c r="V38" i="4"/>
  <c r="T39" i="4"/>
  <c r="AB39" i="4"/>
  <c r="U32" i="4"/>
  <c r="AA33" i="4"/>
  <c r="W35" i="4"/>
  <c r="W39" i="4"/>
  <c r="U40" i="4"/>
  <c r="U20" i="4"/>
  <c r="AA25" i="4"/>
  <c r="AA11" i="4"/>
  <c r="Y16" i="4"/>
  <c r="AA19" i="4"/>
  <c r="Y20" i="4"/>
  <c r="W21" i="4"/>
  <c r="Y24" i="4"/>
  <c r="U19" i="4"/>
  <c r="U9" i="4"/>
  <c r="AA10" i="4"/>
  <c r="AA14" i="4"/>
  <c r="Y15" i="4"/>
  <c r="Z22" i="4"/>
  <c r="V24" i="4"/>
  <c r="W28" i="4"/>
  <c r="Y31" i="4"/>
  <c r="W32" i="4"/>
  <c r="W40" i="4"/>
  <c r="U11" i="4"/>
  <c r="W14" i="4"/>
  <c r="Y17" i="4"/>
  <c r="W18" i="4"/>
  <c r="Z20" i="4"/>
  <c r="T23" i="4"/>
  <c r="AB23" i="4"/>
  <c r="U26" i="4"/>
  <c r="W29" i="4"/>
  <c r="T30" i="4"/>
  <c r="AA31" i="4"/>
  <c r="W33" i="4"/>
  <c r="AA35" i="4"/>
  <c r="AA39" i="4"/>
  <c r="Y40" i="4"/>
  <c r="AA9" i="4"/>
  <c r="W11" i="4"/>
  <c r="V11" i="4"/>
  <c r="AA13" i="4"/>
  <c r="Y14" i="4"/>
  <c r="W15" i="4"/>
  <c r="U16" i="4"/>
  <c r="Z21" i="4"/>
  <c r="V23" i="4"/>
  <c r="Y25" i="4"/>
  <c r="W26" i="4"/>
  <c r="W30" i="4"/>
  <c r="U31" i="4"/>
  <c r="U35" i="4"/>
  <c r="Y37" i="4"/>
  <c r="W38" i="4"/>
  <c r="T9" i="4"/>
  <c r="AB9" i="4"/>
  <c r="W8" i="4"/>
  <c r="U12" i="4"/>
  <c r="U22" i="4"/>
  <c r="V35" i="4"/>
  <c r="Y8" i="4"/>
  <c r="W9" i="4"/>
  <c r="Z11" i="4"/>
  <c r="W12" i="4"/>
  <c r="U13" i="4"/>
  <c r="V16" i="4"/>
  <c r="AA17" i="4"/>
  <c r="T20" i="4"/>
  <c r="AB20" i="4"/>
  <c r="W22" i="4"/>
  <c r="AA27" i="4"/>
  <c r="AB30" i="4"/>
  <c r="U33" i="4"/>
  <c r="U36" i="4"/>
  <c r="V39" i="4"/>
  <c r="AA40" i="4"/>
  <c r="AA8" i="4"/>
  <c r="V10" i="4"/>
  <c r="Y12" i="4"/>
  <c r="W13" i="4"/>
  <c r="T14" i="4"/>
  <c r="AB14" i="4"/>
  <c r="U17" i="4"/>
  <c r="T17" i="4"/>
  <c r="AB17" i="4"/>
  <c r="X19" i="4"/>
  <c r="AA21" i="4"/>
  <c r="Y22" i="4"/>
  <c r="W23" i="4"/>
  <c r="U24" i="4"/>
  <c r="X26" i="4"/>
  <c r="U27" i="4"/>
  <c r="Y29" i="4"/>
  <c r="X29" i="4"/>
  <c r="V30" i="4"/>
  <c r="T31" i="4"/>
  <c r="Y32" i="4"/>
  <c r="U34" i="4"/>
  <c r="U8" i="4"/>
  <c r="X10" i="4"/>
  <c r="V14" i="4"/>
  <c r="U14" i="4"/>
  <c r="T15" i="4"/>
  <c r="AB15" i="4"/>
  <c r="U18" i="4"/>
  <c r="U21" i="4"/>
  <c r="AA22" i="4"/>
  <c r="Y23" i="4"/>
  <c r="Z26" i="4"/>
  <c r="W27" i="4"/>
  <c r="U28" i="4"/>
  <c r="AA29" i="4"/>
  <c r="V31" i="4"/>
  <c r="AA32" i="4"/>
  <c r="Y33" i="4"/>
  <c r="V34" i="4"/>
  <c r="T35" i="4"/>
  <c r="AB35" i="4"/>
  <c r="Y36" i="4"/>
  <c r="W37" i="4"/>
  <c r="T38" i="4"/>
  <c r="AB38" i="4"/>
  <c r="Z10" i="4"/>
  <c r="Y10" i="4"/>
  <c r="V13" i="4"/>
  <c r="Z14" i="4"/>
  <c r="X16" i="4"/>
  <c r="W16" i="4"/>
  <c r="T19" i="4"/>
  <c r="AB19" i="4"/>
  <c r="X20" i="4"/>
  <c r="T21" i="4"/>
  <c r="AB21" i="4"/>
  <c r="AA23" i="4"/>
  <c r="Z23" i="4"/>
  <c r="Z25" i="4"/>
  <c r="V26" i="4"/>
  <c r="Z27" i="4"/>
  <c r="U30" i="4"/>
  <c r="AA36" i="4"/>
  <c r="X37" i="4"/>
  <c r="AA12" i="4"/>
  <c r="Y18" i="4"/>
  <c r="W24" i="4"/>
  <c r="Z31" i="4"/>
  <c r="U38" i="4"/>
  <c r="Y9" i="4"/>
  <c r="U10" i="4"/>
  <c r="Y13" i="4"/>
  <c r="X13" i="4"/>
  <c r="X15" i="4"/>
  <c r="AA16" i="4"/>
  <c r="W19" i="4"/>
  <c r="V19" i="4"/>
  <c r="T25" i="4"/>
  <c r="AB25" i="4"/>
  <c r="Y28" i="4"/>
  <c r="U29" i="4"/>
  <c r="Y30" i="4"/>
  <c r="W34" i="4"/>
  <c r="AA20" i="4"/>
  <c r="Y26" i="4"/>
  <c r="Z39" i="4"/>
  <c r="W10" i="4"/>
  <c r="Y19" i="4"/>
  <c r="Y21" i="4"/>
  <c r="X21" i="4"/>
  <c r="X23" i="4"/>
  <c r="AA24" i="4"/>
  <c r="W25" i="4"/>
  <c r="V27" i="4"/>
  <c r="T33" i="4"/>
  <c r="AB33" i="4"/>
  <c r="Y38" i="4"/>
  <c r="X8" i="4"/>
  <c r="T11" i="4"/>
  <c r="AB11" i="4"/>
  <c r="X12" i="4"/>
  <c r="T13" i="4"/>
  <c r="AB13" i="4"/>
  <c r="AA15" i="4"/>
  <c r="Z15" i="4"/>
  <c r="Z17" i="4"/>
  <c r="V18" i="4"/>
  <c r="Z19" i="4"/>
  <c r="V22" i="4"/>
  <c r="T24" i="4"/>
  <c r="AB24" i="4"/>
  <c r="X25" i="4"/>
  <c r="T28" i="4"/>
  <c r="AB28" i="4"/>
  <c r="AA28" i="4"/>
  <c r="W31" i="4"/>
  <c r="Z34" i="4"/>
  <c r="Y34" i="4"/>
  <c r="V37" i="4"/>
  <c r="Z38" i="4"/>
  <c r="X40" i="4"/>
  <c r="Z8" i="4"/>
  <c r="U15" i="4"/>
  <c r="X22" i="4"/>
  <c r="V28" i="4"/>
  <c r="T34" i="4"/>
  <c r="AB34" i="4"/>
  <c r="Z40" i="4"/>
  <c r="T10" i="4"/>
  <c r="AB10" i="4"/>
  <c r="Z16" i="4"/>
  <c r="U23" i="4"/>
  <c r="X30" i="4"/>
  <c r="V36" i="4"/>
  <c r="Y11" i="4"/>
  <c r="W17" i="4"/>
  <c r="AA37" i="4"/>
  <c r="V12" i="4"/>
  <c r="T18" i="4"/>
  <c r="AB18" i="4"/>
  <c r="Z24" i="4"/>
  <c r="X38" i="4"/>
  <c r="X14" i="4"/>
  <c r="V20" i="4"/>
  <c r="T26" i="4"/>
  <c r="AB26" i="4"/>
  <c r="Z32" i="4"/>
  <c r="U39" i="4"/>
  <c r="M3" i="2"/>
  <c r="I3" i="2"/>
  <c r="H3" i="2"/>
  <c r="G3" i="2"/>
  <c r="F3" i="2"/>
  <c r="E3" i="2"/>
  <c r="M2" i="5" l="1"/>
  <c r="B2" i="6" l="1"/>
  <c r="B1" i="6"/>
  <c r="T7" i="4" l="1"/>
  <c r="U7" i="4"/>
  <c r="W7" i="4"/>
  <c r="AB7" i="4"/>
  <c r="Y7" i="4"/>
  <c r="AA7" i="4"/>
  <c r="V7" i="4"/>
  <c r="X7" i="4"/>
  <c r="Z7" i="4"/>
  <c r="Y6" i="4" l="1"/>
  <c r="W6" i="4"/>
  <c r="X6" i="4"/>
  <c r="U6" i="4"/>
  <c r="V6" i="4"/>
  <c r="AA6" i="4"/>
  <c r="AB6" i="4"/>
  <c r="T6" i="4"/>
  <c r="Z6" i="4"/>
  <c r="M41" i="2" l="1"/>
  <c r="L41" i="2"/>
  <c r="K41" i="2"/>
  <c r="J41" i="2"/>
  <c r="I41" i="2"/>
  <c r="H41" i="2"/>
  <c r="G41" i="2"/>
  <c r="F41" i="2"/>
  <c r="E41" i="2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AB5" i="4"/>
  <c r="AA5" i="4"/>
  <c r="Z5" i="4"/>
  <c r="Y5" i="4"/>
  <c r="X5" i="4"/>
  <c r="W5" i="4"/>
  <c r="V5" i="4"/>
  <c r="U5" i="4"/>
  <c r="T5" i="4"/>
  <c r="AB4" i="4"/>
  <c r="AA4" i="4"/>
  <c r="Z4" i="4"/>
  <c r="Y4" i="4"/>
  <c r="X4" i="4"/>
  <c r="W4" i="4"/>
  <c r="V4" i="4"/>
  <c r="U4" i="4"/>
  <c r="T4" i="4"/>
  <c r="V41" i="4" l="1"/>
  <c r="Z41" i="4"/>
  <c r="W41" i="4"/>
  <c r="AA41" i="4"/>
  <c r="T41" i="4"/>
  <c r="X41" i="4"/>
  <c r="AB41" i="4"/>
  <c r="U41" i="4"/>
  <c r="Y41" i="4"/>
</calcChain>
</file>

<file path=xl/sharedStrings.xml><?xml version="1.0" encoding="utf-8"?>
<sst xmlns="http://schemas.openxmlformats.org/spreadsheetml/2006/main" count="501" uniqueCount="153">
  <si>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</si>
  <si>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</si>
  <si>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</si>
  <si>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</si>
  <si>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</si>
  <si>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</si>
  <si>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</si>
  <si>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</si>
  <si>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</si>
  <si>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</si>
  <si>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</si>
  <si>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</si>
  <si>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</si>
  <si>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</si>
  <si>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</si>
  <si>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</si>
  <si>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</si>
  <si>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</si>
  <si>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</si>
  <si>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</si>
  <si>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</si>
  <si>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</si>
  <si>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</si>
  <si>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</si>
  <si>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ADMIRE WG70 125X(8X2GR) BAG IN</t>
  </si>
  <si>
    <t>Company Name:-BAYER</t>
  </si>
  <si>
    <t>Ok</t>
  </si>
  <si>
    <t>ITEM DESCRIPTION</t>
  </si>
  <si>
    <t>OPENING</t>
  </si>
  <si>
    <t>STOCK</t>
  </si>
  <si>
    <t>PURCHASE</t>
  </si>
  <si>
    <t>SALES</t>
  </si>
  <si>
    <t>RETURN</t>
  </si>
  <si>
    <t>CLOSING</t>
  </si>
  <si>
    <t/>
  </si>
  <si>
    <t xml:space="preserve"> SALE</t>
  </si>
  <si>
    <t>REPL./</t>
  </si>
  <si>
    <t>PURCHASES</t>
  </si>
  <si>
    <t>OTHERS</t>
  </si>
  <si>
    <t>RATE</t>
  </si>
  <si>
    <t xml:space="preserve"> Quantity</t>
  </si>
  <si>
    <t xml:space="preserve"> Value in Rs.</t>
  </si>
  <si>
    <t>OPENING STOCK</t>
  </si>
  <si>
    <t xml:space="preserve"> PURCHASES</t>
  </si>
  <si>
    <t xml:space="preserve"> SALE RETURN</t>
  </si>
  <si>
    <t>REPL./ OTHERS</t>
  </si>
  <si>
    <t>TOTAL STOCK</t>
  </si>
  <si>
    <t xml:space="preserve"> SALES</t>
  </si>
  <si>
    <t>PURCHASE RETURN</t>
  </si>
  <si>
    <t>CLOSING STOCK</t>
  </si>
  <si>
    <t xml:space="preserve"> RATE</t>
  </si>
  <si>
    <t>Sum of OPENING STOCK</t>
  </si>
  <si>
    <t>Sum of  PURCHASES</t>
  </si>
  <si>
    <t>Sum of PURCHASE RETURN</t>
  </si>
  <si>
    <t>Sum of  SALES</t>
  </si>
  <si>
    <t>Sum of  SALE RETURN</t>
  </si>
  <si>
    <t>Sum of REPL./ OTHERS2</t>
  </si>
  <si>
    <t>Sum of CLOSING STOCK</t>
  </si>
  <si>
    <t>BAYER</t>
  </si>
  <si>
    <t>Zylem Report -  01-Apr-2020 TO 31-Jan-2021</t>
  </si>
  <si>
    <t>Dealer Report -01-Apr-2020 TO 31-Jan-2021</t>
  </si>
  <si>
    <t>SRI JI FERTILIZER &amp; PESTICIDE</t>
  </si>
  <si>
    <t>RAMPUR MATHURA SITAPUR</t>
  </si>
  <si>
    <t>Phone : 7398043600</t>
  </si>
  <si>
    <t>STOCK &amp; SALES ANALYSIS  (BAYER) 01-04-2020 - 31-01-2021</t>
  </si>
  <si>
    <t>SAPL PURCHASE</t>
  </si>
  <si>
    <t>SAPL SALES</t>
  </si>
  <si>
    <t>ADMIRE[2GM*8]                  2GM</t>
  </si>
  <si>
    <t>ALANTO[100ML*50]               100ML</t>
  </si>
  <si>
    <t>AMBITION[100ML*50]             100ML</t>
  </si>
  <si>
    <t>AMBITION[1LTR*10]              1LTR</t>
  </si>
  <si>
    <t>AMBITION[250ML*40]             250ML</t>
  </si>
  <si>
    <t>AMBITION[500ML*20]             500ML</t>
  </si>
  <si>
    <t>ANTRACOL-[1KG*10]              1KG</t>
  </si>
  <si>
    <t>ANTRACOL-[250GM*40]            250GM</t>
  </si>
  <si>
    <t>ANTRACOL-[500GM*20             500GM</t>
  </si>
  <si>
    <t>EMESTO PRIME[100ML*50]         100ML</t>
  </si>
  <si>
    <t>EMESTO PRIME[250ML*40]         250ML</t>
  </si>
  <si>
    <t>GAUCHO FS600[9ML*20]*5         9ML</t>
  </si>
  <si>
    <t>INFINITO [100ML*50]            100ML</t>
  </si>
  <si>
    <t>INFINITO [1LTR*10]             1LTR</t>
  </si>
  <si>
    <t>INFINITO [500ML*20]            500ML</t>
  </si>
  <si>
    <t>LARVIN(T)WP-75[100GM*40]       100GM</t>
  </si>
  <si>
    <t>LARVIN(T)WP-75[250GM*40]       250GM</t>
  </si>
  <si>
    <t>MELODY DUO WP66.8[400GM*10]    400GM</t>
  </si>
  <si>
    <t>MELODY DUO WP66.8[800GM*10]    800GM</t>
  </si>
  <si>
    <t>MONCEREN [1LTR*10]             1LTR</t>
  </si>
  <si>
    <t>MONCEREN [250ML*40]            250ML</t>
  </si>
  <si>
    <t>MONCEREN [500ML*20]            500ML</t>
  </si>
  <si>
    <t>MUSTARD 5210[1KG*30]           1KG</t>
  </si>
  <si>
    <t>MUSTARD 5222[1KG*30]           1KG</t>
  </si>
  <si>
    <t>MUSTARD 5222[500GM*60]         500GM</t>
  </si>
  <si>
    <t>MUSTARD 5232[1KG*30]           1KG</t>
  </si>
  <si>
    <t>MUSTARD KESARI 5111[500GM*60]  500GM</t>
  </si>
  <si>
    <t>OXIMAIN-[35GM*10*10]           35GM</t>
  </si>
  <si>
    <t>PADDY 6444-GOLD                3KG</t>
  </si>
  <si>
    <t>PLANOFIX SL-4.5 [100ML*50]     100ML</t>
  </si>
  <si>
    <t>PLANOFIX-SL-[1LTR-10]          1LTR</t>
  </si>
  <si>
    <t>RAFT [1LTR*10]                 1LTR</t>
  </si>
  <si>
    <t>RAFT [250ML*40]                250ML</t>
  </si>
  <si>
    <t>RAFT [500ML*20]                500ML</t>
  </si>
  <si>
    <t>REGENT-[5KG*4]                 5KG</t>
  </si>
  <si>
    <t>SENCOR-[100GM*10*6]            100GM</t>
  </si>
  <si>
    <t>SOLDIER CHILLI SEED(1500S)     1500 SEED</t>
  </si>
  <si>
    <t>SOLOMON [100ML*50]             100ML</t>
  </si>
  <si>
    <t>SOLOMON[1LTR*10]               1LTR</t>
  </si>
  <si>
    <t>TOPSTAR[22.5GM*20]             22.5GM</t>
  </si>
  <si>
    <t>ALANTO (T) SC240 50X100ML BOT IN</t>
  </si>
  <si>
    <t>AMBITION 50X100ML BOT IN</t>
  </si>
  <si>
    <t>AMBITION 10X1L BOT IN</t>
  </si>
  <si>
    <t>AMBITION 40X250ML BOT IN</t>
  </si>
  <si>
    <t>AMBITION 20X500ML BOT IN</t>
  </si>
  <si>
    <t>ANTRACOL (T) WP70 10X1KG BAG IN</t>
  </si>
  <si>
    <t>ANTRACOL (T) WP70 40X250GR BAG IN</t>
  </si>
  <si>
    <t>ANTRACOL (T) WP70 20X500GR BAG IN</t>
  </si>
  <si>
    <t>EMESTO PRIME FS240 50X100ML BOT IN</t>
  </si>
  <si>
    <t>EMESTO PRIME FS240 40X250ML BOT IN</t>
  </si>
  <si>
    <t>GAUCHO FS600 5X(20X9)ML BOT IN</t>
  </si>
  <si>
    <t>INFINITO SC687 5 50X100ML BOT IN</t>
  </si>
  <si>
    <t>INFINITO SC687 5 10X1L BOT IN</t>
  </si>
  <si>
    <t>INFINITO SC687 5 20X500ML BOT IN</t>
  </si>
  <si>
    <t>LARVIN (T) WP75 40X100GR BAG IN</t>
  </si>
  <si>
    <t>LARVIN (T) WP75 20X250GR BAG IN</t>
  </si>
  <si>
    <t>MELODY DUO WP66 8 10X800G BAG IN</t>
  </si>
  <si>
    <t>MONCEREN SC250 10X1L BOT IN</t>
  </si>
  <si>
    <t>MONCEREN SC250 40X250ML BOT IN</t>
  </si>
  <si>
    <t>MONCEREN SC250 20X500ML BOT IN</t>
  </si>
  <si>
    <t>MUSTARD PA 5210 (LOC) 30X1KG BAG IN</t>
  </si>
  <si>
    <t>MUSTARD 5222 30X1KG BAG IN</t>
  </si>
  <si>
    <t>MUSTARD 5222 60X500G BAG IN</t>
  </si>
  <si>
    <t>MUSTARD PA 5232 (LOC) 30X1KG BAG IN</t>
  </si>
  <si>
    <t>MUSTARD KESARI 5111 60X500G BAG IN</t>
  </si>
  <si>
    <t>DISCOUNTINUE PRODUCT</t>
  </si>
  <si>
    <t>ARIZE 6444 GOLD LOC 10X3KG BAG IN</t>
  </si>
  <si>
    <t>PLANOFIX SL45 10X1L BOT IN</t>
  </si>
  <si>
    <t>RAFT EC60 10X1L BOT IN</t>
  </si>
  <si>
    <t>RAFT EC60 40X250ML BOT IN</t>
  </si>
  <si>
    <t>RAFT EC60 20X500ML BOT IN</t>
  </si>
  <si>
    <t>REGENT GR0 3 4X5KG BAG IN</t>
  </si>
  <si>
    <t>SENCOR WP70 60X100GR BAG IN</t>
  </si>
  <si>
    <t>SOLOMON OD300 50X100ML BOT IN</t>
  </si>
  <si>
    <t>SOLOMON OD300 10X1L BOT IN</t>
  </si>
  <si>
    <t>TOPSTAR (T) WP80 8X(20X22.5GR) BOX IN</t>
  </si>
  <si>
    <t>PLANOFIX SL4 5 50X100ML BOT IN</t>
  </si>
  <si>
    <t>Stock and Sales FOR THE PERIOD 01-Apr-2020 TO 31-Jan-2021</t>
  </si>
  <si>
    <t>DISTRIBUTOR PRODUCTWISE</t>
  </si>
  <si>
    <t>OUTPUT IN : PIC,DETAILS AS : Column,CONSIDER : Voucher Date,INCLUDE VALIDATION : False</t>
  </si>
  <si>
    <t>DISTRIBUTOR:Shreeji Fertilizer and Pesticide,</t>
  </si>
  <si>
    <t>SAPCODE</t>
  </si>
  <si>
    <t>PRODUCT</t>
  </si>
  <si>
    <t>Shreeji Fertilizer and Pesticide</t>
  </si>
  <si>
    <t>GRANDTOTAL</t>
  </si>
  <si>
    <t>Generated on 2/23/2021 11:08:32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</si>
</sst>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  <font>
      <b/>
      <sz val="11"/>
      <color theme="1"/>
      <name val="Arial"/>
      <family val="2"/>
    </font>
    <font>
      <i/>
      <sz val="8"/>
      <color theme="1"/>
      <name val="Arial Narrow"/>
      <family val="2"/>
    </font>
    <font>
      <b/>
      <sz val="7"/>
      <color rgb="FFFFFFFF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929A94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9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2" fillId="3" borderId="11" xfId="0" applyFont="1" applyFill="1" applyBorder="1" applyAlignment="1">
      <alignment horizontal="center" wrapText="1"/>
    </xf>
    <xf numFmtId="0" fontId="13" fillId="4" borderId="11" xfId="0" applyFont="1" applyFill="1" applyBorder="1" applyAlignment="1">
      <alignment horizontal="left" wrapText="1"/>
    </xf>
    <xf numFmtId="0" fontId="13" fillId="4" borderId="11" xfId="0" applyFont="1" applyFill="1" applyBorder="1" applyAlignment="1">
      <alignment horizontal="right" wrapText="1"/>
    </xf>
    <xf numFmtId="49" fontId="8" fillId="0" borderId="22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49" fontId="15" fillId="6" borderId="12" xfId="0" applyNumberFormat="1" applyFont="1" applyFill="1" applyBorder="1" applyAlignment="1">
      <alignment horizontal="center" vertical="top"/>
    </xf>
    <xf numFmtId="0" fontId="1" fillId="6" borderId="12" xfId="0" applyFont="1" applyFill="1" applyBorder="1" applyAlignment="1">
      <alignment horizontal="center" vertical="top"/>
    </xf>
    <xf numFmtId="49" fontId="16" fillId="0" borderId="12" xfId="0" applyNumberFormat="1" applyFont="1" applyBorder="1"/>
    <xf numFmtId="1" fontId="7" fillId="0" borderId="12" xfId="0" applyNumberFormat="1" applyFont="1" applyBorder="1"/>
    <xf numFmtId="2" fontId="7" fillId="0" borderId="12" xfId="0" applyNumberFormat="1" applyFont="1" applyBorder="1"/>
    <xf numFmtId="49" fontId="7" fillId="0" borderId="12" xfId="0" applyNumberFormat="1" applyFont="1" applyBorder="1"/>
    <xf numFmtId="49" fontId="17" fillId="0" borderId="23" xfId="0" applyNumberFormat="1" applyFont="1" applyBorder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12" xfId="0" applyBorder="1"/>
    <xf numFmtId="0" fontId="18" fillId="0" borderId="23" xfId="0" applyFont="1" applyBorder="1" applyAlignment="1">
      <alignment horizontal="left" vertical="top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6" fontId="7" fillId="0" borderId="12" xfId="0" applyNumberFormat="1" applyFont="1" applyBorder="1"/>
    <xf numFmtId="0" fontId="1" fillId="7" borderId="24" xfId="0" applyFont="1" applyFill="1" applyBorder="1"/>
    <xf numFmtId="49" fontId="15" fillId="7" borderId="12" xfId="0" applyNumberFormat="1" applyFont="1" applyFill="1" applyBorder="1"/>
    <xf numFmtId="2" fontId="15" fillId="7" borderId="12" xfId="0" applyNumberFormat="1" applyFont="1" applyFill="1" applyBorder="1"/>
    <xf numFmtId="2" fontId="19" fillId="8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BAYERProductwiseStocknSalesFrom01-Apr-2020To31-Jan-2021Shreeji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ProductwiseStocknSalesFrom"/>
      <sheetName val="Sheet1"/>
    </sheetNames>
    <sheetDataSet>
      <sheetData sheetId="0" refreshError="1">
        <row r="2">
          <cell r="B2" t="str">
            <v>ADMIRE[2GM*8] 2GM</v>
          </cell>
          <cell r="C2">
            <v>1</v>
          </cell>
          <cell r="D2">
            <v>0</v>
          </cell>
          <cell r="E2">
            <v>1000</v>
          </cell>
          <cell r="F2">
            <v>0</v>
          </cell>
          <cell r="G2">
            <v>0</v>
          </cell>
        </row>
        <row r="3">
          <cell r="B3" t="str">
            <v>ALANTO[100ML*50] 100ML</v>
          </cell>
          <cell r="C3">
            <v>1</v>
          </cell>
          <cell r="D3">
            <v>0</v>
          </cell>
          <cell r="E3">
            <v>50</v>
          </cell>
          <cell r="F3">
            <v>0</v>
          </cell>
          <cell r="G3">
            <v>5</v>
          </cell>
        </row>
        <row r="4">
          <cell r="B4" t="str">
            <v>AMBITION[100ML*50] 100ML</v>
          </cell>
          <cell r="C4">
            <v>1</v>
          </cell>
          <cell r="D4">
            <v>0</v>
          </cell>
          <cell r="E4">
            <v>100</v>
          </cell>
          <cell r="F4">
            <v>0</v>
          </cell>
          <cell r="G4">
            <v>0</v>
          </cell>
        </row>
        <row r="5">
          <cell r="B5" t="str">
            <v>AMBITION[1LTR*10] 1LTR</v>
          </cell>
          <cell r="C5">
            <v>1</v>
          </cell>
          <cell r="D5">
            <v>0</v>
          </cell>
          <cell r="E5">
            <v>120</v>
          </cell>
          <cell r="F5">
            <v>0</v>
          </cell>
          <cell r="G5">
            <v>35</v>
          </cell>
        </row>
        <row r="6">
          <cell r="B6" t="str">
            <v>AMBITION[250ML*40] 250ML</v>
          </cell>
          <cell r="C6">
            <v>1</v>
          </cell>
          <cell r="D6">
            <v>0</v>
          </cell>
          <cell r="E6">
            <v>240</v>
          </cell>
          <cell r="F6">
            <v>0</v>
          </cell>
          <cell r="G6">
            <v>60</v>
          </cell>
        </row>
        <row r="7">
          <cell r="B7" t="str">
            <v>AMBITION[500ML*20] 500ML</v>
          </cell>
          <cell r="C7">
            <v>1</v>
          </cell>
          <cell r="D7">
            <v>0</v>
          </cell>
          <cell r="E7">
            <v>200</v>
          </cell>
          <cell r="F7">
            <v>0</v>
          </cell>
          <cell r="G7">
            <v>80</v>
          </cell>
        </row>
        <row r="8">
          <cell r="B8" t="str">
            <v>ANTRACOL-[1KG*10] 1KG</v>
          </cell>
          <cell r="C8">
            <v>1</v>
          </cell>
          <cell r="D8">
            <v>0</v>
          </cell>
          <cell r="E8">
            <v>620</v>
          </cell>
          <cell r="F8">
            <v>0</v>
          </cell>
          <cell r="G8">
            <v>486</v>
          </cell>
        </row>
        <row r="9">
          <cell r="B9" t="str">
            <v>ANTRACOL-[250GM*40] 250GM</v>
          </cell>
          <cell r="C9">
            <v>1</v>
          </cell>
          <cell r="D9">
            <v>0</v>
          </cell>
          <cell r="E9">
            <v>80</v>
          </cell>
          <cell r="F9">
            <v>0</v>
          </cell>
          <cell r="G9">
            <v>5</v>
          </cell>
        </row>
        <row r="10">
          <cell r="B10" t="str">
            <v>ANTRACOL-[500GM*20 500GM</v>
          </cell>
          <cell r="C10">
            <v>1</v>
          </cell>
          <cell r="D10">
            <v>0</v>
          </cell>
          <cell r="E10">
            <v>240</v>
          </cell>
          <cell r="F10">
            <v>0</v>
          </cell>
          <cell r="G10">
            <v>126</v>
          </cell>
        </row>
        <row r="11">
          <cell r="B11" t="str">
            <v>EMESTO PRIME[100ML*50] 100ML</v>
          </cell>
          <cell r="C11">
            <v>1</v>
          </cell>
          <cell r="D11">
            <v>0</v>
          </cell>
          <cell r="E11">
            <v>800</v>
          </cell>
          <cell r="F11">
            <v>0</v>
          </cell>
          <cell r="G11">
            <v>785</v>
          </cell>
        </row>
        <row r="12">
          <cell r="B12" t="str">
            <v>EMESTO PRIME[250ML*40] 250ML</v>
          </cell>
          <cell r="C12">
            <v>1</v>
          </cell>
          <cell r="D12">
            <v>0</v>
          </cell>
          <cell r="E12">
            <v>40</v>
          </cell>
          <cell r="F12">
            <v>0</v>
          </cell>
          <cell r="G12">
            <v>40</v>
          </cell>
        </row>
        <row r="13">
          <cell r="B13" t="str">
            <v>GAUCHO FS600[9ML*20]*5 9ML</v>
          </cell>
          <cell r="C13">
            <v>1</v>
          </cell>
          <cell r="D13">
            <v>0</v>
          </cell>
          <cell r="E13">
            <v>300</v>
          </cell>
          <cell r="F13">
            <v>0</v>
          </cell>
          <cell r="G13">
            <v>60</v>
          </cell>
        </row>
        <row r="14">
          <cell r="B14" t="str">
            <v>INFINITO [100ML*50] 100ML</v>
          </cell>
          <cell r="C14">
            <v>1</v>
          </cell>
          <cell r="D14">
            <v>0</v>
          </cell>
          <cell r="E14">
            <v>50</v>
          </cell>
          <cell r="F14">
            <v>0</v>
          </cell>
          <cell r="G14">
            <v>5</v>
          </cell>
        </row>
        <row r="15">
          <cell r="B15" t="str">
            <v>INFINITO [1LTR*10] 1LTR</v>
          </cell>
          <cell r="C15">
            <v>1</v>
          </cell>
          <cell r="D15">
            <v>0</v>
          </cell>
          <cell r="E15">
            <v>50</v>
          </cell>
          <cell r="F15">
            <v>0</v>
          </cell>
          <cell r="G15">
            <v>0</v>
          </cell>
        </row>
        <row r="16">
          <cell r="B16" t="str">
            <v>INFINITO [500ML*20] 500ML</v>
          </cell>
          <cell r="C16">
            <v>1</v>
          </cell>
          <cell r="D16">
            <v>0</v>
          </cell>
          <cell r="E16">
            <v>80</v>
          </cell>
          <cell r="F16">
            <v>0</v>
          </cell>
          <cell r="G16">
            <v>0</v>
          </cell>
        </row>
        <row r="17">
          <cell r="B17" t="str">
            <v>LARVIN(T)WP-75[100GM*40] 100GM</v>
          </cell>
          <cell r="C17">
            <v>1</v>
          </cell>
          <cell r="D17">
            <v>0</v>
          </cell>
          <cell r="E17">
            <v>0</v>
          </cell>
          <cell r="F17">
            <v>0</v>
          </cell>
          <cell r="G17">
            <v>7</v>
          </cell>
        </row>
        <row r="18">
          <cell r="B18" t="str">
            <v>LARVIN(T)WP-75[250GM*40] 250GM</v>
          </cell>
          <cell r="C18">
            <v>1</v>
          </cell>
          <cell r="D18">
            <v>0</v>
          </cell>
          <cell r="E18">
            <v>20</v>
          </cell>
          <cell r="F18">
            <v>0</v>
          </cell>
          <cell r="G18">
            <v>0</v>
          </cell>
        </row>
        <row r="19">
          <cell r="B19" t="str">
            <v>MELODY DUO WP66.8[400GM*10] 400GM</v>
          </cell>
          <cell r="C19">
            <v>1</v>
          </cell>
          <cell r="D19">
            <v>0</v>
          </cell>
          <cell r="E19">
            <v>30</v>
          </cell>
          <cell r="F19">
            <v>0</v>
          </cell>
          <cell r="G19">
            <v>10</v>
          </cell>
        </row>
        <row r="20">
          <cell r="B20" t="str">
            <v>MELODY DUO WP66.8[800GM*10] 800GM</v>
          </cell>
          <cell r="C20">
            <v>1</v>
          </cell>
          <cell r="D20">
            <v>0</v>
          </cell>
          <cell r="E20">
            <v>10</v>
          </cell>
          <cell r="F20">
            <v>0</v>
          </cell>
          <cell r="G20">
            <v>0</v>
          </cell>
        </row>
        <row r="21">
          <cell r="B21" t="str">
            <v>MONCEREN [1LTR*10] 1LTR</v>
          </cell>
          <cell r="C21">
            <v>1</v>
          </cell>
          <cell r="D21">
            <v>0</v>
          </cell>
          <cell r="E21">
            <v>250</v>
          </cell>
          <cell r="F21">
            <v>0</v>
          </cell>
          <cell r="G21">
            <v>195</v>
          </cell>
        </row>
        <row r="22">
          <cell r="B22" t="str">
            <v>MONCEREN [250ML*40] 250ML</v>
          </cell>
          <cell r="C22">
            <v>1</v>
          </cell>
          <cell r="D22">
            <v>0</v>
          </cell>
          <cell r="E22">
            <v>200</v>
          </cell>
          <cell r="F22">
            <v>0</v>
          </cell>
          <cell r="G22">
            <v>40</v>
          </cell>
        </row>
        <row r="23">
          <cell r="B23" t="str">
            <v>MONCEREN [500ML*20] 500ML</v>
          </cell>
          <cell r="C23">
            <v>1</v>
          </cell>
          <cell r="D23">
            <v>0</v>
          </cell>
          <cell r="E23">
            <v>140</v>
          </cell>
          <cell r="F23">
            <v>0</v>
          </cell>
          <cell r="G23">
            <v>120</v>
          </cell>
        </row>
        <row r="24">
          <cell r="B24" t="str">
            <v>MUSTARD 5210[1KG*30] 1KG</v>
          </cell>
          <cell r="C24">
            <v>1</v>
          </cell>
          <cell r="D24">
            <v>0</v>
          </cell>
          <cell r="E24">
            <v>1</v>
          </cell>
          <cell r="F24">
            <v>0</v>
          </cell>
          <cell r="G24">
            <v>1</v>
          </cell>
        </row>
        <row r="25">
          <cell r="B25" t="str">
            <v>MUSTARD 5222[1KG*30] 1KG</v>
          </cell>
          <cell r="C25">
            <v>1</v>
          </cell>
          <cell r="D25">
            <v>0</v>
          </cell>
          <cell r="E25">
            <v>960</v>
          </cell>
          <cell r="F25">
            <v>0</v>
          </cell>
          <cell r="G25">
            <v>810</v>
          </cell>
        </row>
        <row r="26">
          <cell r="B26" t="str">
            <v>MUSTARD 5222[500GM*60] 500GM</v>
          </cell>
          <cell r="C26">
            <v>1</v>
          </cell>
          <cell r="D26">
            <v>0</v>
          </cell>
          <cell r="E26">
            <v>608</v>
          </cell>
          <cell r="F26">
            <v>0</v>
          </cell>
          <cell r="G26">
            <v>608</v>
          </cell>
        </row>
        <row r="27">
          <cell r="B27" t="str">
            <v>MUSTARD 5232[1KG*30] 1KG</v>
          </cell>
          <cell r="C27">
            <v>1</v>
          </cell>
          <cell r="D27">
            <v>0</v>
          </cell>
          <cell r="E27">
            <v>4</v>
          </cell>
          <cell r="F27">
            <v>0</v>
          </cell>
          <cell r="G27">
            <v>4</v>
          </cell>
        </row>
        <row r="28">
          <cell r="B28" t="str">
            <v>MUSTARD KESARI 5111[500GM*60] 500GM</v>
          </cell>
          <cell r="C28">
            <v>1</v>
          </cell>
          <cell r="D28">
            <v>0</v>
          </cell>
          <cell r="E28">
            <v>2757</v>
          </cell>
          <cell r="F28">
            <v>0</v>
          </cell>
          <cell r="G28">
            <v>2757</v>
          </cell>
        </row>
        <row r="29">
          <cell r="B29" t="str">
            <v>OXIMAIN-[35GM*10*10] 35GM</v>
          </cell>
          <cell r="C29">
            <v>1</v>
          </cell>
          <cell r="D29">
            <v>0</v>
          </cell>
          <cell r="E29">
            <v>0</v>
          </cell>
          <cell r="F29">
            <v>0</v>
          </cell>
          <cell r="G29">
            <v>80</v>
          </cell>
        </row>
        <row r="30">
          <cell r="B30" t="str">
            <v>PADDY 6444-GOLD 3KG</v>
          </cell>
          <cell r="C30">
            <v>1</v>
          </cell>
          <cell r="D30">
            <v>0</v>
          </cell>
          <cell r="E30">
            <v>3000</v>
          </cell>
          <cell r="F30">
            <v>0</v>
          </cell>
          <cell r="G30">
            <v>2940</v>
          </cell>
        </row>
        <row r="31">
          <cell r="B31" t="str">
            <v>PLANOFIX-SL-[1LTR-10] 1LTR</v>
          </cell>
          <cell r="C31">
            <v>1</v>
          </cell>
          <cell r="D31">
            <v>0</v>
          </cell>
          <cell r="E31">
            <v>0</v>
          </cell>
          <cell r="F31">
            <v>0</v>
          </cell>
          <cell r="G31">
            <v>19</v>
          </cell>
        </row>
        <row r="32">
          <cell r="B32" t="str">
            <v>RAFT [1LTR*10] 1LTR</v>
          </cell>
          <cell r="C32">
            <v>1</v>
          </cell>
          <cell r="D32">
            <v>0</v>
          </cell>
          <cell r="E32">
            <v>0</v>
          </cell>
          <cell r="F32">
            <v>0</v>
          </cell>
          <cell r="G32">
            <v>27</v>
          </cell>
        </row>
        <row r="33">
          <cell r="B33" t="str">
            <v>RAFT [250ML*40] 250ML</v>
          </cell>
          <cell r="C33">
            <v>1</v>
          </cell>
          <cell r="D33">
            <v>0</v>
          </cell>
          <cell r="E33">
            <v>0</v>
          </cell>
          <cell r="F33">
            <v>0</v>
          </cell>
          <cell r="G33">
            <v>6</v>
          </cell>
        </row>
        <row r="34">
          <cell r="B34" t="str">
            <v>RAFT [500ML*20] 500ML</v>
          </cell>
          <cell r="C34">
            <v>1</v>
          </cell>
          <cell r="D34">
            <v>0</v>
          </cell>
          <cell r="E34">
            <v>0</v>
          </cell>
          <cell r="F34">
            <v>0</v>
          </cell>
          <cell r="G34">
            <v>5</v>
          </cell>
        </row>
        <row r="35">
          <cell r="B35" t="str">
            <v>REGENT-[5KG*4] 5KG</v>
          </cell>
          <cell r="C35">
            <v>1</v>
          </cell>
          <cell r="D35">
            <v>0</v>
          </cell>
          <cell r="E35">
            <v>6200</v>
          </cell>
          <cell r="F35">
            <v>0</v>
          </cell>
          <cell r="G35">
            <v>4380</v>
          </cell>
        </row>
        <row r="36">
          <cell r="B36" t="str">
            <v>SENCOR-[100GM*10*6] 100GM</v>
          </cell>
          <cell r="C36">
            <v>1</v>
          </cell>
          <cell r="D36">
            <v>0</v>
          </cell>
          <cell r="E36">
            <v>540</v>
          </cell>
          <cell r="F36">
            <v>0</v>
          </cell>
          <cell r="G36">
            <v>345</v>
          </cell>
        </row>
        <row r="37">
          <cell r="B37" t="str">
            <v>SOLDIER CHILLI SEED(1500S) 1500 SEED</v>
          </cell>
          <cell r="C37">
            <v>1</v>
          </cell>
          <cell r="D37">
            <v>0</v>
          </cell>
          <cell r="E37">
            <v>45</v>
          </cell>
          <cell r="F37">
            <v>0</v>
          </cell>
          <cell r="G37">
            <v>35</v>
          </cell>
        </row>
        <row r="38">
          <cell r="B38" t="str">
            <v>SOLOMON [100ML*50] 100ML</v>
          </cell>
          <cell r="C38">
            <v>1</v>
          </cell>
          <cell r="D38">
            <v>0</v>
          </cell>
          <cell r="E38">
            <v>50</v>
          </cell>
          <cell r="F38">
            <v>0</v>
          </cell>
          <cell r="G38">
            <v>0</v>
          </cell>
        </row>
        <row r="39">
          <cell r="B39" t="str">
            <v>SOLOMON[1LTR*10] 1LTR</v>
          </cell>
          <cell r="C39">
            <v>1</v>
          </cell>
          <cell r="D39">
            <v>0</v>
          </cell>
          <cell r="E39">
            <v>10</v>
          </cell>
          <cell r="F39">
            <v>0</v>
          </cell>
          <cell r="G39">
            <v>4</v>
          </cell>
        </row>
        <row r="40">
          <cell r="B40" t="str">
            <v>TOPSTAR[22.5GM*20] 22.5GM</v>
          </cell>
          <cell r="C40">
            <v>1</v>
          </cell>
          <cell r="D40">
            <v>0</v>
          </cell>
          <cell r="E40">
            <v>0</v>
          </cell>
          <cell r="F40">
            <v>0</v>
          </cell>
          <cell r="G40">
            <v>1160</v>
          </cell>
        </row>
      </sheetData>
      <sheetData sheetId="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50.690356250001" createdVersion="6" refreshedVersion="6" minRefreshableVersion="3" recordCount="40" xr:uid="{173E7550-7929-42BA-839A-B1921E846E31}">
  <cacheSource type="worksheet">
    <worksheetSource name="=FInalDealer_Pivot"/>
  </cacheSource>
  <cacheFields count="14">
    <cacheField name="ITEM DESCRIPTION" numFmtId="49">
      <sharedItems/>
    </cacheField>
    <cacheField name="OPENING STOCK" numFmtId="1">
      <sharedItems containsSemiMixedTypes="0" containsString="0" containsNumber="1" containsInteger="1" minValue="0" maxValue="1160"/>
    </cacheField>
    <cacheField name=" PURCHASES" numFmtId="1">
      <sharedItems containsSemiMixedTypes="0" containsString="0" containsNumber="1" containsInteger="1" minValue="0" maxValue="6200"/>
    </cacheField>
    <cacheField name="Total" numFmtId="1">
      <sharedItems containsSemiMixedTypes="0" containsString="0" containsNumber="1" containsInteger="1" minValue="0" maxValue="6200"/>
    </cacheField>
    <cacheField name=" SALE RETURN" numFmtId="1">
      <sharedItems containsSemiMixedTypes="0" containsString="0" containsNumber="1" containsInteger="1" minValue="0" maxValue="0"/>
    </cacheField>
    <cacheField name="REPL./ OTHERS" numFmtId="1">
      <sharedItems containsSemiMixedTypes="0" containsString="0" containsNumber="1" containsInteger="1" minValue="0" maxValue="0"/>
    </cacheField>
    <cacheField name="TOTAL STOCK" numFmtId="1">
      <sharedItems containsSemiMixedTypes="0" containsString="0" containsNumber="1" containsInteger="1" minValue="5" maxValue="6380"/>
    </cacheField>
    <cacheField name=" SALES" numFmtId="1">
      <sharedItems containsSemiMixedTypes="0" containsString="0" containsNumber="1" containsInteger="1" minValue="0" maxValue="4380"/>
    </cacheField>
    <cacheField name="PURCHASE RETURN" numFmtId="1">
      <sharedItems containsSemiMixedTypes="0" containsString="0" containsNumber="1" containsInteger="1" minValue="0" maxValue="1643"/>
    </cacheField>
    <cacheField name="REPL./ OTHERS2" numFmtId="1">
      <sharedItems containsSemiMixedTypes="0" containsString="0" containsNumber="1" containsInteger="1" minValue="0" maxValue="0"/>
    </cacheField>
    <cacheField name="CLOSING STOCK" numFmtId="1">
      <sharedItems containsSemiMixedTypes="0" containsString="0" containsNumber="1" containsInteger="1" minValue="0" maxValue="2000"/>
    </cacheField>
    <cacheField name=" RATE" numFmtId="2">
      <sharedItems containsSemiMixedTypes="0" containsString="0" containsNumber="1" minValue="21.03" maxValue="2400"/>
    </cacheField>
    <cacheField name="Combi Name" numFmtId="165">
      <sharedItems/>
    </cacheField>
    <cacheField name="Master Name" numFmtId="165">
      <sharedItems count="114">
        <s v="ADMIRE WG70 125X(8X2GR) BAG IN"/>
        <s v="ALANTO (T) SC240 50X100ML BOT IN"/>
        <s v="AMBITION 50X100ML BOT IN"/>
        <s v="AMBITION 10X1L BOT IN"/>
        <s v="AMBITION 40X250ML BOT IN"/>
        <s v="AMBITION 20X500ML BOT IN"/>
        <s v="ANTRACOL (T) WP70 10X1KG BAG IN"/>
        <s v="ANTRACOL (T) WP70 40X250GR BAG IN"/>
        <s v="ANTRACOL (T) WP70 20X500GR BAG IN"/>
        <s v="EMESTO PRIME FS240 50X100ML BOT IN"/>
        <s v="EMESTO PRIME FS240 40X250ML BOT IN"/>
        <s v="GAUCHO FS600 5X(20X9)ML BOT IN"/>
        <s v="INFINITO SC687 5 50X100ML BOT IN"/>
        <s v="INFINITO SC687 5 10X1L BOT IN"/>
        <s v="INFINITO SC687 5 20X500ML BOT IN"/>
        <s v="LARVIN (T) WP75 40X100GR BAG IN"/>
        <s v="LARVIN (T) WP75 20X250GR BAG IN"/>
        <s v="MELODY DUO WP66 8 10X800G BAG IN"/>
        <s v="MONCEREN SC250 10X1L BOT IN"/>
        <s v="MONCEREN SC250 40X250ML BOT IN"/>
        <s v="MONCEREN SC250 20X500ML BOT IN"/>
        <s v="MUSTARD PA 5210 (LOC) 30X1KG BAG IN"/>
        <s v="MUSTARD 5222 30X1KG BAG IN"/>
        <s v="MUSTARD 5222 60X500G BAG IN"/>
        <s v="MUSTARD PA 5232 (LOC) 30X1KG BAG IN"/>
        <s v="MUSTARD KESARI 5111 60X500G BAG IN"/>
        <s v="DISCOUNTINUE PRODUCT"/>
        <s v="ARIZE 6444 GOLD LOC 10X3KG BAG IN"/>
        <s v="PLANOFIX SL4 5 50X100ML BOT IN"/>
        <s v="PLANOFIX SL45 10X1L BOT IN"/>
        <s v="RAFT EC60 10X1L BOT IN"/>
        <s v="RAFT EC60 40X250ML BOT IN"/>
        <s v="RAFT EC60 20X500ML BOT IN"/>
        <s v="REGENT GR0 3 4X5KG BAG IN"/>
        <s v="SENCOR WP70 60X100GR BAG IN"/>
        <s v="SOLOMON OD300 50X100ML BOT IN"/>
        <s v="SOLOMON OD300 10X1L BOT IN"/>
        <s v="TOPSTAR (T) WP80 8X(20X22.5GR) BOX IN"/>
        <s v="PREMISE SC350 10X1L BOT IN" u="1"/>
        <s v="SECTIN WG60 20X600GR BAG IN" u="1"/>
        <s v="ADORA (T) SC100 8X500ML BOT IN" u="1"/>
        <s v="LUCIFER (T) WP15 25X160GR BAG IN" u="1"/>
        <s v="FOOST WP50 24X500G BAG IN" u="1"/>
        <s v="REGENT (T) SC50 20X250ML BOT IN" u="1"/>
        <s v="REGENT (T) SC50 20X500ML BOT IN" u="1"/>
        <s v="BELT EXPERT SC480 50X100ML BOT IN" u="1"/>
        <s v="SIMBOLA (T) SG20 10X1KG BOT IN" u="1"/>
        <s v="RICESTAR EC69 20X500ML BOT IN" u="1"/>
        <s v="NATIVO WG75 20X500GR BAG IN" u="1"/>
        <s v="NATIVO WG75 40X250GR BAG IN" u="1"/>
        <s v="NATIVO WG75 50X100GR BAG IN" u="1"/>
        <e v="#N/A" u="1"/>
        <s v="AGENDA EC25 20X500ML BOT IN" u="1"/>
        <s v="AGENDA EC25 50X100ML BOT IN" u="1"/>
        <s v="REGENT (T) SC50 10X1L BOT IN" u="1"/>
        <s v="GAUCHO FS600 100X50ML BOT IN" u="1"/>
        <s v="GAUCHO FS600 40X250ML BOT IN" u="1"/>
        <s v="GAUCHO FS600 50X100ML BOT IN" u="1"/>
        <s v="LARVIN (T) WP75 10X1KG BAG IN" u="1"/>
        <s v="ADMIRE (T) WG70 30X150GR BOT IN" u="1"/>
        <s v="GAUCHO FS600 2X5L BOT IN" u="1"/>
        <s v="FAME (T) SC480 10X(20X10ML) BOT IN" u="1"/>
        <s v="SUNRICE WG15 100X50GR BOT IN" u="1"/>
        <s v="BERDERA WG50 25X120G BOT IN" u="1"/>
        <s v="SIMBOLA (T) SG20 10X500G BOT IN" u="1"/>
        <s v="SIMBOLA (T) SG20 20X250G BOT IN" u="1"/>
        <s v="REGENT GR0 3 1X25KG BOX WW" u="1"/>
        <s v="SECTIN WG60 10X1KG BAG IN" u="1"/>
        <s v="RAXIL (T) DS2 5X(25X40GR) BAG IN" u="1"/>
        <s v="JUMP WG80 160X(10X2GR) BAG IN" u="1"/>
        <s v="FAME (T) SC480 40X50ML BOT IN" u="1"/>
        <s v="FAME (T) SC480 4X500ML BOT IN" u="1"/>
        <s v="FAME (T) SC480 8X250ML BOT IN" u="1"/>
        <s v="FOLICUR (T) EC250 10X1L BOT IN" u="1"/>
        <s v="NATIVO WG75 10X1KG BAG IN" u="1"/>
        <s v="RICESTAR EC69 10X1L BOT IN" u="1"/>
        <s v="TEMPRID SC365.4 100X50ML BOT IN" u="1"/>
        <s v="C DK DKC9108 4.5KG IN" u="1"/>
        <s v="ADMIRE (T) WG70 60X75GR BOT IN" u="1"/>
        <s v="MOMIJI WG85 50X60G BOT IN" u="1"/>
        <s v="LARVIN (T) WP75 20X500GR BAG IN" u="1"/>
        <s v="REGENT ULTRA GR0.6 2X10KG BAG IN" u="1"/>
        <s v="KINGFOG UL10 12X1L BOT IN" u="1"/>
        <s v="RAXIL EASY FS60 10X(20X13.4ML) BOT IN" u="1"/>
        <s v="NATIVO WG75 20X(10X10GR) BAG IN" u="1"/>
        <s v="LAUDIS SC630 3X230ML BOT IN" u="1"/>
        <s v="LAUDIS SC630 8X115ML BOT IN" u="1"/>
        <s v="PREMISE SC350 2X5L BOT IN" u="1"/>
        <s v="GLAMORE WG80 40X50GR BOT IN" u="1"/>
        <s v="C DK DKC9108PLUS 4.5KG IN" u="1"/>
        <s v="BERDERA WG50 8X500G BOT IN" u="1"/>
        <s v="GAUCHO FS600 2X(5X1L) BOT IN" u="1"/>
        <s v="PREMISE SC350 40X250ML BOT IN" u="1"/>
        <s v="FOLICUR (T) EC250 20X500ML BOT IN" u="1"/>
        <s v="ANTRACOL (T) WP70 50X100GR BAG IN" u="1"/>
        <s v="COUNCIL ACTIV WG30 12X(5X90GR) BOX IN" u="1"/>
        <s v="COUNCIL ACTIV WG30 8X(10X45GR) BOX IN" u="1"/>
        <s v="SOLOMON OD300 20X500ML BOT IN" u="1"/>
        <s v="SOLOMON OD300 40X250ML BOT IN" u="1"/>
        <s v="GLAMORE WG80 20X100GR BOT IN" u="1"/>
        <s v="REGENT ULTRA GR0 6 5X4KG BAG IN" u="1"/>
        <s v="ALANTO (T) SC240 40X250ML BOT IN" u="1"/>
        <s v="EMESTO PRIME FS240 10X1L BOT IN" u="1"/>
        <s v="DECIS EC 28 10X1L BOT IN" u="1"/>
        <s v="GLAMORE WG80 8X250GR BAG IN" u="1"/>
        <s v="ADORA (T) SC100 20X200ML BOT IN" u="1"/>
        <s v="BASTA SL150 10X1L BOT IN" u="1"/>
        <s v="ADORA (T) SC100 4X1L BOT IN" u="1"/>
        <s v="SENCOR WP70 20X500GR BOX IN" u="1"/>
        <s v="ADMIRE WG70 20X300GR BAG IN" u="1"/>
        <s v="ALIETTE WP80 20X250GR BAG IN" u="1"/>
        <s v="ALIETTE WP80 40X100GR BAG IN" u="1"/>
        <s v="BERDERA WG50 4X1KG BOT IN" u="1"/>
        <s v="FAME (T) SC480 2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s v="ADMIRE[2GM*8]                  2GM"/>
    <n v="24"/>
    <n v="1000"/>
    <n v="1000"/>
    <n v="0"/>
    <n v="0"/>
    <n v="1024"/>
    <n v="0"/>
    <n v="0"/>
    <n v="0"/>
    <n v="1024"/>
    <n v="21.03"/>
    <s v="ADMIRE[2GM*8] 2GM-box"/>
    <x v="0"/>
  </r>
  <r>
    <s v="ALANTO[100ML*50]               100ML"/>
    <n v="0"/>
    <n v="50"/>
    <n v="50"/>
    <n v="0"/>
    <n v="0"/>
    <n v="50"/>
    <n v="5"/>
    <n v="0"/>
    <n v="0"/>
    <n v="45"/>
    <n v="272.95"/>
    <s v="ALANTO[100ML*50] 100ML-box"/>
    <x v="1"/>
  </r>
  <r>
    <s v="AMBITION[100ML*50]             100ML"/>
    <n v="0"/>
    <n v="100"/>
    <n v="100"/>
    <n v="0"/>
    <n v="0"/>
    <n v="100"/>
    <n v="0"/>
    <n v="0"/>
    <n v="0"/>
    <n v="100"/>
    <n v="94.5"/>
    <s v="AMBITION[100ML*50] 100ML-box"/>
    <x v="2"/>
  </r>
  <r>
    <s v="AMBITION[1LTR*10]              1LTR"/>
    <n v="0"/>
    <n v="120"/>
    <n v="120"/>
    <n v="0"/>
    <n v="0"/>
    <n v="120"/>
    <n v="35"/>
    <n v="0"/>
    <n v="0"/>
    <n v="85"/>
    <n v="828.71"/>
    <s v="AMBITION[1LTR*10] 1LTR-box"/>
    <x v="3"/>
  </r>
  <r>
    <s v="AMBITION[250ML*40]             250ML"/>
    <n v="0"/>
    <n v="240"/>
    <n v="240"/>
    <n v="0"/>
    <n v="0"/>
    <n v="240"/>
    <n v="60"/>
    <n v="0"/>
    <n v="0"/>
    <n v="180"/>
    <n v="218.48"/>
    <s v="AMBITION[250ML*40] 250ML-box"/>
    <x v="4"/>
  </r>
  <r>
    <s v="AMBITION[500ML*20]             500ML"/>
    <n v="0"/>
    <n v="200"/>
    <n v="200"/>
    <n v="0"/>
    <n v="0"/>
    <n v="200"/>
    <n v="80"/>
    <n v="0"/>
    <n v="0"/>
    <n v="120"/>
    <n v="427.28"/>
    <s v="AMBITION[500ML*20] 500ML-box"/>
    <x v="5"/>
  </r>
  <r>
    <s v="ANTRACOL-[1KG*10]              1KG"/>
    <n v="36"/>
    <n v="620"/>
    <n v="620"/>
    <n v="0"/>
    <n v="0"/>
    <n v="656"/>
    <n v="486"/>
    <n v="0"/>
    <n v="0"/>
    <n v="170"/>
    <n v="570.03"/>
    <s v="ANTRACOL-[1KG*10] 1KG-box"/>
    <x v="6"/>
  </r>
  <r>
    <s v="ANTRACOL-[250GM*40]            250GM"/>
    <n v="0"/>
    <n v="80"/>
    <n v="80"/>
    <n v="0"/>
    <n v="0"/>
    <n v="80"/>
    <n v="5"/>
    <n v="0"/>
    <n v="0"/>
    <n v="75"/>
    <n v="158"/>
    <s v="ANTRACOL-[250GM*40] 250GM-box"/>
    <x v="7"/>
  </r>
  <r>
    <s v="ANTRACOL-[500GM*20             500GM"/>
    <n v="36"/>
    <n v="240"/>
    <n v="240"/>
    <n v="0"/>
    <n v="0"/>
    <n v="276"/>
    <n v="126"/>
    <n v="0"/>
    <n v="0"/>
    <n v="150"/>
    <n v="300.51"/>
    <s v="ANTRACOL-[500GM*20 500GM-box"/>
    <x v="8"/>
  </r>
  <r>
    <s v="EMESTO PRIME[100ML*50]         100ML"/>
    <n v="0"/>
    <n v="1150"/>
    <n v="800"/>
    <n v="0"/>
    <n v="0"/>
    <n v="1150"/>
    <n v="785"/>
    <n v="350"/>
    <n v="0"/>
    <n v="15"/>
    <n v="503.12"/>
    <s v="EMESTO PRIME[100ML*50] 100ML-box"/>
    <x v="9"/>
  </r>
  <r>
    <s v="EMESTO PRIME[250ML*40]         250ML"/>
    <n v="0"/>
    <n v="40"/>
    <n v="40"/>
    <n v="0"/>
    <n v="0"/>
    <n v="40"/>
    <n v="40"/>
    <n v="0"/>
    <n v="0"/>
    <n v="0"/>
    <n v="1191.6500000000001"/>
    <s v="EMESTO PRIME[250ML*40] 250ML-box"/>
    <x v="10"/>
  </r>
  <r>
    <s v="GAUCHO FS600[9ML*20]*5         9ML"/>
    <n v="0"/>
    <n v="300"/>
    <n v="300"/>
    <n v="0"/>
    <n v="0"/>
    <n v="300"/>
    <n v="60"/>
    <n v="0"/>
    <n v="0"/>
    <n v="240"/>
    <n v="54.19"/>
    <s v="GAUCHO FS600[9ML*20]*5 9ML-box"/>
    <x v="11"/>
  </r>
  <r>
    <s v="INFINITO [100ML*50]            100ML"/>
    <n v="0"/>
    <n v="50"/>
    <n v="50"/>
    <n v="0"/>
    <n v="0"/>
    <n v="50"/>
    <n v="5"/>
    <n v="0"/>
    <n v="0"/>
    <n v="45"/>
    <n v="200.6"/>
    <s v="INFINITO [100ML*50] 100ML-box"/>
    <x v="12"/>
  </r>
  <r>
    <s v="INFINITO [1LTR*10]             1LTR"/>
    <n v="0"/>
    <n v="50"/>
    <n v="50"/>
    <n v="0"/>
    <n v="0"/>
    <n v="50"/>
    <n v="0"/>
    <n v="0"/>
    <n v="0"/>
    <n v="50"/>
    <n v="1829"/>
    <s v="INFINITO [1LTR*10] 1LTR-box"/>
    <x v="13"/>
  </r>
  <r>
    <s v="INFINITO [500ML*20]            500ML"/>
    <n v="0"/>
    <n v="80"/>
    <n v="80"/>
    <n v="0"/>
    <n v="0"/>
    <n v="80"/>
    <n v="0"/>
    <n v="0"/>
    <n v="0"/>
    <n v="80"/>
    <n v="944"/>
    <s v="INFINITO [500ML*20] 500ML-box"/>
    <x v="14"/>
  </r>
  <r>
    <s v="LARVIN(T)WP-75[100GM*40]       100GM"/>
    <n v="10"/>
    <n v="0"/>
    <n v="0"/>
    <n v="0"/>
    <n v="0"/>
    <n v="10"/>
    <n v="7"/>
    <n v="0"/>
    <n v="0"/>
    <n v="3"/>
    <n v="295"/>
    <s v="LARVIN(T)WP-75[100GM*40] 100GM-box"/>
    <x v="15"/>
  </r>
  <r>
    <s v="LARVIN(T)WP-75[250GM*40]       250GM"/>
    <n v="0"/>
    <n v="20"/>
    <n v="20"/>
    <n v="0"/>
    <n v="0"/>
    <n v="20"/>
    <n v="0"/>
    <n v="0"/>
    <n v="0"/>
    <n v="20"/>
    <n v="732.49"/>
    <s v="LARVIN(T)WP-75[250GM*40] 250GM-box"/>
    <x v="16"/>
  </r>
  <r>
    <s v="MELODY DUO WP66.8[400GM*10]    400GM"/>
    <n v="0"/>
    <n v="30"/>
    <n v="30"/>
    <n v="0"/>
    <n v="0"/>
    <n v="30"/>
    <n v="10"/>
    <n v="0"/>
    <n v="0"/>
    <n v="20"/>
    <n v="769.21"/>
    <s v="MELODY DUO WP66.8[400GM*10] 400GM-box"/>
    <x v="17"/>
  </r>
  <r>
    <s v="MELODY DUO WP66.8[800GM*10]    800GM"/>
    <n v="0"/>
    <n v="10"/>
    <n v="10"/>
    <n v="0"/>
    <n v="0"/>
    <n v="10"/>
    <n v="0"/>
    <n v="0"/>
    <n v="0"/>
    <n v="10"/>
    <n v="1478.53"/>
    <s v="MELODY DUO WP66.8[800GM*10] 800GM-box"/>
    <x v="17"/>
  </r>
  <r>
    <s v="MONCEREN [1LTR*10]             1LTR"/>
    <n v="15"/>
    <n v="250"/>
    <n v="250"/>
    <n v="0"/>
    <n v="0"/>
    <n v="265"/>
    <n v="195"/>
    <n v="0"/>
    <n v="0"/>
    <n v="70"/>
    <n v="890"/>
    <s v="MONCEREN [1LTR*10] 1LTR-box"/>
    <x v="18"/>
  </r>
  <r>
    <s v="MONCEREN [250ML*40]            250ML"/>
    <n v="0"/>
    <n v="200"/>
    <n v="200"/>
    <n v="0"/>
    <n v="0"/>
    <n v="200"/>
    <n v="40"/>
    <n v="0"/>
    <n v="0"/>
    <n v="160"/>
    <n v="252.72"/>
    <s v="MONCEREN [250ML*40] 250ML-box"/>
    <x v="19"/>
  </r>
  <r>
    <s v="MONCEREN [500ML*20]            500ML"/>
    <n v="20"/>
    <n v="140"/>
    <n v="140"/>
    <n v="0"/>
    <n v="0"/>
    <n v="160"/>
    <n v="120"/>
    <n v="0"/>
    <n v="0"/>
    <n v="40"/>
    <n v="465"/>
    <s v="MONCEREN [500ML*20] 500ML-box"/>
    <x v="20"/>
  </r>
  <r>
    <s v="MUSTARD 5210[1KG*30]           1KG"/>
    <n v="0"/>
    <n v="60"/>
    <n v="1"/>
    <n v="0"/>
    <n v="0"/>
    <n v="60"/>
    <n v="1"/>
    <n v="59"/>
    <n v="0"/>
    <n v="0"/>
    <n v="585"/>
    <s v="MUSTARD 5210[1KG*30] 1KG-box"/>
    <x v="21"/>
  </r>
  <r>
    <s v="MUSTARD 5222[1KG*30]           1KG"/>
    <n v="0"/>
    <n v="1050"/>
    <n v="960"/>
    <n v="0"/>
    <n v="0"/>
    <n v="1050"/>
    <n v="810"/>
    <n v="90"/>
    <n v="0"/>
    <n v="150"/>
    <n v="524"/>
    <s v="MUSTARD 5222[1KG*30] 1KG-box"/>
    <x v="22"/>
  </r>
  <r>
    <s v="MUSTARD 5222[500GM*60]         500GM"/>
    <n v="0"/>
    <n v="700"/>
    <n v="608"/>
    <n v="0"/>
    <n v="0"/>
    <n v="700"/>
    <n v="608"/>
    <n v="92"/>
    <n v="0"/>
    <n v="0"/>
    <n v="294"/>
    <s v="MUSTARD 5222[500GM*60] 500GM-box"/>
    <x v="23"/>
  </r>
  <r>
    <s v="MUSTARD 5232[1KG*30]           1KG"/>
    <n v="0"/>
    <n v="90"/>
    <n v="4"/>
    <n v="0"/>
    <n v="0"/>
    <n v="90"/>
    <n v="4"/>
    <n v="86"/>
    <n v="0"/>
    <n v="0"/>
    <n v="600"/>
    <s v="MUSTARD 5232[1KG*30] 1KG-box"/>
    <x v="24"/>
  </r>
  <r>
    <s v="MUSTARD KESARI 5111[500GM*60]  500GM"/>
    <n v="0"/>
    <n v="4400"/>
    <n v="2757"/>
    <n v="0"/>
    <n v="0"/>
    <n v="4400"/>
    <n v="2757"/>
    <n v="1643"/>
    <n v="0"/>
    <n v="0"/>
    <n v="294"/>
    <s v="MUSTARD KESARI 5111[500GM*60] 500GM-box"/>
    <x v="25"/>
  </r>
  <r>
    <s v="OXIMAIN-[35GM*10*10]           35GM"/>
    <n v="80"/>
    <n v="0"/>
    <n v="0"/>
    <n v="0"/>
    <n v="0"/>
    <n v="80"/>
    <n v="80"/>
    <n v="0"/>
    <n v="0"/>
    <n v="0"/>
    <n v="273"/>
    <s v="OXIMAIN-[35GM*10*10] 35GM-box"/>
    <x v="26"/>
  </r>
  <r>
    <s v="PADDY 6444-GOLD                3KG"/>
    <n v="0"/>
    <n v="3000"/>
    <n v="3000"/>
    <n v="0"/>
    <n v="0"/>
    <n v="3000"/>
    <n v="2940"/>
    <n v="0"/>
    <n v="0"/>
    <n v="60"/>
    <n v="284"/>
    <s v="PADDY 6444-GOLD 3KG-box"/>
    <x v="27"/>
  </r>
  <r>
    <s v="PLANOFIX SL-4.5 [100ML*50]     100ML"/>
    <n v="10"/>
    <n v="0"/>
    <n v="0"/>
    <n v="0"/>
    <n v="0"/>
    <n v="10"/>
    <n v="0"/>
    <n v="0"/>
    <n v="0"/>
    <n v="10"/>
    <n v="76"/>
    <s v="PLANOFIX SL-4.5 [100ML*50] 100ML-box"/>
    <x v="28"/>
  </r>
  <r>
    <s v="PLANOFIX-SL-[1LTR-10]          1LTR"/>
    <n v="29"/>
    <n v="0"/>
    <n v="0"/>
    <n v="0"/>
    <n v="0"/>
    <n v="29"/>
    <n v="19"/>
    <n v="0"/>
    <n v="0"/>
    <n v="10"/>
    <n v="680"/>
    <s v="PLANOFIX-SL-[1LTR-10] 1LTR-box"/>
    <x v="29"/>
  </r>
  <r>
    <s v="RAFT [1LTR*10]                 1LTR"/>
    <n v="27"/>
    <n v="0"/>
    <n v="0"/>
    <n v="0"/>
    <n v="0"/>
    <n v="27"/>
    <n v="27"/>
    <n v="0"/>
    <n v="0"/>
    <n v="0"/>
    <n v="1032.5"/>
    <s v="RAFT [1LTR*10] 1LTR-box"/>
    <x v="30"/>
  </r>
  <r>
    <s v="RAFT [250ML*40]                250ML"/>
    <n v="6"/>
    <n v="0"/>
    <n v="0"/>
    <n v="0"/>
    <n v="0"/>
    <n v="6"/>
    <n v="6"/>
    <n v="0"/>
    <n v="0"/>
    <n v="0"/>
    <n v="309.75"/>
    <s v="RAFT [250ML*40] 250ML-box"/>
    <x v="31"/>
  </r>
  <r>
    <s v="RAFT [500ML*20]                500ML"/>
    <n v="5"/>
    <n v="0"/>
    <n v="0"/>
    <n v="0"/>
    <n v="0"/>
    <n v="5"/>
    <n v="5"/>
    <n v="0"/>
    <n v="0"/>
    <n v="0"/>
    <n v="536.9"/>
    <s v="RAFT [500ML*20] 500ML-box"/>
    <x v="32"/>
  </r>
  <r>
    <s v="REGENT-[5KG*4]                 5KG"/>
    <n v="180"/>
    <n v="6200"/>
    <n v="6200"/>
    <n v="0"/>
    <n v="0"/>
    <n v="6380"/>
    <n v="4380"/>
    <n v="0"/>
    <n v="0"/>
    <n v="2000"/>
    <n v="84.2"/>
    <s v="REGENT-[5KG*4] 5KG-box"/>
    <x v="33"/>
  </r>
  <r>
    <s v="SENCOR-[100GM*10*6]            100GM"/>
    <n v="25"/>
    <n v="540"/>
    <n v="540"/>
    <n v="0"/>
    <n v="0"/>
    <n v="565"/>
    <n v="345"/>
    <n v="0"/>
    <n v="0"/>
    <n v="220"/>
    <n v="192"/>
    <s v="SENCOR-[100GM*10*6] 100GM-box"/>
    <x v="34"/>
  </r>
  <r>
    <s v="SOLDIER CHILLI SEED(1500S)     1500 SEED"/>
    <n v="0"/>
    <n v="45"/>
    <n v="45"/>
    <n v="0"/>
    <n v="0"/>
    <n v="45"/>
    <n v="35"/>
    <n v="0"/>
    <n v="0"/>
    <n v="10"/>
    <n v="300"/>
    <s v="SOLDIER CHILLI SEED(1500S) 1500 SEED-box"/>
    <x v="26"/>
  </r>
  <r>
    <s v="SOLOMON [100ML*50]             100ML"/>
    <n v="0"/>
    <n v="50"/>
    <n v="50"/>
    <n v="0"/>
    <n v="0"/>
    <n v="50"/>
    <n v="0"/>
    <n v="0"/>
    <n v="0"/>
    <n v="50"/>
    <n v="245.75"/>
    <s v="SOLOMON [100ML*50] 100ML-box"/>
    <x v="35"/>
  </r>
  <r>
    <s v="SOLOMON[1LTR*10]               1LTR"/>
    <n v="0"/>
    <n v="10"/>
    <n v="10"/>
    <n v="0"/>
    <n v="0"/>
    <n v="10"/>
    <n v="4"/>
    <n v="0"/>
    <n v="0"/>
    <n v="6"/>
    <n v="2400"/>
    <s v="SOLOMON[1LTR*10] 1LTR-box"/>
    <x v="36"/>
  </r>
  <r>
    <s v="TOPSTAR[22.5GM*20]             22.5GM"/>
    <n v="1160"/>
    <n v="0"/>
    <n v="0"/>
    <n v="0"/>
    <n v="0"/>
    <n v="1160"/>
    <n v="1160"/>
    <n v="0"/>
    <n v="0"/>
    <n v="0"/>
    <n v="180"/>
    <s v="TOPSTAR[22.5GM*20] 22.5GM-box"/>
    <x v="3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B9B108-FC9A-4415-99BD-0788690CF379}" name="PivotTable4" cacheId="4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P1:W40" firstHeaderRow="0" firstDataRow="1" firstDataCol="1"/>
  <pivotFields count="14">
    <pivotField showAll="0"/>
    <pivotField dataField="1" numFmtId="1" showAll="0"/>
    <pivotField dataField="1" numFmtId="1" showAll="0"/>
    <pivotField numFmtId="1" showAll="0"/>
    <pivotField dataField="1" numFmtId="1" showAll="0"/>
    <pivotField numFmtId="1" showAll="0"/>
    <pivotField numFmtId="1" showAll="0"/>
    <pivotField dataField="1" numFmtId="1" showAll="0"/>
    <pivotField dataField="1" numFmtId="1" showAll="0"/>
    <pivotField dataField="1" numFmtId="1" showAll="0"/>
    <pivotField dataField="1" showAll="0"/>
    <pivotField showAll="0"/>
    <pivotField showAll="0"/>
    <pivotField axis="axisRow" showAll="0" sortType="ascending">
      <items count="115">
        <item m="1" x="59"/>
        <item m="1" x="78"/>
        <item x="0"/>
        <item m="1" x="109"/>
        <item m="1" x="105"/>
        <item m="1" x="107"/>
        <item m="1" x="40"/>
        <item m="1" x="52"/>
        <item m="1" x="53"/>
        <item m="1" x="101"/>
        <item x="1"/>
        <item m="1" x="110"/>
        <item m="1" x="111"/>
        <item x="3"/>
        <item x="5"/>
        <item x="4"/>
        <item x="2"/>
        <item x="6"/>
        <item x="8"/>
        <item x="7"/>
        <item m="1" x="94"/>
        <item x="27"/>
        <item m="1" x="106"/>
        <item m="1" x="45"/>
        <item m="1" x="63"/>
        <item m="1" x="112"/>
        <item m="1" x="90"/>
        <item m="1" x="77"/>
        <item m="1" x="89"/>
        <item m="1" x="95"/>
        <item m="1" x="96"/>
        <item m="1" x="103"/>
        <item x="26"/>
        <item m="1" x="102"/>
        <item x="10"/>
        <item x="9"/>
        <item m="1" x="61"/>
        <item m="1" x="113"/>
        <item m="1" x="70"/>
        <item m="1" x="71"/>
        <item m="1" x="72"/>
        <item m="1" x="73"/>
        <item m="1" x="93"/>
        <item m="1" x="42"/>
        <item m="1" x="55"/>
        <item m="1" x="91"/>
        <item m="1" x="60"/>
        <item m="1" x="56"/>
        <item m="1" x="57"/>
        <item x="11"/>
        <item m="1" x="99"/>
        <item m="1" x="88"/>
        <item m="1" x="104"/>
        <item x="13"/>
        <item x="14"/>
        <item x="12"/>
        <item m="1" x="69"/>
        <item m="1" x="82"/>
        <item m="1" x="58"/>
        <item x="16"/>
        <item m="1" x="80"/>
        <item x="15"/>
        <item m="1" x="85"/>
        <item m="1" x="86"/>
        <item m="1" x="41"/>
        <item x="17"/>
        <item m="1" x="79"/>
        <item x="18"/>
        <item x="20"/>
        <item x="19"/>
        <item x="22"/>
        <item x="23"/>
        <item x="25"/>
        <item x="21"/>
        <item x="24"/>
        <item m="1" x="74"/>
        <item m="1" x="84"/>
        <item m="1" x="48"/>
        <item m="1" x="49"/>
        <item m="1" x="50"/>
        <item x="28"/>
        <item x="29"/>
        <item m="1" x="38"/>
        <item m="1" x="87"/>
        <item m="1" x="92"/>
        <item x="30"/>
        <item x="32"/>
        <item x="31"/>
        <item m="1" x="68"/>
        <item m="1" x="83"/>
        <item m="1" x="54"/>
        <item m="1" x="43"/>
        <item m="1" x="44"/>
        <item m="1" x="66"/>
        <item x="33"/>
        <item m="1" x="100"/>
        <item m="1" x="81"/>
        <item m="1" x="75"/>
        <item m="1" x="47"/>
        <item m="1" x="67"/>
        <item m="1" x="39"/>
        <item m="1" x="108"/>
        <item x="34"/>
        <item m="1" x="46"/>
        <item m="1" x="64"/>
        <item m="1" x="65"/>
        <item x="36"/>
        <item m="1" x="97"/>
        <item m="1" x="98"/>
        <item x="35"/>
        <item m="1" x="62"/>
        <item m="1" x="76"/>
        <item x="37"/>
        <item m="1" x="51"/>
        <item t="default"/>
      </items>
    </pivotField>
  </pivotFields>
  <rowFields count="1">
    <field x="13"/>
  </rowFields>
  <rowItems count="39">
    <i>
      <x v="2"/>
    </i>
    <i>
      <x v="10"/>
    </i>
    <i>
      <x v="13"/>
    </i>
    <i>
      <x v="14"/>
    </i>
    <i>
      <x v="15"/>
    </i>
    <i>
      <x v="16"/>
    </i>
    <i>
      <x v="17"/>
    </i>
    <i>
      <x v="18"/>
    </i>
    <i>
      <x v="19"/>
    </i>
    <i>
      <x v="21"/>
    </i>
    <i>
      <x v="32"/>
    </i>
    <i>
      <x v="34"/>
    </i>
    <i>
      <x v="35"/>
    </i>
    <i>
      <x v="49"/>
    </i>
    <i>
      <x v="53"/>
    </i>
    <i>
      <x v="54"/>
    </i>
    <i>
      <x v="55"/>
    </i>
    <i>
      <x v="59"/>
    </i>
    <i>
      <x v="61"/>
    </i>
    <i>
      <x v="65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80"/>
    </i>
    <i>
      <x v="81"/>
    </i>
    <i>
      <x v="85"/>
    </i>
    <i>
      <x v="86"/>
    </i>
    <i>
      <x v="87"/>
    </i>
    <i>
      <x v="94"/>
    </i>
    <i>
      <x v="102"/>
    </i>
    <i>
      <x v="106"/>
    </i>
    <i>
      <x v="109"/>
    </i>
    <i>
      <x v="112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OPENING STOCK" fld="1" baseField="0" baseItem="0"/>
    <dataField name="Sum of  PURCHASES" fld="2" baseField="0" baseItem="0"/>
    <dataField name="Sum of PURCHASE RETURN" fld="8" baseField="0" baseItem="0"/>
    <dataField name="Sum of  SALES" fld="7" baseField="0" baseItem="0"/>
    <dataField name="Sum of  SALE RETURN" fld="4" baseField="0" baseItem="0"/>
    <dataField name="Sum of REPL./ OTHERS2" fld="9" baseField="0" baseItem="0"/>
    <dataField name="Sum of CLOSING STOCK" fld="10" baseField="0" baseItem="0"/>
  </dataFields>
  <formats count="10">
    <format dxfId="23">
      <pivotArea type="all" dataOnly="0" outline="0" fieldPosition="0"/>
    </format>
    <format dxfId="22">
      <pivotArea outline="0" collapsedLevelsAreSubtotals="1" fieldPosition="0"/>
    </format>
    <format dxfId="21">
      <pivotArea field="13" type="button" dataOnly="0" labelOnly="1" outline="0" axis="axisRow" fieldPosition="0"/>
    </format>
    <format dxfId="20">
      <pivotArea dataOnly="0" labelOnly="1" fieldPosition="0">
        <references count="1">
          <reference field="13" count="1">
            <x v="94"/>
          </reference>
        </references>
      </pivotArea>
    </format>
    <format dxfId="19">
      <pivotArea dataOnly="0" labelOnly="1" grandRow="1" outline="0" fieldPosition="0"/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field="13" type="button" dataOnly="0" labelOnly="1" outline="0" axis="axisRow" fieldPosition="0"/>
    </format>
    <format dxfId="15">
      <pivotArea dataOnly="0" labelOnly="1" fieldPosition="0">
        <references count="1">
          <reference field="13" count="1">
            <x v="94"/>
          </reference>
        </references>
      </pivotArea>
    </format>
    <format dxfId="14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"/>
  <sheetViews>
    <sheetView workbookViewId="0">
      <selection sqref="A1:L1"/>
    </sheetView>
  </sheetViews>
  <sheetFormatPr defaultRowHeight="14.4" x14ac:dyDescent="0.3"/>
  <cols>
    <col min="1" max="1" width="50.44140625" bestFit="1" customWidth="1"/>
    <col min="2" max="2" width="10.21875" bestFit="1" customWidth="1"/>
    <col min="3" max="3" width="14.77734375" bestFit="1" customWidth="1"/>
    <col min="4" max="4" width="14.77734375" customWidth="1"/>
    <col min="5" max="5" width="8.44140625" bestFit="1" customWidth="1"/>
    <col min="6" max="6" width="9.5546875" bestFit="1" customWidth="1"/>
    <col min="7" max="8" width="8" bestFit="1" customWidth="1"/>
    <col min="9" max="9" width="11.21875" bestFit="1" customWidth="1"/>
    <col min="10" max="10" width="8.5546875" bestFit="1" customWidth="1"/>
    <col min="11" max="11" width="9.44140625" bestFit="1" customWidth="1"/>
    <col min="12" max="12" width="7.5546875" bestFit="1" customWidth="1"/>
    <col min="13" max="13" width="37.21875" bestFit="1" customWidth="1"/>
    <col min="257" max="257" width="50.44140625" bestFit="1" customWidth="1"/>
    <col min="258" max="258" width="10.21875" bestFit="1" customWidth="1"/>
    <col min="259" max="259" width="14.77734375" bestFit="1" customWidth="1"/>
    <col min="260" max="260" width="14.77734375" customWidth="1"/>
    <col min="261" max="261" width="8.44140625" bestFit="1" customWidth="1"/>
    <col min="262" max="262" width="9.5546875" bestFit="1" customWidth="1"/>
    <col min="263" max="264" width="8" bestFit="1" customWidth="1"/>
    <col min="265" max="265" width="11.21875" bestFit="1" customWidth="1"/>
    <col min="266" max="266" width="8.5546875" bestFit="1" customWidth="1"/>
    <col min="267" max="267" width="9.44140625" bestFit="1" customWidth="1"/>
    <col min="268" max="268" width="7.5546875" bestFit="1" customWidth="1"/>
    <col min="269" max="269" width="37.21875" bestFit="1" customWidth="1"/>
    <col min="513" max="513" width="50.44140625" bestFit="1" customWidth="1"/>
    <col min="514" max="514" width="10.21875" bestFit="1" customWidth="1"/>
    <col min="515" max="515" width="14.77734375" bestFit="1" customWidth="1"/>
    <col min="516" max="516" width="14.77734375" customWidth="1"/>
    <col min="517" max="517" width="8.44140625" bestFit="1" customWidth="1"/>
    <col min="518" max="518" width="9.5546875" bestFit="1" customWidth="1"/>
    <col min="519" max="520" width="8" bestFit="1" customWidth="1"/>
    <col min="521" max="521" width="11.21875" bestFit="1" customWidth="1"/>
    <col min="522" max="522" width="8.5546875" bestFit="1" customWidth="1"/>
    <col min="523" max="523" width="9.44140625" bestFit="1" customWidth="1"/>
    <col min="524" max="524" width="7.5546875" bestFit="1" customWidth="1"/>
    <col min="525" max="525" width="37.21875" bestFit="1" customWidth="1"/>
    <col min="769" max="769" width="50.44140625" bestFit="1" customWidth="1"/>
    <col min="770" max="770" width="10.21875" bestFit="1" customWidth="1"/>
    <col min="771" max="771" width="14.77734375" bestFit="1" customWidth="1"/>
    <col min="772" max="772" width="14.77734375" customWidth="1"/>
    <col min="773" max="773" width="8.44140625" bestFit="1" customWidth="1"/>
    <col min="774" max="774" width="9.5546875" bestFit="1" customWidth="1"/>
    <col min="775" max="776" width="8" bestFit="1" customWidth="1"/>
    <col min="777" max="777" width="11.21875" bestFit="1" customWidth="1"/>
    <col min="778" max="778" width="8.5546875" bestFit="1" customWidth="1"/>
    <col min="779" max="779" width="9.44140625" bestFit="1" customWidth="1"/>
    <col min="780" max="780" width="7.5546875" bestFit="1" customWidth="1"/>
    <col min="781" max="781" width="37.21875" bestFit="1" customWidth="1"/>
    <col min="1025" max="1025" width="50.44140625" bestFit="1" customWidth="1"/>
    <col min="1026" max="1026" width="10.21875" bestFit="1" customWidth="1"/>
    <col min="1027" max="1027" width="14.77734375" bestFit="1" customWidth="1"/>
    <col min="1028" max="1028" width="14.77734375" customWidth="1"/>
    <col min="1029" max="1029" width="8.44140625" bestFit="1" customWidth="1"/>
    <col min="1030" max="1030" width="9.5546875" bestFit="1" customWidth="1"/>
    <col min="1031" max="1032" width="8" bestFit="1" customWidth="1"/>
    <col min="1033" max="1033" width="11.21875" bestFit="1" customWidth="1"/>
    <col min="1034" max="1034" width="8.5546875" bestFit="1" customWidth="1"/>
    <col min="1035" max="1035" width="9.44140625" bestFit="1" customWidth="1"/>
    <col min="1036" max="1036" width="7.5546875" bestFit="1" customWidth="1"/>
    <col min="1037" max="1037" width="37.21875" bestFit="1" customWidth="1"/>
    <col min="1281" max="1281" width="50.44140625" bestFit="1" customWidth="1"/>
    <col min="1282" max="1282" width="10.21875" bestFit="1" customWidth="1"/>
    <col min="1283" max="1283" width="14.77734375" bestFit="1" customWidth="1"/>
    <col min="1284" max="1284" width="14.77734375" customWidth="1"/>
    <col min="1285" max="1285" width="8.44140625" bestFit="1" customWidth="1"/>
    <col min="1286" max="1286" width="9.5546875" bestFit="1" customWidth="1"/>
    <col min="1287" max="1288" width="8" bestFit="1" customWidth="1"/>
    <col min="1289" max="1289" width="11.21875" bestFit="1" customWidth="1"/>
    <col min="1290" max="1290" width="8.5546875" bestFit="1" customWidth="1"/>
    <col min="1291" max="1291" width="9.44140625" bestFit="1" customWidth="1"/>
    <col min="1292" max="1292" width="7.5546875" bestFit="1" customWidth="1"/>
    <col min="1293" max="1293" width="37.21875" bestFit="1" customWidth="1"/>
    <col min="1537" max="1537" width="50.44140625" bestFit="1" customWidth="1"/>
    <col min="1538" max="1538" width="10.21875" bestFit="1" customWidth="1"/>
    <col min="1539" max="1539" width="14.77734375" bestFit="1" customWidth="1"/>
    <col min="1540" max="1540" width="14.77734375" customWidth="1"/>
    <col min="1541" max="1541" width="8.44140625" bestFit="1" customWidth="1"/>
    <col min="1542" max="1542" width="9.5546875" bestFit="1" customWidth="1"/>
    <col min="1543" max="1544" width="8" bestFit="1" customWidth="1"/>
    <col min="1545" max="1545" width="11.21875" bestFit="1" customWidth="1"/>
    <col min="1546" max="1546" width="8.5546875" bestFit="1" customWidth="1"/>
    <col min="1547" max="1547" width="9.44140625" bestFit="1" customWidth="1"/>
    <col min="1548" max="1548" width="7.5546875" bestFit="1" customWidth="1"/>
    <col min="1549" max="1549" width="37.21875" bestFit="1" customWidth="1"/>
    <col min="1793" max="1793" width="50.44140625" bestFit="1" customWidth="1"/>
    <col min="1794" max="1794" width="10.21875" bestFit="1" customWidth="1"/>
    <col min="1795" max="1795" width="14.77734375" bestFit="1" customWidth="1"/>
    <col min="1796" max="1796" width="14.77734375" customWidth="1"/>
    <col min="1797" max="1797" width="8.44140625" bestFit="1" customWidth="1"/>
    <col min="1798" max="1798" width="9.5546875" bestFit="1" customWidth="1"/>
    <col min="1799" max="1800" width="8" bestFit="1" customWidth="1"/>
    <col min="1801" max="1801" width="11.21875" bestFit="1" customWidth="1"/>
    <col min="1802" max="1802" width="8.5546875" bestFit="1" customWidth="1"/>
    <col min="1803" max="1803" width="9.44140625" bestFit="1" customWidth="1"/>
    <col min="1804" max="1804" width="7.5546875" bestFit="1" customWidth="1"/>
    <col min="1805" max="1805" width="37.21875" bestFit="1" customWidth="1"/>
    <col min="2049" max="2049" width="50.44140625" bestFit="1" customWidth="1"/>
    <col min="2050" max="2050" width="10.21875" bestFit="1" customWidth="1"/>
    <col min="2051" max="2051" width="14.77734375" bestFit="1" customWidth="1"/>
    <col min="2052" max="2052" width="14.77734375" customWidth="1"/>
    <col min="2053" max="2053" width="8.44140625" bestFit="1" customWidth="1"/>
    <col min="2054" max="2054" width="9.5546875" bestFit="1" customWidth="1"/>
    <col min="2055" max="2056" width="8" bestFit="1" customWidth="1"/>
    <col min="2057" max="2057" width="11.21875" bestFit="1" customWidth="1"/>
    <col min="2058" max="2058" width="8.5546875" bestFit="1" customWidth="1"/>
    <col min="2059" max="2059" width="9.44140625" bestFit="1" customWidth="1"/>
    <col min="2060" max="2060" width="7.5546875" bestFit="1" customWidth="1"/>
    <col min="2061" max="2061" width="37.21875" bestFit="1" customWidth="1"/>
    <col min="2305" max="2305" width="50.44140625" bestFit="1" customWidth="1"/>
    <col min="2306" max="2306" width="10.21875" bestFit="1" customWidth="1"/>
    <col min="2307" max="2307" width="14.77734375" bestFit="1" customWidth="1"/>
    <col min="2308" max="2308" width="14.77734375" customWidth="1"/>
    <col min="2309" max="2309" width="8.44140625" bestFit="1" customWidth="1"/>
    <col min="2310" max="2310" width="9.5546875" bestFit="1" customWidth="1"/>
    <col min="2311" max="2312" width="8" bestFit="1" customWidth="1"/>
    <col min="2313" max="2313" width="11.21875" bestFit="1" customWidth="1"/>
    <col min="2314" max="2314" width="8.5546875" bestFit="1" customWidth="1"/>
    <col min="2315" max="2315" width="9.44140625" bestFit="1" customWidth="1"/>
    <col min="2316" max="2316" width="7.5546875" bestFit="1" customWidth="1"/>
    <col min="2317" max="2317" width="37.21875" bestFit="1" customWidth="1"/>
    <col min="2561" max="2561" width="50.44140625" bestFit="1" customWidth="1"/>
    <col min="2562" max="2562" width="10.21875" bestFit="1" customWidth="1"/>
    <col min="2563" max="2563" width="14.77734375" bestFit="1" customWidth="1"/>
    <col min="2564" max="2564" width="14.77734375" customWidth="1"/>
    <col min="2565" max="2565" width="8.44140625" bestFit="1" customWidth="1"/>
    <col min="2566" max="2566" width="9.5546875" bestFit="1" customWidth="1"/>
    <col min="2567" max="2568" width="8" bestFit="1" customWidth="1"/>
    <col min="2569" max="2569" width="11.21875" bestFit="1" customWidth="1"/>
    <col min="2570" max="2570" width="8.5546875" bestFit="1" customWidth="1"/>
    <col min="2571" max="2571" width="9.44140625" bestFit="1" customWidth="1"/>
    <col min="2572" max="2572" width="7.5546875" bestFit="1" customWidth="1"/>
    <col min="2573" max="2573" width="37.21875" bestFit="1" customWidth="1"/>
    <col min="2817" max="2817" width="50.44140625" bestFit="1" customWidth="1"/>
    <col min="2818" max="2818" width="10.21875" bestFit="1" customWidth="1"/>
    <col min="2819" max="2819" width="14.77734375" bestFit="1" customWidth="1"/>
    <col min="2820" max="2820" width="14.77734375" customWidth="1"/>
    <col min="2821" max="2821" width="8.44140625" bestFit="1" customWidth="1"/>
    <col min="2822" max="2822" width="9.5546875" bestFit="1" customWidth="1"/>
    <col min="2823" max="2824" width="8" bestFit="1" customWidth="1"/>
    <col min="2825" max="2825" width="11.21875" bestFit="1" customWidth="1"/>
    <col min="2826" max="2826" width="8.5546875" bestFit="1" customWidth="1"/>
    <col min="2827" max="2827" width="9.44140625" bestFit="1" customWidth="1"/>
    <col min="2828" max="2828" width="7.5546875" bestFit="1" customWidth="1"/>
    <col min="2829" max="2829" width="37.21875" bestFit="1" customWidth="1"/>
    <col min="3073" max="3073" width="50.44140625" bestFit="1" customWidth="1"/>
    <col min="3074" max="3074" width="10.21875" bestFit="1" customWidth="1"/>
    <col min="3075" max="3075" width="14.77734375" bestFit="1" customWidth="1"/>
    <col min="3076" max="3076" width="14.77734375" customWidth="1"/>
    <col min="3077" max="3077" width="8.44140625" bestFit="1" customWidth="1"/>
    <col min="3078" max="3078" width="9.5546875" bestFit="1" customWidth="1"/>
    <col min="3079" max="3080" width="8" bestFit="1" customWidth="1"/>
    <col min="3081" max="3081" width="11.21875" bestFit="1" customWidth="1"/>
    <col min="3082" max="3082" width="8.5546875" bestFit="1" customWidth="1"/>
    <col min="3083" max="3083" width="9.44140625" bestFit="1" customWidth="1"/>
    <col min="3084" max="3084" width="7.5546875" bestFit="1" customWidth="1"/>
    <col min="3085" max="3085" width="37.21875" bestFit="1" customWidth="1"/>
    <col min="3329" max="3329" width="50.44140625" bestFit="1" customWidth="1"/>
    <col min="3330" max="3330" width="10.21875" bestFit="1" customWidth="1"/>
    <col min="3331" max="3331" width="14.77734375" bestFit="1" customWidth="1"/>
    <col min="3332" max="3332" width="14.77734375" customWidth="1"/>
    <col min="3333" max="3333" width="8.44140625" bestFit="1" customWidth="1"/>
    <col min="3334" max="3334" width="9.5546875" bestFit="1" customWidth="1"/>
    <col min="3335" max="3336" width="8" bestFit="1" customWidth="1"/>
    <col min="3337" max="3337" width="11.21875" bestFit="1" customWidth="1"/>
    <col min="3338" max="3338" width="8.5546875" bestFit="1" customWidth="1"/>
    <col min="3339" max="3339" width="9.44140625" bestFit="1" customWidth="1"/>
    <col min="3340" max="3340" width="7.5546875" bestFit="1" customWidth="1"/>
    <col min="3341" max="3341" width="37.21875" bestFit="1" customWidth="1"/>
    <col min="3585" max="3585" width="50.44140625" bestFit="1" customWidth="1"/>
    <col min="3586" max="3586" width="10.21875" bestFit="1" customWidth="1"/>
    <col min="3587" max="3587" width="14.77734375" bestFit="1" customWidth="1"/>
    <col min="3588" max="3588" width="14.77734375" customWidth="1"/>
    <col min="3589" max="3589" width="8.44140625" bestFit="1" customWidth="1"/>
    <col min="3590" max="3590" width="9.5546875" bestFit="1" customWidth="1"/>
    <col min="3591" max="3592" width="8" bestFit="1" customWidth="1"/>
    <col min="3593" max="3593" width="11.21875" bestFit="1" customWidth="1"/>
    <col min="3594" max="3594" width="8.5546875" bestFit="1" customWidth="1"/>
    <col min="3595" max="3595" width="9.44140625" bestFit="1" customWidth="1"/>
    <col min="3596" max="3596" width="7.5546875" bestFit="1" customWidth="1"/>
    <col min="3597" max="3597" width="37.21875" bestFit="1" customWidth="1"/>
    <col min="3841" max="3841" width="50.44140625" bestFit="1" customWidth="1"/>
    <col min="3842" max="3842" width="10.21875" bestFit="1" customWidth="1"/>
    <col min="3843" max="3843" width="14.77734375" bestFit="1" customWidth="1"/>
    <col min="3844" max="3844" width="14.77734375" customWidth="1"/>
    <col min="3845" max="3845" width="8.44140625" bestFit="1" customWidth="1"/>
    <col min="3846" max="3846" width="9.5546875" bestFit="1" customWidth="1"/>
    <col min="3847" max="3848" width="8" bestFit="1" customWidth="1"/>
    <col min="3849" max="3849" width="11.21875" bestFit="1" customWidth="1"/>
    <col min="3850" max="3850" width="8.5546875" bestFit="1" customWidth="1"/>
    <col min="3851" max="3851" width="9.44140625" bestFit="1" customWidth="1"/>
    <col min="3852" max="3852" width="7.5546875" bestFit="1" customWidth="1"/>
    <col min="3853" max="3853" width="37.21875" bestFit="1" customWidth="1"/>
    <col min="4097" max="4097" width="50.44140625" bestFit="1" customWidth="1"/>
    <col min="4098" max="4098" width="10.21875" bestFit="1" customWidth="1"/>
    <col min="4099" max="4099" width="14.77734375" bestFit="1" customWidth="1"/>
    <col min="4100" max="4100" width="14.77734375" customWidth="1"/>
    <col min="4101" max="4101" width="8.44140625" bestFit="1" customWidth="1"/>
    <col min="4102" max="4102" width="9.5546875" bestFit="1" customWidth="1"/>
    <col min="4103" max="4104" width="8" bestFit="1" customWidth="1"/>
    <col min="4105" max="4105" width="11.21875" bestFit="1" customWidth="1"/>
    <col min="4106" max="4106" width="8.5546875" bestFit="1" customWidth="1"/>
    <col min="4107" max="4107" width="9.44140625" bestFit="1" customWidth="1"/>
    <col min="4108" max="4108" width="7.5546875" bestFit="1" customWidth="1"/>
    <col min="4109" max="4109" width="37.21875" bestFit="1" customWidth="1"/>
    <col min="4353" max="4353" width="50.44140625" bestFit="1" customWidth="1"/>
    <col min="4354" max="4354" width="10.21875" bestFit="1" customWidth="1"/>
    <col min="4355" max="4355" width="14.77734375" bestFit="1" customWidth="1"/>
    <col min="4356" max="4356" width="14.77734375" customWidth="1"/>
    <col min="4357" max="4357" width="8.44140625" bestFit="1" customWidth="1"/>
    <col min="4358" max="4358" width="9.5546875" bestFit="1" customWidth="1"/>
    <col min="4359" max="4360" width="8" bestFit="1" customWidth="1"/>
    <col min="4361" max="4361" width="11.21875" bestFit="1" customWidth="1"/>
    <col min="4362" max="4362" width="8.5546875" bestFit="1" customWidth="1"/>
    <col min="4363" max="4363" width="9.44140625" bestFit="1" customWidth="1"/>
    <col min="4364" max="4364" width="7.5546875" bestFit="1" customWidth="1"/>
    <col min="4365" max="4365" width="37.21875" bestFit="1" customWidth="1"/>
    <col min="4609" max="4609" width="50.44140625" bestFit="1" customWidth="1"/>
    <col min="4610" max="4610" width="10.21875" bestFit="1" customWidth="1"/>
    <col min="4611" max="4611" width="14.77734375" bestFit="1" customWidth="1"/>
    <col min="4612" max="4612" width="14.77734375" customWidth="1"/>
    <col min="4613" max="4613" width="8.44140625" bestFit="1" customWidth="1"/>
    <col min="4614" max="4614" width="9.5546875" bestFit="1" customWidth="1"/>
    <col min="4615" max="4616" width="8" bestFit="1" customWidth="1"/>
    <col min="4617" max="4617" width="11.21875" bestFit="1" customWidth="1"/>
    <col min="4618" max="4618" width="8.5546875" bestFit="1" customWidth="1"/>
    <col min="4619" max="4619" width="9.44140625" bestFit="1" customWidth="1"/>
    <col min="4620" max="4620" width="7.5546875" bestFit="1" customWidth="1"/>
    <col min="4621" max="4621" width="37.21875" bestFit="1" customWidth="1"/>
    <col min="4865" max="4865" width="50.44140625" bestFit="1" customWidth="1"/>
    <col min="4866" max="4866" width="10.21875" bestFit="1" customWidth="1"/>
    <col min="4867" max="4867" width="14.77734375" bestFit="1" customWidth="1"/>
    <col min="4868" max="4868" width="14.77734375" customWidth="1"/>
    <col min="4869" max="4869" width="8.44140625" bestFit="1" customWidth="1"/>
    <col min="4870" max="4870" width="9.5546875" bestFit="1" customWidth="1"/>
    <col min="4871" max="4872" width="8" bestFit="1" customWidth="1"/>
    <col min="4873" max="4873" width="11.21875" bestFit="1" customWidth="1"/>
    <col min="4874" max="4874" width="8.5546875" bestFit="1" customWidth="1"/>
    <col min="4875" max="4875" width="9.44140625" bestFit="1" customWidth="1"/>
    <col min="4876" max="4876" width="7.5546875" bestFit="1" customWidth="1"/>
    <col min="4877" max="4877" width="37.21875" bestFit="1" customWidth="1"/>
    <col min="5121" max="5121" width="50.44140625" bestFit="1" customWidth="1"/>
    <col min="5122" max="5122" width="10.21875" bestFit="1" customWidth="1"/>
    <col min="5123" max="5123" width="14.77734375" bestFit="1" customWidth="1"/>
    <col min="5124" max="5124" width="14.77734375" customWidth="1"/>
    <col min="5125" max="5125" width="8.44140625" bestFit="1" customWidth="1"/>
    <col min="5126" max="5126" width="9.5546875" bestFit="1" customWidth="1"/>
    <col min="5127" max="5128" width="8" bestFit="1" customWidth="1"/>
    <col min="5129" max="5129" width="11.21875" bestFit="1" customWidth="1"/>
    <col min="5130" max="5130" width="8.5546875" bestFit="1" customWidth="1"/>
    <col min="5131" max="5131" width="9.44140625" bestFit="1" customWidth="1"/>
    <col min="5132" max="5132" width="7.5546875" bestFit="1" customWidth="1"/>
    <col min="5133" max="5133" width="37.21875" bestFit="1" customWidth="1"/>
    <col min="5377" max="5377" width="50.44140625" bestFit="1" customWidth="1"/>
    <col min="5378" max="5378" width="10.21875" bestFit="1" customWidth="1"/>
    <col min="5379" max="5379" width="14.77734375" bestFit="1" customWidth="1"/>
    <col min="5380" max="5380" width="14.77734375" customWidth="1"/>
    <col min="5381" max="5381" width="8.44140625" bestFit="1" customWidth="1"/>
    <col min="5382" max="5382" width="9.5546875" bestFit="1" customWidth="1"/>
    <col min="5383" max="5384" width="8" bestFit="1" customWidth="1"/>
    <col min="5385" max="5385" width="11.21875" bestFit="1" customWidth="1"/>
    <col min="5386" max="5386" width="8.5546875" bestFit="1" customWidth="1"/>
    <col min="5387" max="5387" width="9.44140625" bestFit="1" customWidth="1"/>
    <col min="5388" max="5388" width="7.5546875" bestFit="1" customWidth="1"/>
    <col min="5389" max="5389" width="37.21875" bestFit="1" customWidth="1"/>
    <col min="5633" max="5633" width="50.44140625" bestFit="1" customWidth="1"/>
    <col min="5634" max="5634" width="10.21875" bestFit="1" customWidth="1"/>
    <col min="5635" max="5635" width="14.77734375" bestFit="1" customWidth="1"/>
    <col min="5636" max="5636" width="14.77734375" customWidth="1"/>
    <col min="5637" max="5637" width="8.44140625" bestFit="1" customWidth="1"/>
    <col min="5638" max="5638" width="9.5546875" bestFit="1" customWidth="1"/>
    <col min="5639" max="5640" width="8" bestFit="1" customWidth="1"/>
    <col min="5641" max="5641" width="11.21875" bestFit="1" customWidth="1"/>
    <col min="5642" max="5642" width="8.5546875" bestFit="1" customWidth="1"/>
    <col min="5643" max="5643" width="9.44140625" bestFit="1" customWidth="1"/>
    <col min="5644" max="5644" width="7.5546875" bestFit="1" customWidth="1"/>
    <col min="5645" max="5645" width="37.21875" bestFit="1" customWidth="1"/>
    <col min="5889" max="5889" width="50.44140625" bestFit="1" customWidth="1"/>
    <col min="5890" max="5890" width="10.21875" bestFit="1" customWidth="1"/>
    <col min="5891" max="5891" width="14.77734375" bestFit="1" customWidth="1"/>
    <col min="5892" max="5892" width="14.77734375" customWidth="1"/>
    <col min="5893" max="5893" width="8.44140625" bestFit="1" customWidth="1"/>
    <col min="5894" max="5894" width="9.5546875" bestFit="1" customWidth="1"/>
    <col min="5895" max="5896" width="8" bestFit="1" customWidth="1"/>
    <col min="5897" max="5897" width="11.21875" bestFit="1" customWidth="1"/>
    <col min="5898" max="5898" width="8.5546875" bestFit="1" customWidth="1"/>
    <col min="5899" max="5899" width="9.44140625" bestFit="1" customWidth="1"/>
    <col min="5900" max="5900" width="7.5546875" bestFit="1" customWidth="1"/>
    <col min="5901" max="5901" width="37.21875" bestFit="1" customWidth="1"/>
    <col min="6145" max="6145" width="50.44140625" bestFit="1" customWidth="1"/>
    <col min="6146" max="6146" width="10.21875" bestFit="1" customWidth="1"/>
    <col min="6147" max="6147" width="14.77734375" bestFit="1" customWidth="1"/>
    <col min="6148" max="6148" width="14.77734375" customWidth="1"/>
    <col min="6149" max="6149" width="8.44140625" bestFit="1" customWidth="1"/>
    <col min="6150" max="6150" width="9.5546875" bestFit="1" customWidth="1"/>
    <col min="6151" max="6152" width="8" bestFit="1" customWidth="1"/>
    <col min="6153" max="6153" width="11.21875" bestFit="1" customWidth="1"/>
    <col min="6154" max="6154" width="8.5546875" bestFit="1" customWidth="1"/>
    <col min="6155" max="6155" width="9.44140625" bestFit="1" customWidth="1"/>
    <col min="6156" max="6156" width="7.5546875" bestFit="1" customWidth="1"/>
    <col min="6157" max="6157" width="37.21875" bestFit="1" customWidth="1"/>
    <col min="6401" max="6401" width="50.44140625" bestFit="1" customWidth="1"/>
    <col min="6402" max="6402" width="10.21875" bestFit="1" customWidth="1"/>
    <col min="6403" max="6403" width="14.77734375" bestFit="1" customWidth="1"/>
    <col min="6404" max="6404" width="14.77734375" customWidth="1"/>
    <col min="6405" max="6405" width="8.44140625" bestFit="1" customWidth="1"/>
    <col min="6406" max="6406" width="9.5546875" bestFit="1" customWidth="1"/>
    <col min="6407" max="6408" width="8" bestFit="1" customWidth="1"/>
    <col min="6409" max="6409" width="11.21875" bestFit="1" customWidth="1"/>
    <col min="6410" max="6410" width="8.5546875" bestFit="1" customWidth="1"/>
    <col min="6411" max="6411" width="9.44140625" bestFit="1" customWidth="1"/>
    <col min="6412" max="6412" width="7.5546875" bestFit="1" customWidth="1"/>
    <col min="6413" max="6413" width="37.21875" bestFit="1" customWidth="1"/>
    <col min="6657" max="6657" width="50.44140625" bestFit="1" customWidth="1"/>
    <col min="6658" max="6658" width="10.21875" bestFit="1" customWidth="1"/>
    <col min="6659" max="6659" width="14.77734375" bestFit="1" customWidth="1"/>
    <col min="6660" max="6660" width="14.77734375" customWidth="1"/>
    <col min="6661" max="6661" width="8.44140625" bestFit="1" customWidth="1"/>
    <col min="6662" max="6662" width="9.5546875" bestFit="1" customWidth="1"/>
    <col min="6663" max="6664" width="8" bestFit="1" customWidth="1"/>
    <col min="6665" max="6665" width="11.21875" bestFit="1" customWidth="1"/>
    <col min="6666" max="6666" width="8.5546875" bestFit="1" customWidth="1"/>
    <col min="6667" max="6667" width="9.44140625" bestFit="1" customWidth="1"/>
    <col min="6668" max="6668" width="7.5546875" bestFit="1" customWidth="1"/>
    <col min="6669" max="6669" width="37.21875" bestFit="1" customWidth="1"/>
    <col min="6913" max="6913" width="50.44140625" bestFit="1" customWidth="1"/>
    <col min="6914" max="6914" width="10.21875" bestFit="1" customWidth="1"/>
    <col min="6915" max="6915" width="14.77734375" bestFit="1" customWidth="1"/>
    <col min="6916" max="6916" width="14.77734375" customWidth="1"/>
    <col min="6917" max="6917" width="8.44140625" bestFit="1" customWidth="1"/>
    <col min="6918" max="6918" width="9.5546875" bestFit="1" customWidth="1"/>
    <col min="6919" max="6920" width="8" bestFit="1" customWidth="1"/>
    <col min="6921" max="6921" width="11.21875" bestFit="1" customWidth="1"/>
    <col min="6922" max="6922" width="8.5546875" bestFit="1" customWidth="1"/>
    <col min="6923" max="6923" width="9.44140625" bestFit="1" customWidth="1"/>
    <col min="6924" max="6924" width="7.5546875" bestFit="1" customWidth="1"/>
    <col min="6925" max="6925" width="37.21875" bestFit="1" customWidth="1"/>
    <col min="7169" max="7169" width="50.44140625" bestFit="1" customWidth="1"/>
    <col min="7170" max="7170" width="10.21875" bestFit="1" customWidth="1"/>
    <col min="7171" max="7171" width="14.77734375" bestFit="1" customWidth="1"/>
    <col min="7172" max="7172" width="14.77734375" customWidth="1"/>
    <col min="7173" max="7173" width="8.44140625" bestFit="1" customWidth="1"/>
    <col min="7174" max="7174" width="9.5546875" bestFit="1" customWidth="1"/>
    <col min="7175" max="7176" width="8" bestFit="1" customWidth="1"/>
    <col min="7177" max="7177" width="11.21875" bestFit="1" customWidth="1"/>
    <col min="7178" max="7178" width="8.5546875" bestFit="1" customWidth="1"/>
    <col min="7179" max="7179" width="9.44140625" bestFit="1" customWidth="1"/>
    <col min="7180" max="7180" width="7.5546875" bestFit="1" customWidth="1"/>
    <col min="7181" max="7181" width="37.21875" bestFit="1" customWidth="1"/>
    <col min="7425" max="7425" width="50.44140625" bestFit="1" customWidth="1"/>
    <col min="7426" max="7426" width="10.21875" bestFit="1" customWidth="1"/>
    <col min="7427" max="7427" width="14.77734375" bestFit="1" customWidth="1"/>
    <col min="7428" max="7428" width="14.77734375" customWidth="1"/>
    <col min="7429" max="7429" width="8.44140625" bestFit="1" customWidth="1"/>
    <col min="7430" max="7430" width="9.5546875" bestFit="1" customWidth="1"/>
    <col min="7431" max="7432" width="8" bestFit="1" customWidth="1"/>
    <col min="7433" max="7433" width="11.21875" bestFit="1" customWidth="1"/>
    <col min="7434" max="7434" width="8.5546875" bestFit="1" customWidth="1"/>
    <col min="7435" max="7435" width="9.44140625" bestFit="1" customWidth="1"/>
    <col min="7436" max="7436" width="7.5546875" bestFit="1" customWidth="1"/>
    <col min="7437" max="7437" width="37.21875" bestFit="1" customWidth="1"/>
    <col min="7681" max="7681" width="50.44140625" bestFit="1" customWidth="1"/>
    <col min="7682" max="7682" width="10.21875" bestFit="1" customWidth="1"/>
    <col min="7683" max="7683" width="14.77734375" bestFit="1" customWidth="1"/>
    <col min="7684" max="7684" width="14.77734375" customWidth="1"/>
    <col min="7685" max="7685" width="8.44140625" bestFit="1" customWidth="1"/>
    <col min="7686" max="7686" width="9.5546875" bestFit="1" customWidth="1"/>
    <col min="7687" max="7688" width="8" bestFit="1" customWidth="1"/>
    <col min="7689" max="7689" width="11.21875" bestFit="1" customWidth="1"/>
    <col min="7690" max="7690" width="8.5546875" bestFit="1" customWidth="1"/>
    <col min="7691" max="7691" width="9.44140625" bestFit="1" customWidth="1"/>
    <col min="7692" max="7692" width="7.5546875" bestFit="1" customWidth="1"/>
    <col min="7693" max="7693" width="37.21875" bestFit="1" customWidth="1"/>
    <col min="7937" max="7937" width="50.44140625" bestFit="1" customWidth="1"/>
    <col min="7938" max="7938" width="10.21875" bestFit="1" customWidth="1"/>
    <col min="7939" max="7939" width="14.77734375" bestFit="1" customWidth="1"/>
    <col min="7940" max="7940" width="14.77734375" customWidth="1"/>
    <col min="7941" max="7941" width="8.44140625" bestFit="1" customWidth="1"/>
    <col min="7942" max="7942" width="9.5546875" bestFit="1" customWidth="1"/>
    <col min="7943" max="7944" width="8" bestFit="1" customWidth="1"/>
    <col min="7945" max="7945" width="11.21875" bestFit="1" customWidth="1"/>
    <col min="7946" max="7946" width="8.5546875" bestFit="1" customWidth="1"/>
    <col min="7947" max="7947" width="9.44140625" bestFit="1" customWidth="1"/>
    <col min="7948" max="7948" width="7.5546875" bestFit="1" customWidth="1"/>
    <col min="7949" max="7949" width="37.21875" bestFit="1" customWidth="1"/>
    <col min="8193" max="8193" width="50.44140625" bestFit="1" customWidth="1"/>
    <col min="8194" max="8194" width="10.21875" bestFit="1" customWidth="1"/>
    <col min="8195" max="8195" width="14.77734375" bestFit="1" customWidth="1"/>
    <col min="8196" max="8196" width="14.77734375" customWidth="1"/>
    <col min="8197" max="8197" width="8.44140625" bestFit="1" customWidth="1"/>
    <col min="8198" max="8198" width="9.5546875" bestFit="1" customWidth="1"/>
    <col min="8199" max="8200" width="8" bestFit="1" customWidth="1"/>
    <col min="8201" max="8201" width="11.21875" bestFit="1" customWidth="1"/>
    <col min="8202" max="8202" width="8.5546875" bestFit="1" customWidth="1"/>
    <col min="8203" max="8203" width="9.44140625" bestFit="1" customWidth="1"/>
    <col min="8204" max="8204" width="7.5546875" bestFit="1" customWidth="1"/>
    <col min="8205" max="8205" width="37.21875" bestFit="1" customWidth="1"/>
    <col min="8449" max="8449" width="50.44140625" bestFit="1" customWidth="1"/>
    <col min="8450" max="8450" width="10.21875" bestFit="1" customWidth="1"/>
    <col min="8451" max="8451" width="14.77734375" bestFit="1" customWidth="1"/>
    <col min="8452" max="8452" width="14.77734375" customWidth="1"/>
    <col min="8453" max="8453" width="8.44140625" bestFit="1" customWidth="1"/>
    <col min="8454" max="8454" width="9.5546875" bestFit="1" customWidth="1"/>
    <col min="8455" max="8456" width="8" bestFit="1" customWidth="1"/>
    <col min="8457" max="8457" width="11.21875" bestFit="1" customWidth="1"/>
    <col min="8458" max="8458" width="8.5546875" bestFit="1" customWidth="1"/>
    <col min="8459" max="8459" width="9.44140625" bestFit="1" customWidth="1"/>
    <col min="8460" max="8460" width="7.5546875" bestFit="1" customWidth="1"/>
    <col min="8461" max="8461" width="37.21875" bestFit="1" customWidth="1"/>
    <col min="8705" max="8705" width="50.44140625" bestFit="1" customWidth="1"/>
    <col min="8706" max="8706" width="10.21875" bestFit="1" customWidth="1"/>
    <col min="8707" max="8707" width="14.77734375" bestFit="1" customWidth="1"/>
    <col min="8708" max="8708" width="14.77734375" customWidth="1"/>
    <col min="8709" max="8709" width="8.44140625" bestFit="1" customWidth="1"/>
    <col min="8710" max="8710" width="9.5546875" bestFit="1" customWidth="1"/>
    <col min="8711" max="8712" width="8" bestFit="1" customWidth="1"/>
    <col min="8713" max="8713" width="11.21875" bestFit="1" customWidth="1"/>
    <col min="8714" max="8714" width="8.5546875" bestFit="1" customWidth="1"/>
    <col min="8715" max="8715" width="9.44140625" bestFit="1" customWidth="1"/>
    <col min="8716" max="8716" width="7.5546875" bestFit="1" customWidth="1"/>
    <col min="8717" max="8717" width="37.21875" bestFit="1" customWidth="1"/>
    <col min="8961" max="8961" width="50.44140625" bestFit="1" customWidth="1"/>
    <col min="8962" max="8962" width="10.21875" bestFit="1" customWidth="1"/>
    <col min="8963" max="8963" width="14.77734375" bestFit="1" customWidth="1"/>
    <col min="8964" max="8964" width="14.77734375" customWidth="1"/>
    <col min="8965" max="8965" width="8.44140625" bestFit="1" customWidth="1"/>
    <col min="8966" max="8966" width="9.5546875" bestFit="1" customWidth="1"/>
    <col min="8967" max="8968" width="8" bestFit="1" customWidth="1"/>
    <col min="8969" max="8969" width="11.21875" bestFit="1" customWidth="1"/>
    <col min="8970" max="8970" width="8.5546875" bestFit="1" customWidth="1"/>
    <col min="8971" max="8971" width="9.44140625" bestFit="1" customWidth="1"/>
    <col min="8972" max="8972" width="7.5546875" bestFit="1" customWidth="1"/>
    <col min="8973" max="8973" width="37.21875" bestFit="1" customWidth="1"/>
    <col min="9217" max="9217" width="50.44140625" bestFit="1" customWidth="1"/>
    <col min="9218" max="9218" width="10.21875" bestFit="1" customWidth="1"/>
    <col min="9219" max="9219" width="14.77734375" bestFit="1" customWidth="1"/>
    <col min="9220" max="9220" width="14.77734375" customWidth="1"/>
    <col min="9221" max="9221" width="8.44140625" bestFit="1" customWidth="1"/>
    <col min="9222" max="9222" width="9.5546875" bestFit="1" customWidth="1"/>
    <col min="9223" max="9224" width="8" bestFit="1" customWidth="1"/>
    <col min="9225" max="9225" width="11.21875" bestFit="1" customWidth="1"/>
    <col min="9226" max="9226" width="8.5546875" bestFit="1" customWidth="1"/>
    <col min="9227" max="9227" width="9.44140625" bestFit="1" customWidth="1"/>
    <col min="9228" max="9228" width="7.5546875" bestFit="1" customWidth="1"/>
    <col min="9229" max="9229" width="37.21875" bestFit="1" customWidth="1"/>
    <col min="9473" max="9473" width="50.44140625" bestFit="1" customWidth="1"/>
    <col min="9474" max="9474" width="10.21875" bestFit="1" customWidth="1"/>
    <col min="9475" max="9475" width="14.77734375" bestFit="1" customWidth="1"/>
    <col min="9476" max="9476" width="14.77734375" customWidth="1"/>
    <col min="9477" max="9477" width="8.44140625" bestFit="1" customWidth="1"/>
    <col min="9478" max="9478" width="9.5546875" bestFit="1" customWidth="1"/>
    <col min="9479" max="9480" width="8" bestFit="1" customWidth="1"/>
    <col min="9481" max="9481" width="11.21875" bestFit="1" customWidth="1"/>
    <col min="9482" max="9482" width="8.5546875" bestFit="1" customWidth="1"/>
    <col min="9483" max="9483" width="9.44140625" bestFit="1" customWidth="1"/>
    <col min="9484" max="9484" width="7.5546875" bestFit="1" customWidth="1"/>
    <col min="9485" max="9485" width="37.21875" bestFit="1" customWidth="1"/>
    <col min="9729" max="9729" width="50.44140625" bestFit="1" customWidth="1"/>
    <col min="9730" max="9730" width="10.21875" bestFit="1" customWidth="1"/>
    <col min="9731" max="9731" width="14.77734375" bestFit="1" customWidth="1"/>
    <col min="9732" max="9732" width="14.77734375" customWidth="1"/>
    <col min="9733" max="9733" width="8.44140625" bestFit="1" customWidth="1"/>
    <col min="9734" max="9734" width="9.5546875" bestFit="1" customWidth="1"/>
    <col min="9735" max="9736" width="8" bestFit="1" customWidth="1"/>
    <col min="9737" max="9737" width="11.21875" bestFit="1" customWidth="1"/>
    <col min="9738" max="9738" width="8.5546875" bestFit="1" customWidth="1"/>
    <col min="9739" max="9739" width="9.44140625" bestFit="1" customWidth="1"/>
    <col min="9740" max="9740" width="7.5546875" bestFit="1" customWidth="1"/>
    <col min="9741" max="9741" width="37.21875" bestFit="1" customWidth="1"/>
    <col min="9985" max="9985" width="50.44140625" bestFit="1" customWidth="1"/>
    <col min="9986" max="9986" width="10.21875" bestFit="1" customWidth="1"/>
    <col min="9987" max="9987" width="14.77734375" bestFit="1" customWidth="1"/>
    <col min="9988" max="9988" width="14.77734375" customWidth="1"/>
    <col min="9989" max="9989" width="8.44140625" bestFit="1" customWidth="1"/>
    <col min="9990" max="9990" width="9.5546875" bestFit="1" customWidth="1"/>
    <col min="9991" max="9992" width="8" bestFit="1" customWidth="1"/>
    <col min="9993" max="9993" width="11.21875" bestFit="1" customWidth="1"/>
    <col min="9994" max="9994" width="8.5546875" bestFit="1" customWidth="1"/>
    <col min="9995" max="9995" width="9.44140625" bestFit="1" customWidth="1"/>
    <col min="9996" max="9996" width="7.5546875" bestFit="1" customWidth="1"/>
    <col min="9997" max="9997" width="37.21875" bestFit="1" customWidth="1"/>
    <col min="10241" max="10241" width="50.44140625" bestFit="1" customWidth="1"/>
    <col min="10242" max="10242" width="10.21875" bestFit="1" customWidth="1"/>
    <col min="10243" max="10243" width="14.77734375" bestFit="1" customWidth="1"/>
    <col min="10244" max="10244" width="14.77734375" customWidth="1"/>
    <col min="10245" max="10245" width="8.44140625" bestFit="1" customWidth="1"/>
    <col min="10246" max="10246" width="9.5546875" bestFit="1" customWidth="1"/>
    <col min="10247" max="10248" width="8" bestFit="1" customWidth="1"/>
    <col min="10249" max="10249" width="11.21875" bestFit="1" customWidth="1"/>
    <col min="10250" max="10250" width="8.5546875" bestFit="1" customWidth="1"/>
    <col min="10251" max="10251" width="9.44140625" bestFit="1" customWidth="1"/>
    <col min="10252" max="10252" width="7.5546875" bestFit="1" customWidth="1"/>
    <col min="10253" max="10253" width="37.21875" bestFit="1" customWidth="1"/>
    <col min="10497" max="10497" width="50.44140625" bestFit="1" customWidth="1"/>
    <col min="10498" max="10498" width="10.21875" bestFit="1" customWidth="1"/>
    <col min="10499" max="10499" width="14.77734375" bestFit="1" customWidth="1"/>
    <col min="10500" max="10500" width="14.77734375" customWidth="1"/>
    <col min="10501" max="10501" width="8.44140625" bestFit="1" customWidth="1"/>
    <col min="10502" max="10502" width="9.5546875" bestFit="1" customWidth="1"/>
    <col min="10503" max="10504" width="8" bestFit="1" customWidth="1"/>
    <col min="10505" max="10505" width="11.21875" bestFit="1" customWidth="1"/>
    <col min="10506" max="10506" width="8.5546875" bestFit="1" customWidth="1"/>
    <col min="10507" max="10507" width="9.44140625" bestFit="1" customWidth="1"/>
    <col min="10508" max="10508" width="7.5546875" bestFit="1" customWidth="1"/>
    <col min="10509" max="10509" width="37.21875" bestFit="1" customWidth="1"/>
    <col min="10753" max="10753" width="50.44140625" bestFit="1" customWidth="1"/>
    <col min="10754" max="10754" width="10.21875" bestFit="1" customWidth="1"/>
    <col min="10755" max="10755" width="14.77734375" bestFit="1" customWidth="1"/>
    <col min="10756" max="10756" width="14.77734375" customWidth="1"/>
    <col min="10757" max="10757" width="8.44140625" bestFit="1" customWidth="1"/>
    <col min="10758" max="10758" width="9.5546875" bestFit="1" customWidth="1"/>
    <col min="10759" max="10760" width="8" bestFit="1" customWidth="1"/>
    <col min="10761" max="10761" width="11.21875" bestFit="1" customWidth="1"/>
    <col min="10762" max="10762" width="8.5546875" bestFit="1" customWidth="1"/>
    <col min="10763" max="10763" width="9.44140625" bestFit="1" customWidth="1"/>
    <col min="10764" max="10764" width="7.5546875" bestFit="1" customWidth="1"/>
    <col min="10765" max="10765" width="37.21875" bestFit="1" customWidth="1"/>
    <col min="11009" max="11009" width="50.44140625" bestFit="1" customWidth="1"/>
    <col min="11010" max="11010" width="10.21875" bestFit="1" customWidth="1"/>
    <col min="11011" max="11011" width="14.77734375" bestFit="1" customWidth="1"/>
    <col min="11012" max="11012" width="14.77734375" customWidth="1"/>
    <col min="11013" max="11013" width="8.44140625" bestFit="1" customWidth="1"/>
    <col min="11014" max="11014" width="9.5546875" bestFit="1" customWidth="1"/>
    <col min="11015" max="11016" width="8" bestFit="1" customWidth="1"/>
    <col min="11017" max="11017" width="11.21875" bestFit="1" customWidth="1"/>
    <col min="11018" max="11018" width="8.5546875" bestFit="1" customWidth="1"/>
    <col min="11019" max="11019" width="9.44140625" bestFit="1" customWidth="1"/>
    <col min="11020" max="11020" width="7.5546875" bestFit="1" customWidth="1"/>
    <col min="11021" max="11021" width="37.21875" bestFit="1" customWidth="1"/>
    <col min="11265" max="11265" width="50.44140625" bestFit="1" customWidth="1"/>
    <col min="11266" max="11266" width="10.21875" bestFit="1" customWidth="1"/>
    <col min="11267" max="11267" width="14.77734375" bestFit="1" customWidth="1"/>
    <col min="11268" max="11268" width="14.77734375" customWidth="1"/>
    <col min="11269" max="11269" width="8.44140625" bestFit="1" customWidth="1"/>
    <col min="11270" max="11270" width="9.5546875" bestFit="1" customWidth="1"/>
    <col min="11271" max="11272" width="8" bestFit="1" customWidth="1"/>
    <col min="11273" max="11273" width="11.21875" bestFit="1" customWidth="1"/>
    <col min="11274" max="11274" width="8.5546875" bestFit="1" customWidth="1"/>
    <col min="11275" max="11275" width="9.44140625" bestFit="1" customWidth="1"/>
    <col min="11276" max="11276" width="7.5546875" bestFit="1" customWidth="1"/>
    <col min="11277" max="11277" width="37.21875" bestFit="1" customWidth="1"/>
    <col min="11521" max="11521" width="50.44140625" bestFit="1" customWidth="1"/>
    <col min="11522" max="11522" width="10.21875" bestFit="1" customWidth="1"/>
    <col min="11523" max="11523" width="14.77734375" bestFit="1" customWidth="1"/>
    <col min="11524" max="11524" width="14.77734375" customWidth="1"/>
    <col min="11525" max="11525" width="8.44140625" bestFit="1" customWidth="1"/>
    <col min="11526" max="11526" width="9.5546875" bestFit="1" customWidth="1"/>
    <col min="11527" max="11528" width="8" bestFit="1" customWidth="1"/>
    <col min="11529" max="11529" width="11.21875" bestFit="1" customWidth="1"/>
    <col min="11530" max="11530" width="8.5546875" bestFit="1" customWidth="1"/>
    <col min="11531" max="11531" width="9.44140625" bestFit="1" customWidth="1"/>
    <col min="11532" max="11532" width="7.5546875" bestFit="1" customWidth="1"/>
    <col min="11533" max="11533" width="37.21875" bestFit="1" customWidth="1"/>
    <col min="11777" max="11777" width="50.44140625" bestFit="1" customWidth="1"/>
    <col min="11778" max="11778" width="10.21875" bestFit="1" customWidth="1"/>
    <col min="11779" max="11779" width="14.77734375" bestFit="1" customWidth="1"/>
    <col min="11780" max="11780" width="14.77734375" customWidth="1"/>
    <col min="11781" max="11781" width="8.44140625" bestFit="1" customWidth="1"/>
    <col min="11782" max="11782" width="9.5546875" bestFit="1" customWidth="1"/>
    <col min="11783" max="11784" width="8" bestFit="1" customWidth="1"/>
    <col min="11785" max="11785" width="11.21875" bestFit="1" customWidth="1"/>
    <col min="11786" max="11786" width="8.5546875" bestFit="1" customWidth="1"/>
    <col min="11787" max="11787" width="9.44140625" bestFit="1" customWidth="1"/>
    <col min="11788" max="11788" width="7.5546875" bestFit="1" customWidth="1"/>
    <col min="11789" max="11789" width="37.21875" bestFit="1" customWidth="1"/>
    <col min="12033" max="12033" width="50.44140625" bestFit="1" customWidth="1"/>
    <col min="12034" max="12034" width="10.21875" bestFit="1" customWidth="1"/>
    <col min="12035" max="12035" width="14.77734375" bestFit="1" customWidth="1"/>
    <col min="12036" max="12036" width="14.77734375" customWidth="1"/>
    <col min="12037" max="12037" width="8.44140625" bestFit="1" customWidth="1"/>
    <col min="12038" max="12038" width="9.5546875" bestFit="1" customWidth="1"/>
    <col min="12039" max="12040" width="8" bestFit="1" customWidth="1"/>
    <col min="12041" max="12041" width="11.21875" bestFit="1" customWidth="1"/>
    <col min="12042" max="12042" width="8.5546875" bestFit="1" customWidth="1"/>
    <col min="12043" max="12043" width="9.44140625" bestFit="1" customWidth="1"/>
    <col min="12044" max="12044" width="7.5546875" bestFit="1" customWidth="1"/>
    <col min="12045" max="12045" width="37.21875" bestFit="1" customWidth="1"/>
    <col min="12289" max="12289" width="50.44140625" bestFit="1" customWidth="1"/>
    <col min="12290" max="12290" width="10.21875" bestFit="1" customWidth="1"/>
    <col min="12291" max="12291" width="14.77734375" bestFit="1" customWidth="1"/>
    <col min="12292" max="12292" width="14.77734375" customWidth="1"/>
    <col min="12293" max="12293" width="8.44140625" bestFit="1" customWidth="1"/>
    <col min="12294" max="12294" width="9.5546875" bestFit="1" customWidth="1"/>
    <col min="12295" max="12296" width="8" bestFit="1" customWidth="1"/>
    <col min="12297" max="12297" width="11.21875" bestFit="1" customWidth="1"/>
    <col min="12298" max="12298" width="8.5546875" bestFit="1" customWidth="1"/>
    <col min="12299" max="12299" width="9.44140625" bestFit="1" customWidth="1"/>
    <col min="12300" max="12300" width="7.5546875" bestFit="1" customWidth="1"/>
    <col min="12301" max="12301" width="37.21875" bestFit="1" customWidth="1"/>
    <col min="12545" max="12545" width="50.44140625" bestFit="1" customWidth="1"/>
    <col min="12546" max="12546" width="10.21875" bestFit="1" customWidth="1"/>
    <col min="12547" max="12547" width="14.77734375" bestFit="1" customWidth="1"/>
    <col min="12548" max="12548" width="14.77734375" customWidth="1"/>
    <col min="12549" max="12549" width="8.44140625" bestFit="1" customWidth="1"/>
    <col min="12550" max="12550" width="9.5546875" bestFit="1" customWidth="1"/>
    <col min="12551" max="12552" width="8" bestFit="1" customWidth="1"/>
    <col min="12553" max="12553" width="11.21875" bestFit="1" customWidth="1"/>
    <col min="12554" max="12554" width="8.5546875" bestFit="1" customWidth="1"/>
    <col min="12555" max="12555" width="9.44140625" bestFit="1" customWidth="1"/>
    <col min="12556" max="12556" width="7.5546875" bestFit="1" customWidth="1"/>
    <col min="12557" max="12557" width="37.21875" bestFit="1" customWidth="1"/>
    <col min="12801" max="12801" width="50.44140625" bestFit="1" customWidth="1"/>
    <col min="12802" max="12802" width="10.21875" bestFit="1" customWidth="1"/>
    <col min="12803" max="12803" width="14.77734375" bestFit="1" customWidth="1"/>
    <col min="12804" max="12804" width="14.77734375" customWidth="1"/>
    <col min="12805" max="12805" width="8.44140625" bestFit="1" customWidth="1"/>
    <col min="12806" max="12806" width="9.5546875" bestFit="1" customWidth="1"/>
    <col min="12807" max="12808" width="8" bestFit="1" customWidth="1"/>
    <col min="12809" max="12809" width="11.21875" bestFit="1" customWidth="1"/>
    <col min="12810" max="12810" width="8.5546875" bestFit="1" customWidth="1"/>
    <col min="12811" max="12811" width="9.44140625" bestFit="1" customWidth="1"/>
    <col min="12812" max="12812" width="7.5546875" bestFit="1" customWidth="1"/>
    <col min="12813" max="12813" width="37.21875" bestFit="1" customWidth="1"/>
    <col min="13057" max="13057" width="50.44140625" bestFit="1" customWidth="1"/>
    <col min="13058" max="13058" width="10.21875" bestFit="1" customWidth="1"/>
    <col min="13059" max="13059" width="14.77734375" bestFit="1" customWidth="1"/>
    <col min="13060" max="13060" width="14.77734375" customWidth="1"/>
    <col min="13061" max="13061" width="8.44140625" bestFit="1" customWidth="1"/>
    <col min="13062" max="13062" width="9.5546875" bestFit="1" customWidth="1"/>
    <col min="13063" max="13064" width="8" bestFit="1" customWidth="1"/>
    <col min="13065" max="13065" width="11.21875" bestFit="1" customWidth="1"/>
    <col min="13066" max="13066" width="8.5546875" bestFit="1" customWidth="1"/>
    <col min="13067" max="13067" width="9.44140625" bestFit="1" customWidth="1"/>
    <col min="13068" max="13068" width="7.5546875" bestFit="1" customWidth="1"/>
    <col min="13069" max="13069" width="37.21875" bestFit="1" customWidth="1"/>
    <col min="13313" max="13313" width="50.44140625" bestFit="1" customWidth="1"/>
    <col min="13314" max="13314" width="10.21875" bestFit="1" customWidth="1"/>
    <col min="13315" max="13315" width="14.77734375" bestFit="1" customWidth="1"/>
    <col min="13316" max="13316" width="14.77734375" customWidth="1"/>
    <col min="13317" max="13317" width="8.44140625" bestFit="1" customWidth="1"/>
    <col min="13318" max="13318" width="9.5546875" bestFit="1" customWidth="1"/>
    <col min="13319" max="13320" width="8" bestFit="1" customWidth="1"/>
    <col min="13321" max="13321" width="11.21875" bestFit="1" customWidth="1"/>
    <col min="13322" max="13322" width="8.5546875" bestFit="1" customWidth="1"/>
    <col min="13323" max="13323" width="9.44140625" bestFit="1" customWidth="1"/>
    <col min="13324" max="13324" width="7.5546875" bestFit="1" customWidth="1"/>
    <col min="13325" max="13325" width="37.21875" bestFit="1" customWidth="1"/>
    <col min="13569" max="13569" width="50.44140625" bestFit="1" customWidth="1"/>
    <col min="13570" max="13570" width="10.21875" bestFit="1" customWidth="1"/>
    <col min="13571" max="13571" width="14.77734375" bestFit="1" customWidth="1"/>
    <col min="13572" max="13572" width="14.77734375" customWidth="1"/>
    <col min="13573" max="13573" width="8.44140625" bestFit="1" customWidth="1"/>
    <col min="13574" max="13574" width="9.5546875" bestFit="1" customWidth="1"/>
    <col min="13575" max="13576" width="8" bestFit="1" customWidth="1"/>
    <col min="13577" max="13577" width="11.21875" bestFit="1" customWidth="1"/>
    <col min="13578" max="13578" width="8.5546875" bestFit="1" customWidth="1"/>
    <col min="13579" max="13579" width="9.44140625" bestFit="1" customWidth="1"/>
    <col min="13580" max="13580" width="7.5546875" bestFit="1" customWidth="1"/>
    <col min="13581" max="13581" width="37.21875" bestFit="1" customWidth="1"/>
    <col min="13825" max="13825" width="50.44140625" bestFit="1" customWidth="1"/>
    <col min="13826" max="13826" width="10.21875" bestFit="1" customWidth="1"/>
    <col min="13827" max="13827" width="14.77734375" bestFit="1" customWidth="1"/>
    <col min="13828" max="13828" width="14.77734375" customWidth="1"/>
    <col min="13829" max="13829" width="8.44140625" bestFit="1" customWidth="1"/>
    <col min="13830" max="13830" width="9.5546875" bestFit="1" customWidth="1"/>
    <col min="13831" max="13832" width="8" bestFit="1" customWidth="1"/>
    <col min="13833" max="13833" width="11.21875" bestFit="1" customWidth="1"/>
    <col min="13834" max="13834" width="8.5546875" bestFit="1" customWidth="1"/>
    <col min="13835" max="13835" width="9.44140625" bestFit="1" customWidth="1"/>
    <col min="13836" max="13836" width="7.5546875" bestFit="1" customWidth="1"/>
    <col min="13837" max="13837" width="37.21875" bestFit="1" customWidth="1"/>
    <col min="14081" max="14081" width="50.44140625" bestFit="1" customWidth="1"/>
    <col min="14082" max="14082" width="10.21875" bestFit="1" customWidth="1"/>
    <col min="14083" max="14083" width="14.77734375" bestFit="1" customWidth="1"/>
    <col min="14084" max="14084" width="14.77734375" customWidth="1"/>
    <col min="14085" max="14085" width="8.44140625" bestFit="1" customWidth="1"/>
    <col min="14086" max="14086" width="9.5546875" bestFit="1" customWidth="1"/>
    <col min="14087" max="14088" width="8" bestFit="1" customWidth="1"/>
    <col min="14089" max="14089" width="11.21875" bestFit="1" customWidth="1"/>
    <col min="14090" max="14090" width="8.5546875" bestFit="1" customWidth="1"/>
    <col min="14091" max="14091" width="9.44140625" bestFit="1" customWidth="1"/>
    <col min="14092" max="14092" width="7.5546875" bestFit="1" customWidth="1"/>
    <col min="14093" max="14093" width="37.21875" bestFit="1" customWidth="1"/>
    <col min="14337" max="14337" width="50.44140625" bestFit="1" customWidth="1"/>
    <col min="14338" max="14338" width="10.21875" bestFit="1" customWidth="1"/>
    <col min="14339" max="14339" width="14.77734375" bestFit="1" customWidth="1"/>
    <col min="14340" max="14340" width="14.77734375" customWidth="1"/>
    <col min="14341" max="14341" width="8.44140625" bestFit="1" customWidth="1"/>
    <col min="14342" max="14342" width="9.5546875" bestFit="1" customWidth="1"/>
    <col min="14343" max="14344" width="8" bestFit="1" customWidth="1"/>
    <col min="14345" max="14345" width="11.21875" bestFit="1" customWidth="1"/>
    <col min="14346" max="14346" width="8.5546875" bestFit="1" customWidth="1"/>
    <col min="14347" max="14347" width="9.44140625" bestFit="1" customWidth="1"/>
    <col min="14348" max="14348" width="7.5546875" bestFit="1" customWidth="1"/>
    <col min="14349" max="14349" width="37.21875" bestFit="1" customWidth="1"/>
    <col min="14593" max="14593" width="50.44140625" bestFit="1" customWidth="1"/>
    <col min="14594" max="14594" width="10.21875" bestFit="1" customWidth="1"/>
    <col min="14595" max="14595" width="14.77734375" bestFit="1" customWidth="1"/>
    <col min="14596" max="14596" width="14.77734375" customWidth="1"/>
    <col min="14597" max="14597" width="8.44140625" bestFit="1" customWidth="1"/>
    <col min="14598" max="14598" width="9.5546875" bestFit="1" customWidth="1"/>
    <col min="14599" max="14600" width="8" bestFit="1" customWidth="1"/>
    <col min="14601" max="14601" width="11.21875" bestFit="1" customWidth="1"/>
    <col min="14602" max="14602" width="8.5546875" bestFit="1" customWidth="1"/>
    <col min="14603" max="14603" width="9.44140625" bestFit="1" customWidth="1"/>
    <col min="14604" max="14604" width="7.5546875" bestFit="1" customWidth="1"/>
    <col min="14605" max="14605" width="37.21875" bestFit="1" customWidth="1"/>
    <col min="14849" max="14849" width="50.44140625" bestFit="1" customWidth="1"/>
    <col min="14850" max="14850" width="10.21875" bestFit="1" customWidth="1"/>
    <col min="14851" max="14851" width="14.77734375" bestFit="1" customWidth="1"/>
    <col min="14852" max="14852" width="14.77734375" customWidth="1"/>
    <col min="14853" max="14853" width="8.44140625" bestFit="1" customWidth="1"/>
    <col min="14854" max="14854" width="9.5546875" bestFit="1" customWidth="1"/>
    <col min="14855" max="14856" width="8" bestFit="1" customWidth="1"/>
    <col min="14857" max="14857" width="11.21875" bestFit="1" customWidth="1"/>
    <col min="14858" max="14858" width="8.5546875" bestFit="1" customWidth="1"/>
    <col min="14859" max="14859" width="9.44140625" bestFit="1" customWidth="1"/>
    <col min="14860" max="14860" width="7.5546875" bestFit="1" customWidth="1"/>
    <col min="14861" max="14861" width="37.21875" bestFit="1" customWidth="1"/>
    <col min="15105" max="15105" width="50.44140625" bestFit="1" customWidth="1"/>
    <col min="15106" max="15106" width="10.21875" bestFit="1" customWidth="1"/>
    <col min="15107" max="15107" width="14.77734375" bestFit="1" customWidth="1"/>
    <col min="15108" max="15108" width="14.77734375" customWidth="1"/>
    <col min="15109" max="15109" width="8.44140625" bestFit="1" customWidth="1"/>
    <col min="15110" max="15110" width="9.5546875" bestFit="1" customWidth="1"/>
    <col min="15111" max="15112" width="8" bestFit="1" customWidth="1"/>
    <col min="15113" max="15113" width="11.21875" bestFit="1" customWidth="1"/>
    <col min="15114" max="15114" width="8.5546875" bestFit="1" customWidth="1"/>
    <col min="15115" max="15115" width="9.44140625" bestFit="1" customWidth="1"/>
    <col min="15116" max="15116" width="7.5546875" bestFit="1" customWidth="1"/>
    <col min="15117" max="15117" width="37.21875" bestFit="1" customWidth="1"/>
    <col min="15361" max="15361" width="50.44140625" bestFit="1" customWidth="1"/>
    <col min="15362" max="15362" width="10.21875" bestFit="1" customWidth="1"/>
    <col min="15363" max="15363" width="14.77734375" bestFit="1" customWidth="1"/>
    <col min="15364" max="15364" width="14.77734375" customWidth="1"/>
    <col min="15365" max="15365" width="8.44140625" bestFit="1" customWidth="1"/>
    <col min="15366" max="15366" width="9.5546875" bestFit="1" customWidth="1"/>
    <col min="15367" max="15368" width="8" bestFit="1" customWidth="1"/>
    <col min="15369" max="15369" width="11.21875" bestFit="1" customWidth="1"/>
    <col min="15370" max="15370" width="8.5546875" bestFit="1" customWidth="1"/>
    <col min="15371" max="15371" width="9.44140625" bestFit="1" customWidth="1"/>
    <col min="15372" max="15372" width="7.5546875" bestFit="1" customWidth="1"/>
    <col min="15373" max="15373" width="37.21875" bestFit="1" customWidth="1"/>
    <col min="15617" max="15617" width="50.44140625" bestFit="1" customWidth="1"/>
    <col min="15618" max="15618" width="10.21875" bestFit="1" customWidth="1"/>
    <col min="15619" max="15619" width="14.77734375" bestFit="1" customWidth="1"/>
    <col min="15620" max="15620" width="14.77734375" customWidth="1"/>
    <col min="15621" max="15621" width="8.44140625" bestFit="1" customWidth="1"/>
    <col min="15622" max="15622" width="9.5546875" bestFit="1" customWidth="1"/>
    <col min="15623" max="15624" width="8" bestFit="1" customWidth="1"/>
    <col min="15625" max="15625" width="11.21875" bestFit="1" customWidth="1"/>
    <col min="15626" max="15626" width="8.5546875" bestFit="1" customWidth="1"/>
    <col min="15627" max="15627" width="9.44140625" bestFit="1" customWidth="1"/>
    <col min="15628" max="15628" width="7.5546875" bestFit="1" customWidth="1"/>
    <col min="15629" max="15629" width="37.21875" bestFit="1" customWidth="1"/>
    <col min="15873" max="15873" width="50.44140625" bestFit="1" customWidth="1"/>
    <col min="15874" max="15874" width="10.21875" bestFit="1" customWidth="1"/>
    <col min="15875" max="15875" width="14.77734375" bestFit="1" customWidth="1"/>
    <col min="15876" max="15876" width="14.77734375" customWidth="1"/>
    <col min="15877" max="15877" width="8.44140625" bestFit="1" customWidth="1"/>
    <col min="15878" max="15878" width="9.5546875" bestFit="1" customWidth="1"/>
    <col min="15879" max="15880" width="8" bestFit="1" customWidth="1"/>
    <col min="15881" max="15881" width="11.21875" bestFit="1" customWidth="1"/>
    <col min="15882" max="15882" width="8.5546875" bestFit="1" customWidth="1"/>
    <col min="15883" max="15883" width="9.44140625" bestFit="1" customWidth="1"/>
    <col min="15884" max="15884" width="7.5546875" bestFit="1" customWidth="1"/>
    <col min="15885" max="15885" width="37.21875" bestFit="1" customWidth="1"/>
    <col min="16129" max="16129" width="50.44140625" bestFit="1" customWidth="1"/>
    <col min="16130" max="16130" width="10.21875" bestFit="1" customWidth="1"/>
    <col min="16131" max="16131" width="14.77734375" bestFit="1" customWidth="1"/>
    <col min="16132" max="16132" width="14.77734375" customWidth="1"/>
    <col min="16133" max="16133" width="8.44140625" bestFit="1" customWidth="1"/>
    <col min="16134" max="16134" width="9.5546875" bestFit="1" customWidth="1"/>
    <col min="16135" max="16136" width="8" bestFit="1" customWidth="1"/>
    <col min="16137" max="16137" width="11.21875" bestFit="1" customWidth="1"/>
    <col min="16138" max="16138" width="8.5546875" bestFit="1" customWidth="1"/>
    <col min="16139" max="16139" width="9.44140625" bestFit="1" customWidth="1"/>
    <col min="16140" max="16140" width="7.5546875" bestFit="1" customWidth="1"/>
    <col min="16141" max="16141" width="37.21875" bestFit="1" customWidth="1"/>
  </cols>
  <sheetData>
    <row r="1" spans="1:17" ht="15.6" x14ac:dyDescent="0.3">
      <c r="A1" s="63" t="s">
        <v>61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7" x14ac:dyDescent="0.3">
      <c r="A2" s="61" t="s">
        <v>62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7" x14ac:dyDescent="0.3">
      <c r="A3" s="61" t="s">
        <v>63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7" x14ac:dyDescent="0.3">
      <c r="A4" s="62" t="s">
        <v>64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7" x14ac:dyDescent="0.3">
      <c r="A5" s="54" t="s">
        <v>27</v>
      </c>
      <c r="B5" s="54" t="s">
        <v>28</v>
      </c>
      <c r="C5" s="54" t="s">
        <v>34</v>
      </c>
      <c r="D5" s="54"/>
      <c r="E5" s="54" t="s">
        <v>35</v>
      </c>
      <c r="F5" s="54" t="s">
        <v>36</v>
      </c>
      <c r="G5" s="54" t="s">
        <v>19</v>
      </c>
      <c r="H5" s="54" t="s">
        <v>34</v>
      </c>
      <c r="I5" s="54" t="s">
        <v>30</v>
      </c>
      <c r="J5" s="54" t="s">
        <v>36</v>
      </c>
      <c r="K5" s="54" t="s">
        <v>33</v>
      </c>
      <c r="L5" s="54" t="s">
        <v>34</v>
      </c>
    </row>
    <row r="6" spans="1:17" x14ac:dyDescent="0.3">
      <c r="A6" s="55"/>
      <c r="B6" s="54" t="s">
        <v>29</v>
      </c>
      <c r="C6" s="54" t="s">
        <v>37</v>
      </c>
      <c r="D6" s="54"/>
      <c r="E6" s="54" t="s">
        <v>32</v>
      </c>
      <c r="F6" s="54" t="s">
        <v>38</v>
      </c>
      <c r="G6" s="54" t="s">
        <v>29</v>
      </c>
      <c r="H6" s="54" t="s">
        <v>31</v>
      </c>
      <c r="I6" s="54" t="s">
        <v>32</v>
      </c>
      <c r="J6" s="54" t="s">
        <v>38</v>
      </c>
      <c r="K6" s="54" t="s">
        <v>29</v>
      </c>
      <c r="L6" s="54" t="s">
        <v>39</v>
      </c>
    </row>
    <row r="7" spans="1:17" x14ac:dyDescent="0.3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</row>
    <row r="8" spans="1:17" x14ac:dyDescent="0.3">
      <c r="A8" s="60" t="s">
        <v>58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N8" t="s">
        <v>65</v>
      </c>
      <c r="P8" t="s">
        <v>66</v>
      </c>
    </row>
    <row r="9" spans="1:17" x14ac:dyDescent="0.3">
      <c r="A9" s="56" t="s">
        <v>67</v>
      </c>
      <c r="B9" s="57">
        <v>24</v>
      </c>
      <c r="C9" s="57">
        <v>1000</v>
      </c>
      <c r="D9" s="57">
        <f>C9-I9</f>
        <v>1000</v>
      </c>
      <c r="E9" s="57">
        <v>0</v>
      </c>
      <c r="F9" s="57">
        <v>0</v>
      </c>
      <c r="G9" s="57">
        <v>1024</v>
      </c>
      <c r="H9" s="57">
        <v>0</v>
      </c>
      <c r="I9" s="57">
        <v>0</v>
      </c>
      <c r="J9" s="57">
        <v>0</v>
      </c>
      <c r="K9" s="57">
        <v>1024</v>
      </c>
      <c r="L9" s="58">
        <v>21.03</v>
      </c>
      <c r="M9" t="str">
        <f>TRIM(A9)</f>
        <v>ADMIRE[2GM*8] 2GM</v>
      </c>
      <c r="N9">
        <f>IFERROR(VLOOKUP(M9,[3]BAYERProductwiseStocknSalesFrom!B$2:E$40,4,0),0)</f>
        <v>1000</v>
      </c>
      <c r="O9" t="b">
        <f>N9=D9</f>
        <v>1</v>
      </c>
      <c r="P9">
        <f>IFERROR(VLOOKUP(M9,[3]BAYERProductwiseStocknSalesFrom!B$2:G$40,6,0),0)</f>
        <v>0</v>
      </c>
      <c r="Q9" t="b">
        <f>P9=H9</f>
        <v>1</v>
      </c>
    </row>
    <row r="10" spans="1:17" x14ac:dyDescent="0.3">
      <c r="A10" s="56" t="s">
        <v>68</v>
      </c>
      <c r="B10" s="57">
        <v>0</v>
      </c>
      <c r="C10" s="57">
        <v>50</v>
      </c>
      <c r="D10" s="57">
        <f t="shared" ref="D10:D50" si="0">C10-I10</f>
        <v>50</v>
      </c>
      <c r="E10" s="57">
        <v>0</v>
      </c>
      <c r="F10" s="57">
        <v>0</v>
      </c>
      <c r="G10" s="57">
        <v>50</v>
      </c>
      <c r="H10" s="57">
        <v>5</v>
      </c>
      <c r="I10" s="57">
        <v>0</v>
      </c>
      <c r="J10" s="57">
        <v>0</v>
      </c>
      <c r="K10" s="57">
        <v>45</v>
      </c>
      <c r="L10" s="58">
        <v>272.95</v>
      </c>
      <c r="M10" t="str">
        <f t="shared" ref="M10:M48" si="1">TRIM(A10)</f>
        <v>ALANTO[100ML*50] 100ML</v>
      </c>
      <c r="N10">
        <f>IFERROR(VLOOKUP(M10,[3]BAYERProductwiseStocknSalesFrom!B$2:E$40,4,0),0)</f>
        <v>50</v>
      </c>
      <c r="O10" t="b">
        <f t="shared" ref="O10:O50" si="2">N10=D10</f>
        <v>1</v>
      </c>
      <c r="P10">
        <f>IFERROR(VLOOKUP(M10,[3]BAYERProductwiseStocknSalesFrom!B$2:G$40,6,0),0)</f>
        <v>5</v>
      </c>
      <c r="Q10" t="b">
        <f t="shared" ref="Q10:Q50" si="3">P10=H10</f>
        <v>1</v>
      </c>
    </row>
    <row r="11" spans="1:17" x14ac:dyDescent="0.3">
      <c r="A11" s="56" t="s">
        <v>69</v>
      </c>
      <c r="B11" s="57">
        <v>0</v>
      </c>
      <c r="C11" s="57">
        <v>100</v>
      </c>
      <c r="D11" s="57">
        <f t="shared" si="0"/>
        <v>100</v>
      </c>
      <c r="E11" s="57">
        <v>0</v>
      </c>
      <c r="F11" s="57">
        <v>0</v>
      </c>
      <c r="G11" s="57">
        <v>100</v>
      </c>
      <c r="H11" s="57">
        <v>0</v>
      </c>
      <c r="I11" s="57">
        <v>0</v>
      </c>
      <c r="J11" s="57">
        <v>0</v>
      </c>
      <c r="K11" s="57">
        <v>100</v>
      </c>
      <c r="L11" s="71">
        <v>94.5</v>
      </c>
      <c r="M11" t="str">
        <f t="shared" si="1"/>
        <v>AMBITION[100ML*50] 100ML</v>
      </c>
      <c r="N11">
        <f>IFERROR(VLOOKUP(M11,[3]BAYERProductwiseStocknSalesFrom!B$2:E$40,4,0),0)</f>
        <v>100</v>
      </c>
      <c r="O11" t="b">
        <f t="shared" si="2"/>
        <v>1</v>
      </c>
      <c r="P11">
        <f>IFERROR(VLOOKUP(M11,[3]BAYERProductwiseStocknSalesFrom!B$2:G$40,6,0),0)</f>
        <v>0</v>
      </c>
      <c r="Q11" t="b">
        <f t="shared" si="3"/>
        <v>1</v>
      </c>
    </row>
    <row r="12" spans="1:17" x14ac:dyDescent="0.3">
      <c r="A12" s="56" t="s">
        <v>70</v>
      </c>
      <c r="B12" s="57">
        <v>0</v>
      </c>
      <c r="C12" s="57">
        <v>120</v>
      </c>
      <c r="D12" s="57">
        <f t="shared" si="0"/>
        <v>120</v>
      </c>
      <c r="E12" s="57">
        <v>0</v>
      </c>
      <c r="F12" s="57">
        <v>0</v>
      </c>
      <c r="G12" s="57">
        <v>120</v>
      </c>
      <c r="H12" s="57">
        <v>35</v>
      </c>
      <c r="I12" s="57">
        <v>0</v>
      </c>
      <c r="J12" s="57">
        <v>0</v>
      </c>
      <c r="K12" s="57">
        <v>85</v>
      </c>
      <c r="L12" s="58">
        <v>828.71</v>
      </c>
      <c r="M12" t="str">
        <f t="shared" si="1"/>
        <v>AMBITION[1LTR*10] 1LTR</v>
      </c>
      <c r="N12">
        <f>IFERROR(VLOOKUP(M12,[3]BAYERProductwiseStocknSalesFrom!B$2:E$40,4,0),0)</f>
        <v>120</v>
      </c>
      <c r="O12" t="b">
        <f t="shared" si="2"/>
        <v>1</v>
      </c>
      <c r="P12">
        <f>IFERROR(VLOOKUP(M12,[3]BAYERProductwiseStocknSalesFrom!B$2:G$40,6,0),0)</f>
        <v>35</v>
      </c>
      <c r="Q12" t="b">
        <f t="shared" si="3"/>
        <v>1</v>
      </c>
    </row>
    <row r="13" spans="1:17" x14ac:dyDescent="0.3">
      <c r="A13" s="56" t="s">
        <v>71</v>
      </c>
      <c r="B13" s="57">
        <v>0</v>
      </c>
      <c r="C13" s="57">
        <v>240</v>
      </c>
      <c r="D13" s="57">
        <f t="shared" si="0"/>
        <v>240</v>
      </c>
      <c r="E13" s="57">
        <v>0</v>
      </c>
      <c r="F13" s="57">
        <v>0</v>
      </c>
      <c r="G13" s="57">
        <v>240</v>
      </c>
      <c r="H13" s="57">
        <v>60</v>
      </c>
      <c r="I13" s="57">
        <v>0</v>
      </c>
      <c r="J13" s="57">
        <v>0</v>
      </c>
      <c r="K13" s="57">
        <v>180</v>
      </c>
      <c r="L13" s="58">
        <v>218.48</v>
      </c>
      <c r="M13" t="str">
        <f t="shared" si="1"/>
        <v>AMBITION[250ML*40] 250ML</v>
      </c>
      <c r="N13">
        <f>IFERROR(VLOOKUP(M13,[3]BAYERProductwiseStocknSalesFrom!B$2:E$40,4,0),0)</f>
        <v>240</v>
      </c>
      <c r="O13" t="b">
        <f t="shared" si="2"/>
        <v>1</v>
      </c>
      <c r="P13">
        <f>IFERROR(VLOOKUP(M13,[3]BAYERProductwiseStocknSalesFrom!B$2:G$40,6,0),0)</f>
        <v>60</v>
      </c>
      <c r="Q13" t="b">
        <f t="shared" si="3"/>
        <v>1</v>
      </c>
    </row>
    <row r="14" spans="1:17" x14ac:dyDescent="0.3">
      <c r="A14" s="56" t="s">
        <v>72</v>
      </c>
      <c r="B14" s="57">
        <v>0</v>
      </c>
      <c r="C14" s="57">
        <v>200</v>
      </c>
      <c r="D14" s="57">
        <f t="shared" si="0"/>
        <v>200</v>
      </c>
      <c r="E14" s="57">
        <v>0</v>
      </c>
      <c r="F14" s="57">
        <v>0</v>
      </c>
      <c r="G14" s="57">
        <v>200</v>
      </c>
      <c r="H14" s="57">
        <v>80</v>
      </c>
      <c r="I14" s="57">
        <v>0</v>
      </c>
      <c r="J14" s="57">
        <v>0</v>
      </c>
      <c r="K14" s="57">
        <v>120</v>
      </c>
      <c r="L14" s="58">
        <v>427.28</v>
      </c>
      <c r="M14" t="str">
        <f t="shared" si="1"/>
        <v>AMBITION[500ML*20] 500ML</v>
      </c>
      <c r="N14">
        <f>IFERROR(VLOOKUP(M14,[3]BAYERProductwiseStocknSalesFrom!B$2:E$40,4,0),0)</f>
        <v>200</v>
      </c>
      <c r="O14" t="b">
        <f t="shared" si="2"/>
        <v>1</v>
      </c>
      <c r="P14">
        <f>IFERROR(VLOOKUP(M14,[3]BAYERProductwiseStocknSalesFrom!B$2:G$40,6,0),0)</f>
        <v>80</v>
      </c>
      <c r="Q14" t="b">
        <f t="shared" si="3"/>
        <v>1</v>
      </c>
    </row>
    <row r="15" spans="1:17" x14ac:dyDescent="0.3">
      <c r="A15" s="56" t="s">
        <v>73</v>
      </c>
      <c r="B15" s="57">
        <v>36</v>
      </c>
      <c r="C15" s="57">
        <v>620</v>
      </c>
      <c r="D15" s="57">
        <f t="shared" si="0"/>
        <v>620</v>
      </c>
      <c r="E15" s="57">
        <v>0</v>
      </c>
      <c r="F15" s="57">
        <v>0</v>
      </c>
      <c r="G15" s="57">
        <v>656</v>
      </c>
      <c r="H15" s="57">
        <v>486</v>
      </c>
      <c r="I15" s="57">
        <v>0</v>
      </c>
      <c r="J15" s="57">
        <v>0</v>
      </c>
      <c r="K15" s="57">
        <v>170</v>
      </c>
      <c r="L15" s="58">
        <v>570.03</v>
      </c>
      <c r="M15" t="str">
        <f t="shared" si="1"/>
        <v>ANTRACOL-[1KG*10] 1KG</v>
      </c>
      <c r="N15">
        <f>IFERROR(VLOOKUP(M15,[3]BAYERProductwiseStocknSalesFrom!B$2:E$40,4,0),0)</f>
        <v>620</v>
      </c>
      <c r="O15" t="b">
        <f t="shared" si="2"/>
        <v>1</v>
      </c>
      <c r="P15">
        <f>IFERROR(VLOOKUP(M15,[3]BAYERProductwiseStocknSalesFrom!B$2:G$40,6,0),0)</f>
        <v>486</v>
      </c>
      <c r="Q15" t="b">
        <f t="shared" si="3"/>
        <v>1</v>
      </c>
    </row>
    <row r="16" spans="1:17" x14ac:dyDescent="0.3">
      <c r="A16" s="56" t="s">
        <v>74</v>
      </c>
      <c r="B16" s="57">
        <v>0</v>
      </c>
      <c r="C16" s="57">
        <v>80</v>
      </c>
      <c r="D16" s="57">
        <f t="shared" si="0"/>
        <v>80</v>
      </c>
      <c r="E16" s="57">
        <v>0</v>
      </c>
      <c r="F16" s="57">
        <v>0</v>
      </c>
      <c r="G16" s="57">
        <v>80</v>
      </c>
      <c r="H16" s="57">
        <v>5</v>
      </c>
      <c r="I16" s="57">
        <v>0</v>
      </c>
      <c r="J16" s="57">
        <v>0</v>
      </c>
      <c r="K16" s="57">
        <v>75</v>
      </c>
      <c r="L16" s="57">
        <v>158</v>
      </c>
      <c r="M16" t="str">
        <f t="shared" si="1"/>
        <v>ANTRACOL-[250GM*40] 250GM</v>
      </c>
      <c r="N16">
        <f>IFERROR(VLOOKUP(M16,[3]BAYERProductwiseStocknSalesFrom!B$2:E$40,4,0),0)</f>
        <v>80</v>
      </c>
      <c r="O16" t="b">
        <f t="shared" si="2"/>
        <v>1</v>
      </c>
      <c r="P16">
        <f>IFERROR(VLOOKUP(M16,[3]BAYERProductwiseStocknSalesFrom!B$2:G$40,6,0),0)</f>
        <v>5</v>
      </c>
      <c r="Q16" t="b">
        <f t="shared" si="3"/>
        <v>1</v>
      </c>
    </row>
    <row r="17" spans="1:17" x14ac:dyDescent="0.3">
      <c r="A17" s="56" t="s">
        <v>75</v>
      </c>
      <c r="B17" s="57">
        <v>36</v>
      </c>
      <c r="C17" s="57">
        <v>240</v>
      </c>
      <c r="D17" s="57">
        <f t="shared" si="0"/>
        <v>240</v>
      </c>
      <c r="E17" s="57">
        <v>0</v>
      </c>
      <c r="F17" s="57">
        <v>0</v>
      </c>
      <c r="G17" s="57">
        <v>276</v>
      </c>
      <c r="H17" s="57">
        <v>126</v>
      </c>
      <c r="I17" s="57">
        <v>0</v>
      </c>
      <c r="J17" s="57">
        <v>0</v>
      </c>
      <c r="K17" s="57">
        <v>150</v>
      </c>
      <c r="L17" s="58">
        <v>300.51</v>
      </c>
      <c r="M17" t="str">
        <f t="shared" si="1"/>
        <v>ANTRACOL-[500GM*20 500GM</v>
      </c>
      <c r="N17">
        <f>IFERROR(VLOOKUP(M17,[3]BAYERProductwiseStocknSalesFrom!B$2:E$40,4,0),0)</f>
        <v>240</v>
      </c>
      <c r="O17" t="b">
        <f t="shared" si="2"/>
        <v>1</v>
      </c>
      <c r="P17">
        <f>IFERROR(VLOOKUP(M17,[3]BAYERProductwiseStocknSalesFrom!B$2:G$40,6,0),0)</f>
        <v>126</v>
      </c>
      <c r="Q17" t="b">
        <f t="shared" si="3"/>
        <v>1</v>
      </c>
    </row>
    <row r="18" spans="1:17" x14ac:dyDescent="0.3">
      <c r="A18" s="56" t="s">
        <v>76</v>
      </c>
      <c r="B18" s="57">
        <v>0</v>
      </c>
      <c r="C18" s="57">
        <v>1150</v>
      </c>
      <c r="D18" s="57">
        <f t="shared" si="0"/>
        <v>800</v>
      </c>
      <c r="E18" s="57">
        <v>0</v>
      </c>
      <c r="F18" s="57">
        <v>0</v>
      </c>
      <c r="G18" s="57">
        <v>1150</v>
      </c>
      <c r="H18" s="57">
        <v>785</v>
      </c>
      <c r="I18" s="57">
        <v>350</v>
      </c>
      <c r="J18" s="57">
        <v>0</v>
      </c>
      <c r="K18" s="57">
        <v>15</v>
      </c>
      <c r="L18" s="58">
        <v>503.12</v>
      </c>
      <c r="M18" t="str">
        <f t="shared" si="1"/>
        <v>EMESTO PRIME[100ML*50] 100ML</v>
      </c>
      <c r="N18">
        <f>IFERROR(VLOOKUP(M18,[3]BAYERProductwiseStocknSalesFrom!B$2:E$40,4,0),0)</f>
        <v>800</v>
      </c>
      <c r="O18" t="b">
        <f t="shared" si="2"/>
        <v>1</v>
      </c>
      <c r="P18">
        <f>IFERROR(VLOOKUP(M18,[3]BAYERProductwiseStocknSalesFrom!B$2:G$40,6,0),0)</f>
        <v>785</v>
      </c>
      <c r="Q18" t="b">
        <f t="shared" si="3"/>
        <v>1</v>
      </c>
    </row>
    <row r="19" spans="1:17" x14ac:dyDescent="0.3">
      <c r="A19" s="56" t="s">
        <v>77</v>
      </c>
      <c r="B19" s="57">
        <v>0</v>
      </c>
      <c r="C19" s="57">
        <v>40</v>
      </c>
      <c r="D19" s="57">
        <f t="shared" si="0"/>
        <v>40</v>
      </c>
      <c r="E19" s="57">
        <v>0</v>
      </c>
      <c r="F19" s="57">
        <v>0</v>
      </c>
      <c r="G19" s="57">
        <v>40</v>
      </c>
      <c r="H19" s="57">
        <v>40</v>
      </c>
      <c r="I19" s="57">
        <v>0</v>
      </c>
      <c r="J19" s="57">
        <v>0</v>
      </c>
      <c r="K19" s="57">
        <v>0</v>
      </c>
      <c r="L19" s="58">
        <v>1191.6500000000001</v>
      </c>
      <c r="M19" t="str">
        <f t="shared" si="1"/>
        <v>EMESTO PRIME[250ML*40] 250ML</v>
      </c>
      <c r="N19">
        <f>IFERROR(VLOOKUP(M19,[3]BAYERProductwiseStocknSalesFrom!B$2:E$40,4,0),0)</f>
        <v>40</v>
      </c>
      <c r="O19" t="b">
        <f t="shared" si="2"/>
        <v>1</v>
      </c>
      <c r="P19">
        <f>IFERROR(VLOOKUP(M19,[3]BAYERProductwiseStocknSalesFrom!B$2:G$40,6,0),0)</f>
        <v>40</v>
      </c>
      <c r="Q19" t="b">
        <f t="shared" si="3"/>
        <v>1</v>
      </c>
    </row>
    <row r="20" spans="1:17" x14ac:dyDescent="0.3">
      <c r="A20" s="56" t="s">
        <v>78</v>
      </c>
      <c r="B20" s="57">
        <v>0</v>
      </c>
      <c r="C20" s="57">
        <v>300</v>
      </c>
      <c r="D20" s="57">
        <f t="shared" si="0"/>
        <v>300</v>
      </c>
      <c r="E20" s="57">
        <v>0</v>
      </c>
      <c r="F20" s="57">
        <v>0</v>
      </c>
      <c r="G20" s="57">
        <v>300</v>
      </c>
      <c r="H20" s="57">
        <v>60</v>
      </c>
      <c r="I20" s="57">
        <v>0</v>
      </c>
      <c r="J20" s="57">
        <v>0</v>
      </c>
      <c r="K20" s="57">
        <v>240</v>
      </c>
      <c r="L20" s="58">
        <v>54.19</v>
      </c>
      <c r="M20" t="str">
        <f t="shared" si="1"/>
        <v>GAUCHO FS600[9ML*20]*5 9ML</v>
      </c>
      <c r="N20">
        <f>IFERROR(VLOOKUP(M20,[3]BAYERProductwiseStocknSalesFrom!B$2:E$40,4,0),0)</f>
        <v>300</v>
      </c>
      <c r="O20" t="b">
        <f t="shared" si="2"/>
        <v>1</v>
      </c>
      <c r="P20">
        <f>IFERROR(VLOOKUP(M20,[3]BAYERProductwiseStocknSalesFrom!B$2:G$40,6,0),0)</f>
        <v>60</v>
      </c>
      <c r="Q20" t="b">
        <f t="shared" si="3"/>
        <v>1</v>
      </c>
    </row>
    <row r="21" spans="1:17" x14ac:dyDescent="0.3">
      <c r="A21" s="56" t="s">
        <v>79</v>
      </c>
      <c r="B21" s="57">
        <v>0</v>
      </c>
      <c r="C21" s="57">
        <v>50</v>
      </c>
      <c r="D21" s="57">
        <f t="shared" si="0"/>
        <v>50</v>
      </c>
      <c r="E21" s="57">
        <v>0</v>
      </c>
      <c r="F21" s="57">
        <v>0</v>
      </c>
      <c r="G21" s="57">
        <v>50</v>
      </c>
      <c r="H21" s="57">
        <v>5</v>
      </c>
      <c r="I21" s="57">
        <v>0</v>
      </c>
      <c r="J21" s="57">
        <v>0</v>
      </c>
      <c r="K21" s="57">
        <v>45</v>
      </c>
      <c r="L21" s="71">
        <v>200.6</v>
      </c>
      <c r="M21" t="str">
        <f t="shared" si="1"/>
        <v>INFINITO [100ML*50] 100ML</v>
      </c>
      <c r="N21">
        <f>IFERROR(VLOOKUP(M21,[3]BAYERProductwiseStocknSalesFrom!B$2:E$40,4,0),0)</f>
        <v>50</v>
      </c>
      <c r="O21" t="b">
        <f t="shared" si="2"/>
        <v>1</v>
      </c>
      <c r="P21">
        <f>IFERROR(VLOOKUP(M21,[3]BAYERProductwiseStocknSalesFrom!B$2:G$40,6,0),0)</f>
        <v>5</v>
      </c>
      <c r="Q21" t="b">
        <f t="shared" si="3"/>
        <v>1</v>
      </c>
    </row>
    <row r="22" spans="1:17" x14ac:dyDescent="0.3">
      <c r="A22" s="56" t="s">
        <v>80</v>
      </c>
      <c r="B22" s="57">
        <v>0</v>
      </c>
      <c r="C22" s="57">
        <v>50</v>
      </c>
      <c r="D22" s="57">
        <f t="shared" si="0"/>
        <v>50</v>
      </c>
      <c r="E22" s="57">
        <v>0</v>
      </c>
      <c r="F22" s="57">
        <v>0</v>
      </c>
      <c r="G22" s="57">
        <v>50</v>
      </c>
      <c r="H22" s="57">
        <v>0</v>
      </c>
      <c r="I22" s="57">
        <v>0</v>
      </c>
      <c r="J22" s="57">
        <v>0</v>
      </c>
      <c r="K22" s="57">
        <v>50</v>
      </c>
      <c r="L22" s="57">
        <v>1829</v>
      </c>
      <c r="M22" t="str">
        <f t="shared" si="1"/>
        <v>INFINITO [1LTR*10] 1LTR</v>
      </c>
      <c r="N22">
        <f>IFERROR(VLOOKUP(M22,[3]BAYERProductwiseStocknSalesFrom!B$2:E$40,4,0),0)</f>
        <v>50</v>
      </c>
      <c r="O22" t="b">
        <f t="shared" si="2"/>
        <v>1</v>
      </c>
      <c r="P22">
        <f>IFERROR(VLOOKUP(M22,[3]BAYERProductwiseStocknSalesFrom!B$2:G$40,6,0),0)</f>
        <v>0</v>
      </c>
      <c r="Q22" t="b">
        <f t="shared" si="3"/>
        <v>1</v>
      </c>
    </row>
    <row r="23" spans="1:17" x14ac:dyDescent="0.3">
      <c r="A23" s="56" t="s">
        <v>81</v>
      </c>
      <c r="B23" s="57">
        <v>0</v>
      </c>
      <c r="C23" s="57">
        <v>80</v>
      </c>
      <c r="D23" s="57">
        <f t="shared" si="0"/>
        <v>80</v>
      </c>
      <c r="E23" s="57">
        <v>0</v>
      </c>
      <c r="F23" s="57">
        <v>0</v>
      </c>
      <c r="G23" s="57">
        <v>80</v>
      </c>
      <c r="H23" s="57">
        <v>0</v>
      </c>
      <c r="I23" s="57">
        <v>0</v>
      </c>
      <c r="J23" s="57">
        <v>0</v>
      </c>
      <c r="K23" s="57">
        <v>80</v>
      </c>
      <c r="L23" s="57">
        <v>944</v>
      </c>
      <c r="M23" t="str">
        <f t="shared" si="1"/>
        <v>INFINITO [500ML*20] 500ML</v>
      </c>
      <c r="N23">
        <f>IFERROR(VLOOKUP(M23,[3]BAYERProductwiseStocknSalesFrom!B$2:E$40,4,0),0)</f>
        <v>80</v>
      </c>
      <c r="O23" t="b">
        <f t="shared" si="2"/>
        <v>1</v>
      </c>
      <c r="P23">
        <f>IFERROR(VLOOKUP(M23,[3]BAYERProductwiseStocknSalesFrom!B$2:G$40,6,0),0)</f>
        <v>0</v>
      </c>
      <c r="Q23" t="b">
        <f t="shared" si="3"/>
        <v>1</v>
      </c>
    </row>
    <row r="24" spans="1:17" x14ac:dyDescent="0.3">
      <c r="A24" s="56" t="s">
        <v>82</v>
      </c>
      <c r="B24" s="57">
        <v>10</v>
      </c>
      <c r="C24" s="57">
        <v>0</v>
      </c>
      <c r="D24" s="57">
        <f t="shared" si="0"/>
        <v>0</v>
      </c>
      <c r="E24" s="57">
        <v>0</v>
      </c>
      <c r="F24" s="57">
        <v>0</v>
      </c>
      <c r="G24" s="57">
        <v>10</v>
      </c>
      <c r="H24" s="57">
        <v>7</v>
      </c>
      <c r="I24" s="57">
        <v>0</v>
      </c>
      <c r="J24" s="57">
        <v>0</v>
      </c>
      <c r="K24" s="57">
        <v>3</v>
      </c>
      <c r="L24" s="57">
        <v>295</v>
      </c>
      <c r="M24" t="str">
        <f t="shared" si="1"/>
        <v>LARVIN(T)WP-75[100GM*40] 100GM</v>
      </c>
      <c r="N24">
        <f>IFERROR(VLOOKUP(M24,[3]BAYERProductwiseStocknSalesFrom!B$2:E$40,4,0),0)</f>
        <v>0</v>
      </c>
      <c r="O24" t="b">
        <f t="shared" si="2"/>
        <v>1</v>
      </c>
      <c r="P24">
        <f>IFERROR(VLOOKUP(M24,[3]BAYERProductwiseStocknSalesFrom!B$2:G$40,6,0),0)</f>
        <v>7</v>
      </c>
      <c r="Q24" t="b">
        <f t="shared" si="3"/>
        <v>1</v>
      </c>
    </row>
    <row r="25" spans="1:17" x14ac:dyDescent="0.3">
      <c r="A25" s="56" t="s">
        <v>83</v>
      </c>
      <c r="B25" s="57">
        <v>0</v>
      </c>
      <c r="C25" s="57">
        <v>20</v>
      </c>
      <c r="D25" s="57">
        <f t="shared" si="0"/>
        <v>20</v>
      </c>
      <c r="E25" s="57">
        <v>0</v>
      </c>
      <c r="F25" s="57">
        <v>0</v>
      </c>
      <c r="G25" s="57">
        <v>20</v>
      </c>
      <c r="H25" s="57">
        <v>0</v>
      </c>
      <c r="I25" s="57">
        <v>0</v>
      </c>
      <c r="J25" s="57">
        <v>0</v>
      </c>
      <c r="K25" s="57">
        <v>20</v>
      </c>
      <c r="L25" s="58">
        <v>732.49</v>
      </c>
      <c r="M25" t="str">
        <f t="shared" si="1"/>
        <v>LARVIN(T)WP-75[250GM*40] 250GM</v>
      </c>
      <c r="N25">
        <f>IFERROR(VLOOKUP(M25,[3]BAYERProductwiseStocknSalesFrom!B$2:E$40,4,0),0)</f>
        <v>20</v>
      </c>
      <c r="O25" t="b">
        <f t="shared" si="2"/>
        <v>1</v>
      </c>
      <c r="P25">
        <f>IFERROR(VLOOKUP(M25,[3]BAYERProductwiseStocknSalesFrom!B$2:G$40,6,0),0)</f>
        <v>0</v>
      </c>
      <c r="Q25" t="b">
        <f t="shared" si="3"/>
        <v>1</v>
      </c>
    </row>
    <row r="26" spans="1:17" x14ac:dyDescent="0.3">
      <c r="A26" s="56" t="s">
        <v>84</v>
      </c>
      <c r="B26" s="57">
        <v>0</v>
      </c>
      <c r="C26" s="57">
        <v>30</v>
      </c>
      <c r="D26" s="57">
        <f t="shared" si="0"/>
        <v>30</v>
      </c>
      <c r="E26" s="57">
        <v>0</v>
      </c>
      <c r="F26" s="57">
        <v>0</v>
      </c>
      <c r="G26" s="57">
        <v>30</v>
      </c>
      <c r="H26" s="57">
        <v>10</v>
      </c>
      <c r="I26" s="57">
        <v>0</v>
      </c>
      <c r="J26" s="57">
        <v>0</v>
      </c>
      <c r="K26" s="57">
        <v>20</v>
      </c>
      <c r="L26" s="58">
        <v>769.21</v>
      </c>
      <c r="M26" t="str">
        <f t="shared" si="1"/>
        <v>MELODY DUO WP66.8[400GM*10] 400GM</v>
      </c>
      <c r="N26">
        <f>IFERROR(VLOOKUP(M26,[3]BAYERProductwiseStocknSalesFrom!B$2:E$40,4,0),0)</f>
        <v>30</v>
      </c>
      <c r="O26" t="b">
        <f t="shared" si="2"/>
        <v>1</v>
      </c>
      <c r="P26">
        <f>IFERROR(VLOOKUP(M26,[3]BAYERProductwiseStocknSalesFrom!B$2:G$40,6,0),0)</f>
        <v>10</v>
      </c>
      <c r="Q26" t="b">
        <f t="shared" si="3"/>
        <v>1</v>
      </c>
    </row>
    <row r="27" spans="1:17" x14ac:dyDescent="0.3">
      <c r="A27" s="56" t="s">
        <v>85</v>
      </c>
      <c r="B27" s="57">
        <v>0</v>
      </c>
      <c r="C27" s="57">
        <v>10</v>
      </c>
      <c r="D27" s="57">
        <f t="shared" si="0"/>
        <v>10</v>
      </c>
      <c r="E27" s="57">
        <v>0</v>
      </c>
      <c r="F27" s="57">
        <v>0</v>
      </c>
      <c r="G27" s="57">
        <v>10</v>
      </c>
      <c r="H27" s="57">
        <v>0</v>
      </c>
      <c r="I27" s="57">
        <v>0</v>
      </c>
      <c r="J27" s="57">
        <v>0</v>
      </c>
      <c r="K27" s="57">
        <v>10</v>
      </c>
      <c r="L27" s="58">
        <v>1478.53</v>
      </c>
      <c r="M27" t="str">
        <f t="shared" si="1"/>
        <v>MELODY DUO WP66.8[800GM*10] 800GM</v>
      </c>
      <c r="N27">
        <f>IFERROR(VLOOKUP(M27,[3]BAYERProductwiseStocknSalesFrom!B$2:E$40,4,0),0)</f>
        <v>10</v>
      </c>
      <c r="O27" t="b">
        <f t="shared" si="2"/>
        <v>1</v>
      </c>
      <c r="P27">
        <f>IFERROR(VLOOKUP(M27,[3]BAYERProductwiseStocknSalesFrom!B$2:G$40,6,0),0)</f>
        <v>0</v>
      </c>
      <c r="Q27" t="b">
        <f t="shared" si="3"/>
        <v>1</v>
      </c>
    </row>
    <row r="28" spans="1:17" x14ac:dyDescent="0.3">
      <c r="A28" s="56" t="s">
        <v>86</v>
      </c>
      <c r="B28" s="57">
        <v>15</v>
      </c>
      <c r="C28" s="57">
        <v>250</v>
      </c>
      <c r="D28" s="57">
        <f t="shared" si="0"/>
        <v>250</v>
      </c>
      <c r="E28" s="57">
        <v>0</v>
      </c>
      <c r="F28" s="57">
        <v>0</v>
      </c>
      <c r="G28" s="57">
        <v>265</v>
      </c>
      <c r="H28" s="57">
        <v>195</v>
      </c>
      <c r="I28" s="57">
        <v>0</v>
      </c>
      <c r="J28" s="57">
        <v>0</v>
      </c>
      <c r="K28" s="57">
        <v>70</v>
      </c>
      <c r="L28" s="57">
        <v>890</v>
      </c>
      <c r="M28" t="str">
        <f t="shared" si="1"/>
        <v>MONCEREN [1LTR*10] 1LTR</v>
      </c>
      <c r="N28">
        <f>IFERROR(VLOOKUP(M28,[3]BAYERProductwiseStocknSalesFrom!B$2:E$40,4,0),0)</f>
        <v>250</v>
      </c>
      <c r="O28" t="b">
        <f t="shared" si="2"/>
        <v>1</v>
      </c>
      <c r="P28">
        <f>IFERROR(VLOOKUP(M28,[3]BAYERProductwiseStocknSalesFrom!B$2:G$40,6,0),0)</f>
        <v>195</v>
      </c>
      <c r="Q28" t="b">
        <f t="shared" si="3"/>
        <v>1</v>
      </c>
    </row>
    <row r="29" spans="1:17" x14ac:dyDescent="0.3">
      <c r="A29" s="56" t="s">
        <v>87</v>
      </c>
      <c r="B29" s="57">
        <v>0</v>
      </c>
      <c r="C29" s="57">
        <v>200</v>
      </c>
      <c r="D29" s="57">
        <f t="shared" si="0"/>
        <v>200</v>
      </c>
      <c r="E29" s="57">
        <v>0</v>
      </c>
      <c r="F29" s="57">
        <v>0</v>
      </c>
      <c r="G29" s="57">
        <v>200</v>
      </c>
      <c r="H29" s="57">
        <v>40</v>
      </c>
      <c r="I29" s="57">
        <v>0</v>
      </c>
      <c r="J29" s="57">
        <v>0</v>
      </c>
      <c r="K29" s="57">
        <v>160</v>
      </c>
      <c r="L29" s="58">
        <v>252.72</v>
      </c>
      <c r="M29" t="str">
        <f t="shared" si="1"/>
        <v>MONCEREN [250ML*40] 250ML</v>
      </c>
      <c r="N29">
        <f>IFERROR(VLOOKUP(M29,[3]BAYERProductwiseStocknSalesFrom!B$2:E$40,4,0),0)</f>
        <v>200</v>
      </c>
      <c r="O29" t="b">
        <f t="shared" si="2"/>
        <v>1</v>
      </c>
      <c r="P29">
        <f>IFERROR(VLOOKUP(M29,[3]BAYERProductwiseStocknSalesFrom!B$2:G$40,6,0),0)</f>
        <v>40</v>
      </c>
      <c r="Q29" t="b">
        <f t="shared" si="3"/>
        <v>1</v>
      </c>
    </row>
    <row r="30" spans="1:17" x14ac:dyDescent="0.3">
      <c r="A30" s="56" t="s">
        <v>88</v>
      </c>
      <c r="B30" s="57">
        <v>20</v>
      </c>
      <c r="C30" s="57">
        <v>140</v>
      </c>
      <c r="D30" s="57">
        <f t="shared" si="0"/>
        <v>140</v>
      </c>
      <c r="E30" s="57">
        <v>0</v>
      </c>
      <c r="F30" s="57">
        <v>0</v>
      </c>
      <c r="G30" s="57">
        <v>160</v>
      </c>
      <c r="H30" s="57">
        <v>120</v>
      </c>
      <c r="I30" s="57">
        <v>0</v>
      </c>
      <c r="J30" s="57">
        <v>0</v>
      </c>
      <c r="K30" s="57">
        <v>40</v>
      </c>
      <c r="L30" s="57">
        <v>465</v>
      </c>
      <c r="M30" t="str">
        <f t="shared" si="1"/>
        <v>MONCEREN [500ML*20] 500ML</v>
      </c>
      <c r="N30">
        <f>IFERROR(VLOOKUP(M30,[3]BAYERProductwiseStocknSalesFrom!B$2:E$40,4,0),0)</f>
        <v>140</v>
      </c>
      <c r="O30" t="b">
        <f t="shared" si="2"/>
        <v>1</v>
      </c>
      <c r="P30">
        <f>IFERROR(VLOOKUP(M30,[3]BAYERProductwiseStocknSalesFrom!B$2:G$40,6,0),0)</f>
        <v>120</v>
      </c>
      <c r="Q30" t="b">
        <f t="shared" si="3"/>
        <v>1</v>
      </c>
    </row>
    <row r="31" spans="1:17" x14ac:dyDescent="0.3">
      <c r="A31" s="56" t="s">
        <v>89</v>
      </c>
      <c r="B31" s="57">
        <v>0</v>
      </c>
      <c r="C31" s="57">
        <v>60</v>
      </c>
      <c r="D31" s="57">
        <f t="shared" si="0"/>
        <v>1</v>
      </c>
      <c r="E31" s="57">
        <v>0</v>
      </c>
      <c r="F31" s="57">
        <v>0</v>
      </c>
      <c r="G31" s="57">
        <v>60</v>
      </c>
      <c r="H31" s="57">
        <v>1</v>
      </c>
      <c r="I31" s="57">
        <v>59</v>
      </c>
      <c r="J31" s="57">
        <v>0</v>
      </c>
      <c r="K31" s="57">
        <v>0</v>
      </c>
      <c r="L31" s="57">
        <v>585</v>
      </c>
      <c r="M31" t="str">
        <f t="shared" si="1"/>
        <v>MUSTARD 5210[1KG*30] 1KG</v>
      </c>
      <c r="N31">
        <f>IFERROR(VLOOKUP(M31,[3]BAYERProductwiseStocknSalesFrom!B$2:E$40,4,0),0)</f>
        <v>1</v>
      </c>
      <c r="O31" t="b">
        <f t="shared" si="2"/>
        <v>1</v>
      </c>
      <c r="P31">
        <f>IFERROR(VLOOKUP(M31,[3]BAYERProductwiseStocknSalesFrom!B$2:G$40,6,0),0)</f>
        <v>1</v>
      </c>
      <c r="Q31" t="b">
        <f t="shared" si="3"/>
        <v>1</v>
      </c>
    </row>
    <row r="32" spans="1:17" x14ac:dyDescent="0.3">
      <c r="A32" s="56" t="s">
        <v>90</v>
      </c>
      <c r="B32" s="57">
        <v>0</v>
      </c>
      <c r="C32" s="57">
        <v>1050</v>
      </c>
      <c r="D32" s="57">
        <f t="shared" si="0"/>
        <v>960</v>
      </c>
      <c r="E32" s="57">
        <v>0</v>
      </c>
      <c r="F32" s="57">
        <v>0</v>
      </c>
      <c r="G32" s="57">
        <v>1050</v>
      </c>
      <c r="H32" s="57">
        <v>810</v>
      </c>
      <c r="I32" s="57">
        <v>90</v>
      </c>
      <c r="J32" s="57">
        <v>0</v>
      </c>
      <c r="K32" s="57">
        <v>150</v>
      </c>
      <c r="L32" s="57">
        <v>524</v>
      </c>
      <c r="M32" t="str">
        <f t="shared" si="1"/>
        <v>MUSTARD 5222[1KG*30] 1KG</v>
      </c>
      <c r="N32">
        <f>IFERROR(VLOOKUP(M32,[3]BAYERProductwiseStocknSalesFrom!B$2:E$40,4,0),0)</f>
        <v>960</v>
      </c>
      <c r="O32" t="b">
        <f t="shared" si="2"/>
        <v>1</v>
      </c>
      <c r="P32">
        <f>IFERROR(VLOOKUP(M32,[3]BAYERProductwiseStocknSalesFrom!B$2:G$40,6,0),0)</f>
        <v>810</v>
      </c>
      <c r="Q32" t="b">
        <f t="shared" si="3"/>
        <v>1</v>
      </c>
    </row>
    <row r="33" spans="1:17" x14ac:dyDescent="0.3">
      <c r="A33" s="56" t="s">
        <v>91</v>
      </c>
      <c r="B33" s="57">
        <v>0</v>
      </c>
      <c r="C33" s="57">
        <v>700</v>
      </c>
      <c r="D33" s="57">
        <f t="shared" si="0"/>
        <v>608</v>
      </c>
      <c r="E33" s="57">
        <v>0</v>
      </c>
      <c r="F33" s="57">
        <v>0</v>
      </c>
      <c r="G33" s="57">
        <v>700</v>
      </c>
      <c r="H33" s="57">
        <v>608</v>
      </c>
      <c r="I33" s="57">
        <v>92</v>
      </c>
      <c r="J33" s="57">
        <v>0</v>
      </c>
      <c r="K33" s="57">
        <v>0</v>
      </c>
      <c r="L33" s="57">
        <v>294</v>
      </c>
      <c r="M33" t="str">
        <f t="shared" si="1"/>
        <v>MUSTARD 5222[500GM*60] 500GM</v>
      </c>
      <c r="N33">
        <f>IFERROR(VLOOKUP(M33,[3]BAYERProductwiseStocknSalesFrom!B$2:E$40,4,0),0)</f>
        <v>608</v>
      </c>
      <c r="O33" t="b">
        <f t="shared" si="2"/>
        <v>1</v>
      </c>
      <c r="P33">
        <f>IFERROR(VLOOKUP(M33,[3]BAYERProductwiseStocknSalesFrom!B$2:G$40,6,0),0)</f>
        <v>608</v>
      </c>
      <c r="Q33" t="b">
        <f t="shared" si="3"/>
        <v>1</v>
      </c>
    </row>
    <row r="34" spans="1:17" x14ac:dyDescent="0.3">
      <c r="A34" s="56" t="s">
        <v>92</v>
      </c>
      <c r="B34" s="57">
        <v>0</v>
      </c>
      <c r="C34" s="57">
        <v>90</v>
      </c>
      <c r="D34" s="57">
        <f t="shared" si="0"/>
        <v>4</v>
      </c>
      <c r="E34" s="57">
        <v>0</v>
      </c>
      <c r="F34" s="57">
        <v>0</v>
      </c>
      <c r="G34" s="57">
        <v>90</v>
      </c>
      <c r="H34" s="57">
        <v>4</v>
      </c>
      <c r="I34" s="57">
        <v>86</v>
      </c>
      <c r="J34" s="57">
        <v>0</v>
      </c>
      <c r="K34" s="57">
        <v>0</v>
      </c>
      <c r="L34" s="57">
        <v>600</v>
      </c>
      <c r="M34" t="str">
        <f t="shared" si="1"/>
        <v>MUSTARD 5232[1KG*30] 1KG</v>
      </c>
      <c r="N34">
        <f>IFERROR(VLOOKUP(M34,[3]BAYERProductwiseStocknSalesFrom!B$2:E$40,4,0),0)</f>
        <v>4</v>
      </c>
      <c r="O34" t="b">
        <f t="shared" si="2"/>
        <v>1</v>
      </c>
      <c r="P34">
        <f>IFERROR(VLOOKUP(M34,[3]BAYERProductwiseStocknSalesFrom!B$2:G$40,6,0),0)</f>
        <v>4</v>
      </c>
      <c r="Q34" t="b">
        <f t="shared" si="3"/>
        <v>1</v>
      </c>
    </row>
    <row r="35" spans="1:17" x14ac:dyDescent="0.3">
      <c r="A35" s="56" t="s">
        <v>93</v>
      </c>
      <c r="B35" s="57">
        <v>0</v>
      </c>
      <c r="C35" s="57">
        <v>4400</v>
      </c>
      <c r="D35" s="57">
        <f t="shared" si="0"/>
        <v>2757</v>
      </c>
      <c r="E35" s="57">
        <v>0</v>
      </c>
      <c r="F35" s="57">
        <v>0</v>
      </c>
      <c r="G35" s="57">
        <v>4400</v>
      </c>
      <c r="H35" s="57">
        <v>2757</v>
      </c>
      <c r="I35" s="57">
        <v>1643</v>
      </c>
      <c r="J35" s="57">
        <v>0</v>
      </c>
      <c r="K35" s="57">
        <v>0</v>
      </c>
      <c r="L35" s="57">
        <v>294</v>
      </c>
      <c r="M35" t="str">
        <f t="shared" si="1"/>
        <v>MUSTARD KESARI 5111[500GM*60] 500GM</v>
      </c>
      <c r="N35">
        <f>IFERROR(VLOOKUP(M35,[3]BAYERProductwiseStocknSalesFrom!B$2:E$40,4,0),0)</f>
        <v>2757</v>
      </c>
      <c r="O35" t="b">
        <f t="shared" si="2"/>
        <v>1</v>
      </c>
      <c r="P35">
        <f>IFERROR(VLOOKUP(M35,[3]BAYERProductwiseStocknSalesFrom!B$2:G$40,6,0),0)</f>
        <v>2757</v>
      </c>
      <c r="Q35" t="b">
        <f t="shared" si="3"/>
        <v>1</v>
      </c>
    </row>
    <row r="36" spans="1:17" x14ac:dyDescent="0.3">
      <c r="A36" s="56" t="s">
        <v>94</v>
      </c>
      <c r="B36" s="57">
        <v>80</v>
      </c>
      <c r="C36" s="57">
        <v>0</v>
      </c>
      <c r="D36" s="57">
        <f t="shared" si="0"/>
        <v>0</v>
      </c>
      <c r="E36" s="57">
        <v>0</v>
      </c>
      <c r="F36" s="57">
        <v>0</v>
      </c>
      <c r="G36" s="57">
        <v>80</v>
      </c>
      <c r="H36" s="57">
        <v>80</v>
      </c>
      <c r="I36" s="57">
        <v>0</v>
      </c>
      <c r="J36" s="57">
        <v>0</v>
      </c>
      <c r="K36" s="57">
        <v>0</v>
      </c>
      <c r="L36" s="57">
        <v>273</v>
      </c>
      <c r="M36" t="str">
        <f t="shared" si="1"/>
        <v>OXIMAIN-[35GM*10*10] 35GM</v>
      </c>
      <c r="N36">
        <f>IFERROR(VLOOKUP(M36,[3]BAYERProductwiseStocknSalesFrom!B$2:E$40,4,0),0)</f>
        <v>0</v>
      </c>
      <c r="O36" t="b">
        <f t="shared" si="2"/>
        <v>1</v>
      </c>
      <c r="P36">
        <f>IFERROR(VLOOKUP(M36,[3]BAYERProductwiseStocknSalesFrom!B$2:G$40,6,0),0)</f>
        <v>80</v>
      </c>
      <c r="Q36" t="b">
        <f t="shared" si="3"/>
        <v>1</v>
      </c>
    </row>
    <row r="37" spans="1:17" x14ac:dyDescent="0.3">
      <c r="A37" s="56" t="s">
        <v>95</v>
      </c>
      <c r="B37" s="57">
        <v>0</v>
      </c>
      <c r="C37" s="57">
        <v>3000</v>
      </c>
      <c r="D37" s="57">
        <f t="shared" si="0"/>
        <v>3000</v>
      </c>
      <c r="E37" s="57">
        <v>0</v>
      </c>
      <c r="F37" s="57">
        <v>0</v>
      </c>
      <c r="G37" s="57">
        <v>3000</v>
      </c>
      <c r="H37" s="57">
        <v>2940</v>
      </c>
      <c r="I37" s="57">
        <v>0</v>
      </c>
      <c r="J37" s="57">
        <v>0</v>
      </c>
      <c r="K37" s="57">
        <v>60</v>
      </c>
      <c r="L37" s="57">
        <v>284</v>
      </c>
      <c r="M37" t="str">
        <f t="shared" si="1"/>
        <v>PADDY 6444-GOLD 3KG</v>
      </c>
      <c r="N37">
        <f>IFERROR(VLOOKUP(M37,[3]BAYERProductwiseStocknSalesFrom!B$2:E$40,4,0),0)</f>
        <v>3000</v>
      </c>
      <c r="O37" t="b">
        <f t="shared" si="2"/>
        <v>1</v>
      </c>
      <c r="P37">
        <f>IFERROR(VLOOKUP(M37,[3]BAYERProductwiseStocknSalesFrom!B$2:G$40,6,0),0)</f>
        <v>2940</v>
      </c>
      <c r="Q37" t="b">
        <f t="shared" si="3"/>
        <v>1</v>
      </c>
    </row>
    <row r="38" spans="1:17" x14ac:dyDescent="0.3">
      <c r="A38" s="56" t="s">
        <v>96</v>
      </c>
      <c r="B38" s="57">
        <v>10</v>
      </c>
      <c r="C38" s="57">
        <v>0</v>
      </c>
      <c r="D38" s="57">
        <f t="shared" si="0"/>
        <v>0</v>
      </c>
      <c r="E38" s="57">
        <v>0</v>
      </c>
      <c r="F38" s="57">
        <v>0</v>
      </c>
      <c r="G38" s="57">
        <v>10</v>
      </c>
      <c r="H38" s="57">
        <v>0</v>
      </c>
      <c r="I38" s="57">
        <v>0</v>
      </c>
      <c r="J38" s="57">
        <v>0</v>
      </c>
      <c r="K38" s="57">
        <v>10</v>
      </c>
      <c r="L38" s="57">
        <v>76</v>
      </c>
      <c r="M38" t="str">
        <f t="shared" si="1"/>
        <v>PLANOFIX SL-4.5 [100ML*50] 100ML</v>
      </c>
      <c r="N38">
        <f>IFERROR(VLOOKUP(M38,[3]BAYERProductwiseStocknSalesFrom!B$2:E$40,4,0),0)</f>
        <v>0</v>
      </c>
      <c r="O38" t="b">
        <f t="shared" si="2"/>
        <v>1</v>
      </c>
      <c r="P38">
        <f>IFERROR(VLOOKUP(M38,[3]BAYERProductwiseStocknSalesFrom!B$2:G$40,6,0),0)</f>
        <v>0</v>
      </c>
      <c r="Q38" t="b">
        <f t="shared" si="3"/>
        <v>1</v>
      </c>
    </row>
    <row r="39" spans="1:17" x14ac:dyDescent="0.3">
      <c r="A39" s="56" t="s">
        <v>97</v>
      </c>
      <c r="B39" s="57">
        <v>29</v>
      </c>
      <c r="C39" s="57">
        <v>0</v>
      </c>
      <c r="D39" s="57">
        <f t="shared" si="0"/>
        <v>0</v>
      </c>
      <c r="E39" s="57">
        <v>0</v>
      </c>
      <c r="F39" s="57">
        <v>0</v>
      </c>
      <c r="G39" s="57">
        <v>29</v>
      </c>
      <c r="H39" s="57">
        <v>19</v>
      </c>
      <c r="I39" s="57">
        <v>0</v>
      </c>
      <c r="J39" s="57">
        <v>0</v>
      </c>
      <c r="K39" s="57">
        <v>10</v>
      </c>
      <c r="L39" s="57">
        <v>680</v>
      </c>
      <c r="M39" t="str">
        <f t="shared" si="1"/>
        <v>PLANOFIX-SL-[1LTR-10] 1LTR</v>
      </c>
      <c r="N39">
        <f>IFERROR(VLOOKUP(M39,[3]BAYERProductwiseStocknSalesFrom!B$2:E$40,4,0),0)</f>
        <v>0</v>
      </c>
      <c r="O39" t="b">
        <f t="shared" si="2"/>
        <v>1</v>
      </c>
      <c r="P39">
        <f>IFERROR(VLOOKUP(M39,[3]BAYERProductwiseStocknSalesFrom!B$2:G$40,6,0),0)</f>
        <v>19</v>
      </c>
      <c r="Q39" t="b">
        <f t="shared" si="3"/>
        <v>1</v>
      </c>
    </row>
    <row r="40" spans="1:17" x14ac:dyDescent="0.3">
      <c r="A40" s="56" t="s">
        <v>98</v>
      </c>
      <c r="B40" s="57">
        <v>27</v>
      </c>
      <c r="C40" s="57">
        <v>0</v>
      </c>
      <c r="D40" s="57">
        <f t="shared" si="0"/>
        <v>0</v>
      </c>
      <c r="E40" s="57">
        <v>0</v>
      </c>
      <c r="F40" s="57">
        <v>0</v>
      </c>
      <c r="G40" s="57">
        <v>27</v>
      </c>
      <c r="H40" s="57">
        <v>27</v>
      </c>
      <c r="I40" s="57">
        <v>0</v>
      </c>
      <c r="J40" s="57">
        <v>0</v>
      </c>
      <c r="K40" s="57">
        <v>0</v>
      </c>
      <c r="L40" s="71">
        <v>1032.5</v>
      </c>
      <c r="M40" t="str">
        <f t="shared" si="1"/>
        <v>RAFT [1LTR*10] 1LTR</v>
      </c>
      <c r="N40">
        <f>IFERROR(VLOOKUP(M40,[3]BAYERProductwiseStocknSalesFrom!B$2:E$40,4,0),0)</f>
        <v>0</v>
      </c>
      <c r="O40" t="b">
        <f t="shared" si="2"/>
        <v>1</v>
      </c>
      <c r="P40">
        <f>IFERROR(VLOOKUP(M40,[3]BAYERProductwiseStocknSalesFrom!B$2:G$40,6,0),0)</f>
        <v>27</v>
      </c>
      <c r="Q40" t="b">
        <f t="shared" si="3"/>
        <v>1</v>
      </c>
    </row>
    <row r="41" spans="1:17" x14ac:dyDescent="0.3">
      <c r="A41" s="56" t="s">
        <v>99</v>
      </c>
      <c r="B41" s="57">
        <v>6</v>
      </c>
      <c r="C41" s="57">
        <v>0</v>
      </c>
      <c r="D41" s="57">
        <f t="shared" si="0"/>
        <v>0</v>
      </c>
      <c r="E41" s="57">
        <v>0</v>
      </c>
      <c r="F41" s="57">
        <v>0</v>
      </c>
      <c r="G41" s="57">
        <v>6</v>
      </c>
      <c r="H41" s="57">
        <v>6</v>
      </c>
      <c r="I41" s="57">
        <v>0</v>
      </c>
      <c r="J41" s="57">
        <v>0</v>
      </c>
      <c r="K41" s="57">
        <v>0</v>
      </c>
      <c r="L41" s="58">
        <v>309.75</v>
      </c>
      <c r="M41" t="str">
        <f t="shared" si="1"/>
        <v>RAFT [250ML*40] 250ML</v>
      </c>
      <c r="N41">
        <f>IFERROR(VLOOKUP(M41,[3]BAYERProductwiseStocknSalesFrom!B$2:E$40,4,0),0)</f>
        <v>0</v>
      </c>
      <c r="O41" t="b">
        <f t="shared" si="2"/>
        <v>1</v>
      </c>
      <c r="P41">
        <f>IFERROR(VLOOKUP(M41,[3]BAYERProductwiseStocknSalesFrom!B$2:G$40,6,0),0)</f>
        <v>6</v>
      </c>
      <c r="Q41" t="b">
        <f t="shared" si="3"/>
        <v>1</v>
      </c>
    </row>
    <row r="42" spans="1:17" x14ac:dyDescent="0.3">
      <c r="A42" s="56" t="s">
        <v>100</v>
      </c>
      <c r="B42" s="57">
        <v>5</v>
      </c>
      <c r="C42" s="57">
        <v>0</v>
      </c>
      <c r="D42" s="57">
        <f t="shared" si="0"/>
        <v>0</v>
      </c>
      <c r="E42" s="57">
        <v>0</v>
      </c>
      <c r="F42" s="57">
        <v>0</v>
      </c>
      <c r="G42" s="57">
        <v>5</v>
      </c>
      <c r="H42" s="57">
        <v>5</v>
      </c>
      <c r="I42" s="57">
        <v>0</v>
      </c>
      <c r="J42" s="57">
        <v>0</v>
      </c>
      <c r="K42" s="57">
        <v>0</v>
      </c>
      <c r="L42" s="71">
        <v>536.9</v>
      </c>
      <c r="M42" t="str">
        <f t="shared" si="1"/>
        <v>RAFT [500ML*20] 500ML</v>
      </c>
      <c r="N42">
        <f>IFERROR(VLOOKUP(M42,[3]BAYERProductwiseStocknSalesFrom!B$2:E$40,4,0),0)</f>
        <v>0</v>
      </c>
      <c r="O42" t="b">
        <f t="shared" si="2"/>
        <v>1</v>
      </c>
      <c r="P42">
        <f>IFERROR(VLOOKUP(M42,[3]BAYERProductwiseStocknSalesFrom!B$2:G$40,6,0),0)</f>
        <v>5</v>
      </c>
      <c r="Q42" t="b">
        <f t="shared" si="3"/>
        <v>1</v>
      </c>
    </row>
    <row r="43" spans="1:17" x14ac:dyDescent="0.3">
      <c r="A43" s="56" t="s">
        <v>101</v>
      </c>
      <c r="B43" s="57">
        <v>180</v>
      </c>
      <c r="C43" s="57">
        <v>6200</v>
      </c>
      <c r="D43" s="57">
        <f t="shared" si="0"/>
        <v>6200</v>
      </c>
      <c r="E43" s="57">
        <v>0</v>
      </c>
      <c r="F43" s="57">
        <v>0</v>
      </c>
      <c r="G43" s="57">
        <v>6380</v>
      </c>
      <c r="H43" s="57">
        <v>4380</v>
      </c>
      <c r="I43" s="57">
        <v>0</v>
      </c>
      <c r="J43" s="57">
        <v>0</v>
      </c>
      <c r="K43" s="57">
        <v>2000</v>
      </c>
      <c r="L43" s="71">
        <v>84.2</v>
      </c>
      <c r="M43" t="str">
        <f t="shared" si="1"/>
        <v>REGENT-[5KG*4] 5KG</v>
      </c>
      <c r="N43">
        <f>IFERROR(VLOOKUP(M43,[3]BAYERProductwiseStocknSalesFrom!B$2:E$40,4,0),0)</f>
        <v>6200</v>
      </c>
      <c r="O43" t="b">
        <f t="shared" si="2"/>
        <v>1</v>
      </c>
      <c r="P43">
        <f>IFERROR(VLOOKUP(M43,[3]BAYERProductwiseStocknSalesFrom!B$2:G$40,6,0),0)</f>
        <v>4380</v>
      </c>
      <c r="Q43" t="b">
        <f t="shared" si="3"/>
        <v>1</v>
      </c>
    </row>
    <row r="44" spans="1:17" x14ac:dyDescent="0.3">
      <c r="A44" s="56" t="s">
        <v>102</v>
      </c>
      <c r="B44" s="57">
        <v>25</v>
      </c>
      <c r="C44" s="57">
        <v>540</v>
      </c>
      <c r="D44" s="57">
        <f t="shared" si="0"/>
        <v>540</v>
      </c>
      <c r="E44" s="57">
        <v>0</v>
      </c>
      <c r="F44" s="57">
        <v>0</v>
      </c>
      <c r="G44" s="57">
        <v>565</v>
      </c>
      <c r="H44" s="57">
        <v>345</v>
      </c>
      <c r="I44" s="57">
        <v>0</v>
      </c>
      <c r="J44" s="57">
        <v>0</v>
      </c>
      <c r="K44" s="57">
        <v>220</v>
      </c>
      <c r="L44" s="57">
        <v>192</v>
      </c>
      <c r="M44" t="str">
        <f t="shared" si="1"/>
        <v>SENCOR-[100GM*10*6] 100GM</v>
      </c>
      <c r="N44">
        <f>IFERROR(VLOOKUP(M44,[3]BAYERProductwiseStocknSalesFrom!B$2:E$40,4,0),0)</f>
        <v>540</v>
      </c>
      <c r="O44" t="b">
        <f t="shared" si="2"/>
        <v>1</v>
      </c>
      <c r="P44">
        <f>IFERROR(VLOOKUP(M44,[3]BAYERProductwiseStocknSalesFrom!B$2:G$40,6,0),0)</f>
        <v>345</v>
      </c>
      <c r="Q44" t="b">
        <f t="shared" si="3"/>
        <v>1</v>
      </c>
    </row>
    <row r="45" spans="1:17" x14ac:dyDescent="0.3">
      <c r="A45" s="56" t="s">
        <v>103</v>
      </c>
      <c r="B45" s="57">
        <v>0</v>
      </c>
      <c r="C45" s="57">
        <v>45</v>
      </c>
      <c r="D45" s="57">
        <f t="shared" si="0"/>
        <v>45</v>
      </c>
      <c r="E45" s="57">
        <v>0</v>
      </c>
      <c r="F45" s="57">
        <v>0</v>
      </c>
      <c r="G45" s="57">
        <v>45</v>
      </c>
      <c r="H45" s="57">
        <v>35</v>
      </c>
      <c r="I45" s="57">
        <v>0</v>
      </c>
      <c r="J45" s="57">
        <v>0</v>
      </c>
      <c r="K45" s="57">
        <v>10</v>
      </c>
      <c r="L45" s="57">
        <v>300</v>
      </c>
      <c r="M45" t="str">
        <f t="shared" si="1"/>
        <v>SOLDIER CHILLI SEED(1500S) 1500 SEED</v>
      </c>
      <c r="N45">
        <f>IFERROR(VLOOKUP(M45,[3]BAYERProductwiseStocknSalesFrom!B$2:E$40,4,0),0)</f>
        <v>45</v>
      </c>
      <c r="O45" t="b">
        <f t="shared" si="2"/>
        <v>1</v>
      </c>
      <c r="P45">
        <f>IFERROR(VLOOKUP(M45,[3]BAYERProductwiseStocknSalesFrom!B$2:G$40,6,0),0)</f>
        <v>35</v>
      </c>
      <c r="Q45" t="b">
        <f t="shared" si="3"/>
        <v>1</v>
      </c>
    </row>
    <row r="46" spans="1:17" x14ac:dyDescent="0.3">
      <c r="A46" s="56" t="s">
        <v>104</v>
      </c>
      <c r="B46" s="57">
        <v>0</v>
      </c>
      <c r="C46" s="57">
        <v>50</v>
      </c>
      <c r="D46" s="57">
        <f t="shared" si="0"/>
        <v>50</v>
      </c>
      <c r="E46" s="57">
        <v>0</v>
      </c>
      <c r="F46" s="57">
        <v>0</v>
      </c>
      <c r="G46" s="57">
        <v>50</v>
      </c>
      <c r="H46" s="57">
        <v>0</v>
      </c>
      <c r="I46" s="57">
        <v>0</v>
      </c>
      <c r="J46" s="57">
        <v>0</v>
      </c>
      <c r="K46" s="57">
        <v>50</v>
      </c>
      <c r="L46" s="58">
        <v>245.75</v>
      </c>
      <c r="M46" t="str">
        <f t="shared" si="1"/>
        <v>SOLOMON [100ML*50] 100ML</v>
      </c>
      <c r="N46">
        <f>IFERROR(VLOOKUP(M46,[3]BAYERProductwiseStocknSalesFrom!B$2:E$40,4,0),0)</f>
        <v>50</v>
      </c>
      <c r="O46" t="b">
        <f t="shared" si="2"/>
        <v>1</v>
      </c>
      <c r="P46">
        <f>IFERROR(VLOOKUP(M46,[3]BAYERProductwiseStocknSalesFrom!B$2:G$40,6,0),0)</f>
        <v>0</v>
      </c>
      <c r="Q46" t="b">
        <f t="shared" si="3"/>
        <v>1</v>
      </c>
    </row>
    <row r="47" spans="1:17" x14ac:dyDescent="0.3">
      <c r="A47" s="56" t="s">
        <v>105</v>
      </c>
      <c r="B47" s="57">
        <v>0</v>
      </c>
      <c r="C47" s="57">
        <v>10</v>
      </c>
      <c r="D47" s="57">
        <f t="shared" si="0"/>
        <v>10</v>
      </c>
      <c r="E47" s="57">
        <v>0</v>
      </c>
      <c r="F47" s="57">
        <v>0</v>
      </c>
      <c r="G47" s="57">
        <v>10</v>
      </c>
      <c r="H47" s="57">
        <v>4</v>
      </c>
      <c r="I47" s="57">
        <v>0</v>
      </c>
      <c r="J47" s="57">
        <v>0</v>
      </c>
      <c r="K47" s="57">
        <v>6</v>
      </c>
      <c r="L47" s="57">
        <v>2400</v>
      </c>
      <c r="M47" t="str">
        <f t="shared" si="1"/>
        <v>SOLOMON[1LTR*10] 1LTR</v>
      </c>
      <c r="N47">
        <f>IFERROR(VLOOKUP(M47,[3]BAYERProductwiseStocknSalesFrom!B$2:E$40,4,0),0)</f>
        <v>10</v>
      </c>
      <c r="O47" t="b">
        <f t="shared" si="2"/>
        <v>1</v>
      </c>
      <c r="P47">
        <f>IFERROR(VLOOKUP(M47,[3]BAYERProductwiseStocknSalesFrom!B$2:G$40,6,0),0)</f>
        <v>4</v>
      </c>
      <c r="Q47" t="b">
        <f t="shared" si="3"/>
        <v>1</v>
      </c>
    </row>
    <row r="48" spans="1:17" x14ac:dyDescent="0.3">
      <c r="A48" s="56" t="s">
        <v>106</v>
      </c>
      <c r="B48" s="57">
        <v>1160</v>
      </c>
      <c r="C48" s="57">
        <v>0</v>
      </c>
      <c r="D48" s="57">
        <f t="shared" si="0"/>
        <v>0</v>
      </c>
      <c r="E48" s="57">
        <v>0</v>
      </c>
      <c r="F48" s="57">
        <v>0</v>
      </c>
      <c r="G48" s="57">
        <v>1160</v>
      </c>
      <c r="H48" s="57">
        <v>1160</v>
      </c>
      <c r="I48" s="57">
        <v>0</v>
      </c>
      <c r="J48" s="57">
        <v>0</v>
      </c>
      <c r="K48" s="57">
        <v>0</v>
      </c>
      <c r="L48" s="57">
        <v>180</v>
      </c>
      <c r="M48" t="str">
        <f t="shared" si="1"/>
        <v>TOPSTAR[22.5GM*20] 22.5GM</v>
      </c>
      <c r="N48">
        <f>IFERROR(VLOOKUP(M48,[3]BAYERProductwiseStocknSalesFrom!B$2:E$40,4,0),0)</f>
        <v>0</v>
      </c>
      <c r="O48" t="b">
        <f t="shared" si="2"/>
        <v>1</v>
      </c>
      <c r="P48">
        <f>IFERROR(VLOOKUP(M48,[3]BAYERProductwiseStocknSalesFrom!B$2:G$40,6,0),0)</f>
        <v>1160</v>
      </c>
      <c r="Q48" t="b">
        <f t="shared" si="3"/>
        <v>1</v>
      </c>
    </row>
    <row r="49" spans="1:17" x14ac:dyDescent="0.3">
      <c r="A49" s="59" t="s">
        <v>40</v>
      </c>
      <c r="B49" s="57">
        <v>1663</v>
      </c>
      <c r="C49" s="57">
        <v>21115</v>
      </c>
      <c r="D49" s="57">
        <f t="shared" si="0"/>
        <v>18795</v>
      </c>
      <c r="E49" s="57">
        <v>0</v>
      </c>
      <c r="F49" s="57">
        <v>0</v>
      </c>
      <c r="G49" s="57">
        <v>22778</v>
      </c>
      <c r="H49" s="57">
        <v>15240</v>
      </c>
      <c r="I49" s="57">
        <v>2320</v>
      </c>
      <c r="J49" s="57">
        <v>0</v>
      </c>
      <c r="K49" s="57">
        <v>5218</v>
      </c>
      <c r="L49" s="59" t="s">
        <v>34</v>
      </c>
      <c r="N49">
        <f>IFERROR(VLOOKUP(M49,[3]BAYERProductwiseStocknSalesFrom!B$2:E$40,4,0),0)</f>
        <v>0</v>
      </c>
      <c r="O49" t="b">
        <f t="shared" si="2"/>
        <v>0</v>
      </c>
      <c r="P49">
        <f>IFERROR(VLOOKUP(M49,[3]BAYERProductwiseStocknSalesFrom!B$2:G$40,6,0),0)</f>
        <v>0</v>
      </c>
      <c r="Q49" t="b">
        <f t="shared" si="3"/>
        <v>0</v>
      </c>
    </row>
    <row r="50" spans="1:17" x14ac:dyDescent="0.3">
      <c r="A50" s="59" t="s">
        <v>41</v>
      </c>
      <c r="B50" s="57">
        <v>360939</v>
      </c>
      <c r="C50" s="57">
        <v>5035644</v>
      </c>
      <c r="D50" s="57">
        <f t="shared" si="0"/>
        <v>4302676</v>
      </c>
      <c r="E50" s="57">
        <v>0</v>
      </c>
      <c r="F50" s="57">
        <v>0</v>
      </c>
      <c r="G50" s="57">
        <v>5396583</v>
      </c>
      <c r="H50" s="57">
        <v>3665349</v>
      </c>
      <c r="I50" s="57">
        <v>732968</v>
      </c>
      <c r="J50" s="57">
        <v>0</v>
      </c>
      <c r="K50" s="57">
        <v>1065260</v>
      </c>
      <c r="L50" s="59" t="s">
        <v>34</v>
      </c>
      <c r="N50">
        <f>IFERROR(VLOOKUP(M50,[3]BAYERProductwiseStocknSalesFrom!B$2:E$40,4,0),0)</f>
        <v>0</v>
      </c>
      <c r="O50" t="b">
        <f t="shared" si="2"/>
        <v>0</v>
      </c>
      <c r="P50">
        <f>IFERROR(VLOOKUP(M50,[3]BAYERProductwiseStocknSalesFrom!B$2:G$40,6,0),0)</f>
        <v>0</v>
      </c>
      <c r="Q50" t="b">
        <f t="shared" si="3"/>
        <v>0</v>
      </c>
    </row>
    <row r="51" spans="1:17" x14ac:dyDescent="0.3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</row>
    <row r="52" spans="1:17" x14ac:dyDescent="0.3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  <row r="53" spans="1:17" x14ac:dyDescent="0.3">
      <c r="A53" s="56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</row>
    <row r="54" spans="1:17" x14ac:dyDescent="0.3">
      <c r="A54" s="56"/>
      <c r="B54" s="59"/>
      <c r="C54" s="59"/>
      <c r="D54" s="59"/>
      <c r="E54" s="59"/>
      <c r="F54" s="58"/>
      <c r="G54" s="59"/>
      <c r="H54" s="59"/>
      <c r="I54" s="59"/>
      <c r="J54" s="59"/>
      <c r="K54" s="59"/>
      <c r="L54" s="59"/>
    </row>
    <row r="55" spans="1:17" x14ac:dyDescent="0.3">
      <c r="A55" s="56"/>
      <c r="B55" s="59"/>
      <c r="C55" s="59"/>
      <c r="D55" s="59"/>
      <c r="E55" s="59"/>
      <c r="F55" s="58"/>
      <c r="G55" s="59"/>
      <c r="H55" s="59"/>
      <c r="I55" s="59"/>
      <c r="J55" s="59"/>
      <c r="K55" s="59"/>
      <c r="L55" s="59"/>
    </row>
    <row r="56" spans="1:17" x14ac:dyDescent="0.3">
      <c r="A56" s="56"/>
      <c r="B56" s="59"/>
      <c r="C56" s="59"/>
      <c r="D56" s="59"/>
      <c r="E56" s="59"/>
      <c r="F56" s="58"/>
      <c r="G56" s="59"/>
      <c r="H56" s="59"/>
      <c r="I56" s="59"/>
      <c r="J56" s="59"/>
      <c r="K56" s="59"/>
      <c r="L56" s="59"/>
    </row>
    <row r="57" spans="1:17" x14ac:dyDescent="0.3">
      <c r="A57" s="72"/>
      <c r="B57" s="72"/>
      <c r="C57" s="73"/>
      <c r="D57" s="73"/>
      <c r="E57" s="73"/>
      <c r="F57" s="74"/>
      <c r="G57" s="73"/>
      <c r="H57" s="73"/>
      <c r="I57" s="73"/>
      <c r="J57" s="73"/>
      <c r="K57" s="73"/>
      <c r="L57" s="73"/>
    </row>
    <row r="58" spans="1:17" x14ac:dyDescent="0.3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</row>
  </sheetData>
  <mergeCells count="10">
    <mergeCell ref="A51:L51"/>
    <mergeCell ref="A52:L52"/>
    <mergeCell ref="A57:B57"/>
    <mergeCell ref="A58:L58"/>
    <mergeCell ref="A1:L1"/>
    <mergeCell ref="A2:L2"/>
    <mergeCell ref="A3:L3"/>
    <mergeCell ref="A4:L4"/>
    <mergeCell ref="A7:L7"/>
    <mergeCell ref="A8:L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W41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4" width="18.6640625" style="29" customWidth="1"/>
    <col min="5" max="5" width="19.33203125" style="29" customWidth="1"/>
    <col min="6" max="6" width="14" style="29" customWidth="1"/>
    <col min="7" max="7" width="11" style="29" customWidth="1"/>
    <col min="8" max="8" width="11.6640625" style="29" customWidth="1"/>
    <col min="9" max="9" width="21.6640625" style="29" customWidth="1"/>
    <col min="10" max="10" width="18.6640625" style="29" customWidth="1"/>
    <col min="11" max="11" width="19.33203125" style="29" customWidth="1"/>
    <col min="12" max="12" width="14" style="29" customWidth="1"/>
    <col min="13" max="14" width="32.77734375" style="30" bestFit="1" customWidth="1"/>
    <col min="15" max="15" width="32.6640625" style="30" bestFit="1" customWidth="1"/>
    <col min="16" max="16" width="35.5546875" style="52" bestFit="1" customWidth="1"/>
    <col min="17" max="17" width="21.6640625" style="52" bestFit="1" customWidth="1"/>
    <col min="18" max="18" width="18.21875" style="52" bestFit="1" customWidth="1"/>
    <col min="19" max="19" width="24.21875" style="52" bestFit="1" customWidth="1"/>
    <col min="20" max="20" width="13.109375" style="52" bestFit="1" customWidth="1"/>
    <col min="21" max="21" width="19.5546875" style="52" bestFit="1" customWidth="1"/>
    <col min="22" max="22" width="21.44140625" style="52" bestFit="1" customWidth="1"/>
    <col min="23" max="23" width="21.109375" style="52" bestFit="1" customWidth="1"/>
    <col min="24" max="16384" width="8.88671875" style="52"/>
  </cols>
  <sheetData>
    <row r="1" spans="1:23" x14ac:dyDescent="0.3">
      <c r="A1" s="49" t="s">
        <v>27</v>
      </c>
      <c r="B1" s="49" t="s">
        <v>42</v>
      </c>
      <c r="C1" s="49" t="s">
        <v>43</v>
      </c>
      <c r="D1" s="49" t="s">
        <v>18</v>
      </c>
      <c r="E1" s="49" t="s">
        <v>44</v>
      </c>
      <c r="F1" s="49" t="s">
        <v>45</v>
      </c>
      <c r="G1" s="49" t="s">
        <v>46</v>
      </c>
      <c r="H1" s="49" t="s">
        <v>47</v>
      </c>
      <c r="I1" s="49" t="s">
        <v>48</v>
      </c>
      <c r="J1" s="49" t="s">
        <v>45</v>
      </c>
      <c r="K1" s="49" t="s">
        <v>49</v>
      </c>
      <c r="L1" s="49" t="s">
        <v>50</v>
      </c>
      <c r="M1" s="50" t="s">
        <v>22</v>
      </c>
      <c r="N1" s="50" t="s">
        <v>21</v>
      </c>
      <c r="P1" s="51" t="s">
        <v>23</v>
      </c>
      <c r="Q1" s="52" t="s">
        <v>51</v>
      </c>
      <c r="R1" s="52" t="s">
        <v>52</v>
      </c>
      <c r="S1" s="52" t="s">
        <v>53</v>
      </c>
      <c r="T1" s="52" t="s">
        <v>54</v>
      </c>
      <c r="U1" s="52" t="s">
        <v>55</v>
      </c>
      <c r="V1" s="52" t="s">
        <v>56</v>
      </c>
      <c r="W1" s="52" t="s">
        <v>57</v>
      </c>
    </row>
    <row r="2" spans="1:23" x14ac:dyDescent="0.3">
      <c r="A2" s="56" t="s">
        <v>67</v>
      </c>
      <c r="B2" s="57">
        <v>24</v>
      </c>
      <c r="C2" s="57">
        <v>1000</v>
      </c>
      <c r="D2" s="57">
        <v>1000</v>
      </c>
      <c r="E2" s="57">
        <v>0</v>
      </c>
      <c r="F2" s="57">
        <v>0</v>
      </c>
      <c r="G2" s="57">
        <v>1024</v>
      </c>
      <c r="H2" s="57">
        <v>0</v>
      </c>
      <c r="I2" s="57">
        <v>0</v>
      </c>
      <c r="J2" s="57">
        <v>0</v>
      </c>
      <c r="K2" s="57">
        <v>1024</v>
      </c>
      <c r="L2" s="58">
        <v>21.03</v>
      </c>
      <c r="M2" s="44" t="str">
        <f>TRIM(A2&amp;"-box")</f>
        <v>ADMIRE[2GM*8] 2GM-box</v>
      </c>
      <c r="N2" s="44" t="s">
        <v>24</v>
      </c>
      <c r="P2" s="45" t="s">
        <v>24</v>
      </c>
      <c r="Q2" s="53">
        <v>24</v>
      </c>
      <c r="R2" s="53">
        <v>1000</v>
      </c>
      <c r="S2" s="53">
        <v>0</v>
      </c>
      <c r="T2" s="53">
        <v>0</v>
      </c>
      <c r="U2" s="53">
        <v>0</v>
      </c>
      <c r="V2" s="53">
        <v>0</v>
      </c>
      <c r="W2" s="53">
        <v>1024</v>
      </c>
    </row>
    <row r="3" spans="1:23" x14ac:dyDescent="0.3">
      <c r="A3" s="56" t="s">
        <v>68</v>
      </c>
      <c r="B3" s="57">
        <v>0</v>
      </c>
      <c r="C3" s="57">
        <v>50</v>
      </c>
      <c r="D3" s="57">
        <v>50</v>
      </c>
      <c r="E3" s="57">
        <v>0</v>
      </c>
      <c r="F3" s="57">
        <v>0</v>
      </c>
      <c r="G3" s="57">
        <v>50</v>
      </c>
      <c r="H3" s="57">
        <v>5</v>
      </c>
      <c r="I3" s="57">
        <v>0</v>
      </c>
      <c r="J3" s="57">
        <v>0</v>
      </c>
      <c r="K3" s="57">
        <v>45</v>
      </c>
      <c r="L3" s="58">
        <v>272.95</v>
      </c>
      <c r="M3" s="44" t="str">
        <f t="shared" ref="M3:M41" si="0">TRIM(A3&amp;"-box")</f>
        <v>ALANTO[100ML*50] 100ML-box</v>
      </c>
      <c r="N3" s="44" t="s">
        <v>107</v>
      </c>
      <c r="P3" s="45" t="s">
        <v>107</v>
      </c>
      <c r="Q3" s="53">
        <v>0</v>
      </c>
      <c r="R3" s="53">
        <v>50</v>
      </c>
      <c r="S3" s="53">
        <v>0</v>
      </c>
      <c r="T3" s="53">
        <v>5</v>
      </c>
      <c r="U3" s="53">
        <v>0</v>
      </c>
      <c r="V3" s="53">
        <v>0</v>
      </c>
      <c r="W3" s="53">
        <v>45</v>
      </c>
    </row>
    <row r="4" spans="1:23" x14ac:dyDescent="0.3">
      <c r="A4" s="56" t="s">
        <v>69</v>
      </c>
      <c r="B4" s="57">
        <v>0</v>
      </c>
      <c r="C4" s="57">
        <v>100</v>
      </c>
      <c r="D4" s="57">
        <v>100</v>
      </c>
      <c r="E4" s="57">
        <v>0</v>
      </c>
      <c r="F4" s="57">
        <v>0</v>
      </c>
      <c r="G4" s="57">
        <v>100</v>
      </c>
      <c r="H4" s="57">
        <v>0</v>
      </c>
      <c r="I4" s="57">
        <v>0</v>
      </c>
      <c r="J4" s="57">
        <v>0</v>
      </c>
      <c r="K4" s="57">
        <v>100</v>
      </c>
      <c r="L4" s="58">
        <v>94.5</v>
      </c>
      <c r="M4" s="44" t="str">
        <f t="shared" si="0"/>
        <v>AMBITION[100ML*50] 100ML-box</v>
      </c>
      <c r="N4" s="44" t="s">
        <v>108</v>
      </c>
      <c r="P4" s="45" t="s">
        <v>109</v>
      </c>
      <c r="Q4" s="53">
        <v>0</v>
      </c>
      <c r="R4" s="53">
        <v>120</v>
      </c>
      <c r="S4" s="53">
        <v>0</v>
      </c>
      <c r="T4" s="53">
        <v>35</v>
      </c>
      <c r="U4" s="53">
        <v>0</v>
      </c>
      <c r="V4" s="53">
        <v>0</v>
      </c>
      <c r="W4" s="53">
        <v>85</v>
      </c>
    </row>
    <row r="5" spans="1:23" x14ac:dyDescent="0.3">
      <c r="A5" s="56" t="s">
        <v>70</v>
      </c>
      <c r="B5" s="57">
        <v>0</v>
      </c>
      <c r="C5" s="57">
        <v>120</v>
      </c>
      <c r="D5" s="57">
        <v>120</v>
      </c>
      <c r="E5" s="57">
        <v>0</v>
      </c>
      <c r="F5" s="57">
        <v>0</v>
      </c>
      <c r="G5" s="57">
        <v>120</v>
      </c>
      <c r="H5" s="57">
        <v>35</v>
      </c>
      <c r="I5" s="57">
        <v>0</v>
      </c>
      <c r="J5" s="57">
        <v>0</v>
      </c>
      <c r="K5" s="57">
        <v>85</v>
      </c>
      <c r="L5" s="58">
        <v>828.71</v>
      </c>
      <c r="M5" s="44" t="str">
        <f t="shared" si="0"/>
        <v>AMBITION[1LTR*10] 1LTR-box</v>
      </c>
      <c r="N5" s="44" t="s">
        <v>109</v>
      </c>
      <c r="P5" s="45" t="s">
        <v>111</v>
      </c>
      <c r="Q5" s="53">
        <v>0</v>
      </c>
      <c r="R5" s="53">
        <v>200</v>
      </c>
      <c r="S5" s="53">
        <v>0</v>
      </c>
      <c r="T5" s="53">
        <v>80</v>
      </c>
      <c r="U5" s="53">
        <v>0</v>
      </c>
      <c r="V5" s="53">
        <v>0</v>
      </c>
      <c r="W5" s="53">
        <v>120</v>
      </c>
    </row>
    <row r="6" spans="1:23" x14ac:dyDescent="0.3">
      <c r="A6" s="56" t="s">
        <v>71</v>
      </c>
      <c r="B6" s="57">
        <v>0</v>
      </c>
      <c r="C6" s="57">
        <v>240</v>
      </c>
      <c r="D6" s="57">
        <v>240</v>
      </c>
      <c r="E6" s="57">
        <v>0</v>
      </c>
      <c r="F6" s="57">
        <v>0</v>
      </c>
      <c r="G6" s="57">
        <v>240</v>
      </c>
      <c r="H6" s="57">
        <v>60</v>
      </c>
      <c r="I6" s="57">
        <v>0</v>
      </c>
      <c r="J6" s="57">
        <v>0</v>
      </c>
      <c r="K6" s="57">
        <v>180</v>
      </c>
      <c r="L6" s="58">
        <v>218.48</v>
      </c>
      <c r="M6" s="44" t="str">
        <f t="shared" si="0"/>
        <v>AMBITION[250ML*40] 250ML-box</v>
      </c>
      <c r="N6" s="44" t="s">
        <v>110</v>
      </c>
      <c r="P6" s="45" t="s">
        <v>110</v>
      </c>
      <c r="Q6" s="53">
        <v>0</v>
      </c>
      <c r="R6" s="53">
        <v>240</v>
      </c>
      <c r="S6" s="53">
        <v>0</v>
      </c>
      <c r="T6" s="53">
        <v>60</v>
      </c>
      <c r="U6" s="53">
        <v>0</v>
      </c>
      <c r="V6" s="53">
        <v>0</v>
      </c>
      <c r="W6" s="53">
        <v>180</v>
      </c>
    </row>
    <row r="7" spans="1:23" x14ac:dyDescent="0.3">
      <c r="A7" s="56" t="s">
        <v>72</v>
      </c>
      <c r="B7" s="57">
        <v>0</v>
      </c>
      <c r="C7" s="57">
        <v>200</v>
      </c>
      <c r="D7" s="57">
        <v>200</v>
      </c>
      <c r="E7" s="57">
        <v>0</v>
      </c>
      <c r="F7" s="57">
        <v>0</v>
      </c>
      <c r="G7" s="57">
        <v>200</v>
      </c>
      <c r="H7" s="57">
        <v>80</v>
      </c>
      <c r="I7" s="57">
        <v>0</v>
      </c>
      <c r="J7" s="57">
        <v>0</v>
      </c>
      <c r="K7" s="57">
        <v>120</v>
      </c>
      <c r="L7" s="58">
        <v>427.28</v>
      </c>
      <c r="M7" s="44" t="str">
        <f t="shared" si="0"/>
        <v>AMBITION[500ML*20] 500ML-box</v>
      </c>
      <c r="N7" s="44" t="s">
        <v>111</v>
      </c>
      <c r="P7" s="45" t="s">
        <v>108</v>
      </c>
      <c r="Q7" s="53">
        <v>0</v>
      </c>
      <c r="R7" s="53">
        <v>100</v>
      </c>
      <c r="S7" s="53">
        <v>0</v>
      </c>
      <c r="T7" s="53">
        <v>0</v>
      </c>
      <c r="U7" s="53">
        <v>0</v>
      </c>
      <c r="V7" s="53">
        <v>0</v>
      </c>
      <c r="W7" s="53">
        <v>100</v>
      </c>
    </row>
    <row r="8" spans="1:23" x14ac:dyDescent="0.3">
      <c r="A8" s="56" t="s">
        <v>73</v>
      </c>
      <c r="B8" s="57">
        <v>36</v>
      </c>
      <c r="C8" s="57">
        <v>620</v>
      </c>
      <c r="D8" s="57">
        <v>620</v>
      </c>
      <c r="E8" s="57">
        <v>0</v>
      </c>
      <c r="F8" s="57">
        <v>0</v>
      </c>
      <c r="G8" s="57">
        <v>656</v>
      </c>
      <c r="H8" s="57">
        <v>486</v>
      </c>
      <c r="I8" s="57">
        <v>0</v>
      </c>
      <c r="J8" s="57">
        <v>0</v>
      </c>
      <c r="K8" s="57">
        <v>170</v>
      </c>
      <c r="L8" s="58">
        <v>570.03</v>
      </c>
      <c r="M8" s="44" t="str">
        <f t="shared" si="0"/>
        <v>ANTRACOL-[1KG*10] 1KG-box</v>
      </c>
      <c r="N8" s="44" t="s">
        <v>112</v>
      </c>
      <c r="P8" s="45" t="s">
        <v>112</v>
      </c>
      <c r="Q8" s="53">
        <v>36</v>
      </c>
      <c r="R8" s="53">
        <v>620</v>
      </c>
      <c r="S8" s="53">
        <v>0</v>
      </c>
      <c r="T8" s="53">
        <v>486</v>
      </c>
      <c r="U8" s="53">
        <v>0</v>
      </c>
      <c r="V8" s="53">
        <v>0</v>
      </c>
      <c r="W8" s="53">
        <v>170</v>
      </c>
    </row>
    <row r="9" spans="1:23" x14ac:dyDescent="0.3">
      <c r="A9" s="56" t="s">
        <v>74</v>
      </c>
      <c r="B9" s="57">
        <v>0</v>
      </c>
      <c r="C9" s="57">
        <v>80</v>
      </c>
      <c r="D9" s="57">
        <v>80</v>
      </c>
      <c r="E9" s="57">
        <v>0</v>
      </c>
      <c r="F9" s="57">
        <v>0</v>
      </c>
      <c r="G9" s="57">
        <v>80</v>
      </c>
      <c r="H9" s="57">
        <v>5</v>
      </c>
      <c r="I9" s="57">
        <v>0</v>
      </c>
      <c r="J9" s="57">
        <v>0</v>
      </c>
      <c r="K9" s="57">
        <v>75</v>
      </c>
      <c r="L9" s="58">
        <v>158</v>
      </c>
      <c r="M9" s="44" t="str">
        <f t="shared" si="0"/>
        <v>ANTRACOL-[250GM*40] 250GM-box</v>
      </c>
      <c r="N9" s="44" t="s">
        <v>113</v>
      </c>
      <c r="P9" s="45" t="s">
        <v>114</v>
      </c>
      <c r="Q9" s="53">
        <v>36</v>
      </c>
      <c r="R9" s="53">
        <v>240</v>
      </c>
      <c r="S9" s="53">
        <v>0</v>
      </c>
      <c r="T9" s="53">
        <v>126</v>
      </c>
      <c r="U9" s="53">
        <v>0</v>
      </c>
      <c r="V9" s="53">
        <v>0</v>
      </c>
      <c r="W9" s="53">
        <v>150</v>
      </c>
    </row>
    <row r="10" spans="1:23" x14ac:dyDescent="0.3">
      <c r="A10" s="56" t="s">
        <v>75</v>
      </c>
      <c r="B10" s="57">
        <v>36</v>
      </c>
      <c r="C10" s="57">
        <v>240</v>
      </c>
      <c r="D10" s="57">
        <v>240</v>
      </c>
      <c r="E10" s="57">
        <v>0</v>
      </c>
      <c r="F10" s="57">
        <v>0</v>
      </c>
      <c r="G10" s="57">
        <v>276</v>
      </c>
      <c r="H10" s="57">
        <v>126</v>
      </c>
      <c r="I10" s="57">
        <v>0</v>
      </c>
      <c r="J10" s="57">
        <v>0</v>
      </c>
      <c r="K10" s="57">
        <v>150</v>
      </c>
      <c r="L10" s="58">
        <v>300.51</v>
      </c>
      <c r="M10" s="44" t="str">
        <f t="shared" si="0"/>
        <v>ANTRACOL-[500GM*20 500GM-box</v>
      </c>
      <c r="N10" s="44" t="s">
        <v>114</v>
      </c>
      <c r="P10" s="45" t="s">
        <v>113</v>
      </c>
      <c r="Q10" s="53">
        <v>0</v>
      </c>
      <c r="R10" s="53">
        <v>80</v>
      </c>
      <c r="S10" s="53">
        <v>0</v>
      </c>
      <c r="T10" s="53">
        <v>5</v>
      </c>
      <c r="U10" s="53">
        <v>0</v>
      </c>
      <c r="V10" s="53">
        <v>0</v>
      </c>
      <c r="W10" s="53">
        <v>75</v>
      </c>
    </row>
    <row r="11" spans="1:23" x14ac:dyDescent="0.3">
      <c r="A11" s="56" t="s">
        <v>76</v>
      </c>
      <c r="B11" s="57">
        <v>0</v>
      </c>
      <c r="C11" s="57">
        <v>1150</v>
      </c>
      <c r="D11" s="57">
        <v>800</v>
      </c>
      <c r="E11" s="57">
        <v>0</v>
      </c>
      <c r="F11" s="57">
        <v>0</v>
      </c>
      <c r="G11" s="57">
        <v>1150</v>
      </c>
      <c r="H11" s="57">
        <v>785</v>
      </c>
      <c r="I11" s="57">
        <v>350</v>
      </c>
      <c r="J11" s="57">
        <v>0</v>
      </c>
      <c r="K11" s="57">
        <v>15</v>
      </c>
      <c r="L11" s="58">
        <v>503.12</v>
      </c>
      <c r="M11" s="44" t="str">
        <f t="shared" si="0"/>
        <v>EMESTO PRIME[100ML*50] 100ML-box</v>
      </c>
      <c r="N11" s="44" t="s">
        <v>115</v>
      </c>
      <c r="P11" s="45" t="s">
        <v>133</v>
      </c>
      <c r="Q11" s="53">
        <v>0</v>
      </c>
      <c r="R11" s="53">
        <v>3000</v>
      </c>
      <c r="S11" s="53">
        <v>0</v>
      </c>
      <c r="T11" s="53">
        <v>2940</v>
      </c>
      <c r="U11" s="53">
        <v>0</v>
      </c>
      <c r="V11" s="53">
        <v>0</v>
      </c>
      <c r="W11" s="53">
        <v>60</v>
      </c>
    </row>
    <row r="12" spans="1:23" x14ac:dyDescent="0.3">
      <c r="A12" s="56" t="s">
        <v>77</v>
      </c>
      <c r="B12" s="57">
        <v>0</v>
      </c>
      <c r="C12" s="57">
        <v>40</v>
      </c>
      <c r="D12" s="57">
        <v>40</v>
      </c>
      <c r="E12" s="57">
        <v>0</v>
      </c>
      <c r="F12" s="57">
        <v>0</v>
      </c>
      <c r="G12" s="57">
        <v>40</v>
      </c>
      <c r="H12" s="57">
        <v>40</v>
      </c>
      <c r="I12" s="57">
        <v>0</v>
      </c>
      <c r="J12" s="57">
        <v>0</v>
      </c>
      <c r="K12" s="57">
        <v>0</v>
      </c>
      <c r="L12" s="58">
        <v>1191.6500000000001</v>
      </c>
      <c r="M12" s="44" t="str">
        <f t="shared" si="0"/>
        <v>EMESTO PRIME[250ML*40] 250ML-box</v>
      </c>
      <c r="N12" s="44" t="s">
        <v>116</v>
      </c>
      <c r="P12" s="45" t="s">
        <v>132</v>
      </c>
      <c r="Q12" s="53">
        <v>80</v>
      </c>
      <c r="R12" s="53">
        <v>45</v>
      </c>
      <c r="S12" s="53">
        <v>0</v>
      </c>
      <c r="T12" s="53">
        <v>115</v>
      </c>
      <c r="U12" s="53">
        <v>0</v>
      </c>
      <c r="V12" s="53">
        <v>0</v>
      </c>
      <c r="W12" s="53">
        <v>10</v>
      </c>
    </row>
    <row r="13" spans="1:23" x14ac:dyDescent="0.3">
      <c r="A13" s="56" t="s">
        <v>78</v>
      </c>
      <c r="B13" s="57">
        <v>0</v>
      </c>
      <c r="C13" s="57">
        <v>300</v>
      </c>
      <c r="D13" s="57">
        <v>300</v>
      </c>
      <c r="E13" s="57">
        <v>0</v>
      </c>
      <c r="F13" s="57">
        <v>0</v>
      </c>
      <c r="G13" s="57">
        <v>300</v>
      </c>
      <c r="H13" s="57">
        <v>60</v>
      </c>
      <c r="I13" s="57">
        <v>0</v>
      </c>
      <c r="J13" s="57">
        <v>0</v>
      </c>
      <c r="K13" s="57">
        <v>240</v>
      </c>
      <c r="L13" s="58">
        <v>54.19</v>
      </c>
      <c r="M13" s="44" t="str">
        <f t="shared" si="0"/>
        <v>GAUCHO FS600[9ML*20]*5 9ML-box</v>
      </c>
      <c r="N13" s="44" t="s">
        <v>117</v>
      </c>
      <c r="P13" s="45" t="s">
        <v>116</v>
      </c>
      <c r="Q13" s="53">
        <v>0</v>
      </c>
      <c r="R13" s="53">
        <v>40</v>
      </c>
      <c r="S13" s="53">
        <v>0</v>
      </c>
      <c r="T13" s="53">
        <v>40</v>
      </c>
      <c r="U13" s="53">
        <v>0</v>
      </c>
      <c r="V13" s="53">
        <v>0</v>
      </c>
      <c r="W13" s="53">
        <v>0</v>
      </c>
    </row>
    <row r="14" spans="1:23" x14ac:dyDescent="0.3">
      <c r="A14" s="56" t="s">
        <v>79</v>
      </c>
      <c r="B14" s="57">
        <v>0</v>
      </c>
      <c r="C14" s="57">
        <v>50</v>
      </c>
      <c r="D14" s="57">
        <v>50</v>
      </c>
      <c r="E14" s="57">
        <v>0</v>
      </c>
      <c r="F14" s="57">
        <v>0</v>
      </c>
      <c r="G14" s="57">
        <v>50</v>
      </c>
      <c r="H14" s="57">
        <v>5</v>
      </c>
      <c r="I14" s="57">
        <v>0</v>
      </c>
      <c r="J14" s="57">
        <v>0</v>
      </c>
      <c r="K14" s="57">
        <v>45</v>
      </c>
      <c r="L14" s="58">
        <v>200.6</v>
      </c>
      <c r="M14" s="44" t="str">
        <f t="shared" si="0"/>
        <v>INFINITO [100ML*50] 100ML-box</v>
      </c>
      <c r="N14" s="44" t="s">
        <v>118</v>
      </c>
      <c r="P14" s="45" t="s">
        <v>115</v>
      </c>
      <c r="Q14" s="53">
        <v>0</v>
      </c>
      <c r="R14" s="53">
        <v>1150</v>
      </c>
      <c r="S14" s="53">
        <v>350</v>
      </c>
      <c r="T14" s="53">
        <v>785</v>
      </c>
      <c r="U14" s="53">
        <v>0</v>
      </c>
      <c r="V14" s="53">
        <v>0</v>
      </c>
      <c r="W14" s="53">
        <v>15</v>
      </c>
    </row>
    <row r="15" spans="1:23" x14ac:dyDescent="0.3">
      <c r="A15" s="56" t="s">
        <v>80</v>
      </c>
      <c r="B15" s="57">
        <v>0</v>
      </c>
      <c r="C15" s="57">
        <v>50</v>
      </c>
      <c r="D15" s="57">
        <v>50</v>
      </c>
      <c r="E15" s="57">
        <v>0</v>
      </c>
      <c r="F15" s="57">
        <v>0</v>
      </c>
      <c r="G15" s="57">
        <v>50</v>
      </c>
      <c r="H15" s="57">
        <v>0</v>
      </c>
      <c r="I15" s="57">
        <v>0</v>
      </c>
      <c r="J15" s="57">
        <v>0</v>
      </c>
      <c r="K15" s="57">
        <v>50</v>
      </c>
      <c r="L15" s="58">
        <v>1829</v>
      </c>
      <c r="M15" s="44" t="str">
        <f t="shared" si="0"/>
        <v>INFINITO [1LTR*10] 1LTR-box</v>
      </c>
      <c r="N15" s="44" t="s">
        <v>119</v>
      </c>
      <c r="P15" s="45" t="s">
        <v>117</v>
      </c>
      <c r="Q15" s="53">
        <v>0</v>
      </c>
      <c r="R15" s="53">
        <v>300</v>
      </c>
      <c r="S15" s="53">
        <v>0</v>
      </c>
      <c r="T15" s="53">
        <v>60</v>
      </c>
      <c r="U15" s="53">
        <v>0</v>
      </c>
      <c r="V15" s="53">
        <v>0</v>
      </c>
      <c r="W15" s="53">
        <v>240</v>
      </c>
    </row>
    <row r="16" spans="1:23" x14ac:dyDescent="0.3">
      <c r="A16" s="56" t="s">
        <v>81</v>
      </c>
      <c r="B16" s="57">
        <v>0</v>
      </c>
      <c r="C16" s="57">
        <v>80</v>
      </c>
      <c r="D16" s="57">
        <v>80</v>
      </c>
      <c r="E16" s="57">
        <v>0</v>
      </c>
      <c r="F16" s="57">
        <v>0</v>
      </c>
      <c r="G16" s="57">
        <v>80</v>
      </c>
      <c r="H16" s="57">
        <v>0</v>
      </c>
      <c r="I16" s="57">
        <v>0</v>
      </c>
      <c r="J16" s="57">
        <v>0</v>
      </c>
      <c r="K16" s="57">
        <v>80</v>
      </c>
      <c r="L16" s="58">
        <v>944</v>
      </c>
      <c r="M16" s="44" t="str">
        <f t="shared" si="0"/>
        <v>INFINITO [500ML*20] 500ML-box</v>
      </c>
      <c r="N16" s="44" t="s">
        <v>120</v>
      </c>
      <c r="P16" s="45" t="s">
        <v>119</v>
      </c>
      <c r="Q16" s="53">
        <v>0</v>
      </c>
      <c r="R16" s="53">
        <v>50</v>
      </c>
      <c r="S16" s="53">
        <v>0</v>
      </c>
      <c r="T16" s="53">
        <v>0</v>
      </c>
      <c r="U16" s="53">
        <v>0</v>
      </c>
      <c r="V16" s="53">
        <v>0</v>
      </c>
      <c r="W16" s="53">
        <v>50</v>
      </c>
    </row>
    <row r="17" spans="1:23" x14ac:dyDescent="0.3">
      <c r="A17" s="56" t="s">
        <v>82</v>
      </c>
      <c r="B17" s="57">
        <v>10</v>
      </c>
      <c r="C17" s="57">
        <v>0</v>
      </c>
      <c r="D17" s="57">
        <v>0</v>
      </c>
      <c r="E17" s="57">
        <v>0</v>
      </c>
      <c r="F17" s="57">
        <v>0</v>
      </c>
      <c r="G17" s="57">
        <v>10</v>
      </c>
      <c r="H17" s="57">
        <v>7</v>
      </c>
      <c r="I17" s="57">
        <v>0</v>
      </c>
      <c r="J17" s="57">
        <v>0</v>
      </c>
      <c r="K17" s="57">
        <v>3</v>
      </c>
      <c r="L17" s="58">
        <v>295</v>
      </c>
      <c r="M17" s="44" t="str">
        <f t="shared" si="0"/>
        <v>LARVIN(T)WP-75[100GM*40] 100GM-box</v>
      </c>
      <c r="N17" s="44" t="s">
        <v>121</v>
      </c>
      <c r="P17" s="45" t="s">
        <v>120</v>
      </c>
      <c r="Q17" s="53">
        <v>0</v>
      </c>
      <c r="R17" s="53">
        <v>80</v>
      </c>
      <c r="S17" s="53">
        <v>0</v>
      </c>
      <c r="T17" s="53">
        <v>0</v>
      </c>
      <c r="U17" s="53">
        <v>0</v>
      </c>
      <c r="V17" s="53">
        <v>0</v>
      </c>
      <c r="W17" s="53">
        <v>80</v>
      </c>
    </row>
    <row r="18" spans="1:23" x14ac:dyDescent="0.3">
      <c r="A18" s="56" t="s">
        <v>83</v>
      </c>
      <c r="B18" s="57">
        <v>0</v>
      </c>
      <c r="C18" s="57">
        <v>20</v>
      </c>
      <c r="D18" s="57">
        <v>20</v>
      </c>
      <c r="E18" s="57">
        <v>0</v>
      </c>
      <c r="F18" s="57">
        <v>0</v>
      </c>
      <c r="G18" s="57">
        <v>20</v>
      </c>
      <c r="H18" s="57">
        <v>0</v>
      </c>
      <c r="I18" s="57">
        <v>0</v>
      </c>
      <c r="J18" s="57">
        <v>0</v>
      </c>
      <c r="K18" s="57">
        <v>20</v>
      </c>
      <c r="L18" s="58">
        <v>732.49</v>
      </c>
      <c r="M18" s="44" t="str">
        <f t="shared" si="0"/>
        <v>LARVIN(T)WP-75[250GM*40] 250GM-box</v>
      </c>
      <c r="N18" s="44" t="s">
        <v>122</v>
      </c>
      <c r="P18" s="45" t="s">
        <v>118</v>
      </c>
      <c r="Q18" s="53">
        <v>0</v>
      </c>
      <c r="R18" s="53">
        <v>50</v>
      </c>
      <c r="S18" s="53">
        <v>0</v>
      </c>
      <c r="T18" s="53">
        <v>5</v>
      </c>
      <c r="U18" s="53">
        <v>0</v>
      </c>
      <c r="V18" s="53">
        <v>0</v>
      </c>
      <c r="W18" s="53">
        <v>45</v>
      </c>
    </row>
    <row r="19" spans="1:23" x14ac:dyDescent="0.3">
      <c r="A19" s="56" t="s">
        <v>84</v>
      </c>
      <c r="B19" s="57">
        <v>0</v>
      </c>
      <c r="C19" s="57">
        <v>30</v>
      </c>
      <c r="D19" s="57">
        <v>30</v>
      </c>
      <c r="E19" s="57">
        <v>0</v>
      </c>
      <c r="F19" s="57">
        <v>0</v>
      </c>
      <c r="G19" s="57">
        <v>30</v>
      </c>
      <c r="H19" s="57">
        <v>10</v>
      </c>
      <c r="I19" s="57">
        <v>0</v>
      </c>
      <c r="J19" s="57">
        <v>0</v>
      </c>
      <c r="K19" s="57">
        <v>20</v>
      </c>
      <c r="L19" s="58">
        <v>769.21</v>
      </c>
      <c r="M19" s="44" t="str">
        <f t="shared" si="0"/>
        <v>MELODY DUO WP66.8[400GM*10] 400GM-box</v>
      </c>
      <c r="N19" s="44" t="s">
        <v>123</v>
      </c>
      <c r="P19" s="45" t="s">
        <v>122</v>
      </c>
      <c r="Q19" s="53">
        <v>0</v>
      </c>
      <c r="R19" s="53">
        <v>20</v>
      </c>
      <c r="S19" s="53">
        <v>0</v>
      </c>
      <c r="T19" s="53">
        <v>0</v>
      </c>
      <c r="U19" s="53">
        <v>0</v>
      </c>
      <c r="V19" s="53">
        <v>0</v>
      </c>
      <c r="W19" s="53">
        <v>20</v>
      </c>
    </row>
    <row r="20" spans="1:23" x14ac:dyDescent="0.3">
      <c r="A20" s="56" t="s">
        <v>85</v>
      </c>
      <c r="B20" s="57">
        <v>0</v>
      </c>
      <c r="C20" s="57">
        <v>10</v>
      </c>
      <c r="D20" s="57">
        <v>10</v>
      </c>
      <c r="E20" s="57">
        <v>0</v>
      </c>
      <c r="F20" s="57">
        <v>0</v>
      </c>
      <c r="G20" s="57">
        <v>10</v>
      </c>
      <c r="H20" s="57">
        <v>0</v>
      </c>
      <c r="I20" s="57">
        <v>0</v>
      </c>
      <c r="J20" s="57">
        <v>0</v>
      </c>
      <c r="K20" s="57">
        <v>10</v>
      </c>
      <c r="L20" s="58">
        <v>1478.53</v>
      </c>
      <c r="M20" s="44" t="str">
        <f t="shared" si="0"/>
        <v>MELODY DUO WP66.8[800GM*10] 800GM-box</v>
      </c>
      <c r="N20" s="44" t="s">
        <v>123</v>
      </c>
      <c r="P20" s="45" t="s">
        <v>121</v>
      </c>
      <c r="Q20" s="53">
        <v>10</v>
      </c>
      <c r="R20" s="53">
        <v>0</v>
      </c>
      <c r="S20" s="53">
        <v>0</v>
      </c>
      <c r="T20" s="53">
        <v>7</v>
      </c>
      <c r="U20" s="53">
        <v>0</v>
      </c>
      <c r="V20" s="53">
        <v>0</v>
      </c>
      <c r="W20" s="53">
        <v>3</v>
      </c>
    </row>
    <row r="21" spans="1:23" x14ac:dyDescent="0.3">
      <c r="A21" s="56" t="s">
        <v>86</v>
      </c>
      <c r="B21" s="57">
        <v>15</v>
      </c>
      <c r="C21" s="57">
        <v>250</v>
      </c>
      <c r="D21" s="57">
        <v>250</v>
      </c>
      <c r="E21" s="57">
        <v>0</v>
      </c>
      <c r="F21" s="57">
        <v>0</v>
      </c>
      <c r="G21" s="57">
        <v>265</v>
      </c>
      <c r="H21" s="57">
        <v>195</v>
      </c>
      <c r="I21" s="57">
        <v>0</v>
      </c>
      <c r="J21" s="57">
        <v>0</v>
      </c>
      <c r="K21" s="57">
        <v>70</v>
      </c>
      <c r="L21" s="58">
        <v>890</v>
      </c>
      <c r="M21" s="44" t="str">
        <f t="shared" si="0"/>
        <v>MONCEREN [1LTR*10] 1LTR-box</v>
      </c>
      <c r="N21" s="44" t="s">
        <v>124</v>
      </c>
      <c r="P21" s="45" t="s">
        <v>123</v>
      </c>
      <c r="Q21" s="53">
        <v>0</v>
      </c>
      <c r="R21" s="53">
        <v>40</v>
      </c>
      <c r="S21" s="53">
        <v>0</v>
      </c>
      <c r="T21" s="53">
        <v>10</v>
      </c>
      <c r="U21" s="53">
        <v>0</v>
      </c>
      <c r="V21" s="53">
        <v>0</v>
      </c>
      <c r="W21" s="53">
        <v>30</v>
      </c>
    </row>
    <row r="22" spans="1:23" x14ac:dyDescent="0.3">
      <c r="A22" s="56" t="s">
        <v>87</v>
      </c>
      <c r="B22" s="57">
        <v>0</v>
      </c>
      <c r="C22" s="57">
        <v>200</v>
      </c>
      <c r="D22" s="57">
        <v>200</v>
      </c>
      <c r="E22" s="57">
        <v>0</v>
      </c>
      <c r="F22" s="57">
        <v>0</v>
      </c>
      <c r="G22" s="57">
        <v>200</v>
      </c>
      <c r="H22" s="57">
        <v>40</v>
      </c>
      <c r="I22" s="57">
        <v>0</v>
      </c>
      <c r="J22" s="57">
        <v>0</v>
      </c>
      <c r="K22" s="57">
        <v>160</v>
      </c>
      <c r="L22" s="58">
        <v>252.72</v>
      </c>
      <c r="M22" s="44" t="str">
        <f t="shared" si="0"/>
        <v>MONCEREN [250ML*40] 250ML-box</v>
      </c>
      <c r="N22" s="44" t="s">
        <v>125</v>
      </c>
      <c r="P22" s="45" t="s">
        <v>124</v>
      </c>
      <c r="Q22" s="53">
        <v>15</v>
      </c>
      <c r="R22" s="53">
        <v>250</v>
      </c>
      <c r="S22" s="53">
        <v>0</v>
      </c>
      <c r="T22" s="53">
        <v>195</v>
      </c>
      <c r="U22" s="53">
        <v>0</v>
      </c>
      <c r="V22" s="53">
        <v>0</v>
      </c>
      <c r="W22" s="53">
        <v>70</v>
      </c>
    </row>
    <row r="23" spans="1:23" x14ac:dyDescent="0.3">
      <c r="A23" s="56" t="s">
        <v>88</v>
      </c>
      <c r="B23" s="57">
        <v>20</v>
      </c>
      <c r="C23" s="57">
        <v>140</v>
      </c>
      <c r="D23" s="57">
        <v>140</v>
      </c>
      <c r="E23" s="57">
        <v>0</v>
      </c>
      <c r="F23" s="57">
        <v>0</v>
      </c>
      <c r="G23" s="57">
        <v>160</v>
      </c>
      <c r="H23" s="57">
        <v>120</v>
      </c>
      <c r="I23" s="57">
        <v>0</v>
      </c>
      <c r="J23" s="57">
        <v>0</v>
      </c>
      <c r="K23" s="57">
        <v>40</v>
      </c>
      <c r="L23" s="58">
        <v>465</v>
      </c>
      <c r="M23" s="44" t="str">
        <f t="shared" si="0"/>
        <v>MONCEREN [500ML*20] 500ML-box</v>
      </c>
      <c r="N23" s="44" t="s">
        <v>126</v>
      </c>
      <c r="P23" s="45" t="s">
        <v>126</v>
      </c>
      <c r="Q23" s="53">
        <v>20</v>
      </c>
      <c r="R23" s="53">
        <v>140</v>
      </c>
      <c r="S23" s="53">
        <v>0</v>
      </c>
      <c r="T23" s="53">
        <v>120</v>
      </c>
      <c r="U23" s="53">
        <v>0</v>
      </c>
      <c r="V23" s="53">
        <v>0</v>
      </c>
      <c r="W23" s="53">
        <v>40</v>
      </c>
    </row>
    <row r="24" spans="1:23" x14ac:dyDescent="0.3">
      <c r="A24" s="56" t="s">
        <v>89</v>
      </c>
      <c r="B24" s="57">
        <v>0</v>
      </c>
      <c r="C24" s="57">
        <v>60</v>
      </c>
      <c r="D24" s="57">
        <v>1</v>
      </c>
      <c r="E24" s="57">
        <v>0</v>
      </c>
      <c r="F24" s="57">
        <v>0</v>
      </c>
      <c r="G24" s="57">
        <v>60</v>
      </c>
      <c r="H24" s="57">
        <v>1</v>
      </c>
      <c r="I24" s="57">
        <v>59</v>
      </c>
      <c r="J24" s="57">
        <v>0</v>
      </c>
      <c r="K24" s="57">
        <v>0</v>
      </c>
      <c r="L24" s="58">
        <v>585</v>
      </c>
      <c r="M24" s="44" t="str">
        <f t="shared" si="0"/>
        <v>MUSTARD 5210[1KG*30] 1KG-box</v>
      </c>
      <c r="N24" s="44" t="s">
        <v>127</v>
      </c>
      <c r="P24" s="45" t="s">
        <v>125</v>
      </c>
      <c r="Q24" s="53">
        <v>0</v>
      </c>
      <c r="R24" s="53">
        <v>200</v>
      </c>
      <c r="S24" s="53">
        <v>0</v>
      </c>
      <c r="T24" s="53">
        <v>40</v>
      </c>
      <c r="U24" s="53">
        <v>0</v>
      </c>
      <c r="V24" s="53">
        <v>0</v>
      </c>
      <c r="W24" s="53">
        <v>160</v>
      </c>
    </row>
    <row r="25" spans="1:23" x14ac:dyDescent="0.3">
      <c r="A25" s="56" t="s">
        <v>90</v>
      </c>
      <c r="B25" s="57">
        <v>0</v>
      </c>
      <c r="C25" s="57">
        <v>1050</v>
      </c>
      <c r="D25" s="57">
        <v>960</v>
      </c>
      <c r="E25" s="57">
        <v>0</v>
      </c>
      <c r="F25" s="57">
        <v>0</v>
      </c>
      <c r="G25" s="57">
        <v>1050</v>
      </c>
      <c r="H25" s="57">
        <v>810</v>
      </c>
      <c r="I25" s="57">
        <v>90</v>
      </c>
      <c r="J25" s="57">
        <v>0</v>
      </c>
      <c r="K25" s="57">
        <v>150</v>
      </c>
      <c r="L25" s="58">
        <v>524</v>
      </c>
      <c r="M25" s="44" t="str">
        <f t="shared" si="0"/>
        <v>MUSTARD 5222[1KG*30] 1KG-box</v>
      </c>
      <c r="N25" s="44" t="s">
        <v>128</v>
      </c>
      <c r="P25" s="45" t="s">
        <v>128</v>
      </c>
      <c r="Q25" s="53">
        <v>0</v>
      </c>
      <c r="R25" s="53">
        <v>1050</v>
      </c>
      <c r="S25" s="53">
        <v>90</v>
      </c>
      <c r="T25" s="53">
        <v>810</v>
      </c>
      <c r="U25" s="53">
        <v>0</v>
      </c>
      <c r="V25" s="53">
        <v>0</v>
      </c>
      <c r="W25" s="53">
        <v>150</v>
      </c>
    </row>
    <row r="26" spans="1:23" x14ac:dyDescent="0.3">
      <c r="A26" s="56" t="s">
        <v>91</v>
      </c>
      <c r="B26" s="57">
        <v>0</v>
      </c>
      <c r="C26" s="57">
        <v>700</v>
      </c>
      <c r="D26" s="57">
        <v>608</v>
      </c>
      <c r="E26" s="57">
        <v>0</v>
      </c>
      <c r="F26" s="57">
        <v>0</v>
      </c>
      <c r="G26" s="57">
        <v>700</v>
      </c>
      <c r="H26" s="57">
        <v>608</v>
      </c>
      <c r="I26" s="57">
        <v>92</v>
      </c>
      <c r="J26" s="57">
        <v>0</v>
      </c>
      <c r="K26" s="57">
        <v>0</v>
      </c>
      <c r="L26" s="58">
        <v>294</v>
      </c>
      <c r="M26" s="44" t="str">
        <f t="shared" si="0"/>
        <v>MUSTARD 5222[500GM*60] 500GM-box</v>
      </c>
      <c r="N26" s="44" t="s">
        <v>129</v>
      </c>
      <c r="P26" s="45" t="s">
        <v>129</v>
      </c>
      <c r="Q26" s="53">
        <v>0</v>
      </c>
      <c r="R26" s="53">
        <v>700</v>
      </c>
      <c r="S26" s="53">
        <v>92</v>
      </c>
      <c r="T26" s="53">
        <v>608</v>
      </c>
      <c r="U26" s="53">
        <v>0</v>
      </c>
      <c r="V26" s="53">
        <v>0</v>
      </c>
      <c r="W26" s="53">
        <v>0</v>
      </c>
    </row>
    <row r="27" spans="1:23" x14ac:dyDescent="0.3">
      <c r="A27" s="56" t="s">
        <v>92</v>
      </c>
      <c r="B27" s="57">
        <v>0</v>
      </c>
      <c r="C27" s="57">
        <v>90</v>
      </c>
      <c r="D27" s="57">
        <v>4</v>
      </c>
      <c r="E27" s="57">
        <v>0</v>
      </c>
      <c r="F27" s="57">
        <v>0</v>
      </c>
      <c r="G27" s="57">
        <v>90</v>
      </c>
      <c r="H27" s="57">
        <v>4</v>
      </c>
      <c r="I27" s="57">
        <v>86</v>
      </c>
      <c r="J27" s="57">
        <v>0</v>
      </c>
      <c r="K27" s="57">
        <v>0</v>
      </c>
      <c r="L27" s="58">
        <v>600</v>
      </c>
      <c r="M27" s="44" t="str">
        <f t="shared" si="0"/>
        <v>MUSTARD 5232[1KG*30] 1KG-box</v>
      </c>
      <c r="N27" s="44" t="s">
        <v>130</v>
      </c>
      <c r="P27" s="45" t="s">
        <v>131</v>
      </c>
      <c r="Q27" s="53">
        <v>0</v>
      </c>
      <c r="R27" s="53">
        <v>4400</v>
      </c>
      <c r="S27" s="53">
        <v>1643</v>
      </c>
      <c r="T27" s="53">
        <v>2757</v>
      </c>
      <c r="U27" s="53">
        <v>0</v>
      </c>
      <c r="V27" s="53">
        <v>0</v>
      </c>
      <c r="W27" s="53">
        <v>0</v>
      </c>
    </row>
    <row r="28" spans="1:23" x14ac:dyDescent="0.3">
      <c r="A28" s="56" t="s">
        <v>93</v>
      </c>
      <c r="B28" s="57">
        <v>0</v>
      </c>
      <c r="C28" s="57">
        <v>4400</v>
      </c>
      <c r="D28" s="57">
        <v>2757</v>
      </c>
      <c r="E28" s="57">
        <v>0</v>
      </c>
      <c r="F28" s="57">
        <v>0</v>
      </c>
      <c r="G28" s="57">
        <v>4400</v>
      </c>
      <c r="H28" s="57">
        <v>2757</v>
      </c>
      <c r="I28" s="57">
        <v>1643</v>
      </c>
      <c r="J28" s="57">
        <v>0</v>
      </c>
      <c r="K28" s="57">
        <v>0</v>
      </c>
      <c r="L28" s="58">
        <v>294</v>
      </c>
      <c r="M28" s="44" t="str">
        <f t="shared" si="0"/>
        <v>MUSTARD KESARI 5111[500GM*60] 500GM-box</v>
      </c>
      <c r="N28" s="44" t="s">
        <v>131</v>
      </c>
      <c r="P28" s="45" t="s">
        <v>127</v>
      </c>
      <c r="Q28" s="53">
        <v>0</v>
      </c>
      <c r="R28" s="53">
        <v>60</v>
      </c>
      <c r="S28" s="53">
        <v>59</v>
      </c>
      <c r="T28" s="53">
        <v>1</v>
      </c>
      <c r="U28" s="53">
        <v>0</v>
      </c>
      <c r="V28" s="53">
        <v>0</v>
      </c>
      <c r="W28" s="53">
        <v>0</v>
      </c>
    </row>
    <row r="29" spans="1:23" x14ac:dyDescent="0.3">
      <c r="A29" s="56" t="s">
        <v>94</v>
      </c>
      <c r="B29" s="57">
        <v>80</v>
      </c>
      <c r="C29" s="57">
        <v>0</v>
      </c>
      <c r="D29" s="57">
        <v>0</v>
      </c>
      <c r="E29" s="57">
        <v>0</v>
      </c>
      <c r="F29" s="57">
        <v>0</v>
      </c>
      <c r="G29" s="57">
        <v>80</v>
      </c>
      <c r="H29" s="57">
        <v>80</v>
      </c>
      <c r="I29" s="57">
        <v>0</v>
      </c>
      <c r="J29" s="57">
        <v>0</v>
      </c>
      <c r="K29" s="57">
        <v>0</v>
      </c>
      <c r="L29" s="58">
        <v>273</v>
      </c>
      <c r="M29" s="44" t="str">
        <f t="shared" si="0"/>
        <v>OXIMAIN-[35GM*10*10] 35GM-box</v>
      </c>
      <c r="N29" s="44" t="s">
        <v>132</v>
      </c>
      <c r="P29" s="45" t="s">
        <v>130</v>
      </c>
      <c r="Q29" s="53">
        <v>0</v>
      </c>
      <c r="R29" s="53">
        <v>90</v>
      </c>
      <c r="S29" s="53">
        <v>86</v>
      </c>
      <c r="T29" s="53">
        <v>4</v>
      </c>
      <c r="U29" s="53">
        <v>0</v>
      </c>
      <c r="V29" s="53">
        <v>0</v>
      </c>
      <c r="W29" s="53">
        <v>0</v>
      </c>
    </row>
    <row r="30" spans="1:23" x14ac:dyDescent="0.3">
      <c r="A30" s="56" t="s">
        <v>95</v>
      </c>
      <c r="B30" s="57">
        <v>0</v>
      </c>
      <c r="C30" s="57">
        <v>3000</v>
      </c>
      <c r="D30" s="57">
        <v>3000</v>
      </c>
      <c r="E30" s="57">
        <v>0</v>
      </c>
      <c r="F30" s="57">
        <v>0</v>
      </c>
      <c r="G30" s="57">
        <v>3000</v>
      </c>
      <c r="H30" s="57">
        <v>2940</v>
      </c>
      <c r="I30" s="57">
        <v>0</v>
      </c>
      <c r="J30" s="57">
        <v>0</v>
      </c>
      <c r="K30" s="57">
        <v>60</v>
      </c>
      <c r="L30" s="58">
        <v>284</v>
      </c>
      <c r="M30" s="44" t="str">
        <f t="shared" si="0"/>
        <v>PADDY 6444-GOLD 3KG-box</v>
      </c>
      <c r="N30" s="44" t="s">
        <v>133</v>
      </c>
      <c r="P30" s="45" t="s">
        <v>143</v>
      </c>
      <c r="Q30" s="53">
        <v>10</v>
      </c>
      <c r="R30" s="53">
        <v>0</v>
      </c>
      <c r="S30" s="53">
        <v>0</v>
      </c>
      <c r="T30" s="53">
        <v>0</v>
      </c>
      <c r="U30" s="53">
        <v>0</v>
      </c>
      <c r="V30" s="53">
        <v>0</v>
      </c>
      <c r="W30" s="53">
        <v>10</v>
      </c>
    </row>
    <row r="31" spans="1:23" x14ac:dyDescent="0.3">
      <c r="A31" s="56" t="s">
        <v>96</v>
      </c>
      <c r="B31" s="57">
        <v>10</v>
      </c>
      <c r="C31" s="57">
        <v>0</v>
      </c>
      <c r="D31" s="57">
        <v>0</v>
      </c>
      <c r="E31" s="57">
        <v>0</v>
      </c>
      <c r="F31" s="57">
        <v>0</v>
      </c>
      <c r="G31" s="57">
        <v>10</v>
      </c>
      <c r="H31" s="57">
        <v>0</v>
      </c>
      <c r="I31" s="57">
        <v>0</v>
      </c>
      <c r="J31" s="57">
        <v>0</v>
      </c>
      <c r="K31" s="57">
        <v>10</v>
      </c>
      <c r="L31" s="58">
        <v>76</v>
      </c>
      <c r="M31" s="44" t="str">
        <f t="shared" si="0"/>
        <v>PLANOFIX SL-4.5 [100ML*50] 100ML-box</v>
      </c>
      <c r="N31" s="44" t="s">
        <v>143</v>
      </c>
      <c r="P31" s="45" t="s">
        <v>134</v>
      </c>
      <c r="Q31" s="53">
        <v>29</v>
      </c>
      <c r="R31" s="53">
        <v>0</v>
      </c>
      <c r="S31" s="53">
        <v>0</v>
      </c>
      <c r="T31" s="53">
        <v>19</v>
      </c>
      <c r="U31" s="53">
        <v>0</v>
      </c>
      <c r="V31" s="53">
        <v>0</v>
      </c>
      <c r="W31" s="53">
        <v>10</v>
      </c>
    </row>
    <row r="32" spans="1:23" x14ac:dyDescent="0.3">
      <c r="A32" s="56" t="s">
        <v>97</v>
      </c>
      <c r="B32" s="57">
        <v>29</v>
      </c>
      <c r="C32" s="57">
        <v>0</v>
      </c>
      <c r="D32" s="57">
        <v>0</v>
      </c>
      <c r="E32" s="57">
        <v>0</v>
      </c>
      <c r="F32" s="57">
        <v>0</v>
      </c>
      <c r="G32" s="57">
        <v>29</v>
      </c>
      <c r="H32" s="57">
        <v>19</v>
      </c>
      <c r="I32" s="57">
        <v>0</v>
      </c>
      <c r="J32" s="57">
        <v>0</v>
      </c>
      <c r="K32" s="57">
        <v>10</v>
      </c>
      <c r="L32" s="58">
        <v>680</v>
      </c>
      <c r="M32" s="44" t="str">
        <f t="shared" si="0"/>
        <v>PLANOFIX-SL-[1LTR-10] 1LTR-box</v>
      </c>
      <c r="N32" s="44" t="s">
        <v>134</v>
      </c>
      <c r="P32" s="45" t="s">
        <v>135</v>
      </c>
      <c r="Q32" s="53">
        <v>27</v>
      </c>
      <c r="R32" s="53">
        <v>0</v>
      </c>
      <c r="S32" s="53">
        <v>0</v>
      </c>
      <c r="T32" s="53">
        <v>27</v>
      </c>
      <c r="U32" s="53">
        <v>0</v>
      </c>
      <c r="V32" s="53">
        <v>0</v>
      </c>
      <c r="W32" s="53">
        <v>0</v>
      </c>
    </row>
    <row r="33" spans="1:23" x14ac:dyDescent="0.3">
      <c r="A33" s="56" t="s">
        <v>98</v>
      </c>
      <c r="B33" s="57">
        <v>27</v>
      </c>
      <c r="C33" s="57">
        <v>0</v>
      </c>
      <c r="D33" s="57">
        <v>0</v>
      </c>
      <c r="E33" s="57">
        <v>0</v>
      </c>
      <c r="F33" s="57">
        <v>0</v>
      </c>
      <c r="G33" s="57">
        <v>27</v>
      </c>
      <c r="H33" s="57">
        <v>27</v>
      </c>
      <c r="I33" s="57">
        <v>0</v>
      </c>
      <c r="J33" s="57">
        <v>0</v>
      </c>
      <c r="K33" s="57">
        <v>0</v>
      </c>
      <c r="L33" s="58">
        <v>1032.5</v>
      </c>
      <c r="M33" s="44" t="str">
        <f t="shared" si="0"/>
        <v>RAFT [1LTR*10] 1LTR-box</v>
      </c>
      <c r="N33" s="44" t="s">
        <v>135</v>
      </c>
      <c r="P33" s="45" t="s">
        <v>137</v>
      </c>
      <c r="Q33" s="53">
        <v>5</v>
      </c>
      <c r="R33" s="53">
        <v>0</v>
      </c>
      <c r="S33" s="53">
        <v>0</v>
      </c>
      <c r="T33" s="53">
        <v>5</v>
      </c>
      <c r="U33" s="53">
        <v>0</v>
      </c>
      <c r="V33" s="53">
        <v>0</v>
      </c>
      <c r="W33" s="53">
        <v>0</v>
      </c>
    </row>
    <row r="34" spans="1:23" x14ac:dyDescent="0.3">
      <c r="A34" s="56" t="s">
        <v>99</v>
      </c>
      <c r="B34" s="57">
        <v>6</v>
      </c>
      <c r="C34" s="57">
        <v>0</v>
      </c>
      <c r="D34" s="57">
        <v>0</v>
      </c>
      <c r="E34" s="57">
        <v>0</v>
      </c>
      <c r="F34" s="57">
        <v>0</v>
      </c>
      <c r="G34" s="57">
        <v>6</v>
      </c>
      <c r="H34" s="57">
        <v>6</v>
      </c>
      <c r="I34" s="57">
        <v>0</v>
      </c>
      <c r="J34" s="57">
        <v>0</v>
      </c>
      <c r="K34" s="57">
        <v>0</v>
      </c>
      <c r="L34" s="58">
        <v>309.75</v>
      </c>
      <c r="M34" s="44" t="str">
        <f t="shared" si="0"/>
        <v>RAFT [250ML*40] 250ML-box</v>
      </c>
      <c r="N34" s="44" t="s">
        <v>136</v>
      </c>
      <c r="P34" s="45" t="s">
        <v>136</v>
      </c>
      <c r="Q34" s="53">
        <v>6</v>
      </c>
      <c r="R34" s="53">
        <v>0</v>
      </c>
      <c r="S34" s="53">
        <v>0</v>
      </c>
      <c r="T34" s="53">
        <v>6</v>
      </c>
      <c r="U34" s="53">
        <v>0</v>
      </c>
      <c r="V34" s="53">
        <v>0</v>
      </c>
      <c r="W34" s="53">
        <v>0</v>
      </c>
    </row>
    <row r="35" spans="1:23" x14ac:dyDescent="0.3">
      <c r="A35" s="56" t="s">
        <v>100</v>
      </c>
      <c r="B35" s="57">
        <v>5</v>
      </c>
      <c r="C35" s="57">
        <v>0</v>
      </c>
      <c r="D35" s="57">
        <v>0</v>
      </c>
      <c r="E35" s="57">
        <v>0</v>
      </c>
      <c r="F35" s="57">
        <v>0</v>
      </c>
      <c r="G35" s="57">
        <v>5</v>
      </c>
      <c r="H35" s="57">
        <v>5</v>
      </c>
      <c r="I35" s="57">
        <v>0</v>
      </c>
      <c r="J35" s="57">
        <v>0</v>
      </c>
      <c r="K35" s="57">
        <v>0</v>
      </c>
      <c r="L35" s="58">
        <v>536.9</v>
      </c>
      <c r="M35" s="44" t="str">
        <f t="shared" si="0"/>
        <v>RAFT [500ML*20] 500ML-box</v>
      </c>
      <c r="N35" s="44" t="s">
        <v>137</v>
      </c>
      <c r="P35" s="45" t="s">
        <v>138</v>
      </c>
      <c r="Q35" s="53">
        <v>180</v>
      </c>
      <c r="R35" s="53">
        <v>6200</v>
      </c>
      <c r="S35" s="53">
        <v>0</v>
      </c>
      <c r="T35" s="53">
        <v>4380</v>
      </c>
      <c r="U35" s="53">
        <v>0</v>
      </c>
      <c r="V35" s="53">
        <v>0</v>
      </c>
      <c r="W35" s="53">
        <v>2000</v>
      </c>
    </row>
    <row r="36" spans="1:23" x14ac:dyDescent="0.3">
      <c r="A36" s="56" t="s">
        <v>101</v>
      </c>
      <c r="B36" s="57">
        <v>180</v>
      </c>
      <c r="C36" s="57">
        <v>6200</v>
      </c>
      <c r="D36" s="57">
        <v>6200</v>
      </c>
      <c r="E36" s="57">
        <v>0</v>
      </c>
      <c r="F36" s="57">
        <v>0</v>
      </c>
      <c r="G36" s="57">
        <v>6380</v>
      </c>
      <c r="H36" s="57">
        <v>4380</v>
      </c>
      <c r="I36" s="57">
        <v>0</v>
      </c>
      <c r="J36" s="57">
        <v>0</v>
      </c>
      <c r="K36" s="57">
        <v>2000</v>
      </c>
      <c r="L36" s="58">
        <v>84.2</v>
      </c>
      <c r="M36" s="44" t="str">
        <f t="shared" si="0"/>
        <v>REGENT-[5KG*4] 5KG-box</v>
      </c>
      <c r="N36" s="44" t="s">
        <v>138</v>
      </c>
      <c r="P36" s="45" t="s">
        <v>139</v>
      </c>
      <c r="Q36" s="53">
        <v>25</v>
      </c>
      <c r="R36" s="53">
        <v>540</v>
      </c>
      <c r="S36" s="53">
        <v>0</v>
      </c>
      <c r="T36" s="53">
        <v>345</v>
      </c>
      <c r="U36" s="53">
        <v>0</v>
      </c>
      <c r="V36" s="53">
        <v>0</v>
      </c>
      <c r="W36" s="53">
        <v>220</v>
      </c>
    </row>
    <row r="37" spans="1:23" x14ac:dyDescent="0.3">
      <c r="A37" s="56" t="s">
        <v>102</v>
      </c>
      <c r="B37" s="57">
        <v>25</v>
      </c>
      <c r="C37" s="57">
        <v>540</v>
      </c>
      <c r="D37" s="57">
        <v>540</v>
      </c>
      <c r="E37" s="57">
        <v>0</v>
      </c>
      <c r="F37" s="57">
        <v>0</v>
      </c>
      <c r="G37" s="57">
        <v>565</v>
      </c>
      <c r="H37" s="57">
        <v>345</v>
      </c>
      <c r="I37" s="57">
        <v>0</v>
      </c>
      <c r="J37" s="57">
        <v>0</v>
      </c>
      <c r="K37" s="57">
        <v>220</v>
      </c>
      <c r="L37" s="58">
        <v>192</v>
      </c>
      <c r="M37" s="44" t="str">
        <f t="shared" si="0"/>
        <v>SENCOR-[100GM*10*6] 100GM-box</v>
      </c>
      <c r="N37" s="44" t="s">
        <v>139</v>
      </c>
      <c r="P37" s="45" t="s">
        <v>141</v>
      </c>
      <c r="Q37" s="53">
        <v>0</v>
      </c>
      <c r="R37" s="53">
        <v>10</v>
      </c>
      <c r="S37" s="53">
        <v>0</v>
      </c>
      <c r="T37" s="53">
        <v>4</v>
      </c>
      <c r="U37" s="53">
        <v>0</v>
      </c>
      <c r="V37" s="53">
        <v>0</v>
      </c>
      <c r="W37" s="53">
        <v>6</v>
      </c>
    </row>
    <row r="38" spans="1:23" x14ac:dyDescent="0.3">
      <c r="A38" s="56" t="s">
        <v>103</v>
      </c>
      <c r="B38" s="57">
        <v>0</v>
      </c>
      <c r="C38" s="57">
        <v>45</v>
      </c>
      <c r="D38" s="57">
        <v>45</v>
      </c>
      <c r="E38" s="57">
        <v>0</v>
      </c>
      <c r="F38" s="57">
        <v>0</v>
      </c>
      <c r="G38" s="57">
        <v>45</v>
      </c>
      <c r="H38" s="57">
        <v>35</v>
      </c>
      <c r="I38" s="57">
        <v>0</v>
      </c>
      <c r="J38" s="57">
        <v>0</v>
      </c>
      <c r="K38" s="57">
        <v>10</v>
      </c>
      <c r="L38" s="58">
        <v>300</v>
      </c>
      <c r="M38" s="44" t="str">
        <f t="shared" si="0"/>
        <v>SOLDIER CHILLI SEED(1500S) 1500 SEED-box</v>
      </c>
      <c r="N38" s="44" t="s">
        <v>132</v>
      </c>
      <c r="P38" s="45" t="s">
        <v>140</v>
      </c>
      <c r="Q38" s="53">
        <v>0</v>
      </c>
      <c r="R38" s="53">
        <v>50</v>
      </c>
      <c r="S38" s="53">
        <v>0</v>
      </c>
      <c r="T38" s="53">
        <v>0</v>
      </c>
      <c r="U38" s="53">
        <v>0</v>
      </c>
      <c r="V38" s="53">
        <v>0</v>
      </c>
      <c r="W38" s="53">
        <v>50</v>
      </c>
    </row>
    <row r="39" spans="1:23" x14ac:dyDescent="0.3">
      <c r="A39" s="56" t="s">
        <v>104</v>
      </c>
      <c r="B39" s="57">
        <v>0</v>
      </c>
      <c r="C39" s="57">
        <v>50</v>
      </c>
      <c r="D39" s="57">
        <v>50</v>
      </c>
      <c r="E39" s="57">
        <v>0</v>
      </c>
      <c r="F39" s="57">
        <v>0</v>
      </c>
      <c r="G39" s="57">
        <v>50</v>
      </c>
      <c r="H39" s="57">
        <v>0</v>
      </c>
      <c r="I39" s="57">
        <v>0</v>
      </c>
      <c r="J39" s="57">
        <v>0</v>
      </c>
      <c r="K39" s="57">
        <v>50</v>
      </c>
      <c r="L39" s="58">
        <v>245.75</v>
      </c>
      <c r="M39" s="44" t="str">
        <f t="shared" si="0"/>
        <v>SOLOMON [100ML*50] 100ML-box</v>
      </c>
      <c r="N39" s="44" t="s">
        <v>140</v>
      </c>
      <c r="P39" s="45" t="s">
        <v>142</v>
      </c>
      <c r="Q39" s="53">
        <v>1160</v>
      </c>
      <c r="R39" s="53">
        <v>0</v>
      </c>
      <c r="S39" s="53">
        <v>0</v>
      </c>
      <c r="T39" s="53">
        <v>1160</v>
      </c>
      <c r="U39" s="53">
        <v>0</v>
      </c>
      <c r="V39" s="53">
        <v>0</v>
      </c>
      <c r="W39" s="53">
        <v>0</v>
      </c>
    </row>
    <row r="40" spans="1:23" x14ac:dyDescent="0.3">
      <c r="A40" s="56" t="s">
        <v>105</v>
      </c>
      <c r="B40" s="57">
        <v>0</v>
      </c>
      <c r="C40" s="57">
        <v>10</v>
      </c>
      <c r="D40" s="57">
        <v>10</v>
      </c>
      <c r="E40" s="57">
        <v>0</v>
      </c>
      <c r="F40" s="57">
        <v>0</v>
      </c>
      <c r="G40" s="57">
        <v>10</v>
      </c>
      <c r="H40" s="57">
        <v>4</v>
      </c>
      <c r="I40" s="57">
        <v>0</v>
      </c>
      <c r="J40" s="57">
        <v>0</v>
      </c>
      <c r="K40" s="57">
        <v>6</v>
      </c>
      <c r="L40" s="58">
        <v>2400</v>
      </c>
      <c r="M40" s="44" t="str">
        <f t="shared" si="0"/>
        <v>SOLOMON[1LTR*10] 1LTR-box</v>
      </c>
      <c r="N40" s="44" t="s">
        <v>141</v>
      </c>
      <c r="P40" s="45" t="s">
        <v>20</v>
      </c>
      <c r="Q40" s="53">
        <v>1663</v>
      </c>
      <c r="R40" s="53">
        <v>21115</v>
      </c>
      <c r="S40" s="53">
        <v>2320</v>
      </c>
      <c r="T40" s="53">
        <v>15240</v>
      </c>
      <c r="U40" s="53">
        <v>0</v>
      </c>
      <c r="V40" s="53">
        <v>0</v>
      </c>
      <c r="W40" s="53">
        <v>5218</v>
      </c>
    </row>
    <row r="41" spans="1:23" x14ac:dyDescent="0.3">
      <c r="A41" s="56" t="s">
        <v>106</v>
      </c>
      <c r="B41" s="57">
        <v>1160</v>
      </c>
      <c r="C41" s="57">
        <v>0</v>
      </c>
      <c r="D41" s="57">
        <v>0</v>
      </c>
      <c r="E41" s="57">
        <v>0</v>
      </c>
      <c r="F41" s="57">
        <v>0</v>
      </c>
      <c r="G41" s="57">
        <v>1160</v>
      </c>
      <c r="H41" s="57">
        <v>1160</v>
      </c>
      <c r="I41" s="57">
        <v>0</v>
      </c>
      <c r="J41" s="57">
        <v>0</v>
      </c>
      <c r="K41" s="57">
        <v>0</v>
      </c>
      <c r="L41" s="58">
        <v>180</v>
      </c>
      <c r="M41" s="44" t="str">
        <f t="shared" si="0"/>
        <v>TOPSTAR[22.5GM*20] 22.5GM-box</v>
      </c>
      <c r="N41" s="44" t="s">
        <v>142</v>
      </c>
      <c r="P41"/>
      <c r="Q41"/>
      <c r="R41"/>
      <c r="S41"/>
      <c r="T41"/>
      <c r="U41"/>
      <c r="V41"/>
      <c r="W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41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24</v>
      </c>
      <c r="C3" s="3"/>
      <c r="D3" s="4"/>
      <c r="E3" s="38">
        <f t="shared" ref="E3:E40" ca="1" si="0">VLOOKUP($B3,FinalDealer_vlookup,2,0)</f>
        <v>24</v>
      </c>
      <c r="F3" s="39">
        <f t="shared" ref="F3:F40" ca="1" si="1">VLOOKUP($B3,FinalDealer_vlookup,3,0)</f>
        <v>1000</v>
      </c>
      <c r="G3" s="40">
        <f t="shared" ref="G3:G40" ca="1" si="2">VLOOKUP($B3,FinalDealer_vlookup,4,0)</f>
        <v>0</v>
      </c>
      <c r="H3" s="40">
        <f t="shared" ref="H3:H40" ca="1" si="3">VLOOKUP($B3,FinalDealer_vlookup,5,0)</f>
        <v>0</v>
      </c>
      <c r="I3" s="40">
        <f t="shared" ref="I3:I40" ca="1" si="4">VLOOKUP($B3,FinalDealer_vlookup,6,0)</f>
        <v>0</v>
      </c>
      <c r="J3" s="40">
        <v>0</v>
      </c>
      <c r="K3" s="40">
        <v>0</v>
      </c>
      <c r="L3" s="40">
        <v>0</v>
      </c>
      <c r="M3" s="41">
        <f t="shared" ref="M3:M40" ca="1" si="5">VLOOKUP($B3,FinalDealer_vlookup,8,0)</f>
        <v>1024</v>
      </c>
    </row>
    <row r="4" spans="1:13" x14ac:dyDescent="0.3">
      <c r="A4" s="16"/>
      <c r="B4" s="4" t="s">
        <v>107</v>
      </c>
      <c r="C4" s="3"/>
      <c r="D4" s="4"/>
      <c r="E4" s="42">
        <f t="shared" ca="1" si="0"/>
        <v>0</v>
      </c>
      <c r="F4" s="39">
        <f t="shared" ca="1" si="1"/>
        <v>50</v>
      </c>
      <c r="G4" s="39">
        <f t="shared" ca="1" si="2"/>
        <v>0</v>
      </c>
      <c r="H4" s="39">
        <f t="shared" ca="1" si="3"/>
        <v>5</v>
      </c>
      <c r="I4" s="39">
        <f t="shared" ca="1" si="4"/>
        <v>0</v>
      </c>
      <c r="J4" s="39">
        <v>0</v>
      </c>
      <c r="K4" s="39">
        <v>0</v>
      </c>
      <c r="L4" s="39">
        <v>0</v>
      </c>
      <c r="M4" s="43">
        <f t="shared" ca="1" si="5"/>
        <v>45</v>
      </c>
    </row>
    <row r="5" spans="1:13" x14ac:dyDescent="0.3">
      <c r="A5" s="16"/>
      <c r="B5" s="4" t="s">
        <v>109</v>
      </c>
      <c r="C5" s="3"/>
      <c r="D5" s="4"/>
      <c r="E5" s="42">
        <f t="shared" ca="1" si="0"/>
        <v>0</v>
      </c>
      <c r="F5" s="39">
        <f t="shared" ca="1" si="1"/>
        <v>120</v>
      </c>
      <c r="G5" s="39">
        <f t="shared" ca="1" si="2"/>
        <v>0</v>
      </c>
      <c r="H5" s="39">
        <f t="shared" ca="1" si="3"/>
        <v>35</v>
      </c>
      <c r="I5" s="39">
        <f t="shared" ca="1" si="4"/>
        <v>0</v>
      </c>
      <c r="J5" s="39">
        <v>0</v>
      </c>
      <c r="K5" s="39">
        <v>0</v>
      </c>
      <c r="L5" s="39">
        <v>0</v>
      </c>
      <c r="M5" s="43">
        <f t="shared" ca="1" si="5"/>
        <v>85</v>
      </c>
    </row>
    <row r="6" spans="1:13" x14ac:dyDescent="0.3">
      <c r="A6" s="16"/>
      <c r="B6" s="4" t="s">
        <v>111</v>
      </c>
      <c r="C6" s="3"/>
      <c r="D6" s="4"/>
      <c r="E6" s="42">
        <f t="shared" ca="1" si="0"/>
        <v>0</v>
      </c>
      <c r="F6" s="39">
        <f t="shared" ca="1" si="1"/>
        <v>200</v>
      </c>
      <c r="G6" s="39">
        <f t="shared" ca="1" si="2"/>
        <v>0</v>
      </c>
      <c r="H6" s="39">
        <f t="shared" ca="1" si="3"/>
        <v>80</v>
      </c>
      <c r="I6" s="39">
        <f t="shared" ca="1" si="4"/>
        <v>0</v>
      </c>
      <c r="J6" s="39">
        <v>0</v>
      </c>
      <c r="K6" s="39">
        <v>0</v>
      </c>
      <c r="L6" s="39">
        <v>0</v>
      </c>
      <c r="M6" s="43">
        <f t="shared" ca="1" si="5"/>
        <v>120</v>
      </c>
    </row>
    <row r="7" spans="1:13" x14ac:dyDescent="0.3">
      <c r="A7" s="16"/>
      <c r="B7" s="4" t="s">
        <v>110</v>
      </c>
      <c r="C7" s="3"/>
      <c r="D7" s="4"/>
      <c r="E7" s="42">
        <f t="shared" ca="1" si="0"/>
        <v>0</v>
      </c>
      <c r="F7" s="39">
        <f t="shared" ca="1" si="1"/>
        <v>240</v>
      </c>
      <c r="G7" s="39">
        <f t="shared" ca="1" si="2"/>
        <v>0</v>
      </c>
      <c r="H7" s="39">
        <f t="shared" ca="1" si="3"/>
        <v>60</v>
      </c>
      <c r="I7" s="39">
        <f t="shared" ca="1" si="4"/>
        <v>0</v>
      </c>
      <c r="J7" s="39">
        <v>0</v>
      </c>
      <c r="K7" s="39">
        <v>0</v>
      </c>
      <c r="L7" s="39">
        <v>0</v>
      </c>
      <c r="M7" s="43">
        <f t="shared" ca="1" si="5"/>
        <v>180</v>
      </c>
    </row>
    <row r="8" spans="1:13" x14ac:dyDescent="0.3">
      <c r="A8" s="16"/>
      <c r="B8" s="4" t="s">
        <v>108</v>
      </c>
      <c r="C8" s="3"/>
      <c r="D8" s="4"/>
      <c r="E8" s="42">
        <f t="shared" ca="1" si="0"/>
        <v>0</v>
      </c>
      <c r="F8" s="39">
        <f t="shared" ca="1" si="1"/>
        <v>100</v>
      </c>
      <c r="G8" s="39">
        <f t="shared" ca="1" si="2"/>
        <v>0</v>
      </c>
      <c r="H8" s="39">
        <f t="shared" ca="1" si="3"/>
        <v>0</v>
      </c>
      <c r="I8" s="39">
        <f t="shared" ca="1" si="4"/>
        <v>0</v>
      </c>
      <c r="J8" s="39">
        <v>0</v>
      </c>
      <c r="K8" s="39">
        <v>0</v>
      </c>
      <c r="L8" s="39">
        <v>0</v>
      </c>
      <c r="M8" s="43">
        <f t="shared" ca="1" si="5"/>
        <v>100</v>
      </c>
    </row>
    <row r="9" spans="1:13" x14ac:dyDescent="0.3">
      <c r="A9" s="16"/>
      <c r="B9" s="4" t="s">
        <v>112</v>
      </c>
      <c r="C9" s="3"/>
      <c r="D9" s="4"/>
      <c r="E9" s="42">
        <f t="shared" ca="1" si="0"/>
        <v>36</v>
      </c>
      <c r="F9" s="39">
        <f t="shared" ca="1" si="1"/>
        <v>620</v>
      </c>
      <c r="G9" s="39">
        <f t="shared" ca="1" si="2"/>
        <v>0</v>
      </c>
      <c r="H9" s="39">
        <f t="shared" ca="1" si="3"/>
        <v>486</v>
      </c>
      <c r="I9" s="39">
        <f t="shared" ca="1" si="4"/>
        <v>0</v>
      </c>
      <c r="J9" s="39">
        <v>0</v>
      </c>
      <c r="K9" s="39">
        <v>0</v>
      </c>
      <c r="L9" s="39">
        <v>0</v>
      </c>
      <c r="M9" s="43">
        <f t="shared" ca="1" si="5"/>
        <v>170</v>
      </c>
    </row>
    <row r="10" spans="1:13" x14ac:dyDescent="0.3">
      <c r="A10" s="16"/>
      <c r="B10" s="4" t="s">
        <v>114</v>
      </c>
      <c r="C10" s="3"/>
      <c r="D10" s="4"/>
      <c r="E10" s="42">
        <f t="shared" ca="1" si="0"/>
        <v>36</v>
      </c>
      <c r="F10" s="39">
        <f t="shared" ca="1" si="1"/>
        <v>240</v>
      </c>
      <c r="G10" s="39">
        <f t="shared" ca="1" si="2"/>
        <v>0</v>
      </c>
      <c r="H10" s="39">
        <f t="shared" ca="1" si="3"/>
        <v>126</v>
      </c>
      <c r="I10" s="39">
        <f t="shared" ca="1" si="4"/>
        <v>0</v>
      </c>
      <c r="J10" s="39">
        <v>0</v>
      </c>
      <c r="K10" s="39">
        <v>0</v>
      </c>
      <c r="L10" s="39">
        <v>0</v>
      </c>
      <c r="M10" s="43">
        <f t="shared" ca="1" si="5"/>
        <v>150</v>
      </c>
    </row>
    <row r="11" spans="1:13" x14ac:dyDescent="0.3">
      <c r="A11" s="16"/>
      <c r="B11" s="4" t="s">
        <v>113</v>
      </c>
      <c r="C11" s="3"/>
      <c r="D11" s="4"/>
      <c r="E11" s="42">
        <f t="shared" ca="1" si="0"/>
        <v>0</v>
      </c>
      <c r="F11" s="39">
        <f t="shared" ca="1" si="1"/>
        <v>80</v>
      </c>
      <c r="G11" s="39">
        <f t="shared" ca="1" si="2"/>
        <v>0</v>
      </c>
      <c r="H11" s="39">
        <f t="shared" ca="1" si="3"/>
        <v>5</v>
      </c>
      <c r="I11" s="39">
        <f t="shared" ca="1" si="4"/>
        <v>0</v>
      </c>
      <c r="J11" s="39">
        <v>0</v>
      </c>
      <c r="K11" s="39">
        <v>0</v>
      </c>
      <c r="L11" s="39">
        <v>0</v>
      </c>
      <c r="M11" s="43">
        <f t="shared" ca="1" si="5"/>
        <v>75</v>
      </c>
    </row>
    <row r="12" spans="1:13" x14ac:dyDescent="0.3">
      <c r="A12" s="16"/>
      <c r="B12" s="4" t="s">
        <v>133</v>
      </c>
      <c r="C12" s="3"/>
      <c r="D12" s="4"/>
      <c r="E12" s="42">
        <f t="shared" ca="1" si="0"/>
        <v>0</v>
      </c>
      <c r="F12" s="39">
        <f t="shared" ca="1" si="1"/>
        <v>3000</v>
      </c>
      <c r="G12" s="39">
        <f t="shared" ca="1" si="2"/>
        <v>0</v>
      </c>
      <c r="H12" s="39">
        <f t="shared" ca="1" si="3"/>
        <v>2940</v>
      </c>
      <c r="I12" s="39">
        <f t="shared" ca="1" si="4"/>
        <v>0</v>
      </c>
      <c r="J12" s="39">
        <v>0</v>
      </c>
      <c r="K12" s="39">
        <v>0</v>
      </c>
      <c r="L12" s="39">
        <v>0</v>
      </c>
      <c r="M12" s="43">
        <f t="shared" ca="1" si="5"/>
        <v>60</v>
      </c>
    </row>
    <row r="13" spans="1:13" x14ac:dyDescent="0.3">
      <c r="A13" s="16"/>
      <c r="B13" s="4" t="s">
        <v>132</v>
      </c>
      <c r="C13" s="3"/>
      <c r="D13" s="4"/>
      <c r="E13" s="42">
        <f t="shared" ca="1" si="0"/>
        <v>80</v>
      </c>
      <c r="F13" s="39">
        <f t="shared" ca="1" si="1"/>
        <v>45</v>
      </c>
      <c r="G13" s="39">
        <f t="shared" ca="1" si="2"/>
        <v>0</v>
      </c>
      <c r="H13" s="39">
        <f t="shared" ca="1" si="3"/>
        <v>115</v>
      </c>
      <c r="I13" s="39">
        <f t="shared" ca="1" si="4"/>
        <v>0</v>
      </c>
      <c r="J13" s="39">
        <v>0</v>
      </c>
      <c r="K13" s="39">
        <v>0</v>
      </c>
      <c r="L13" s="39">
        <v>0</v>
      </c>
      <c r="M13" s="43">
        <f t="shared" ca="1" si="5"/>
        <v>10</v>
      </c>
    </row>
    <row r="14" spans="1:13" x14ac:dyDescent="0.3">
      <c r="A14" s="16"/>
      <c r="B14" s="4" t="s">
        <v>116</v>
      </c>
      <c r="C14" s="3"/>
      <c r="D14" s="4"/>
      <c r="E14" s="42">
        <f t="shared" ca="1" si="0"/>
        <v>0</v>
      </c>
      <c r="F14" s="39">
        <f t="shared" ca="1" si="1"/>
        <v>40</v>
      </c>
      <c r="G14" s="39">
        <f t="shared" ca="1" si="2"/>
        <v>0</v>
      </c>
      <c r="H14" s="39">
        <f t="shared" ca="1" si="3"/>
        <v>40</v>
      </c>
      <c r="I14" s="39">
        <f t="shared" ca="1" si="4"/>
        <v>0</v>
      </c>
      <c r="J14" s="39">
        <v>0</v>
      </c>
      <c r="K14" s="39">
        <v>0</v>
      </c>
      <c r="L14" s="39">
        <v>0</v>
      </c>
      <c r="M14" s="43">
        <f t="shared" ca="1" si="5"/>
        <v>0</v>
      </c>
    </row>
    <row r="15" spans="1:13" x14ac:dyDescent="0.3">
      <c r="A15" s="16"/>
      <c r="B15" s="4" t="s">
        <v>115</v>
      </c>
      <c r="C15" s="3"/>
      <c r="D15" s="4"/>
      <c r="E15" s="42">
        <f t="shared" ca="1" si="0"/>
        <v>0</v>
      </c>
      <c r="F15" s="39">
        <f t="shared" ca="1" si="1"/>
        <v>1150</v>
      </c>
      <c r="G15" s="39">
        <f t="shared" ca="1" si="2"/>
        <v>350</v>
      </c>
      <c r="H15" s="39">
        <f t="shared" ca="1" si="3"/>
        <v>785</v>
      </c>
      <c r="I15" s="39">
        <f t="shared" ca="1" si="4"/>
        <v>0</v>
      </c>
      <c r="J15" s="39">
        <v>0</v>
      </c>
      <c r="K15" s="39">
        <v>0</v>
      </c>
      <c r="L15" s="39">
        <v>0</v>
      </c>
      <c r="M15" s="43">
        <f t="shared" ca="1" si="5"/>
        <v>15</v>
      </c>
    </row>
    <row r="16" spans="1:13" x14ac:dyDescent="0.3">
      <c r="A16" s="16"/>
      <c r="B16" s="4" t="s">
        <v>117</v>
      </c>
      <c r="C16" s="3"/>
      <c r="D16" s="4"/>
      <c r="E16" s="42">
        <f t="shared" ca="1" si="0"/>
        <v>0</v>
      </c>
      <c r="F16" s="39">
        <f t="shared" ca="1" si="1"/>
        <v>300</v>
      </c>
      <c r="G16" s="39">
        <f t="shared" ca="1" si="2"/>
        <v>0</v>
      </c>
      <c r="H16" s="39">
        <f t="shared" ca="1" si="3"/>
        <v>60</v>
      </c>
      <c r="I16" s="39">
        <f t="shared" ca="1" si="4"/>
        <v>0</v>
      </c>
      <c r="J16" s="39">
        <v>0</v>
      </c>
      <c r="K16" s="39">
        <v>0</v>
      </c>
      <c r="L16" s="39">
        <v>0</v>
      </c>
      <c r="M16" s="43">
        <f t="shared" ca="1" si="5"/>
        <v>240</v>
      </c>
    </row>
    <row r="17" spans="1:13" x14ac:dyDescent="0.3">
      <c r="A17" s="16"/>
      <c r="B17" s="4" t="s">
        <v>119</v>
      </c>
      <c r="C17" s="3"/>
      <c r="D17" s="4"/>
      <c r="E17" s="42">
        <f t="shared" ca="1" si="0"/>
        <v>0</v>
      </c>
      <c r="F17" s="39">
        <f t="shared" ca="1" si="1"/>
        <v>50</v>
      </c>
      <c r="G17" s="39">
        <f t="shared" ca="1" si="2"/>
        <v>0</v>
      </c>
      <c r="H17" s="39">
        <f t="shared" ca="1" si="3"/>
        <v>0</v>
      </c>
      <c r="I17" s="39">
        <f t="shared" ca="1" si="4"/>
        <v>0</v>
      </c>
      <c r="J17" s="39">
        <v>0</v>
      </c>
      <c r="K17" s="39">
        <v>0</v>
      </c>
      <c r="L17" s="39">
        <v>0</v>
      </c>
      <c r="M17" s="43">
        <f t="shared" ca="1" si="5"/>
        <v>50</v>
      </c>
    </row>
    <row r="18" spans="1:13" x14ac:dyDescent="0.3">
      <c r="A18" s="16"/>
      <c r="B18" s="4" t="s">
        <v>120</v>
      </c>
      <c r="C18" s="3"/>
      <c r="D18" s="4"/>
      <c r="E18" s="42">
        <f t="shared" ca="1" si="0"/>
        <v>0</v>
      </c>
      <c r="F18" s="39">
        <f t="shared" ca="1" si="1"/>
        <v>80</v>
      </c>
      <c r="G18" s="39">
        <f t="shared" ca="1" si="2"/>
        <v>0</v>
      </c>
      <c r="H18" s="39">
        <f t="shared" ca="1" si="3"/>
        <v>0</v>
      </c>
      <c r="I18" s="39">
        <f t="shared" ca="1" si="4"/>
        <v>0</v>
      </c>
      <c r="J18" s="39">
        <v>0</v>
      </c>
      <c r="K18" s="39">
        <v>0</v>
      </c>
      <c r="L18" s="39">
        <v>0</v>
      </c>
      <c r="M18" s="43">
        <f t="shared" ca="1" si="5"/>
        <v>80</v>
      </c>
    </row>
    <row r="19" spans="1:13" x14ac:dyDescent="0.3">
      <c r="A19" s="16"/>
      <c r="B19" s="4" t="s">
        <v>118</v>
      </c>
      <c r="C19" s="3"/>
      <c r="D19" s="4"/>
      <c r="E19" s="42">
        <f t="shared" ca="1" si="0"/>
        <v>0</v>
      </c>
      <c r="F19" s="39">
        <f t="shared" ca="1" si="1"/>
        <v>50</v>
      </c>
      <c r="G19" s="39">
        <f t="shared" ca="1" si="2"/>
        <v>0</v>
      </c>
      <c r="H19" s="39">
        <f t="shared" ca="1" si="3"/>
        <v>5</v>
      </c>
      <c r="I19" s="39">
        <f t="shared" ca="1" si="4"/>
        <v>0</v>
      </c>
      <c r="J19" s="39">
        <v>0</v>
      </c>
      <c r="K19" s="39">
        <v>0</v>
      </c>
      <c r="L19" s="39">
        <v>0</v>
      </c>
      <c r="M19" s="43">
        <f t="shared" ca="1" si="5"/>
        <v>45</v>
      </c>
    </row>
    <row r="20" spans="1:13" x14ac:dyDescent="0.3">
      <c r="A20" s="16"/>
      <c r="B20" s="4" t="s">
        <v>122</v>
      </c>
      <c r="C20" s="3"/>
      <c r="D20" s="4"/>
      <c r="E20" s="42">
        <f t="shared" ca="1" si="0"/>
        <v>0</v>
      </c>
      <c r="F20" s="39">
        <f t="shared" ca="1" si="1"/>
        <v>20</v>
      </c>
      <c r="G20" s="39">
        <f t="shared" ca="1" si="2"/>
        <v>0</v>
      </c>
      <c r="H20" s="39">
        <f t="shared" ca="1" si="3"/>
        <v>0</v>
      </c>
      <c r="I20" s="39">
        <f t="shared" ca="1" si="4"/>
        <v>0</v>
      </c>
      <c r="J20" s="39">
        <v>0</v>
      </c>
      <c r="K20" s="39">
        <v>0</v>
      </c>
      <c r="L20" s="39">
        <v>0</v>
      </c>
      <c r="M20" s="43">
        <f t="shared" ca="1" si="5"/>
        <v>20</v>
      </c>
    </row>
    <row r="21" spans="1:13" x14ac:dyDescent="0.3">
      <c r="A21" s="16"/>
      <c r="B21" s="4" t="s">
        <v>121</v>
      </c>
      <c r="C21" s="3"/>
      <c r="D21" s="4"/>
      <c r="E21" s="42">
        <f t="shared" ca="1" si="0"/>
        <v>10</v>
      </c>
      <c r="F21" s="39">
        <f t="shared" ca="1" si="1"/>
        <v>0</v>
      </c>
      <c r="G21" s="39">
        <f t="shared" ca="1" si="2"/>
        <v>0</v>
      </c>
      <c r="H21" s="39">
        <f t="shared" ca="1" si="3"/>
        <v>7</v>
      </c>
      <c r="I21" s="39">
        <f t="shared" ca="1" si="4"/>
        <v>0</v>
      </c>
      <c r="J21" s="39">
        <v>0</v>
      </c>
      <c r="K21" s="39">
        <v>0</v>
      </c>
      <c r="L21" s="39">
        <v>0</v>
      </c>
      <c r="M21" s="43">
        <f t="shared" ca="1" si="5"/>
        <v>3</v>
      </c>
    </row>
    <row r="22" spans="1:13" x14ac:dyDescent="0.3">
      <c r="A22" s="16"/>
      <c r="B22" s="4" t="s">
        <v>123</v>
      </c>
      <c r="C22" s="3"/>
      <c r="D22" s="4"/>
      <c r="E22" s="42">
        <f t="shared" ca="1" si="0"/>
        <v>0</v>
      </c>
      <c r="F22" s="39">
        <f t="shared" ca="1" si="1"/>
        <v>40</v>
      </c>
      <c r="G22" s="39">
        <f t="shared" ca="1" si="2"/>
        <v>0</v>
      </c>
      <c r="H22" s="39">
        <f t="shared" ca="1" si="3"/>
        <v>10</v>
      </c>
      <c r="I22" s="39">
        <f t="shared" ca="1" si="4"/>
        <v>0</v>
      </c>
      <c r="J22" s="39">
        <v>0</v>
      </c>
      <c r="K22" s="39">
        <v>0</v>
      </c>
      <c r="L22" s="39">
        <v>0</v>
      </c>
      <c r="M22" s="43">
        <f t="shared" ca="1" si="5"/>
        <v>30</v>
      </c>
    </row>
    <row r="23" spans="1:13" x14ac:dyDescent="0.3">
      <c r="A23" s="16"/>
      <c r="B23" s="4" t="s">
        <v>124</v>
      </c>
      <c r="C23" s="3"/>
      <c r="D23" s="4"/>
      <c r="E23" s="42">
        <f t="shared" ca="1" si="0"/>
        <v>15</v>
      </c>
      <c r="F23" s="39">
        <f t="shared" ca="1" si="1"/>
        <v>250</v>
      </c>
      <c r="G23" s="39">
        <f t="shared" ca="1" si="2"/>
        <v>0</v>
      </c>
      <c r="H23" s="39">
        <f t="shared" ca="1" si="3"/>
        <v>195</v>
      </c>
      <c r="I23" s="39">
        <f t="shared" ca="1" si="4"/>
        <v>0</v>
      </c>
      <c r="J23" s="39">
        <v>0</v>
      </c>
      <c r="K23" s="39">
        <v>0</v>
      </c>
      <c r="L23" s="39">
        <v>0</v>
      </c>
      <c r="M23" s="43">
        <f t="shared" ca="1" si="5"/>
        <v>70</v>
      </c>
    </row>
    <row r="24" spans="1:13" x14ac:dyDescent="0.3">
      <c r="A24" s="16"/>
      <c r="B24" s="4" t="s">
        <v>126</v>
      </c>
      <c r="C24" s="3"/>
      <c r="D24" s="4"/>
      <c r="E24" s="42">
        <f t="shared" ca="1" si="0"/>
        <v>20</v>
      </c>
      <c r="F24" s="39">
        <f t="shared" ca="1" si="1"/>
        <v>140</v>
      </c>
      <c r="G24" s="39">
        <f t="shared" ca="1" si="2"/>
        <v>0</v>
      </c>
      <c r="H24" s="39">
        <f t="shared" ca="1" si="3"/>
        <v>120</v>
      </c>
      <c r="I24" s="39">
        <f t="shared" ca="1" si="4"/>
        <v>0</v>
      </c>
      <c r="J24" s="39">
        <v>0</v>
      </c>
      <c r="K24" s="39">
        <v>0</v>
      </c>
      <c r="L24" s="39">
        <v>0</v>
      </c>
      <c r="M24" s="43">
        <f t="shared" ca="1" si="5"/>
        <v>40</v>
      </c>
    </row>
    <row r="25" spans="1:13" x14ac:dyDescent="0.3">
      <c r="A25" s="16"/>
      <c r="B25" s="4" t="s">
        <v>125</v>
      </c>
      <c r="C25" s="3"/>
      <c r="D25" s="4"/>
      <c r="E25" s="42">
        <f t="shared" ca="1" si="0"/>
        <v>0</v>
      </c>
      <c r="F25" s="39">
        <f t="shared" ca="1" si="1"/>
        <v>200</v>
      </c>
      <c r="G25" s="39">
        <f t="shared" ca="1" si="2"/>
        <v>0</v>
      </c>
      <c r="H25" s="39">
        <f t="shared" ca="1" si="3"/>
        <v>40</v>
      </c>
      <c r="I25" s="39">
        <f t="shared" ca="1" si="4"/>
        <v>0</v>
      </c>
      <c r="J25" s="39">
        <v>0</v>
      </c>
      <c r="K25" s="39">
        <v>0</v>
      </c>
      <c r="L25" s="39">
        <v>0</v>
      </c>
      <c r="M25" s="43">
        <f t="shared" ca="1" si="5"/>
        <v>160</v>
      </c>
    </row>
    <row r="26" spans="1:13" x14ac:dyDescent="0.3">
      <c r="A26" s="16"/>
      <c r="B26" s="4" t="s">
        <v>128</v>
      </c>
      <c r="C26" s="3"/>
      <c r="D26" s="4"/>
      <c r="E26" s="42">
        <f t="shared" ca="1" si="0"/>
        <v>0</v>
      </c>
      <c r="F26" s="39">
        <f t="shared" ca="1" si="1"/>
        <v>1050</v>
      </c>
      <c r="G26" s="39">
        <f t="shared" ca="1" si="2"/>
        <v>90</v>
      </c>
      <c r="H26" s="39">
        <f t="shared" ca="1" si="3"/>
        <v>810</v>
      </c>
      <c r="I26" s="39">
        <f t="shared" ca="1" si="4"/>
        <v>0</v>
      </c>
      <c r="J26" s="39">
        <v>0</v>
      </c>
      <c r="K26" s="39">
        <v>0</v>
      </c>
      <c r="L26" s="39">
        <v>0</v>
      </c>
      <c r="M26" s="43">
        <f t="shared" ca="1" si="5"/>
        <v>150</v>
      </c>
    </row>
    <row r="27" spans="1:13" x14ac:dyDescent="0.3">
      <c r="A27" s="16"/>
      <c r="B27" s="4" t="s">
        <v>129</v>
      </c>
      <c r="C27" s="3"/>
      <c r="D27" s="4"/>
      <c r="E27" s="42">
        <f t="shared" ca="1" si="0"/>
        <v>0</v>
      </c>
      <c r="F27" s="39">
        <f t="shared" ca="1" si="1"/>
        <v>700</v>
      </c>
      <c r="G27" s="39">
        <f t="shared" ca="1" si="2"/>
        <v>92</v>
      </c>
      <c r="H27" s="39">
        <f t="shared" ca="1" si="3"/>
        <v>608</v>
      </c>
      <c r="I27" s="39">
        <f t="shared" ca="1" si="4"/>
        <v>0</v>
      </c>
      <c r="J27" s="39">
        <v>0</v>
      </c>
      <c r="K27" s="39">
        <v>0</v>
      </c>
      <c r="L27" s="39">
        <v>0</v>
      </c>
      <c r="M27" s="43">
        <f t="shared" ca="1" si="5"/>
        <v>0</v>
      </c>
    </row>
    <row r="28" spans="1:13" x14ac:dyDescent="0.3">
      <c r="A28" s="16"/>
      <c r="B28" s="4" t="s">
        <v>131</v>
      </c>
      <c r="C28" s="3"/>
      <c r="D28" s="4"/>
      <c r="E28" s="42">
        <f t="shared" ca="1" si="0"/>
        <v>0</v>
      </c>
      <c r="F28" s="39">
        <f t="shared" ca="1" si="1"/>
        <v>4400</v>
      </c>
      <c r="G28" s="39">
        <f t="shared" ca="1" si="2"/>
        <v>1643</v>
      </c>
      <c r="H28" s="39">
        <f t="shared" ca="1" si="3"/>
        <v>2757</v>
      </c>
      <c r="I28" s="39">
        <f t="shared" ca="1" si="4"/>
        <v>0</v>
      </c>
      <c r="J28" s="39">
        <v>0</v>
      </c>
      <c r="K28" s="39">
        <v>0</v>
      </c>
      <c r="L28" s="39">
        <v>0</v>
      </c>
      <c r="M28" s="43">
        <f t="shared" ca="1" si="5"/>
        <v>0</v>
      </c>
    </row>
    <row r="29" spans="1:13" x14ac:dyDescent="0.3">
      <c r="A29" s="16"/>
      <c r="B29" s="4" t="s">
        <v>127</v>
      </c>
      <c r="C29" s="3"/>
      <c r="D29" s="4"/>
      <c r="E29" s="42">
        <f t="shared" ca="1" si="0"/>
        <v>0</v>
      </c>
      <c r="F29" s="39">
        <f t="shared" ca="1" si="1"/>
        <v>60</v>
      </c>
      <c r="G29" s="39">
        <f t="shared" ca="1" si="2"/>
        <v>59</v>
      </c>
      <c r="H29" s="39">
        <f t="shared" ca="1" si="3"/>
        <v>1</v>
      </c>
      <c r="I29" s="39">
        <f t="shared" ca="1" si="4"/>
        <v>0</v>
      </c>
      <c r="J29" s="39">
        <v>0</v>
      </c>
      <c r="K29" s="39">
        <v>0</v>
      </c>
      <c r="L29" s="39">
        <v>0</v>
      </c>
      <c r="M29" s="43">
        <f t="shared" ca="1" si="5"/>
        <v>0</v>
      </c>
    </row>
    <row r="30" spans="1:13" x14ac:dyDescent="0.3">
      <c r="A30" s="16"/>
      <c r="B30" s="4" t="s">
        <v>130</v>
      </c>
      <c r="C30" s="3"/>
      <c r="D30" s="4"/>
      <c r="E30" s="42">
        <f t="shared" ca="1" si="0"/>
        <v>0</v>
      </c>
      <c r="F30" s="39">
        <f t="shared" ca="1" si="1"/>
        <v>90</v>
      </c>
      <c r="G30" s="39">
        <f t="shared" ca="1" si="2"/>
        <v>86</v>
      </c>
      <c r="H30" s="39">
        <f t="shared" ca="1" si="3"/>
        <v>4</v>
      </c>
      <c r="I30" s="39">
        <f t="shared" ca="1" si="4"/>
        <v>0</v>
      </c>
      <c r="J30" s="39">
        <v>0</v>
      </c>
      <c r="K30" s="39">
        <v>0</v>
      </c>
      <c r="L30" s="39">
        <v>0</v>
      </c>
      <c r="M30" s="43">
        <f t="shared" ca="1" si="5"/>
        <v>0</v>
      </c>
    </row>
    <row r="31" spans="1:13" x14ac:dyDescent="0.3">
      <c r="A31" s="16"/>
      <c r="B31" s="4" t="s">
        <v>143</v>
      </c>
      <c r="C31" s="3"/>
      <c r="D31" s="4"/>
      <c r="E31" s="42">
        <f t="shared" ca="1" si="0"/>
        <v>10</v>
      </c>
      <c r="F31" s="39">
        <f t="shared" ca="1" si="1"/>
        <v>0</v>
      </c>
      <c r="G31" s="39">
        <f t="shared" ca="1" si="2"/>
        <v>0</v>
      </c>
      <c r="H31" s="39">
        <f t="shared" ca="1" si="3"/>
        <v>0</v>
      </c>
      <c r="I31" s="39">
        <f t="shared" ca="1" si="4"/>
        <v>0</v>
      </c>
      <c r="J31" s="39">
        <v>0</v>
      </c>
      <c r="K31" s="39">
        <v>0</v>
      </c>
      <c r="L31" s="39">
        <v>0</v>
      </c>
      <c r="M31" s="43">
        <f t="shared" ca="1" si="5"/>
        <v>10</v>
      </c>
    </row>
    <row r="32" spans="1:13" x14ac:dyDescent="0.3">
      <c r="A32" s="16"/>
      <c r="B32" s="4" t="s">
        <v>134</v>
      </c>
      <c r="C32" s="3"/>
      <c r="D32" s="4"/>
      <c r="E32" s="42">
        <f t="shared" ca="1" si="0"/>
        <v>29</v>
      </c>
      <c r="F32" s="39">
        <f t="shared" ca="1" si="1"/>
        <v>0</v>
      </c>
      <c r="G32" s="39">
        <f t="shared" ca="1" si="2"/>
        <v>0</v>
      </c>
      <c r="H32" s="39">
        <f t="shared" ca="1" si="3"/>
        <v>19</v>
      </c>
      <c r="I32" s="39">
        <f t="shared" ca="1" si="4"/>
        <v>0</v>
      </c>
      <c r="J32" s="39">
        <v>0</v>
      </c>
      <c r="K32" s="39">
        <v>0</v>
      </c>
      <c r="L32" s="39">
        <v>0</v>
      </c>
      <c r="M32" s="43">
        <f t="shared" ca="1" si="5"/>
        <v>10</v>
      </c>
    </row>
    <row r="33" spans="1:13" x14ac:dyDescent="0.3">
      <c r="A33" s="16"/>
      <c r="B33" s="4" t="s">
        <v>135</v>
      </c>
      <c r="C33" s="3"/>
      <c r="D33" s="4"/>
      <c r="E33" s="42">
        <f t="shared" ca="1" si="0"/>
        <v>27</v>
      </c>
      <c r="F33" s="39">
        <f t="shared" ca="1" si="1"/>
        <v>0</v>
      </c>
      <c r="G33" s="39">
        <f t="shared" ca="1" si="2"/>
        <v>0</v>
      </c>
      <c r="H33" s="39">
        <f t="shared" ca="1" si="3"/>
        <v>27</v>
      </c>
      <c r="I33" s="39">
        <f t="shared" ca="1" si="4"/>
        <v>0</v>
      </c>
      <c r="J33" s="39">
        <v>0</v>
      </c>
      <c r="K33" s="39">
        <v>0</v>
      </c>
      <c r="L33" s="39">
        <v>0</v>
      </c>
      <c r="M33" s="43">
        <f t="shared" ca="1" si="5"/>
        <v>0</v>
      </c>
    </row>
    <row r="34" spans="1:13" x14ac:dyDescent="0.3">
      <c r="A34" s="16"/>
      <c r="B34" s="4" t="s">
        <v>137</v>
      </c>
      <c r="C34" s="3"/>
      <c r="D34" s="4"/>
      <c r="E34" s="42">
        <f t="shared" ca="1" si="0"/>
        <v>5</v>
      </c>
      <c r="F34" s="39">
        <f t="shared" ca="1" si="1"/>
        <v>0</v>
      </c>
      <c r="G34" s="39">
        <f t="shared" ca="1" si="2"/>
        <v>0</v>
      </c>
      <c r="H34" s="39">
        <f t="shared" ca="1" si="3"/>
        <v>5</v>
      </c>
      <c r="I34" s="39">
        <f t="shared" ca="1" si="4"/>
        <v>0</v>
      </c>
      <c r="J34" s="39">
        <v>0</v>
      </c>
      <c r="K34" s="39">
        <v>0</v>
      </c>
      <c r="L34" s="39">
        <v>0</v>
      </c>
      <c r="M34" s="43">
        <f t="shared" ca="1" si="5"/>
        <v>0</v>
      </c>
    </row>
    <row r="35" spans="1:13" x14ac:dyDescent="0.3">
      <c r="A35" s="16"/>
      <c r="B35" s="4" t="s">
        <v>136</v>
      </c>
      <c r="C35" s="3"/>
      <c r="D35" s="4"/>
      <c r="E35" s="42">
        <f t="shared" ca="1" si="0"/>
        <v>6</v>
      </c>
      <c r="F35" s="39">
        <f t="shared" ca="1" si="1"/>
        <v>0</v>
      </c>
      <c r="G35" s="39">
        <f t="shared" ca="1" si="2"/>
        <v>0</v>
      </c>
      <c r="H35" s="39">
        <f t="shared" ca="1" si="3"/>
        <v>6</v>
      </c>
      <c r="I35" s="39">
        <f t="shared" ca="1" si="4"/>
        <v>0</v>
      </c>
      <c r="J35" s="39">
        <v>0</v>
      </c>
      <c r="K35" s="39">
        <v>0</v>
      </c>
      <c r="L35" s="39">
        <v>0</v>
      </c>
      <c r="M35" s="43">
        <f t="shared" ca="1" si="5"/>
        <v>0</v>
      </c>
    </row>
    <row r="36" spans="1:13" x14ac:dyDescent="0.3">
      <c r="A36" s="16"/>
      <c r="B36" s="4" t="s">
        <v>138</v>
      </c>
      <c r="C36" s="3"/>
      <c r="D36" s="4"/>
      <c r="E36" s="42">
        <f t="shared" ca="1" si="0"/>
        <v>180</v>
      </c>
      <c r="F36" s="39">
        <f t="shared" ca="1" si="1"/>
        <v>6200</v>
      </c>
      <c r="G36" s="39">
        <f t="shared" ca="1" si="2"/>
        <v>0</v>
      </c>
      <c r="H36" s="39">
        <f t="shared" ca="1" si="3"/>
        <v>4380</v>
      </c>
      <c r="I36" s="39">
        <f t="shared" ca="1" si="4"/>
        <v>0</v>
      </c>
      <c r="J36" s="39">
        <v>0</v>
      </c>
      <c r="K36" s="39">
        <v>0</v>
      </c>
      <c r="L36" s="39">
        <v>0</v>
      </c>
      <c r="M36" s="43">
        <f t="shared" ca="1" si="5"/>
        <v>2000</v>
      </c>
    </row>
    <row r="37" spans="1:13" x14ac:dyDescent="0.3">
      <c r="A37" s="16"/>
      <c r="B37" s="4" t="s">
        <v>139</v>
      </c>
      <c r="C37" s="3"/>
      <c r="D37" s="4"/>
      <c r="E37" s="42">
        <f t="shared" ca="1" si="0"/>
        <v>25</v>
      </c>
      <c r="F37" s="39">
        <f t="shared" ca="1" si="1"/>
        <v>540</v>
      </c>
      <c r="G37" s="39">
        <f t="shared" ca="1" si="2"/>
        <v>0</v>
      </c>
      <c r="H37" s="39">
        <f t="shared" ca="1" si="3"/>
        <v>345</v>
      </c>
      <c r="I37" s="39">
        <f t="shared" ca="1" si="4"/>
        <v>0</v>
      </c>
      <c r="J37" s="39">
        <v>0</v>
      </c>
      <c r="K37" s="39">
        <v>0</v>
      </c>
      <c r="L37" s="39">
        <v>0</v>
      </c>
      <c r="M37" s="43">
        <f t="shared" ca="1" si="5"/>
        <v>220</v>
      </c>
    </row>
    <row r="38" spans="1:13" x14ac:dyDescent="0.3">
      <c r="A38" s="16"/>
      <c r="B38" s="4" t="s">
        <v>141</v>
      </c>
      <c r="C38" s="3"/>
      <c r="D38" s="4"/>
      <c r="E38" s="42">
        <f t="shared" ca="1" si="0"/>
        <v>0</v>
      </c>
      <c r="F38" s="39">
        <f t="shared" ca="1" si="1"/>
        <v>10</v>
      </c>
      <c r="G38" s="39">
        <f t="shared" ca="1" si="2"/>
        <v>0</v>
      </c>
      <c r="H38" s="39">
        <f t="shared" ca="1" si="3"/>
        <v>4</v>
      </c>
      <c r="I38" s="39">
        <f t="shared" ca="1" si="4"/>
        <v>0</v>
      </c>
      <c r="J38" s="39">
        <v>0</v>
      </c>
      <c r="K38" s="39">
        <v>0</v>
      </c>
      <c r="L38" s="39">
        <v>0</v>
      </c>
      <c r="M38" s="43">
        <f t="shared" ca="1" si="5"/>
        <v>6</v>
      </c>
    </row>
    <row r="39" spans="1:13" x14ac:dyDescent="0.3">
      <c r="A39" s="16"/>
      <c r="B39" s="4" t="s">
        <v>140</v>
      </c>
      <c r="C39" s="3"/>
      <c r="D39" s="4"/>
      <c r="E39" s="42">
        <f t="shared" ca="1" si="0"/>
        <v>0</v>
      </c>
      <c r="F39" s="39">
        <f t="shared" ca="1" si="1"/>
        <v>50</v>
      </c>
      <c r="G39" s="39">
        <f t="shared" ca="1" si="2"/>
        <v>0</v>
      </c>
      <c r="H39" s="39">
        <f t="shared" ca="1" si="3"/>
        <v>0</v>
      </c>
      <c r="I39" s="39">
        <f t="shared" ca="1" si="4"/>
        <v>0</v>
      </c>
      <c r="J39" s="39">
        <v>0</v>
      </c>
      <c r="K39" s="39">
        <v>0</v>
      </c>
      <c r="L39" s="39">
        <v>0</v>
      </c>
      <c r="M39" s="43">
        <f t="shared" ca="1" si="5"/>
        <v>50</v>
      </c>
    </row>
    <row r="40" spans="1:13" ht="15" thickBot="1" x14ac:dyDescent="0.35">
      <c r="A40" s="16"/>
      <c r="B40" s="4" t="s">
        <v>142</v>
      </c>
      <c r="C40" s="3"/>
      <c r="D40" s="4"/>
      <c r="E40" s="42">
        <f t="shared" ca="1" si="0"/>
        <v>1160</v>
      </c>
      <c r="F40" s="39">
        <f t="shared" ca="1" si="1"/>
        <v>0</v>
      </c>
      <c r="G40" s="39">
        <f t="shared" ca="1" si="2"/>
        <v>0</v>
      </c>
      <c r="H40" s="39">
        <f t="shared" ca="1" si="3"/>
        <v>1160</v>
      </c>
      <c r="I40" s="39">
        <f t="shared" ca="1" si="4"/>
        <v>0</v>
      </c>
      <c r="J40" s="39">
        <v>0</v>
      </c>
      <c r="K40" s="39">
        <v>0</v>
      </c>
      <c r="L40" s="39">
        <v>0</v>
      </c>
      <c r="M40" s="43">
        <f t="shared" ca="1" si="5"/>
        <v>0</v>
      </c>
    </row>
    <row r="41" spans="1:13" ht="15" thickBot="1" x14ac:dyDescent="0.35">
      <c r="A41" s="16"/>
      <c r="B41" s="19"/>
      <c r="C41" s="18"/>
      <c r="D41" s="19" t="s">
        <v>18</v>
      </c>
      <c r="E41" s="24">
        <f ca="1">SUM(E3:E40)</f>
        <v>1663</v>
      </c>
      <c r="F41" s="24">
        <f ca="1">SUM(F3:F40)</f>
        <v>21115</v>
      </c>
      <c r="G41" s="24">
        <f ca="1">SUM(G3:G40)</f>
        <v>2320</v>
      </c>
      <c r="H41" s="24">
        <f ca="1">SUM(H3:H40)</f>
        <v>15240</v>
      </c>
      <c r="I41" s="24">
        <f ca="1">SUM(I3:I40)</f>
        <v>0</v>
      </c>
      <c r="J41" s="24">
        <f>SUM(J3:J40)</f>
        <v>0</v>
      </c>
      <c r="K41" s="24">
        <f>SUM(K3:K40)</f>
        <v>0</v>
      </c>
      <c r="L41" s="24">
        <f>SUM(L3:L40)</f>
        <v>0</v>
      </c>
      <c r="M41" s="25">
        <f ca="1">SUM(M3:M40)</f>
        <v>5218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46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7" t="s">
        <v>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14.4" customHeight="1" x14ac:dyDescent="0.3">
      <c r="A3" s="67" t="s">
        <v>144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14.4" customHeight="1" x14ac:dyDescent="0.3">
      <c r="A4" s="67" t="s">
        <v>152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1:12" ht="14.4" customHeight="1" x14ac:dyDescent="0.3">
      <c r="A5" s="67" t="s">
        <v>145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1:12" ht="14.4" customHeight="1" x14ac:dyDescent="0.3">
      <c r="A6" s="66" t="s">
        <v>146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ht="14.4" customHeight="1" x14ac:dyDescent="0.3">
      <c r="A7" s="66" t="s">
        <v>147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</row>
    <row r="8" spans="1:12" x14ac:dyDescent="0.3">
      <c r="A8" s="46" t="s">
        <v>12</v>
      </c>
      <c r="B8" s="46" t="s">
        <v>148</v>
      </c>
      <c r="C8" s="46" t="s">
        <v>149</v>
      </c>
      <c r="D8" s="46" t="s">
        <v>3</v>
      </c>
      <c r="E8" s="46" t="s">
        <v>4</v>
      </c>
      <c r="F8" s="46" t="s">
        <v>5</v>
      </c>
      <c r="G8" s="46" t="s">
        <v>6</v>
      </c>
      <c r="H8" s="46" t="s">
        <v>7</v>
      </c>
      <c r="I8" s="46" t="s">
        <v>8</v>
      </c>
      <c r="J8" s="46" t="s">
        <v>9</v>
      </c>
      <c r="K8" s="46" t="s">
        <v>10</v>
      </c>
      <c r="L8" s="46" t="s">
        <v>11</v>
      </c>
    </row>
    <row r="9" spans="1:12" ht="19.8" x14ac:dyDescent="0.3">
      <c r="A9" s="47" t="s">
        <v>150</v>
      </c>
      <c r="B9" s="48">
        <v>4550500</v>
      </c>
      <c r="C9" s="47" t="s">
        <v>24</v>
      </c>
      <c r="D9" s="48">
        <v>24</v>
      </c>
      <c r="E9" s="48">
        <v>1000</v>
      </c>
      <c r="F9" s="48">
        <v>0</v>
      </c>
      <c r="G9" s="48">
        <v>0</v>
      </c>
      <c r="H9" s="48">
        <v>0</v>
      </c>
      <c r="I9" s="48">
        <v>0</v>
      </c>
      <c r="J9" s="48">
        <v>0</v>
      </c>
      <c r="K9" s="48">
        <v>0</v>
      </c>
      <c r="L9" s="48">
        <v>1024</v>
      </c>
    </row>
    <row r="10" spans="1:12" ht="19.8" x14ac:dyDescent="0.3">
      <c r="A10" s="47" t="s">
        <v>150</v>
      </c>
      <c r="B10" s="48">
        <v>4550500</v>
      </c>
      <c r="C10" s="47" t="s">
        <v>107</v>
      </c>
      <c r="D10" s="48">
        <v>0</v>
      </c>
      <c r="E10" s="48">
        <v>50</v>
      </c>
      <c r="F10" s="48">
        <v>0</v>
      </c>
      <c r="G10" s="48">
        <v>5</v>
      </c>
      <c r="H10" s="48">
        <v>0</v>
      </c>
      <c r="I10" s="48">
        <v>0</v>
      </c>
      <c r="J10" s="48">
        <v>0</v>
      </c>
      <c r="K10" s="48">
        <v>0</v>
      </c>
      <c r="L10" s="48">
        <v>45</v>
      </c>
    </row>
    <row r="11" spans="1:12" ht="19.8" x14ac:dyDescent="0.3">
      <c r="A11" s="47" t="s">
        <v>150</v>
      </c>
      <c r="B11" s="48">
        <v>4550500</v>
      </c>
      <c r="C11" s="47" t="s">
        <v>109</v>
      </c>
      <c r="D11" s="48">
        <v>0</v>
      </c>
      <c r="E11" s="48">
        <v>120</v>
      </c>
      <c r="F11" s="48">
        <v>0</v>
      </c>
      <c r="G11" s="48">
        <v>35</v>
      </c>
      <c r="H11" s="48">
        <v>0</v>
      </c>
      <c r="I11" s="48">
        <v>0</v>
      </c>
      <c r="J11" s="48">
        <v>0</v>
      </c>
      <c r="K11" s="48">
        <v>0</v>
      </c>
      <c r="L11" s="48">
        <v>85</v>
      </c>
    </row>
    <row r="12" spans="1:12" ht="19.8" x14ac:dyDescent="0.3">
      <c r="A12" s="47" t="s">
        <v>150</v>
      </c>
      <c r="B12" s="48">
        <v>4550500</v>
      </c>
      <c r="C12" s="47" t="s">
        <v>111</v>
      </c>
      <c r="D12" s="48">
        <v>0</v>
      </c>
      <c r="E12" s="48">
        <v>200</v>
      </c>
      <c r="F12" s="48">
        <v>0</v>
      </c>
      <c r="G12" s="48">
        <v>80</v>
      </c>
      <c r="H12" s="48">
        <v>0</v>
      </c>
      <c r="I12" s="48">
        <v>0</v>
      </c>
      <c r="J12" s="48">
        <v>0</v>
      </c>
      <c r="K12" s="48">
        <v>0</v>
      </c>
      <c r="L12" s="48">
        <v>120</v>
      </c>
    </row>
    <row r="13" spans="1:12" ht="19.8" x14ac:dyDescent="0.3">
      <c r="A13" s="47" t="s">
        <v>150</v>
      </c>
      <c r="B13" s="48">
        <v>4550500</v>
      </c>
      <c r="C13" s="47" t="s">
        <v>110</v>
      </c>
      <c r="D13" s="48">
        <v>0</v>
      </c>
      <c r="E13" s="48">
        <v>240</v>
      </c>
      <c r="F13" s="48">
        <v>0</v>
      </c>
      <c r="G13" s="48">
        <v>60</v>
      </c>
      <c r="H13" s="48">
        <v>0</v>
      </c>
      <c r="I13" s="48">
        <v>0</v>
      </c>
      <c r="J13" s="48">
        <v>0</v>
      </c>
      <c r="K13" s="48">
        <v>0</v>
      </c>
      <c r="L13" s="48">
        <v>180</v>
      </c>
    </row>
    <row r="14" spans="1:12" ht="19.8" x14ac:dyDescent="0.3">
      <c r="A14" s="47" t="s">
        <v>150</v>
      </c>
      <c r="B14" s="48">
        <v>4550500</v>
      </c>
      <c r="C14" s="47" t="s">
        <v>112</v>
      </c>
      <c r="D14" s="48">
        <v>36</v>
      </c>
      <c r="E14" s="48">
        <v>620</v>
      </c>
      <c r="F14" s="48">
        <v>0</v>
      </c>
      <c r="G14" s="48">
        <v>486</v>
      </c>
      <c r="H14" s="48">
        <v>0</v>
      </c>
      <c r="I14" s="48">
        <v>0</v>
      </c>
      <c r="J14" s="48">
        <v>0</v>
      </c>
      <c r="K14" s="48">
        <v>0</v>
      </c>
      <c r="L14" s="48">
        <v>170</v>
      </c>
    </row>
    <row r="15" spans="1:12" ht="19.8" x14ac:dyDescent="0.3">
      <c r="A15" s="47" t="s">
        <v>150</v>
      </c>
      <c r="B15" s="48">
        <v>4550500</v>
      </c>
      <c r="C15" s="47" t="s">
        <v>114</v>
      </c>
      <c r="D15" s="48">
        <v>36</v>
      </c>
      <c r="E15" s="48">
        <v>240</v>
      </c>
      <c r="F15" s="48">
        <v>0</v>
      </c>
      <c r="G15" s="48">
        <v>126</v>
      </c>
      <c r="H15" s="48">
        <v>0</v>
      </c>
      <c r="I15" s="48">
        <v>0</v>
      </c>
      <c r="J15" s="48">
        <v>0</v>
      </c>
      <c r="K15" s="48">
        <v>0</v>
      </c>
      <c r="L15" s="48">
        <v>150</v>
      </c>
    </row>
    <row r="16" spans="1:12" ht="19.8" x14ac:dyDescent="0.3">
      <c r="A16" s="47" t="s">
        <v>150</v>
      </c>
      <c r="B16" s="48">
        <v>4550500</v>
      </c>
      <c r="C16" s="47" t="s">
        <v>113</v>
      </c>
      <c r="D16" s="48">
        <v>0</v>
      </c>
      <c r="E16" s="48">
        <v>80</v>
      </c>
      <c r="F16" s="48">
        <v>0</v>
      </c>
      <c r="G16" s="48">
        <v>5</v>
      </c>
      <c r="H16" s="48">
        <v>0</v>
      </c>
      <c r="I16" s="48">
        <v>0</v>
      </c>
      <c r="J16" s="48">
        <v>0</v>
      </c>
      <c r="K16" s="48">
        <v>0</v>
      </c>
      <c r="L16" s="48">
        <v>75</v>
      </c>
    </row>
    <row r="17" spans="1:12" ht="19.8" x14ac:dyDescent="0.3">
      <c r="A17" s="47" t="s">
        <v>150</v>
      </c>
      <c r="B17" s="48">
        <v>4550500</v>
      </c>
      <c r="C17" s="47" t="s">
        <v>133</v>
      </c>
      <c r="D17" s="48">
        <v>0</v>
      </c>
      <c r="E17" s="48">
        <v>3000</v>
      </c>
      <c r="F17" s="48">
        <v>0</v>
      </c>
      <c r="G17" s="48">
        <v>2940</v>
      </c>
      <c r="H17" s="48">
        <v>0</v>
      </c>
      <c r="I17" s="48">
        <v>0</v>
      </c>
      <c r="J17" s="48">
        <v>0</v>
      </c>
      <c r="K17" s="48">
        <v>0</v>
      </c>
      <c r="L17" s="48">
        <v>60</v>
      </c>
    </row>
    <row r="18" spans="1:12" ht="19.8" x14ac:dyDescent="0.3">
      <c r="A18" s="47" t="s">
        <v>150</v>
      </c>
      <c r="B18" s="48">
        <v>4550500</v>
      </c>
      <c r="C18" s="47" t="s">
        <v>116</v>
      </c>
      <c r="D18" s="48">
        <v>0</v>
      </c>
      <c r="E18" s="48">
        <v>40</v>
      </c>
      <c r="F18" s="48">
        <v>0</v>
      </c>
      <c r="G18" s="48">
        <v>40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</row>
    <row r="19" spans="1:12" ht="19.8" x14ac:dyDescent="0.3">
      <c r="A19" s="47" t="s">
        <v>150</v>
      </c>
      <c r="B19" s="48">
        <v>4550500</v>
      </c>
      <c r="C19" s="47" t="s">
        <v>115</v>
      </c>
      <c r="D19" s="48">
        <v>0</v>
      </c>
      <c r="E19" s="48">
        <v>1150</v>
      </c>
      <c r="F19" s="48">
        <v>350</v>
      </c>
      <c r="G19" s="48">
        <v>785</v>
      </c>
      <c r="H19" s="48">
        <v>0</v>
      </c>
      <c r="I19" s="48">
        <v>0</v>
      </c>
      <c r="J19" s="48">
        <v>0</v>
      </c>
      <c r="K19" s="48">
        <v>0</v>
      </c>
      <c r="L19" s="48">
        <v>15</v>
      </c>
    </row>
    <row r="20" spans="1:12" ht="19.8" x14ac:dyDescent="0.3">
      <c r="A20" s="47" t="s">
        <v>150</v>
      </c>
      <c r="B20" s="48">
        <v>4550500</v>
      </c>
      <c r="C20" s="47" t="s">
        <v>117</v>
      </c>
      <c r="D20" s="48">
        <v>0</v>
      </c>
      <c r="E20" s="48">
        <v>300</v>
      </c>
      <c r="F20" s="48">
        <v>0</v>
      </c>
      <c r="G20" s="48">
        <v>60</v>
      </c>
      <c r="H20" s="48">
        <v>0</v>
      </c>
      <c r="I20" s="48">
        <v>0</v>
      </c>
      <c r="J20" s="48">
        <v>0</v>
      </c>
      <c r="K20" s="48">
        <v>0</v>
      </c>
      <c r="L20" s="48">
        <v>240</v>
      </c>
    </row>
    <row r="21" spans="1:12" ht="19.8" x14ac:dyDescent="0.3">
      <c r="A21" s="47" t="s">
        <v>150</v>
      </c>
      <c r="B21" s="48">
        <v>4550500</v>
      </c>
      <c r="C21" s="47" t="s">
        <v>119</v>
      </c>
      <c r="D21" s="48">
        <v>0</v>
      </c>
      <c r="E21" s="48">
        <v>50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8">
        <v>50</v>
      </c>
    </row>
    <row r="22" spans="1:12" ht="19.8" x14ac:dyDescent="0.3">
      <c r="A22" s="47" t="s">
        <v>150</v>
      </c>
      <c r="B22" s="48">
        <v>4550500</v>
      </c>
      <c r="C22" s="47" t="s">
        <v>120</v>
      </c>
      <c r="D22" s="48">
        <v>0</v>
      </c>
      <c r="E22" s="48">
        <v>80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80</v>
      </c>
    </row>
    <row r="23" spans="1:12" ht="19.8" x14ac:dyDescent="0.3">
      <c r="A23" s="47" t="s">
        <v>150</v>
      </c>
      <c r="B23" s="48">
        <v>4550500</v>
      </c>
      <c r="C23" s="47" t="s">
        <v>118</v>
      </c>
      <c r="D23" s="48">
        <v>0</v>
      </c>
      <c r="E23" s="48">
        <v>50</v>
      </c>
      <c r="F23" s="48">
        <v>0</v>
      </c>
      <c r="G23" s="48">
        <v>5</v>
      </c>
      <c r="H23" s="48">
        <v>0</v>
      </c>
      <c r="I23" s="48">
        <v>0</v>
      </c>
      <c r="J23" s="48">
        <v>0</v>
      </c>
      <c r="K23" s="48">
        <v>0</v>
      </c>
      <c r="L23" s="48">
        <v>45</v>
      </c>
    </row>
    <row r="24" spans="1:12" ht="19.8" x14ac:dyDescent="0.3">
      <c r="A24" s="47" t="s">
        <v>150</v>
      </c>
      <c r="B24" s="48">
        <v>4550500</v>
      </c>
      <c r="C24" s="47" t="s">
        <v>122</v>
      </c>
      <c r="D24" s="48">
        <v>0</v>
      </c>
      <c r="E24" s="48">
        <v>20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20</v>
      </c>
    </row>
    <row r="25" spans="1:12" ht="19.8" x14ac:dyDescent="0.3">
      <c r="A25" s="47" t="s">
        <v>150</v>
      </c>
      <c r="B25" s="48">
        <v>4550500</v>
      </c>
      <c r="C25" s="47" t="s">
        <v>121</v>
      </c>
      <c r="D25" s="48">
        <v>10</v>
      </c>
      <c r="E25" s="48">
        <v>0</v>
      </c>
      <c r="F25" s="48">
        <v>0</v>
      </c>
      <c r="G25" s="48">
        <v>7</v>
      </c>
      <c r="H25" s="48">
        <v>0</v>
      </c>
      <c r="I25" s="48">
        <v>0</v>
      </c>
      <c r="J25" s="48">
        <v>0</v>
      </c>
      <c r="K25" s="48">
        <v>0</v>
      </c>
      <c r="L25" s="48">
        <v>3</v>
      </c>
    </row>
    <row r="26" spans="1:12" ht="19.8" x14ac:dyDescent="0.3">
      <c r="A26" s="47" t="s">
        <v>150</v>
      </c>
      <c r="B26" s="48">
        <v>4550500</v>
      </c>
      <c r="C26" s="47" t="s">
        <v>123</v>
      </c>
      <c r="D26" s="48">
        <v>0</v>
      </c>
      <c r="E26" s="48">
        <v>40</v>
      </c>
      <c r="F26" s="48">
        <v>0</v>
      </c>
      <c r="G26" s="48">
        <v>10</v>
      </c>
      <c r="H26" s="48">
        <v>0</v>
      </c>
      <c r="I26" s="48">
        <v>0</v>
      </c>
      <c r="J26" s="48">
        <v>0</v>
      </c>
      <c r="K26" s="48">
        <v>0</v>
      </c>
      <c r="L26" s="48">
        <v>30</v>
      </c>
    </row>
    <row r="27" spans="1:12" ht="19.8" x14ac:dyDescent="0.3">
      <c r="A27" s="47" t="s">
        <v>150</v>
      </c>
      <c r="B27" s="48">
        <v>4550500</v>
      </c>
      <c r="C27" s="47" t="s">
        <v>124</v>
      </c>
      <c r="D27" s="48">
        <v>15</v>
      </c>
      <c r="E27" s="48">
        <v>250</v>
      </c>
      <c r="F27" s="48">
        <v>0</v>
      </c>
      <c r="G27" s="48">
        <v>195</v>
      </c>
      <c r="H27" s="48">
        <v>0</v>
      </c>
      <c r="I27" s="48">
        <v>0</v>
      </c>
      <c r="J27" s="48">
        <v>0</v>
      </c>
      <c r="K27" s="48">
        <v>0</v>
      </c>
      <c r="L27" s="48">
        <v>70</v>
      </c>
    </row>
    <row r="28" spans="1:12" ht="19.8" x14ac:dyDescent="0.3">
      <c r="A28" s="47" t="s">
        <v>150</v>
      </c>
      <c r="B28" s="48">
        <v>4550500</v>
      </c>
      <c r="C28" s="47" t="s">
        <v>126</v>
      </c>
      <c r="D28" s="48">
        <v>20</v>
      </c>
      <c r="E28" s="48">
        <v>140</v>
      </c>
      <c r="F28" s="48">
        <v>0</v>
      </c>
      <c r="G28" s="48">
        <v>120</v>
      </c>
      <c r="H28" s="48">
        <v>0</v>
      </c>
      <c r="I28" s="48">
        <v>0</v>
      </c>
      <c r="J28" s="48">
        <v>0</v>
      </c>
      <c r="K28" s="48">
        <v>0</v>
      </c>
      <c r="L28" s="48">
        <v>40</v>
      </c>
    </row>
    <row r="29" spans="1:12" ht="19.8" x14ac:dyDescent="0.3">
      <c r="A29" s="47" t="s">
        <v>150</v>
      </c>
      <c r="B29" s="48">
        <v>4550500</v>
      </c>
      <c r="C29" s="47" t="s">
        <v>125</v>
      </c>
      <c r="D29" s="48">
        <v>0</v>
      </c>
      <c r="E29" s="48">
        <v>200</v>
      </c>
      <c r="F29" s="48">
        <v>0</v>
      </c>
      <c r="G29" s="48">
        <v>40</v>
      </c>
      <c r="H29" s="48">
        <v>0</v>
      </c>
      <c r="I29" s="48">
        <v>0</v>
      </c>
      <c r="J29" s="48">
        <v>0</v>
      </c>
      <c r="K29" s="48">
        <v>0</v>
      </c>
      <c r="L29" s="48">
        <v>160</v>
      </c>
    </row>
    <row r="30" spans="1:12" ht="19.8" x14ac:dyDescent="0.3">
      <c r="A30" s="47" t="s">
        <v>150</v>
      </c>
      <c r="B30" s="48">
        <v>4550500</v>
      </c>
      <c r="C30" s="47" t="s">
        <v>128</v>
      </c>
      <c r="D30" s="48">
        <v>0</v>
      </c>
      <c r="E30" s="48">
        <v>1050</v>
      </c>
      <c r="F30" s="48">
        <v>90</v>
      </c>
      <c r="G30" s="48">
        <v>810</v>
      </c>
      <c r="H30" s="48">
        <v>0</v>
      </c>
      <c r="I30" s="48">
        <v>0</v>
      </c>
      <c r="J30" s="48">
        <v>0</v>
      </c>
      <c r="K30" s="48">
        <v>0</v>
      </c>
      <c r="L30" s="48">
        <v>150</v>
      </c>
    </row>
    <row r="31" spans="1:12" ht="19.8" x14ac:dyDescent="0.3">
      <c r="A31" s="47" t="s">
        <v>150</v>
      </c>
      <c r="B31" s="48">
        <v>4550500</v>
      </c>
      <c r="C31" s="47" t="s">
        <v>129</v>
      </c>
      <c r="D31" s="48">
        <v>0</v>
      </c>
      <c r="E31" s="48">
        <v>700</v>
      </c>
      <c r="F31" s="48">
        <v>92</v>
      </c>
      <c r="G31" s="48">
        <v>608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</row>
    <row r="32" spans="1:12" ht="19.8" x14ac:dyDescent="0.3">
      <c r="A32" s="47" t="s">
        <v>150</v>
      </c>
      <c r="B32" s="48">
        <v>4550500</v>
      </c>
      <c r="C32" s="47" t="s">
        <v>131</v>
      </c>
      <c r="D32" s="48">
        <v>0</v>
      </c>
      <c r="E32" s="48">
        <v>4400</v>
      </c>
      <c r="F32" s="48">
        <v>1643</v>
      </c>
      <c r="G32" s="48">
        <v>2757</v>
      </c>
      <c r="H32" s="48">
        <v>0</v>
      </c>
      <c r="I32" s="48">
        <v>0</v>
      </c>
      <c r="J32" s="48">
        <v>0</v>
      </c>
      <c r="K32" s="48">
        <v>0</v>
      </c>
      <c r="L32" s="48">
        <v>0</v>
      </c>
    </row>
    <row r="33" spans="1:12" ht="19.8" x14ac:dyDescent="0.3">
      <c r="A33" s="47" t="s">
        <v>150</v>
      </c>
      <c r="B33" s="48">
        <v>4550500</v>
      </c>
      <c r="C33" s="47" t="s">
        <v>134</v>
      </c>
      <c r="D33" s="48">
        <v>29</v>
      </c>
      <c r="E33" s="48">
        <v>0</v>
      </c>
      <c r="F33" s="48">
        <v>0</v>
      </c>
      <c r="G33" s="48">
        <v>19</v>
      </c>
      <c r="H33" s="48">
        <v>0</v>
      </c>
      <c r="I33" s="48">
        <v>0</v>
      </c>
      <c r="J33" s="48">
        <v>0</v>
      </c>
      <c r="K33" s="48">
        <v>0</v>
      </c>
      <c r="L33" s="48">
        <v>10</v>
      </c>
    </row>
    <row r="34" spans="1:12" ht="19.8" x14ac:dyDescent="0.3">
      <c r="A34" s="47" t="s">
        <v>150</v>
      </c>
      <c r="B34" s="48">
        <v>4550500</v>
      </c>
      <c r="C34" s="47" t="s">
        <v>135</v>
      </c>
      <c r="D34" s="48">
        <v>27</v>
      </c>
      <c r="E34" s="48">
        <v>0</v>
      </c>
      <c r="F34" s="48">
        <v>0</v>
      </c>
      <c r="G34" s="48">
        <v>27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</row>
    <row r="35" spans="1:12" ht="19.8" x14ac:dyDescent="0.3">
      <c r="A35" s="47" t="s">
        <v>150</v>
      </c>
      <c r="B35" s="48">
        <v>4550500</v>
      </c>
      <c r="C35" s="47" t="s">
        <v>137</v>
      </c>
      <c r="D35" s="48">
        <v>5</v>
      </c>
      <c r="E35" s="48">
        <v>0</v>
      </c>
      <c r="F35" s="48">
        <v>0</v>
      </c>
      <c r="G35" s="48">
        <v>5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</row>
    <row r="36" spans="1:12" ht="19.8" x14ac:dyDescent="0.3">
      <c r="A36" s="47" t="s">
        <v>150</v>
      </c>
      <c r="B36" s="48">
        <v>4550500</v>
      </c>
      <c r="C36" s="47" t="s">
        <v>136</v>
      </c>
      <c r="D36" s="48">
        <v>6</v>
      </c>
      <c r="E36" s="48">
        <v>0</v>
      </c>
      <c r="F36" s="48">
        <v>0</v>
      </c>
      <c r="G36" s="48">
        <v>6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</row>
    <row r="37" spans="1:12" ht="19.8" x14ac:dyDescent="0.3">
      <c r="A37" s="47" t="s">
        <v>150</v>
      </c>
      <c r="B37" s="48">
        <v>4550500</v>
      </c>
      <c r="C37" s="47" t="s">
        <v>138</v>
      </c>
      <c r="D37" s="48">
        <v>180</v>
      </c>
      <c r="E37" s="48">
        <v>6200</v>
      </c>
      <c r="F37" s="48">
        <v>0</v>
      </c>
      <c r="G37" s="48">
        <v>4380</v>
      </c>
      <c r="H37" s="48">
        <v>0</v>
      </c>
      <c r="I37" s="48">
        <v>0</v>
      </c>
      <c r="J37" s="48">
        <v>0</v>
      </c>
      <c r="K37" s="48">
        <v>0</v>
      </c>
      <c r="L37" s="48">
        <v>2000</v>
      </c>
    </row>
    <row r="38" spans="1:12" ht="19.8" x14ac:dyDescent="0.3">
      <c r="A38" s="47" t="s">
        <v>150</v>
      </c>
      <c r="B38" s="48">
        <v>4550500</v>
      </c>
      <c r="C38" s="47" t="s">
        <v>139</v>
      </c>
      <c r="D38" s="48">
        <v>25</v>
      </c>
      <c r="E38" s="48">
        <v>540</v>
      </c>
      <c r="F38" s="48">
        <v>0</v>
      </c>
      <c r="G38" s="48">
        <v>345</v>
      </c>
      <c r="H38" s="48">
        <v>0</v>
      </c>
      <c r="I38" s="48">
        <v>0</v>
      </c>
      <c r="J38" s="48">
        <v>0</v>
      </c>
      <c r="K38" s="48">
        <v>0</v>
      </c>
      <c r="L38" s="48">
        <v>220</v>
      </c>
    </row>
    <row r="39" spans="1:12" ht="19.8" x14ac:dyDescent="0.3">
      <c r="A39" s="47" t="s">
        <v>150</v>
      </c>
      <c r="B39" s="48">
        <v>4550500</v>
      </c>
      <c r="C39" s="47" t="s">
        <v>141</v>
      </c>
      <c r="D39" s="48">
        <v>0</v>
      </c>
      <c r="E39" s="48">
        <v>10</v>
      </c>
      <c r="F39" s="48">
        <v>0</v>
      </c>
      <c r="G39" s="48">
        <v>4</v>
      </c>
      <c r="H39" s="48">
        <v>0</v>
      </c>
      <c r="I39" s="48">
        <v>0</v>
      </c>
      <c r="J39" s="48">
        <v>0</v>
      </c>
      <c r="K39" s="48">
        <v>0</v>
      </c>
      <c r="L39" s="48">
        <v>6</v>
      </c>
    </row>
    <row r="40" spans="1:12" ht="19.8" x14ac:dyDescent="0.3">
      <c r="A40" s="47" t="s">
        <v>150</v>
      </c>
      <c r="B40" s="48">
        <v>4550500</v>
      </c>
      <c r="C40" s="47" t="s">
        <v>140</v>
      </c>
      <c r="D40" s="48">
        <v>0</v>
      </c>
      <c r="E40" s="48">
        <v>50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50</v>
      </c>
    </row>
    <row r="41" spans="1:12" ht="19.8" x14ac:dyDescent="0.3">
      <c r="A41" s="47" t="s">
        <v>150</v>
      </c>
      <c r="B41" s="48">
        <v>4550500</v>
      </c>
      <c r="C41" s="47" t="s">
        <v>108</v>
      </c>
      <c r="D41" s="48">
        <v>0</v>
      </c>
      <c r="E41" s="48">
        <v>100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100</v>
      </c>
    </row>
    <row r="42" spans="1:12" ht="19.8" x14ac:dyDescent="0.3">
      <c r="A42" s="47" t="s">
        <v>150</v>
      </c>
      <c r="B42" s="48">
        <v>4550500</v>
      </c>
      <c r="C42" s="47" t="s">
        <v>132</v>
      </c>
      <c r="D42" s="48">
        <v>80</v>
      </c>
      <c r="E42" s="48">
        <v>45</v>
      </c>
      <c r="F42" s="48">
        <v>0</v>
      </c>
      <c r="G42" s="48">
        <v>115</v>
      </c>
      <c r="H42" s="48">
        <v>0</v>
      </c>
      <c r="I42" s="48">
        <v>0</v>
      </c>
      <c r="J42" s="48">
        <v>0</v>
      </c>
      <c r="K42" s="48">
        <v>0</v>
      </c>
      <c r="L42" s="48">
        <v>10</v>
      </c>
    </row>
    <row r="43" spans="1:12" ht="19.8" x14ac:dyDescent="0.3">
      <c r="A43" s="47" t="s">
        <v>150</v>
      </c>
      <c r="B43" s="48">
        <v>4550500</v>
      </c>
      <c r="C43" s="47" t="s">
        <v>127</v>
      </c>
      <c r="D43" s="48">
        <v>0</v>
      </c>
      <c r="E43" s="48">
        <v>60</v>
      </c>
      <c r="F43" s="48">
        <v>59</v>
      </c>
      <c r="G43" s="48">
        <v>1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</row>
    <row r="44" spans="1:12" ht="19.8" x14ac:dyDescent="0.3">
      <c r="A44" s="47" t="s">
        <v>150</v>
      </c>
      <c r="B44" s="48">
        <v>4550500</v>
      </c>
      <c r="C44" s="47" t="s">
        <v>130</v>
      </c>
      <c r="D44" s="48">
        <v>0</v>
      </c>
      <c r="E44" s="48">
        <v>90</v>
      </c>
      <c r="F44" s="48">
        <v>86</v>
      </c>
      <c r="G44" s="48">
        <v>4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</row>
    <row r="45" spans="1:12" ht="19.8" x14ac:dyDescent="0.3">
      <c r="A45" s="47" t="s">
        <v>150</v>
      </c>
      <c r="B45" s="48">
        <v>4550500</v>
      </c>
      <c r="C45" s="47" t="s">
        <v>142</v>
      </c>
      <c r="D45" s="48">
        <v>1160</v>
      </c>
      <c r="E45" s="48">
        <v>0</v>
      </c>
      <c r="F45" s="48">
        <v>0</v>
      </c>
      <c r="G45" s="48">
        <v>1160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</row>
    <row r="46" spans="1:12" x14ac:dyDescent="0.3">
      <c r="A46" s="75" t="s">
        <v>151</v>
      </c>
      <c r="B46" s="47"/>
      <c r="C46" s="47"/>
      <c r="D46" s="48">
        <v>1653</v>
      </c>
      <c r="E46" s="48">
        <v>21115</v>
      </c>
      <c r="F46" s="48">
        <v>2320</v>
      </c>
      <c r="G46" s="48">
        <v>15240</v>
      </c>
      <c r="H46" s="48">
        <v>0</v>
      </c>
      <c r="I46" s="48">
        <v>0</v>
      </c>
      <c r="J46" s="48">
        <v>0</v>
      </c>
      <c r="K46" s="48">
        <v>0</v>
      </c>
      <c r="L46" s="48">
        <v>5208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37"/>
  <sheetViews>
    <sheetView topLeftCell="A9" workbookViewId="0">
      <selection activeCell="C37" sqref="C37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24</v>
      </c>
      <c r="B1">
        <f>VLOOKUP(A1,'[2]Opration TeamMember_ItemMaster_'!$B$9:$E$991,4,0)</f>
        <v>16</v>
      </c>
      <c r="C1">
        <v>24</v>
      </c>
    </row>
    <row r="2" spans="1:3" x14ac:dyDescent="0.3">
      <c r="A2" t="s">
        <v>107</v>
      </c>
      <c r="B2">
        <f>VLOOKUP(A2,'[2]Opration TeamMember_ItemMaster_'!$B$9:$E$991,4,0)</f>
        <v>30</v>
      </c>
      <c r="C2">
        <v>0</v>
      </c>
    </row>
    <row r="3" spans="1:3" x14ac:dyDescent="0.3">
      <c r="A3" t="s">
        <v>109</v>
      </c>
      <c r="B3">
        <f>VLOOKUP(A3,'[2]Opration TeamMember_ItemMaster_'!$B$9:$E$991,4,0)</f>
        <v>39</v>
      </c>
      <c r="C3">
        <v>0</v>
      </c>
    </row>
    <row r="4" spans="1:3" x14ac:dyDescent="0.3">
      <c r="A4" t="s">
        <v>111</v>
      </c>
      <c r="B4">
        <f>VLOOKUP(A4,'[2]Opration TeamMember_ItemMaster_'!$B$9:$E$991,4,0)</f>
        <v>40</v>
      </c>
      <c r="C4">
        <v>0</v>
      </c>
    </row>
    <row r="5" spans="1:3" x14ac:dyDescent="0.3">
      <c r="A5" t="s">
        <v>110</v>
      </c>
      <c r="B5">
        <f>VLOOKUP(A5,'[2]Opration TeamMember_ItemMaster_'!$B$9:$E$991,4,0)</f>
        <v>41</v>
      </c>
      <c r="C5">
        <v>0</v>
      </c>
    </row>
    <row r="6" spans="1:3" x14ac:dyDescent="0.3">
      <c r="A6" t="s">
        <v>112</v>
      </c>
      <c r="B6">
        <f>VLOOKUP(A6,'[2]Opration TeamMember_ItemMaster_'!$B$9:$E$991,4,0)</f>
        <v>42</v>
      </c>
      <c r="C6">
        <v>36</v>
      </c>
    </row>
    <row r="7" spans="1:3" x14ac:dyDescent="0.3">
      <c r="A7" t="s">
        <v>114</v>
      </c>
      <c r="B7">
        <f>VLOOKUP(A7,'[2]Opration TeamMember_ItemMaster_'!$B$9:$E$991,4,0)</f>
        <v>43</v>
      </c>
      <c r="C7">
        <v>36</v>
      </c>
    </row>
    <row r="8" spans="1:3" x14ac:dyDescent="0.3">
      <c r="A8" t="s">
        <v>113</v>
      </c>
      <c r="B8">
        <f>VLOOKUP(A8,'[2]Opration TeamMember_ItemMaster_'!$B$9:$E$991,4,0)</f>
        <v>44</v>
      </c>
      <c r="C8">
        <v>0</v>
      </c>
    </row>
    <row r="9" spans="1:3" x14ac:dyDescent="0.3">
      <c r="A9" t="s">
        <v>133</v>
      </c>
      <c r="B9">
        <f>VLOOKUP(A9,'[2]Opration TeamMember_ItemMaster_'!$B$9:$E$991,4,0)</f>
        <v>59</v>
      </c>
      <c r="C9">
        <v>0</v>
      </c>
    </row>
    <row r="10" spans="1:3" x14ac:dyDescent="0.3">
      <c r="A10" t="s">
        <v>116</v>
      </c>
      <c r="B10">
        <f>VLOOKUP(A10,'[2]Opration TeamMember_ItemMaster_'!$B$9:$E$991,4,0)</f>
        <v>134</v>
      </c>
      <c r="C10">
        <v>0</v>
      </c>
    </row>
    <row r="11" spans="1:3" x14ac:dyDescent="0.3">
      <c r="A11" t="s">
        <v>115</v>
      </c>
      <c r="B11">
        <f>VLOOKUP(A11,'[2]Opration TeamMember_ItemMaster_'!$B$9:$E$991,4,0)</f>
        <v>135</v>
      </c>
      <c r="C11">
        <v>0</v>
      </c>
    </row>
    <row r="12" spans="1:3" x14ac:dyDescent="0.3">
      <c r="A12" t="s">
        <v>117</v>
      </c>
      <c r="B12">
        <f>VLOOKUP(A12,'[2]Opration TeamMember_ItemMaster_'!$B$9:$E$991,4,0)</f>
        <v>183</v>
      </c>
      <c r="C12">
        <v>0</v>
      </c>
    </row>
    <row r="13" spans="1:3" x14ac:dyDescent="0.3">
      <c r="A13" t="s">
        <v>119</v>
      </c>
      <c r="B13">
        <f>VLOOKUP(A13,'[2]Opration TeamMember_ItemMaster_'!$B$9:$E$991,4,0)</f>
        <v>194</v>
      </c>
      <c r="C13">
        <v>0</v>
      </c>
    </row>
    <row r="14" spans="1:3" x14ac:dyDescent="0.3">
      <c r="A14" t="s">
        <v>120</v>
      </c>
      <c r="B14">
        <f>VLOOKUP(A14,'[2]Opration TeamMember_ItemMaster_'!$B$9:$E$991,4,0)</f>
        <v>195</v>
      </c>
      <c r="C14">
        <v>0</v>
      </c>
    </row>
    <row r="15" spans="1:3" x14ac:dyDescent="0.3">
      <c r="A15" t="s">
        <v>118</v>
      </c>
      <c r="B15">
        <f>VLOOKUP(A15,'[2]Opration TeamMember_ItemMaster_'!$B$9:$E$991,4,0)</f>
        <v>197</v>
      </c>
      <c r="C15">
        <v>0</v>
      </c>
    </row>
    <row r="16" spans="1:3" x14ac:dyDescent="0.3">
      <c r="A16" t="s">
        <v>122</v>
      </c>
      <c r="B16">
        <f>VLOOKUP(A16,'[2]Opration TeamMember_ItemMaster_'!$B$9:$E$991,4,0)</f>
        <v>205</v>
      </c>
      <c r="C16">
        <v>0</v>
      </c>
    </row>
    <row r="17" spans="1:3" x14ac:dyDescent="0.3">
      <c r="A17" t="s">
        <v>121</v>
      </c>
      <c r="B17">
        <f>VLOOKUP(A17,'[2]Opration TeamMember_ItemMaster_'!$B$9:$E$991,4,0)</f>
        <v>207</v>
      </c>
      <c r="C17">
        <v>10</v>
      </c>
    </row>
    <row r="18" spans="1:3" x14ac:dyDescent="0.3">
      <c r="A18" t="s">
        <v>123</v>
      </c>
      <c r="B18">
        <f>VLOOKUP(A18,'[2]Opration TeamMember_ItemMaster_'!$B$9:$E$991,4,0)</f>
        <v>230</v>
      </c>
      <c r="C18">
        <v>0</v>
      </c>
    </row>
    <row r="19" spans="1:3" x14ac:dyDescent="0.3">
      <c r="A19" t="s">
        <v>124</v>
      </c>
      <c r="B19">
        <f>VLOOKUP(A19,'[2]Opration TeamMember_ItemMaster_'!$B$9:$E$991,4,0)</f>
        <v>266</v>
      </c>
      <c r="C19">
        <v>15</v>
      </c>
    </row>
    <row r="20" spans="1:3" x14ac:dyDescent="0.3">
      <c r="A20" t="s">
        <v>126</v>
      </c>
      <c r="B20">
        <f>VLOOKUP(A20,'[2]Opration TeamMember_ItemMaster_'!$B$9:$E$991,4,0)</f>
        <v>267</v>
      </c>
      <c r="C20">
        <v>20</v>
      </c>
    </row>
    <row r="21" spans="1:3" x14ac:dyDescent="0.3">
      <c r="A21" t="s">
        <v>125</v>
      </c>
      <c r="B21">
        <f>VLOOKUP(A21,'[2]Opration TeamMember_ItemMaster_'!$B$9:$E$991,4,0)</f>
        <v>268</v>
      </c>
      <c r="C21">
        <v>0</v>
      </c>
    </row>
    <row r="22" spans="1:3" x14ac:dyDescent="0.3">
      <c r="A22" t="s">
        <v>128</v>
      </c>
      <c r="B22">
        <f>VLOOKUP(A22,'[2]Opration TeamMember_ItemMaster_'!$B$9:$E$991,4,0)</f>
        <v>278</v>
      </c>
      <c r="C22">
        <v>0</v>
      </c>
    </row>
    <row r="23" spans="1:3" x14ac:dyDescent="0.3">
      <c r="A23" t="s">
        <v>129</v>
      </c>
      <c r="B23">
        <f>VLOOKUP(A23,'[2]Opration TeamMember_ItemMaster_'!$B$9:$E$991,4,0)</f>
        <v>279</v>
      </c>
      <c r="C23">
        <v>0</v>
      </c>
    </row>
    <row r="24" spans="1:3" x14ac:dyDescent="0.3">
      <c r="A24" t="s">
        <v>131</v>
      </c>
      <c r="B24">
        <f>VLOOKUP(A24,'[2]Opration TeamMember_ItemMaster_'!$B$9:$E$991,4,0)</f>
        <v>284</v>
      </c>
      <c r="C24">
        <v>0</v>
      </c>
    </row>
    <row r="25" spans="1:3" x14ac:dyDescent="0.3">
      <c r="A25" t="s">
        <v>134</v>
      </c>
      <c r="B25">
        <f>VLOOKUP(A25,'[2]Opration TeamMember_ItemMaster_'!$B$9:$E$991,4,0)</f>
        <v>308</v>
      </c>
      <c r="C25">
        <v>29</v>
      </c>
    </row>
    <row r="26" spans="1:3" x14ac:dyDescent="0.3">
      <c r="A26" t="s">
        <v>135</v>
      </c>
      <c r="B26">
        <f>VLOOKUP(A26,'[2]Opration TeamMember_ItemMaster_'!$B$9:$E$991,4,0)</f>
        <v>313</v>
      </c>
      <c r="C26">
        <v>27</v>
      </c>
    </row>
    <row r="27" spans="1:3" x14ac:dyDescent="0.3">
      <c r="A27" t="s">
        <v>137</v>
      </c>
      <c r="B27">
        <f>VLOOKUP(A27,'[2]Opration TeamMember_ItemMaster_'!$B$9:$E$991,4,0)</f>
        <v>314</v>
      </c>
      <c r="C27">
        <v>5</v>
      </c>
    </row>
    <row r="28" spans="1:3" x14ac:dyDescent="0.3">
      <c r="A28" t="s">
        <v>136</v>
      </c>
      <c r="B28">
        <f>VLOOKUP(A28,'[2]Opration TeamMember_ItemMaster_'!$B$9:$E$991,4,0)</f>
        <v>315</v>
      </c>
      <c r="C28">
        <v>6</v>
      </c>
    </row>
    <row r="29" spans="1:3" x14ac:dyDescent="0.3">
      <c r="A29" t="s">
        <v>138</v>
      </c>
      <c r="B29">
        <f>VLOOKUP(A29,'[2]Opration TeamMember_ItemMaster_'!$B$9:$E$991,4,0)</f>
        <v>336</v>
      </c>
      <c r="C29">
        <v>180</v>
      </c>
    </row>
    <row r="30" spans="1:3" x14ac:dyDescent="0.3">
      <c r="A30" t="s">
        <v>139</v>
      </c>
      <c r="B30">
        <f>VLOOKUP(A30,'[2]Opration TeamMember_ItemMaster_'!$B$9:$E$991,4,0)</f>
        <v>353</v>
      </c>
      <c r="C30">
        <v>25</v>
      </c>
    </row>
    <row r="31" spans="1:3" x14ac:dyDescent="0.3">
      <c r="A31" t="s">
        <v>141</v>
      </c>
      <c r="B31">
        <f>VLOOKUP(A31,'[2]Opration TeamMember_ItemMaster_'!$B$9:$E$991,4,0)</f>
        <v>365</v>
      </c>
      <c r="C31">
        <v>0</v>
      </c>
    </row>
    <row r="32" spans="1:3" x14ac:dyDescent="0.3">
      <c r="A32" t="s">
        <v>140</v>
      </c>
      <c r="B32">
        <f>VLOOKUP(A32,'[2]Opration TeamMember_ItemMaster_'!$B$9:$E$991,4,0)</f>
        <v>370</v>
      </c>
      <c r="C32">
        <v>0</v>
      </c>
    </row>
    <row r="33" spans="1:3" x14ac:dyDescent="0.3">
      <c r="A33" t="s">
        <v>108</v>
      </c>
      <c r="B33">
        <f>VLOOKUP(A33,'[2]Opration TeamMember_ItemMaster_'!$B$9:$E$991,4,0)</f>
        <v>923</v>
      </c>
      <c r="C33">
        <v>0</v>
      </c>
    </row>
    <row r="34" spans="1:3" x14ac:dyDescent="0.3">
      <c r="A34" t="s">
        <v>132</v>
      </c>
      <c r="B34">
        <f>VLOOKUP(A34,'[2]Opration TeamMember_ItemMaster_'!$B$9:$E$991,4,0)</f>
        <v>993</v>
      </c>
      <c r="C34">
        <v>80</v>
      </c>
    </row>
    <row r="35" spans="1:3" x14ac:dyDescent="0.3">
      <c r="A35" t="s">
        <v>127</v>
      </c>
      <c r="B35">
        <f>VLOOKUP(A35,'[2]Opration TeamMember_ItemMaster_'!$B$9:$E$991,4,0)</f>
        <v>911</v>
      </c>
      <c r="C35">
        <v>0</v>
      </c>
    </row>
    <row r="36" spans="1:3" x14ac:dyDescent="0.3">
      <c r="A36" t="s">
        <v>130</v>
      </c>
      <c r="B36">
        <f>VLOOKUP(A36,'[2]Opration TeamMember_ItemMaster_'!$B$9:$E$991,4,0)</f>
        <v>913</v>
      </c>
      <c r="C36">
        <v>0</v>
      </c>
    </row>
    <row r="37" spans="1:3" x14ac:dyDescent="0.3">
      <c r="A37" t="s">
        <v>142</v>
      </c>
      <c r="B37">
        <f>VLOOKUP(A37,'[2]Opration TeamMember_ItemMaster_'!$B$9:$E$991,4,0)</f>
        <v>397</v>
      </c>
      <c r="C37">
        <v>1160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41"/>
  <sheetViews>
    <sheetView showGridLines="0" tabSelected="1" workbookViewId="0"/>
  </sheetViews>
  <sheetFormatPr defaultRowHeight="14.4" x14ac:dyDescent="0.3"/>
  <cols>
    <col min="1" max="1" width="38.33203125" bestFit="1" customWidth="1"/>
    <col min="2" max="2" width="9.33203125" style="20" bestFit="1" customWidth="1"/>
    <col min="3" max="3" width="10.44140625" style="20" bestFit="1" customWidth="1"/>
    <col min="4" max="4" width="9.554687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9.109375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88671875" style="20" bestFit="1" customWidth="1"/>
    <col min="29" max="29" width="16.109375" bestFit="1" customWidth="1"/>
  </cols>
  <sheetData>
    <row r="1" spans="1:29" ht="15" thickBot="1" x14ac:dyDescent="0.35">
      <c r="A1" s="5"/>
      <c r="B1" s="68" t="s">
        <v>59</v>
      </c>
      <c r="C1" s="69"/>
      <c r="D1" s="69"/>
      <c r="E1" s="69"/>
      <c r="F1" s="69"/>
      <c r="G1" s="69"/>
      <c r="H1" s="69"/>
      <c r="I1" s="69"/>
      <c r="J1" s="70"/>
      <c r="K1" s="68" t="s">
        <v>60</v>
      </c>
      <c r="L1" s="69"/>
      <c r="M1" s="69"/>
      <c r="N1" s="69"/>
      <c r="O1" s="69"/>
      <c r="P1" s="69"/>
      <c r="Q1" s="69"/>
      <c r="R1" s="69"/>
      <c r="S1" s="70"/>
      <c r="T1" s="68" t="s">
        <v>13</v>
      </c>
      <c r="U1" s="69"/>
      <c r="V1" s="69"/>
      <c r="W1" s="69"/>
      <c r="X1" s="69"/>
      <c r="Y1" s="69"/>
      <c r="Z1" s="69"/>
      <c r="AA1" s="69"/>
      <c r="AB1" s="70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24</v>
      </c>
      <c r="B4" s="20">
        <v>24</v>
      </c>
      <c r="C4" s="20">
        <v>1000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1024</v>
      </c>
      <c r="K4" s="27">
        <v>24</v>
      </c>
      <c r="L4" s="28">
        <v>1000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1024</v>
      </c>
      <c r="T4" s="28">
        <f>B4-K4</f>
        <v>0</v>
      </c>
      <c r="U4" s="28">
        <f t="shared" ref="U4:AB5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">
        <v>26</v>
      </c>
    </row>
    <row r="5" spans="1:29" x14ac:dyDescent="0.3">
      <c r="A5" s="17" t="s">
        <v>107</v>
      </c>
      <c r="B5" s="20">
        <v>0</v>
      </c>
      <c r="C5" s="20">
        <v>50</v>
      </c>
      <c r="D5" s="20">
        <v>0</v>
      </c>
      <c r="E5" s="20">
        <v>5</v>
      </c>
      <c r="F5" s="20">
        <v>0</v>
      </c>
      <c r="G5" s="20">
        <v>0</v>
      </c>
      <c r="H5" s="20">
        <v>0</v>
      </c>
      <c r="I5" s="20">
        <v>0</v>
      </c>
      <c r="J5" s="20">
        <v>45</v>
      </c>
      <c r="K5" s="27">
        <v>0</v>
      </c>
      <c r="L5" s="20">
        <v>50</v>
      </c>
      <c r="M5" s="20">
        <v>0</v>
      </c>
      <c r="N5" s="20">
        <v>5</v>
      </c>
      <c r="O5" s="20">
        <v>0</v>
      </c>
      <c r="P5" s="20">
        <v>0</v>
      </c>
      <c r="Q5" s="20">
        <v>0</v>
      </c>
      <c r="R5" s="20">
        <v>0</v>
      </c>
      <c r="S5" s="26">
        <v>45</v>
      </c>
      <c r="T5" s="20">
        <f t="shared" ref="T5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">
        <v>26</v>
      </c>
    </row>
    <row r="6" spans="1:29" x14ac:dyDescent="0.3">
      <c r="A6" s="17" t="s">
        <v>109</v>
      </c>
      <c r="B6" s="20">
        <v>0</v>
      </c>
      <c r="C6" s="20">
        <v>120</v>
      </c>
      <c r="D6" s="20">
        <v>0</v>
      </c>
      <c r="E6" s="20">
        <v>35</v>
      </c>
      <c r="F6" s="20">
        <v>0</v>
      </c>
      <c r="G6" s="20">
        <v>0</v>
      </c>
      <c r="H6" s="20">
        <v>0</v>
      </c>
      <c r="I6" s="20">
        <v>0</v>
      </c>
      <c r="J6" s="26">
        <v>85</v>
      </c>
      <c r="K6" s="27">
        <v>0</v>
      </c>
      <c r="L6" s="20">
        <v>120</v>
      </c>
      <c r="M6" s="20">
        <v>0</v>
      </c>
      <c r="N6" s="20">
        <v>35</v>
      </c>
      <c r="O6" s="20">
        <v>0</v>
      </c>
      <c r="P6" s="20">
        <v>0</v>
      </c>
      <c r="Q6" s="20">
        <v>0</v>
      </c>
      <c r="R6" s="20">
        <v>0</v>
      </c>
      <c r="S6" s="26">
        <v>85</v>
      </c>
      <c r="T6" s="20">
        <f t="shared" ref="T6:AB19" si="2">B6-K6</f>
        <v>0</v>
      </c>
      <c r="U6" s="20">
        <f t="shared" si="2"/>
        <v>0</v>
      </c>
      <c r="V6" s="20">
        <f t="shared" si="2"/>
        <v>0</v>
      </c>
      <c r="W6" s="20">
        <f t="shared" si="2"/>
        <v>0</v>
      </c>
      <c r="X6" s="20">
        <f t="shared" si="2"/>
        <v>0</v>
      </c>
      <c r="Y6" s="20">
        <f t="shared" si="2"/>
        <v>0</v>
      </c>
      <c r="Z6" s="20">
        <f t="shared" si="2"/>
        <v>0</v>
      </c>
      <c r="AA6" s="20">
        <f t="shared" si="2"/>
        <v>0</v>
      </c>
      <c r="AB6" s="20">
        <f t="shared" si="2"/>
        <v>0</v>
      </c>
      <c r="AC6" s="17" t="s">
        <v>26</v>
      </c>
    </row>
    <row r="7" spans="1:29" x14ac:dyDescent="0.3">
      <c r="A7" s="17" t="s">
        <v>111</v>
      </c>
      <c r="B7" s="20">
        <v>0</v>
      </c>
      <c r="C7" s="20">
        <v>200</v>
      </c>
      <c r="D7" s="20">
        <v>0</v>
      </c>
      <c r="E7" s="20">
        <v>80</v>
      </c>
      <c r="F7" s="20">
        <v>0</v>
      </c>
      <c r="G7" s="20">
        <v>0</v>
      </c>
      <c r="H7" s="20">
        <v>0</v>
      </c>
      <c r="I7" s="20">
        <v>0</v>
      </c>
      <c r="J7" s="26">
        <v>120</v>
      </c>
      <c r="K7" s="27">
        <v>0</v>
      </c>
      <c r="L7" s="20">
        <v>200</v>
      </c>
      <c r="M7" s="20">
        <v>0</v>
      </c>
      <c r="N7" s="20">
        <v>80</v>
      </c>
      <c r="O7" s="20">
        <v>0</v>
      </c>
      <c r="P7" s="20">
        <v>0</v>
      </c>
      <c r="Q7" s="20">
        <v>0</v>
      </c>
      <c r="R7" s="20">
        <v>0</v>
      </c>
      <c r="S7" s="26">
        <v>120</v>
      </c>
      <c r="T7" s="20">
        <f t="shared" si="2"/>
        <v>0</v>
      </c>
      <c r="U7" s="20">
        <f t="shared" si="2"/>
        <v>0</v>
      </c>
      <c r="V7" s="20">
        <f t="shared" si="2"/>
        <v>0</v>
      </c>
      <c r="W7" s="20">
        <f t="shared" si="2"/>
        <v>0</v>
      </c>
      <c r="X7" s="20">
        <f t="shared" si="2"/>
        <v>0</v>
      </c>
      <c r="Y7" s="20">
        <f t="shared" si="2"/>
        <v>0</v>
      </c>
      <c r="Z7" s="20">
        <f t="shared" si="2"/>
        <v>0</v>
      </c>
      <c r="AA7" s="20">
        <f t="shared" si="2"/>
        <v>0</v>
      </c>
      <c r="AB7" s="20">
        <f t="shared" si="2"/>
        <v>0</v>
      </c>
      <c r="AC7" s="17" t="s">
        <v>26</v>
      </c>
    </row>
    <row r="8" spans="1:29" x14ac:dyDescent="0.3">
      <c r="A8" s="17" t="s">
        <v>110</v>
      </c>
      <c r="B8" s="20">
        <v>0</v>
      </c>
      <c r="C8" s="20">
        <v>240</v>
      </c>
      <c r="D8" s="20">
        <v>0</v>
      </c>
      <c r="E8" s="20">
        <v>60</v>
      </c>
      <c r="F8" s="20">
        <v>0</v>
      </c>
      <c r="G8" s="20">
        <v>0</v>
      </c>
      <c r="H8" s="20">
        <v>0</v>
      </c>
      <c r="I8" s="20">
        <v>0</v>
      </c>
      <c r="J8" s="26">
        <v>180</v>
      </c>
      <c r="K8" s="27">
        <v>0</v>
      </c>
      <c r="L8" s="20">
        <v>240</v>
      </c>
      <c r="M8" s="20">
        <v>0</v>
      </c>
      <c r="N8" s="20">
        <v>60</v>
      </c>
      <c r="O8" s="20">
        <v>0</v>
      </c>
      <c r="P8" s="20">
        <v>0</v>
      </c>
      <c r="Q8" s="20">
        <v>0</v>
      </c>
      <c r="R8" s="20">
        <v>0</v>
      </c>
      <c r="S8" s="26">
        <v>180</v>
      </c>
      <c r="T8" s="20">
        <f t="shared" si="2"/>
        <v>0</v>
      </c>
      <c r="U8" s="20">
        <f t="shared" si="2"/>
        <v>0</v>
      </c>
      <c r="V8" s="20">
        <f t="shared" si="2"/>
        <v>0</v>
      </c>
      <c r="W8" s="20">
        <f t="shared" si="2"/>
        <v>0</v>
      </c>
      <c r="X8" s="20">
        <f t="shared" si="2"/>
        <v>0</v>
      </c>
      <c r="Y8" s="20">
        <f t="shared" si="2"/>
        <v>0</v>
      </c>
      <c r="Z8" s="20">
        <f t="shared" si="2"/>
        <v>0</v>
      </c>
      <c r="AA8" s="20">
        <f t="shared" si="2"/>
        <v>0</v>
      </c>
      <c r="AB8" s="20">
        <f t="shared" si="2"/>
        <v>0</v>
      </c>
      <c r="AC8" s="17" t="s">
        <v>26</v>
      </c>
    </row>
    <row r="9" spans="1:29" x14ac:dyDescent="0.3">
      <c r="A9" s="17" t="s">
        <v>112</v>
      </c>
      <c r="B9" s="20">
        <v>36</v>
      </c>
      <c r="C9" s="20">
        <v>620</v>
      </c>
      <c r="D9" s="20">
        <v>0</v>
      </c>
      <c r="E9" s="20">
        <v>486</v>
      </c>
      <c r="F9" s="20">
        <v>0</v>
      </c>
      <c r="G9" s="20">
        <v>0</v>
      </c>
      <c r="H9" s="20">
        <v>0</v>
      </c>
      <c r="I9" s="20">
        <v>0</v>
      </c>
      <c r="J9" s="26">
        <v>170</v>
      </c>
      <c r="K9" s="27">
        <v>36</v>
      </c>
      <c r="L9" s="20">
        <v>620</v>
      </c>
      <c r="M9" s="20">
        <v>0</v>
      </c>
      <c r="N9" s="20">
        <v>486</v>
      </c>
      <c r="O9" s="20">
        <v>0</v>
      </c>
      <c r="P9" s="20">
        <v>0</v>
      </c>
      <c r="Q9" s="20">
        <v>0</v>
      </c>
      <c r="R9" s="20">
        <v>0</v>
      </c>
      <c r="S9" s="26">
        <v>170</v>
      </c>
      <c r="T9" s="20">
        <f t="shared" si="2"/>
        <v>0</v>
      </c>
      <c r="U9" s="20">
        <f t="shared" si="2"/>
        <v>0</v>
      </c>
      <c r="V9" s="20">
        <f t="shared" si="2"/>
        <v>0</v>
      </c>
      <c r="W9" s="20">
        <f t="shared" si="2"/>
        <v>0</v>
      </c>
      <c r="X9" s="20">
        <f t="shared" si="2"/>
        <v>0</v>
      </c>
      <c r="Y9" s="20">
        <f t="shared" si="2"/>
        <v>0</v>
      </c>
      <c r="Z9" s="20">
        <f t="shared" si="2"/>
        <v>0</v>
      </c>
      <c r="AA9" s="20">
        <f t="shared" si="2"/>
        <v>0</v>
      </c>
      <c r="AB9" s="20">
        <f t="shared" si="2"/>
        <v>0</v>
      </c>
      <c r="AC9" s="17" t="s">
        <v>26</v>
      </c>
    </row>
    <row r="10" spans="1:29" x14ac:dyDescent="0.3">
      <c r="A10" s="17" t="s">
        <v>114</v>
      </c>
      <c r="B10" s="20">
        <v>36</v>
      </c>
      <c r="C10" s="20">
        <v>240</v>
      </c>
      <c r="D10" s="20">
        <v>0</v>
      </c>
      <c r="E10" s="20">
        <v>126</v>
      </c>
      <c r="F10" s="20">
        <v>0</v>
      </c>
      <c r="G10" s="20">
        <v>0</v>
      </c>
      <c r="H10" s="20">
        <v>0</v>
      </c>
      <c r="I10" s="20">
        <v>0</v>
      </c>
      <c r="J10" s="26">
        <v>150</v>
      </c>
      <c r="K10" s="27">
        <v>36</v>
      </c>
      <c r="L10" s="20">
        <v>240</v>
      </c>
      <c r="M10" s="20">
        <v>0</v>
      </c>
      <c r="N10" s="20">
        <v>126</v>
      </c>
      <c r="O10" s="20">
        <v>0</v>
      </c>
      <c r="P10" s="20">
        <v>0</v>
      </c>
      <c r="Q10" s="20">
        <v>0</v>
      </c>
      <c r="R10" s="20">
        <v>0</v>
      </c>
      <c r="S10" s="26">
        <v>150</v>
      </c>
      <c r="T10" s="20">
        <f t="shared" si="2"/>
        <v>0</v>
      </c>
      <c r="U10" s="20">
        <f t="shared" si="2"/>
        <v>0</v>
      </c>
      <c r="V10" s="20">
        <f t="shared" si="2"/>
        <v>0</v>
      </c>
      <c r="W10" s="20">
        <f t="shared" si="2"/>
        <v>0</v>
      </c>
      <c r="X10" s="20">
        <f t="shared" si="2"/>
        <v>0</v>
      </c>
      <c r="Y10" s="20">
        <f t="shared" si="2"/>
        <v>0</v>
      </c>
      <c r="Z10" s="20">
        <f t="shared" si="2"/>
        <v>0</v>
      </c>
      <c r="AA10" s="20">
        <f t="shared" si="2"/>
        <v>0</v>
      </c>
      <c r="AB10" s="20">
        <f t="shared" si="2"/>
        <v>0</v>
      </c>
      <c r="AC10" s="17" t="s">
        <v>26</v>
      </c>
    </row>
    <row r="11" spans="1:29" x14ac:dyDescent="0.3">
      <c r="A11" s="17" t="s">
        <v>113</v>
      </c>
      <c r="B11" s="20">
        <v>0</v>
      </c>
      <c r="C11" s="20">
        <v>80</v>
      </c>
      <c r="D11" s="20">
        <v>0</v>
      </c>
      <c r="E11" s="20">
        <v>5</v>
      </c>
      <c r="F11" s="20">
        <v>0</v>
      </c>
      <c r="G11" s="20">
        <v>0</v>
      </c>
      <c r="H11" s="20">
        <v>0</v>
      </c>
      <c r="I11" s="20">
        <v>0</v>
      </c>
      <c r="J11" s="26">
        <v>75</v>
      </c>
      <c r="K11" s="27">
        <v>0</v>
      </c>
      <c r="L11" s="20">
        <v>80</v>
      </c>
      <c r="M11" s="20">
        <v>0</v>
      </c>
      <c r="N11" s="20">
        <v>5</v>
      </c>
      <c r="O11" s="20">
        <v>0</v>
      </c>
      <c r="P11" s="20">
        <v>0</v>
      </c>
      <c r="Q11" s="20">
        <v>0</v>
      </c>
      <c r="R11" s="20">
        <v>0</v>
      </c>
      <c r="S11" s="26">
        <v>75</v>
      </c>
      <c r="T11" s="20">
        <f t="shared" si="2"/>
        <v>0</v>
      </c>
      <c r="U11" s="20">
        <f t="shared" si="2"/>
        <v>0</v>
      </c>
      <c r="V11" s="20">
        <f t="shared" si="2"/>
        <v>0</v>
      </c>
      <c r="W11" s="20">
        <f t="shared" si="2"/>
        <v>0</v>
      </c>
      <c r="X11" s="20">
        <f t="shared" si="2"/>
        <v>0</v>
      </c>
      <c r="Y11" s="20">
        <f t="shared" si="2"/>
        <v>0</v>
      </c>
      <c r="Z11" s="20">
        <f t="shared" si="2"/>
        <v>0</v>
      </c>
      <c r="AA11" s="20">
        <f t="shared" si="2"/>
        <v>0</v>
      </c>
      <c r="AB11" s="20">
        <f t="shared" si="2"/>
        <v>0</v>
      </c>
      <c r="AC11" s="17" t="s">
        <v>26</v>
      </c>
    </row>
    <row r="12" spans="1:29" x14ac:dyDescent="0.3">
      <c r="A12" s="17" t="s">
        <v>133</v>
      </c>
      <c r="B12" s="20">
        <v>0</v>
      </c>
      <c r="C12" s="20">
        <v>3000</v>
      </c>
      <c r="D12" s="20">
        <v>0</v>
      </c>
      <c r="E12" s="20">
        <v>2940</v>
      </c>
      <c r="F12" s="20">
        <v>0</v>
      </c>
      <c r="G12" s="20">
        <v>0</v>
      </c>
      <c r="H12" s="20">
        <v>0</v>
      </c>
      <c r="I12" s="20">
        <v>0</v>
      </c>
      <c r="J12" s="26">
        <v>60</v>
      </c>
      <c r="K12" s="27">
        <v>0</v>
      </c>
      <c r="L12" s="20">
        <v>3000</v>
      </c>
      <c r="M12" s="20">
        <v>0</v>
      </c>
      <c r="N12" s="20">
        <v>2940</v>
      </c>
      <c r="O12" s="20">
        <v>0</v>
      </c>
      <c r="P12" s="20">
        <v>0</v>
      </c>
      <c r="Q12" s="20">
        <v>0</v>
      </c>
      <c r="R12" s="20">
        <v>0</v>
      </c>
      <c r="S12" s="26">
        <v>60</v>
      </c>
      <c r="T12" s="20">
        <f t="shared" si="2"/>
        <v>0</v>
      </c>
      <c r="U12" s="20">
        <f t="shared" si="2"/>
        <v>0</v>
      </c>
      <c r="V12" s="20">
        <f t="shared" si="2"/>
        <v>0</v>
      </c>
      <c r="W12" s="20">
        <f t="shared" si="2"/>
        <v>0</v>
      </c>
      <c r="X12" s="20">
        <f t="shared" si="2"/>
        <v>0</v>
      </c>
      <c r="Y12" s="20">
        <f t="shared" si="2"/>
        <v>0</v>
      </c>
      <c r="Z12" s="20">
        <f t="shared" si="2"/>
        <v>0</v>
      </c>
      <c r="AA12" s="20">
        <f t="shared" si="2"/>
        <v>0</v>
      </c>
      <c r="AB12" s="20">
        <f t="shared" si="2"/>
        <v>0</v>
      </c>
      <c r="AC12" s="17" t="s">
        <v>26</v>
      </c>
    </row>
    <row r="13" spans="1:29" x14ac:dyDescent="0.3">
      <c r="A13" s="17" t="s">
        <v>116</v>
      </c>
      <c r="B13" s="20">
        <v>0</v>
      </c>
      <c r="C13" s="20">
        <v>40</v>
      </c>
      <c r="D13" s="20">
        <v>0</v>
      </c>
      <c r="E13" s="20">
        <v>40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0</v>
      </c>
      <c r="L13" s="20">
        <v>40</v>
      </c>
      <c r="M13" s="20">
        <v>0</v>
      </c>
      <c r="N13" s="20">
        <v>40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2"/>
        <v>0</v>
      </c>
      <c r="U13" s="20">
        <f t="shared" si="2"/>
        <v>0</v>
      </c>
      <c r="V13" s="20">
        <f t="shared" si="2"/>
        <v>0</v>
      </c>
      <c r="W13" s="20">
        <f t="shared" si="2"/>
        <v>0</v>
      </c>
      <c r="X13" s="20">
        <f t="shared" si="2"/>
        <v>0</v>
      </c>
      <c r="Y13" s="20">
        <f t="shared" si="2"/>
        <v>0</v>
      </c>
      <c r="Z13" s="20">
        <f t="shared" si="2"/>
        <v>0</v>
      </c>
      <c r="AA13" s="20">
        <f t="shared" si="2"/>
        <v>0</v>
      </c>
      <c r="AB13" s="20">
        <f t="shared" si="2"/>
        <v>0</v>
      </c>
      <c r="AC13" s="17" t="s">
        <v>26</v>
      </c>
    </row>
    <row r="14" spans="1:29" x14ac:dyDescent="0.3">
      <c r="A14" s="17" t="s">
        <v>115</v>
      </c>
      <c r="B14" s="20">
        <v>0</v>
      </c>
      <c r="C14" s="20">
        <v>1150</v>
      </c>
      <c r="D14" s="20">
        <v>350</v>
      </c>
      <c r="E14" s="20">
        <v>785</v>
      </c>
      <c r="F14" s="20">
        <v>0</v>
      </c>
      <c r="G14" s="20">
        <v>0</v>
      </c>
      <c r="H14" s="20">
        <v>0</v>
      </c>
      <c r="I14" s="20">
        <v>0</v>
      </c>
      <c r="J14" s="26">
        <v>15</v>
      </c>
      <c r="K14" s="27">
        <v>0</v>
      </c>
      <c r="L14" s="20">
        <v>1150</v>
      </c>
      <c r="M14" s="20">
        <v>350</v>
      </c>
      <c r="N14" s="20">
        <v>785</v>
      </c>
      <c r="O14" s="20">
        <v>0</v>
      </c>
      <c r="P14" s="20">
        <v>0</v>
      </c>
      <c r="Q14" s="20">
        <v>0</v>
      </c>
      <c r="R14" s="20">
        <v>0</v>
      </c>
      <c r="S14" s="26">
        <v>15</v>
      </c>
      <c r="T14" s="20">
        <f t="shared" si="2"/>
        <v>0</v>
      </c>
      <c r="U14" s="20">
        <f t="shared" si="2"/>
        <v>0</v>
      </c>
      <c r="V14" s="20">
        <f t="shared" si="2"/>
        <v>0</v>
      </c>
      <c r="W14" s="20">
        <f t="shared" si="2"/>
        <v>0</v>
      </c>
      <c r="X14" s="20">
        <f t="shared" si="2"/>
        <v>0</v>
      </c>
      <c r="Y14" s="20">
        <f t="shared" si="2"/>
        <v>0</v>
      </c>
      <c r="Z14" s="20">
        <f t="shared" si="2"/>
        <v>0</v>
      </c>
      <c r="AA14" s="20">
        <f t="shared" si="2"/>
        <v>0</v>
      </c>
      <c r="AB14" s="20">
        <f t="shared" si="2"/>
        <v>0</v>
      </c>
      <c r="AC14" s="17" t="s">
        <v>26</v>
      </c>
    </row>
    <row r="15" spans="1:29" x14ac:dyDescent="0.3">
      <c r="A15" s="17" t="s">
        <v>117</v>
      </c>
      <c r="B15" s="20">
        <v>0</v>
      </c>
      <c r="C15" s="20">
        <v>300</v>
      </c>
      <c r="D15" s="20">
        <v>0</v>
      </c>
      <c r="E15" s="20">
        <v>60</v>
      </c>
      <c r="F15" s="20">
        <v>0</v>
      </c>
      <c r="G15" s="20">
        <v>0</v>
      </c>
      <c r="H15" s="20">
        <v>0</v>
      </c>
      <c r="I15" s="20">
        <v>0</v>
      </c>
      <c r="J15" s="26">
        <v>240</v>
      </c>
      <c r="K15" s="27">
        <v>0</v>
      </c>
      <c r="L15" s="20">
        <v>300</v>
      </c>
      <c r="M15" s="20">
        <v>0</v>
      </c>
      <c r="N15" s="20">
        <v>60</v>
      </c>
      <c r="O15" s="20">
        <v>0</v>
      </c>
      <c r="P15" s="20">
        <v>0</v>
      </c>
      <c r="Q15" s="20">
        <v>0</v>
      </c>
      <c r="R15" s="20">
        <v>0</v>
      </c>
      <c r="S15" s="26">
        <v>240</v>
      </c>
      <c r="T15" s="20">
        <f t="shared" si="2"/>
        <v>0</v>
      </c>
      <c r="U15" s="20">
        <f t="shared" si="2"/>
        <v>0</v>
      </c>
      <c r="V15" s="20">
        <f t="shared" si="2"/>
        <v>0</v>
      </c>
      <c r="W15" s="20">
        <f t="shared" si="2"/>
        <v>0</v>
      </c>
      <c r="X15" s="20">
        <f t="shared" si="2"/>
        <v>0</v>
      </c>
      <c r="Y15" s="20">
        <f t="shared" si="2"/>
        <v>0</v>
      </c>
      <c r="Z15" s="20">
        <f t="shared" si="2"/>
        <v>0</v>
      </c>
      <c r="AA15" s="20">
        <f t="shared" si="2"/>
        <v>0</v>
      </c>
      <c r="AB15" s="20">
        <f t="shared" si="2"/>
        <v>0</v>
      </c>
      <c r="AC15" s="17" t="s">
        <v>26</v>
      </c>
    </row>
    <row r="16" spans="1:29" x14ac:dyDescent="0.3">
      <c r="A16" s="17" t="s">
        <v>119</v>
      </c>
      <c r="B16" s="20">
        <v>0</v>
      </c>
      <c r="C16" s="20">
        <v>50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50</v>
      </c>
      <c r="K16" s="27">
        <v>0</v>
      </c>
      <c r="L16" s="20">
        <v>50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6">
        <v>50</v>
      </c>
      <c r="T16" s="20">
        <f t="shared" si="2"/>
        <v>0</v>
      </c>
      <c r="U16" s="20">
        <f t="shared" si="2"/>
        <v>0</v>
      </c>
      <c r="V16" s="20">
        <f t="shared" si="2"/>
        <v>0</v>
      </c>
      <c r="W16" s="20">
        <f t="shared" si="2"/>
        <v>0</v>
      </c>
      <c r="X16" s="20">
        <f t="shared" si="2"/>
        <v>0</v>
      </c>
      <c r="Y16" s="20">
        <f t="shared" si="2"/>
        <v>0</v>
      </c>
      <c r="Z16" s="20">
        <f t="shared" si="2"/>
        <v>0</v>
      </c>
      <c r="AA16" s="20">
        <f t="shared" si="2"/>
        <v>0</v>
      </c>
      <c r="AB16" s="20">
        <f t="shared" si="2"/>
        <v>0</v>
      </c>
      <c r="AC16" s="17" t="s">
        <v>26</v>
      </c>
    </row>
    <row r="17" spans="1:29" x14ac:dyDescent="0.3">
      <c r="A17" s="17" t="s">
        <v>120</v>
      </c>
      <c r="B17" s="20">
        <v>0</v>
      </c>
      <c r="C17" s="20">
        <v>80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80</v>
      </c>
      <c r="K17" s="27">
        <v>0</v>
      </c>
      <c r="L17" s="20">
        <v>80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80</v>
      </c>
      <c r="T17" s="20">
        <f t="shared" si="2"/>
        <v>0</v>
      </c>
      <c r="U17" s="20">
        <f t="shared" si="2"/>
        <v>0</v>
      </c>
      <c r="V17" s="20">
        <f t="shared" si="2"/>
        <v>0</v>
      </c>
      <c r="W17" s="20">
        <f t="shared" si="2"/>
        <v>0</v>
      </c>
      <c r="X17" s="20">
        <f t="shared" si="2"/>
        <v>0</v>
      </c>
      <c r="Y17" s="20">
        <f t="shared" si="2"/>
        <v>0</v>
      </c>
      <c r="Z17" s="20">
        <f t="shared" si="2"/>
        <v>0</v>
      </c>
      <c r="AA17" s="20">
        <f t="shared" si="2"/>
        <v>0</v>
      </c>
      <c r="AB17" s="20">
        <f t="shared" si="2"/>
        <v>0</v>
      </c>
      <c r="AC17" s="17" t="s">
        <v>26</v>
      </c>
    </row>
    <row r="18" spans="1:29" x14ac:dyDescent="0.3">
      <c r="A18" s="17" t="s">
        <v>118</v>
      </c>
      <c r="B18" s="20">
        <v>0</v>
      </c>
      <c r="C18" s="20">
        <v>50</v>
      </c>
      <c r="D18" s="20">
        <v>0</v>
      </c>
      <c r="E18" s="20">
        <v>5</v>
      </c>
      <c r="F18" s="20">
        <v>0</v>
      </c>
      <c r="G18" s="20">
        <v>0</v>
      </c>
      <c r="H18" s="20">
        <v>0</v>
      </c>
      <c r="I18" s="20">
        <v>0</v>
      </c>
      <c r="J18" s="26">
        <v>45</v>
      </c>
      <c r="K18" s="27">
        <v>0</v>
      </c>
      <c r="L18" s="20">
        <v>50</v>
      </c>
      <c r="M18" s="20">
        <v>0</v>
      </c>
      <c r="N18" s="20">
        <v>5</v>
      </c>
      <c r="O18" s="20">
        <v>0</v>
      </c>
      <c r="P18" s="20">
        <v>0</v>
      </c>
      <c r="Q18" s="20">
        <v>0</v>
      </c>
      <c r="R18" s="20">
        <v>0</v>
      </c>
      <c r="S18" s="26">
        <v>45</v>
      </c>
      <c r="T18" s="20">
        <f t="shared" si="2"/>
        <v>0</v>
      </c>
      <c r="U18" s="20">
        <f t="shared" si="2"/>
        <v>0</v>
      </c>
      <c r="V18" s="20">
        <f t="shared" si="2"/>
        <v>0</v>
      </c>
      <c r="W18" s="20">
        <f t="shared" si="2"/>
        <v>0</v>
      </c>
      <c r="X18" s="20">
        <f t="shared" si="2"/>
        <v>0</v>
      </c>
      <c r="Y18" s="20">
        <f t="shared" si="2"/>
        <v>0</v>
      </c>
      <c r="Z18" s="20">
        <f t="shared" si="2"/>
        <v>0</v>
      </c>
      <c r="AA18" s="20">
        <f t="shared" si="2"/>
        <v>0</v>
      </c>
      <c r="AB18" s="20">
        <f t="shared" si="2"/>
        <v>0</v>
      </c>
      <c r="AC18" s="17" t="s">
        <v>26</v>
      </c>
    </row>
    <row r="19" spans="1:29" x14ac:dyDescent="0.3">
      <c r="A19" s="17" t="s">
        <v>122</v>
      </c>
      <c r="B19" s="20">
        <v>0</v>
      </c>
      <c r="C19" s="20">
        <v>20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6">
        <v>20</v>
      </c>
      <c r="K19" s="27">
        <v>0</v>
      </c>
      <c r="L19" s="20">
        <v>20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20</v>
      </c>
      <c r="T19" s="20">
        <f t="shared" si="2"/>
        <v>0</v>
      </c>
      <c r="U19" s="20">
        <f t="shared" si="2"/>
        <v>0</v>
      </c>
      <c r="V19" s="20">
        <f t="shared" si="2"/>
        <v>0</v>
      </c>
      <c r="W19" s="20">
        <f t="shared" ref="W19:W40" si="3">E19-N19</f>
        <v>0</v>
      </c>
      <c r="X19" s="20">
        <f t="shared" ref="X19:X40" si="4">F19-O19</f>
        <v>0</v>
      </c>
      <c r="Y19" s="20">
        <f t="shared" ref="Y19:Y40" si="5">G19-P19</f>
        <v>0</v>
      </c>
      <c r="Z19" s="20">
        <f t="shared" ref="Z19:Z40" si="6">H19-Q19</f>
        <v>0</v>
      </c>
      <c r="AA19" s="20">
        <f t="shared" ref="AA19:AA40" si="7">I19-R19</f>
        <v>0</v>
      </c>
      <c r="AB19" s="20">
        <f t="shared" ref="AB19:AB40" si="8">J19-S19</f>
        <v>0</v>
      </c>
      <c r="AC19" s="17" t="s">
        <v>26</v>
      </c>
    </row>
    <row r="20" spans="1:29" x14ac:dyDescent="0.3">
      <c r="A20" s="17" t="s">
        <v>121</v>
      </c>
      <c r="B20" s="20">
        <v>10</v>
      </c>
      <c r="C20" s="20">
        <v>0</v>
      </c>
      <c r="D20" s="20">
        <v>0</v>
      </c>
      <c r="E20" s="20">
        <v>7</v>
      </c>
      <c r="F20" s="20">
        <v>0</v>
      </c>
      <c r="G20" s="20">
        <v>0</v>
      </c>
      <c r="H20" s="20">
        <v>0</v>
      </c>
      <c r="I20" s="20">
        <v>0</v>
      </c>
      <c r="J20" s="26">
        <v>3</v>
      </c>
      <c r="K20" s="27">
        <v>10</v>
      </c>
      <c r="L20" s="20">
        <v>0</v>
      </c>
      <c r="M20" s="20">
        <v>0</v>
      </c>
      <c r="N20" s="20">
        <v>7</v>
      </c>
      <c r="O20" s="20">
        <v>0</v>
      </c>
      <c r="P20" s="20">
        <v>0</v>
      </c>
      <c r="Q20" s="20">
        <v>0</v>
      </c>
      <c r="R20" s="20">
        <v>0</v>
      </c>
      <c r="S20" s="26">
        <v>3</v>
      </c>
      <c r="T20" s="20">
        <f t="shared" ref="T20:T40" si="9">B20-K20</f>
        <v>0</v>
      </c>
      <c r="U20" s="20">
        <f t="shared" ref="U20:U40" si="10">C20-L20</f>
        <v>0</v>
      </c>
      <c r="V20" s="20">
        <f t="shared" ref="V20:V40" si="11">D20-M20</f>
        <v>0</v>
      </c>
      <c r="W20" s="20">
        <f t="shared" si="3"/>
        <v>0</v>
      </c>
      <c r="X20" s="20">
        <f t="shared" si="4"/>
        <v>0</v>
      </c>
      <c r="Y20" s="20">
        <f t="shared" si="5"/>
        <v>0</v>
      </c>
      <c r="Z20" s="20">
        <f t="shared" si="6"/>
        <v>0</v>
      </c>
      <c r="AA20" s="20">
        <f t="shared" si="7"/>
        <v>0</v>
      </c>
      <c r="AB20" s="20">
        <f t="shared" si="8"/>
        <v>0</v>
      </c>
      <c r="AC20" s="17" t="s">
        <v>26</v>
      </c>
    </row>
    <row r="21" spans="1:29" x14ac:dyDescent="0.3">
      <c r="A21" s="17" t="s">
        <v>123</v>
      </c>
      <c r="B21" s="20">
        <v>0</v>
      </c>
      <c r="C21" s="20">
        <v>40</v>
      </c>
      <c r="D21" s="20">
        <v>0</v>
      </c>
      <c r="E21" s="20">
        <v>10</v>
      </c>
      <c r="F21" s="20">
        <v>0</v>
      </c>
      <c r="G21" s="20">
        <v>0</v>
      </c>
      <c r="H21" s="20">
        <v>0</v>
      </c>
      <c r="I21" s="20">
        <v>0</v>
      </c>
      <c r="J21" s="26">
        <v>30</v>
      </c>
      <c r="K21" s="27">
        <v>0</v>
      </c>
      <c r="L21" s="20">
        <v>40</v>
      </c>
      <c r="M21" s="20">
        <v>0</v>
      </c>
      <c r="N21" s="20">
        <v>10</v>
      </c>
      <c r="O21" s="20">
        <v>0</v>
      </c>
      <c r="P21" s="20">
        <v>0</v>
      </c>
      <c r="Q21" s="20">
        <v>0</v>
      </c>
      <c r="R21" s="20">
        <v>0</v>
      </c>
      <c r="S21" s="26">
        <v>30</v>
      </c>
      <c r="T21" s="20">
        <f t="shared" si="9"/>
        <v>0</v>
      </c>
      <c r="U21" s="20">
        <f t="shared" si="10"/>
        <v>0</v>
      </c>
      <c r="V21" s="20">
        <f t="shared" si="11"/>
        <v>0</v>
      </c>
      <c r="W21" s="20">
        <f t="shared" si="3"/>
        <v>0</v>
      </c>
      <c r="X21" s="20">
        <f t="shared" si="4"/>
        <v>0</v>
      </c>
      <c r="Y21" s="20">
        <f t="shared" si="5"/>
        <v>0</v>
      </c>
      <c r="Z21" s="20">
        <f t="shared" si="6"/>
        <v>0</v>
      </c>
      <c r="AA21" s="20">
        <f t="shared" si="7"/>
        <v>0</v>
      </c>
      <c r="AB21" s="20">
        <f t="shared" si="8"/>
        <v>0</v>
      </c>
      <c r="AC21" s="17" t="s">
        <v>26</v>
      </c>
    </row>
    <row r="22" spans="1:29" x14ac:dyDescent="0.3">
      <c r="A22" s="17" t="s">
        <v>124</v>
      </c>
      <c r="B22" s="20">
        <v>15</v>
      </c>
      <c r="C22" s="20">
        <v>250</v>
      </c>
      <c r="D22" s="20">
        <v>0</v>
      </c>
      <c r="E22" s="20">
        <v>195</v>
      </c>
      <c r="F22" s="20">
        <v>0</v>
      </c>
      <c r="G22" s="20">
        <v>0</v>
      </c>
      <c r="H22" s="20">
        <v>0</v>
      </c>
      <c r="I22" s="20">
        <v>0</v>
      </c>
      <c r="J22" s="26">
        <v>70</v>
      </c>
      <c r="K22" s="27">
        <v>15</v>
      </c>
      <c r="L22" s="20">
        <v>250</v>
      </c>
      <c r="M22" s="20">
        <v>0</v>
      </c>
      <c r="N22" s="20">
        <v>195</v>
      </c>
      <c r="O22" s="20">
        <v>0</v>
      </c>
      <c r="P22" s="20">
        <v>0</v>
      </c>
      <c r="Q22" s="20">
        <v>0</v>
      </c>
      <c r="R22" s="20">
        <v>0</v>
      </c>
      <c r="S22" s="26">
        <v>70</v>
      </c>
      <c r="T22" s="20">
        <f t="shared" si="9"/>
        <v>0</v>
      </c>
      <c r="U22" s="20">
        <f t="shared" si="10"/>
        <v>0</v>
      </c>
      <c r="V22" s="20">
        <f t="shared" si="11"/>
        <v>0</v>
      </c>
      <c r="W22" s="20">
        <f t="shared" si="3"/>
        <v>0</v>
      </c>
      <c r="X22" s="20">
        <f t="shared" si="4"/>
        <v>0</v>
      </c>
      <c r="Y22" s="20">
        <f t="shared" si="5"/>
        <v>0</v>
      </c>
      <c r="Z22" s="20">
        <f t="shared" si="6"/>
        <v>0</v>
      </c>
      <c r="AA22" s="20">
        <f t="shared" si="7"/>
        <v>0</v>
      </c>
      <c r="AB22" s="20">
        <f t="shared" si="8"/>
        <v>0</v>
      </c>
      <c r="AC22" s="17" t="s">
        <v>26</v>
      </c>
    </row>
    <row r="23" spans="1:29" x14ac:dyDescent="0.3">
      <c r="A23" s="17" t="s">
        <v>126</v>
      </c>
      <c r="B23" s="20">
        <v>20</v>
      </c>
      <c r="C23" s="20">
        <v>140</v>
      </c>
      <c r="D23" s="20">
        <v>0</v>
      </c>
      <c r="E23" s="20">
        <v>120</v>
      </c>
      <c r="F23" s="20">
        <v>0</v>
      </c>
      <c r="G23" s="20">
        <v>0</v>
      </c>
      <c r="H23" s="20">
        <v>0</v>
      </c>
      <c r="I23" s="20">
        <v>0</v>
      </c>
      <c r="J23" s="26">
        <v>40</v>
      </c>
      <c r="K23" s="27">
        <v>20</v>
      </c>
      <c r="L23" s="20">
        <v>140</v>
      </c>
      <c r="M23" s="20">
        <v>0</v>
      </c>
      <c r="N23" s="20">
        <v>120</v>
      </c>
      <c r="O23" s="20">
        <v>0</v>
      </c>
      <c r="P23" s="20">
        <v>0</v>
      </c>
      <c r="Q23" s="20">
        <v>0</v>
      </c>
      <c r="R23" s="20">
        <v>0</v>
      </c>
      <c r="S23" s="26">
        <v>40</v>
      </c>
      <c r="T23" s="20">
        <f t="shared" si="9"/>
        <v>0</v>
      </c>
      <c r="U23" s="20">
        <f t="shared" si="10"/>
        <v>0</v>
      </c>
      <c r="V23" s="20">
        <f t="shared" si="11"/>
        <v>0</v>
      </c>
      <c r="W23" s="20">
        <f t="shared" si="3"/>
        <v>0</v>
      </c>
      <c r="X23" s="20">
        <f t="shared" si="4"/>
        <v>0</v>
      </c>
      <c r="Y23" s="20">
        <f t="shared" si="5"/>
        <v>0</v>
      </c>
      <c r="Z23" s="20">
        <f t="shared" si="6"/>
        <v>0</v>
      </c>
      <c r="AA23" s="20">
        <f t="shared" si="7"/>
        <v>0</v>
      </c>
      <c r="AB23" s="20">
        <f t="shared" si="8"/>
        <v>0</v>
      </c>
      <c r="AC23" s="17" t="s">
        <v>26</v>
      </c>
    </row>
    <row r="24" spans="1:29" x14ac:dyDescent="0.3">
      <c r="A24" s="17" t="s">
        <v>125</v>
      </c>
      <c r="B24" s="20">
        <v>0</v>
      </c>
      <c r="C24" s="20">
        <v>200</v>
      </c>
      <c r="D24" s="20">
        <v>0</v>
      </c>
      <c r="E24" s="20">
        <v>40</v>
      </c>
      <c r="F24" s="20">
        <v>0</v>
      </c>
      <c r="G24" s="20">
        <v>0</v>
      </c>
      <c r="H24" s="20">
        <v>0</v>
      </c>
      <c r="I24" s="20">
        <v>0</v>
      </c>
      <c r="J24" s="26">
        <v>160</v>
      </c>
      <c r="K24" s="27">
        <v>0</v>
      </c>
      <c r="L24" s="20">
        <v>200</v>
      </c>
      <c r="M24" s="20">
        <v>0</v>
      </c>
      <c r="N24" s="20">
        <v>40</v>
      </c>
      <c r="O24" s="20">
        <v>0</v>
      </c>
      <c r="P24" s="20">
        <v>0</v>
      </c>
      <c r="Q24" s="20">
        <v>0</v>
      </c>
      <c r="R24" s="20">
        <v>0</v>
      </c>
      <c r="S24" s="26">
        <v>160</v>
      </c>
      <c r="T24" s="20">
        <f t="shared" si="9"/>
        <v>0</v>
      </c>
      <c r="U24" s="20">
        <f t="shared" si="10"/>
        <v>0</v>
      </c>
      <c r="V24" s="20">
        <f t="shared" si="11"/>
        <v>0</v>
      </c>
      <c r="W24" s="20">
        <f t="shared" si="3"/>
        <v>0</v>
      </c>
      <c r="X24" s="20">
        <f t="shared" si="4"/>
        <v>0</v>
      </c>
      <c r="Y24" s="20">
        <f t="shared" si="5"/>
        <v>0</v>
      </c>
      <c r="Z24" s="20">
        <f t="shared" si="6"/>
        <v>0</v>
      </c>
      <c r="AA24" s="20">
        <f t="shared" si="7"/>
        <v>0</v>
      </c>
      <c r="AB24" s="20">
        <f t="shared" si="8"/>
        <v>0</v>
      </c>
      <c r="AC24" s="17" t="s">
        <v>26</v>
      </c>
    </row>
    <row r="25" spans="1:29" x14ac:dyDescent="0.3">
      <c r="A25" s="17" t="s">
        <v>128</v>
      </c>
      <c r="B25" s="20">
        <v>0</v>
      </c>
      <c r="C25" s="20">
        <v>1050</v>
      </c>
      <c r="D25" s="20">
        <v>90</v>
      </c>
      <c r="E25" s="20">
        <v>810</v>
      </c>
      <c r="F25" s="20">
        <v>0</v>
      </c>
      <c r="G25" s="20">
        <v>0</v>
      </c>
      <c r="H25" s="20">
        <v>0</v>
      </c>
      <c r="I25" s="20">
        <v>0</v>
      </c>
      <c r="J25" s="26">
        <v>150</v>
      </c>
      <c r="K25" s="27">
        <v>0</v>
      </c>
      <c r="L25" s="20">
        <v>1050</v>
      </c>
      <c r="M25" s="20">
        <v>90</v>
      </c>
      <c r="N25" s="20">
        <v>810</v>
      </c>
      <c r="O25" s="20">
        <v>0</v>
      </c>
      <c r="P25" s="20">
        <v>0</v>
      </c>
      <c r="Q25" s="20">
        <v>0</v>
      </c>
      <c r="R25" s="20">
        <v>0</v>
      </c>
      <c r="S25" s="26">
        <v>150</v>
      </c>
      <c r="T25" s="20">
        <f t="shared" si="9"/>
        <v>0</v>
      </c>
      <c r="U25" s="20">
        <f t="shared" si="10"/>
        <v>0</v>
      </c>
      <c r="V25" s="20">
        <f t="shared" si="11"/>
        <v>0</v>
      </c>
      <c r="W25" s="20">
        <f t="shared" si="3"/>
        <v>0</v>
      </c>
      <c r="X25" s="20">
        <f t="shared" si="4"/>
        <v>0</v>
      </c>
      <c r="Y25" s="20">
        <f t="shared" si="5"/>
        <v>0</v>
      </c>
      <c r="Z25" s="20">
        <f t="shared" si="6"/>
        <v>0</v>
      </c>
      <c r="AA25" s="20">
        <f t="shared" si="7"/>
        <v>0</v>
      </c>
      <c r="AB25" s="20">
        <f t="shared" si="8"/>
        <v>0</v>
      </c>
      <c r="AC25" s="17" t="s">
        <v>26</v>
      </c>
    </row>
    <row r="26" spans="1:29" x14ac:dyDescent="0.3">
      <c r="A26" s="17" t="s">
        <v>129</v>
      </c>
      <c r="B26" s="20">
        <v>0</v>
      </c>
      <c r="C26" s="20">
        <v>700</v>
      </c>
      <c r="D26" s="20">
        <v>92</v>
      </c>
      <c r="E26" s="20">
        <v>608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0</v>
      </c>
      <c r="L26" s="20">
        <v>700</v>
      </c>
      <c r="M26" s="20">
        <v>92</v>
      </c>
      <c r="N26" s="20">
        <v>608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9"/>
        <v>0</v>
      </c>
      <c r="U26" s="20">
        <f t="shared" si="10"/>
        <v>0</v>
      </c>
      <c r="V26" s="20">
        <f t="shared" si="11"/>
        <v>0</v>
      </c>
      <c r="W26" s="20">
        <f t="shared" si="3"/>
        <v>0</v>
      </c>
      <c r="X26" s="20">
        <f t="shared" si="4"/>
        <v>0</v>
      </c>
      <c r="Y26" s="20">
        <f t="shared" si="5"/>
        <v>0</v>
      </c>
      <c r="Z26" s="20">
        <f t="shared" si="6"/>
        <v>0</v>
      </c>
      <c r="AA26" s="20">
        <f t="shared" si="7"/>
        <v>0</v>
      </c>
      <c r="AB26" s="20">
        <f t="shared" si="8"/>
        <v>0</v>
      </c>
      <c r="AC26" s="17" t="s">
        <v>26</v>
      </c>
    </row>
    <row r="27" spans="1:29" x14ac:dyDescent="0.3">
      <c r="A27" s="17" t="s">
        <v>131</v>
      </c>
      <c r="B27" s="20">
        <v>0</v>
      </c>
      <c r="C27" s="20">
        <v>4400</v>
      </c>
      <c r="D27" s="20">
        <v>1643</v>
      </c>
      <c r="E27" s="20">
        <v>2757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0</v>
      </c>
      <c r="L27" s="20">
        <v>4400</v>
      </c>
      <c r="M27" s="20">
        <v>1643</v>
      </c>
      <c r="N27" s="20">
        <v>2757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9"/>
        <v>0</v>
      </c>
      <c r="U27" s="20">
        <f t="shared" si="10"/>
        <v>0</v>
      </c>
      <c r="V27" s="20">
        <f t="shared" si="11"/>
        <v>0</v>
      </c>
      <c r="W27" s="20">
        <f t="shared" si="3"/>
        <v>0</v>
      </c>
      <c r="X27" s="20">
        <f t="shared" si="4"/>
        <v>0</v>
      </c>
      <c r="Y27" s="20">
        <f t="shared" si="5"/>
        <v>0</v>
      </c>
      <c r="Z27" s="20">
        <f t="shared" si="6"/>
        <v>0</v>
      </c>
      <c r="AA27" s="20">
        <f t="shared" si="7"/>
        <v>0</v>
      </c>
      <c r="AB27" s="20">
        <f t="shared" si="8"/>
        <v>0</v>
      </c>
      <c r="AC27" s="17" t="s">
        <v>26</v>
      </c>
    </row>
    <row r="28" spans="1:29" x14ac:dyDescent="0.3">
      <c r="A28" s="17" t="s">
        <v>134</v>
      </c>
      <c r="B28" s="20">
        <v>29</v>
      </c>
      <c r="C28" s="20">
        <v>0</v>
      </c>
      <c r="D28" s="20">
        <v>0</v>
      </c>
      <c r="E28" s="20">
        <v>19</v>
      </c>
      <c r="F28" s="20">
        <v>0</v>
      </c>
      <c r="G28" s="20">
        <v>0</v>
      </c>
      <c r="H28" s="20">
        <v>0</v>
      </c>
      <c r="I28" s="20">
        <v>0</v>
      </c>
      <c r="J28" s="26">
        <v>10</v>
      </c>
      <c r="K28" s="27">
        <v>29</v>
      </c>
      <c r="L28" s="20">
        <v>0</v>
      </c>
      <c r="M28" s="20">
        <v>0</v>
      </c>
      <c r="N28" s="20">
        <v>19</v>
      </c>
      <c r="O28" s="20">
        <v>0</v>
      </c>
      <c r="P28" s="20">
        <v>0</v>
      </c>
      <c r="Q28" s="20">
        <v>0</v>
      </c>
      <c r="R28" s="20">
        <v>0</v>
      </c>
      <c r="S28" s="26">
        <v>10</v>
      </c>
      <c r="T28" s="20">
        <f t="shared" si="9"/>
        <v>0</v>
      </c>
      <c r="U28" s="20">
        <f t="shared" si="10"/>
        <v>0</v>
      </c>
      <c r="V28" s="20">
        <f t="shared" si="11"/>
        <v>0</v>
      </c>
      <c r="W28" s="20">
        <f t="shared" si="3"/>
        <v>0</v>
      </c>
      <c r="X28" s="20">
        <f t="shared" si="4"/>
        <v>0</v>
      </c>
      <c r="Y28" s="20">
        <f t="shared" si="5"/>
        <v>0</v>
      </c>
      <c r="Z28" s="20">
        <f t="shared" si="6"/>
        <v>0</v>
      </c>
      <c r="AA28" s="20">
        <f t="shared" si="7"/>
        <v>0</v>
      </c>
      <c r="AB28" s="20">
        <f t="shared" si="8"/>
        <v>0</v>
      </c>
      <c r="AC28" s="17" t="s">
        <v>26</v>
      </c>
    </row>
    <row r="29" spans="1:29" x14ac:dyDescent="0.3">
      <c r="A29" s="17" t="s">
        <v>135</v>
      </c>
      <c r="B29" s="20">
        <v>27</v>
      </c>
      <c r="C29" s="20">
        <v>0</v>
      </c>
      <c r="D29" s="20">
        <v>0</v>
      </c>
      <c r="E29" s="20">
        <v>27</v>
      </c>
      <c r="F29" s="20">
        <v>0</v>
      </c>
      <c r="G29" s="20">
        <v>0</v>
      </c>
      <c r="H29" s="20">
        <v>0</v>
      </c>
      <c r="I29" s="20">
        <v>0</v>
      </c>
      <c r="J29" s="26">
        <v>0</v>
      </c>
      <c r="K29" s="27">
        <v>27</v>
      </c>
      <c r="L29" s="20">
        <v>0</v>
      </c>
      <c r="M29" s="20">
        <v>0</v>
      </c>
      <c r="N29" s="20">
        <v>27</v>
      </c>
      <c r="O29" s="20">
        <v>0</v>
      </c>
      <c r="P29" s="20">
        <v>0</v>
      </c>
      <c r="Q29" s="20">
        <v>0</v>
      </c>
      <c r="R29" s="20">
        <v>0</v>
      </c>
      <c r="S29" s="26">
        <v>0</v>
      </c>
      <c r="T29" s="20">
        <f t="shared" si="9"/>
        <v>0</v>
      </c>
      <c r="U29" s="20">
        <f t="shared" si="10"/>
        <v>0</v>
      </c>
      <c r="V29" s="20">
        <f t="shared" si="11"/>
        <v>0</v>
      </c>
      <c r="W29" s="20">
        <f t="shared" si="3"/>
        <v>0</v>
      </c>
      <c r="X29" s="20">
        <f t="shared" si="4"/>
        <v>0</v>
      </c>
      <c r="Y29" s="20">
        <f t="shared" si="5"/>
        <v>0</v>
      </c>
      <c r="Z29" s="20">
        <f t="shared" si="6"/>
        <v>0</v>
      </c>
      <c r="AA29" s="20">
        <f t="shared" si="7"/>
        <v>0</v>
      </c>
      <c r="AB29" s="20">
        <f t="shared" si="8"/>
        <v>0</v>
      </c>
      <c r="AC29" s="17" t="s">
        <v>26</v>
      </c>
    </row>
    <row r="30" spans="1:29" x14ac:dyDescent="0.3">
      <c r="A30" s="17" t="s">
        <v>137</v>
      </c>
      <c r="B30" s="20">
        <v>5</v>
      </c>
      <c r="C30" s="20">
        <v>0</v>
      </c>
      <c r="D30" s="20">
        <v>0</v>
      </c>
      <c r="E30" s="20">
        <v>5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5</v>
      </c>
      <c r="L30" s="20">
        <v>0</v>
      </c>
      <c r="M30" s="20">
        <v>0</v>
      </c>
      <c r="N30" s="20">
        <v>5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9"/>
        <v>0</v>
      </c>
      <c r="U30" s="20">
        <f t="shared" si="10"/>
        <v>0</v>
      </c>
      <c r="V30" s="20">
        <f t="shared" si="11"/>
        <v>0</v>
      </c>
      <c r="W30" s="20">
        <f t="shared" si="3"/>
        <v>0</v>
      </c>
      <c r="X30" s="20">
        <f t="shared" si="4"/>
        <v>0</v>
      </c>
      <c r="Y30" s="20">
        <f t="shared" si="5"/>
        <v>0</v>
      </c>
      <c r="Z30" s="20">
        <f t="shared" si="6"/>
        <v>0</v>
      </c>
      <c r="AA30" s="20">
        <f t="shared" si="7"/>
        <v>0</v>
      </c>
      <c r="AB30" s="20">
        <f t="shared" si="8"/>
        <v>0</v>
      </c>
      <c r="AC30" s="17" t="s">
        <v>26</v>
      </c>
    </row>
    <row r="31" spans="1:29" x14ac:dyDescent="0.3">
      <c r="A31" s="17" t="s">
        <v>136</v>
      </c>
      <c r="B31" s="20">
        <v>6</v>
      </c>
      <c r="C31" s="20">
        <v>0</v>
      </c>
      <c r="D31" s="20">
        <v>0</v>
      </c>
      <c r="E31" s="20">
        <v>6</v>
      </c>
      <c r="F31" s="20">
        <v>0</v>
      </c>
      <c r="G31" s="20">
        <v>0</v>
      </c>
      <c r="H31" s="20">
        <v>0</v>
      </c>
      <c r="I31" s="20">
        <v>0</v>
      </c>
      <c r="J31" s="26">
        <v>0</v>
      </c>
      <c r="K31" s="27">
        <v>6</v>
      </c>
      <c r="L31" s="20">
        <v>0</v>
      </c>
      <c r="M31" s="20">
        <v>0</v>
      </c>
      <c r="N31" s="20">
        <v>6</v>
      </c>
      <c r="O31" s="20">
        <v>0</v>
      </c>
      <c r="P31" s="20">
        <v>0</v>
      </c>
      <c r="Q31" s="20">
        <v>0</v>
      </c>
      <c r="R31" s="20">
        <v>0</v>
      </c>
      <c r="S31" s="26">
        <v>0</v>
      </c>
      <c r="T31" s="20">
        <f t="shared" si="9"/>
        <v>0</v>
      </c>
      <c r="U31" s="20">
        <f t="shared" si="10"/>
        <v>0</v>
      </c>
      <c r="V31" s="20">
        <f t="shared" si="11"/>
        <v>0</v>
      </c>
      <c r="W31" s="20">
        <f t="shared" si="3"/>
        <v>0</v>
      </c>
      <c r="X31" s="20">
        <f t="shared" si="4"/>
        <v>0</v>
      </c>
      <c r="Y31" s="20">
        <f t="shared" si="5"/>
        <v>0</v>
      </c>
      <c r="Z31" s="20">
        <f t="shared" si="6"/>
        <v>0</v>
      </c>
      <c r="AA31" s="20">
        <f t="shared" si="7"/>
        <v>0</v>
      </c>
      <c r="AB31" s="20">
        <f t="shared" si="8"/>
        <v>0</v>
      </c>
      <c r="AC31" s="17" t="s">
        <v>26</v>
      </c>
    </row>
    <row r="32" spans="1:29" x14ac:dyDescent="0.3">
      <c r="A32" s="17" t="s">
        <v>138</v>
      </c>
      <c r="B32" s="20">
        <v>180</v>
      </c>
      <c r="C32" s="20">
        <v>6200</v>
      </c>
      <c r="D32" s="20">
        <v>0</v>
      </c>
      <c r="E32" s="20">
        <v>4380</v>
      </c>
      <c r="F32" s="20">
        <v>0</v>
      </c>
      <c r="G32" s="20">
        <v>0</v>
      </c>
      <c r="H32" s="20">
        <v>0</v>
      </c>
      <c r="I32" s="20">
        <v>0</v>
      </c>
      <c r="J32" s="26">
        <v>2000</v>
      </c>
      <c r="K32" s="27">
        <v>180</v>
      </c>
      <c r="L32" s="20">
        <v>6200</v>
      </c>
      <c r="M32" s="20">
        <v>0</v>
      </c>
      <c r="N32" s="20">
        <v>4380</v>
      </c>
      <c r="O32" s="20">
        <v>0</v>
      </c>
      <c r="P32" s="20">
        <v>0</v>
      </c>
      <c r="Q32" s="20">
        <v>0</v>
      </c>
      <c r="R32" s="20">
        <v>0</v>
      </c>
      <c r="S32" s="26">
        <v>2000</v>
      </c>
      <c r="T32" s="20">
        <f t="shared" si="9"/>
        <v>0</v>
      </c>
      <c r="U32" s="20">
        <f t="shared" si="10"/>
        <v>0</v>
      </c>
      <c r="V32" s="20">
        <f t="shared" si="11"/>
        <v>0</v>
      </c>
      <c r="W32" s="20">
        <f t="shared" si="3"/>
        <v>0</v>
      </c>
      <c r="X32" s="20">
        <f t="shared" si="4"/>
        <v>0</v>
      </c>
      <c r="Y32" s="20">
        <f t="shared" si="5"/>
        <v>0</v>
      </c>
      <c r="Z32" s="20">
        <f t="shared" si="6"/>
        <v>0</v>
      </c>
      <c r="AA32" s="20">
        <f t="shared" si="7"/>
        <v>0</v>
      </c>
      <c r="AB32" s="20">
        <f t="shared" si="8"/>
        <v>0</v>
      </c>
      <c r="AC32" s="17" t="s">
        <v>26</v>
      </c>
    </row>
    <row r="33" spans="1:29" x14ac:dyDescent="0.3">
      <c r="A33" s="17" t="s">
        <v>139</v>
      </c>
      <c r="B33" s="20">
        <v>25</v>
      </c>
      <c r="C33" s="20">
        <v>540</v>
      </c>
      <c r="D33" s="20">
        <v>0</v>
      </c>
      <c r="E33" s="20">
        <v>345</v>
      </c>
      <c r="F33" s="20">
        <v>0</v>
      </c>
      <c r="G33" s="20">
        <v>0</v>
      </c>
      <c r="H33" s="20">
        <v>0</v>
      </c>
      <c r="I33" s="20">
        <v>0</v>
      </c>
      <c r="J33" s="26">
        <v>220</v>
      </c>
      <c r="K33" s="27">
        <v>25</v>
      </c>
      <c r="L33" s="20">
        <v>540</v>
      </c>
      <c r="M33" s="20">
        <v>0</v>
      </c>
      <c r="N33" s="20">
        <v>345</v>
      </c>
      <c r="O33" s="20">
        <v>0</v>
      </c>
      <c r="P33" s="20">
        <v>0</v>
      </c>
      <c r="Q33" s="20">
        <v>0</v>
      </c>
      <c r="R33" s="20">
        <v>0</v>
      </c>
      <c r="S33" s="26">
        <v>220</v>
      </c>
      <c r="T33" s="20">
        <f t="shared" si="9"/>
        <v>0</v>
      </c>
      <c r="U33" s="20">
        <f t="shared" si="10"/>
        <v>0</v>
      </c>
      <c r="V33" s="20">
        <f t="shared" si="11"/>
        <v>0</v>
      </c>
      <c r="W33" s="20">
        <f t="shared" si="3"/>
        <v>0</v>
      </c>
      <c r="X33" s="20">
        <f t="shared" si="4"/>
        <v>0</v>
      </c>
      <c r="Y33" s="20">
        <f t="shared" si="5"/>
        <v>0</v>
      </c>
      <c r="Z33" s="20">
        <f t="shared" si="6"/>
        <v>0</v>
      </c>
      <c r="AA33" s="20">
        <f t="shared" si="7"/>
        <v>0</v>
      </c>
      <c r="AB33" s="20">
        <f t="shared" si="8"/>
        <v>0</v>
      </c>
      <c r="AC33" s="17" t="s">
        <v>26</v>
      </c>
    </row>
    <row r="34" spans="1:29" x14ac:dyDescent="0.3">
      <c r="A34" s="17" t="s">
        <v>141</v>
      </c>
      <c r="B34" s="20">
        <v>0</v>
      </c>
      <c r="C34" s="20">
        <v>10</v>
      </c>
      <c r="D34" s="20">
        <v>0</v>
      </c>
      <c r="E34" s="20">
        <v>4</v>
      </c>
      <c r="F34" s="20">
        <v>0</v>
      </c>
      <c r="G34" s="20">
        <v>0</v>
      </c>
      <c r="H34" s="20">
        <v>0</v>
      </c>
      <c r="I34" s="20">
        <v>0</v>
      </c>
      <c r="J34" s="26">
        <v>6</v>
      </c>
      <c r="K34" s="27">
        <v>0</v>
      </c>
      <c r="L34" s="20">
        <v>10</v>
      </c>
      <c r="M34" s="20">
        <v>0</v>
      </c>
      <c r="N34" s="20">
        <v>4</v>
      </c>
      <c r="O34" s="20">
        <v>0</v>
      </c>
      <c r="P34" s="20">
        <v>0</v>
      </c>
      <c r="Q34" s="20">
        <v>0</v>
      </c>
      <c r="R34" s="20">
        <v>0</v>
      </c>
      <c r="S34" s="26">
        <v>6</v>
      </c>
      <c r="T34" s="20">
        <f t="shared" si="9"/>
        <v>0</v>
      </c>
      <c r="U34" s="20">
        <f t="shared" si="10"/>
        <v>0</v>
      </c>
      <c r="V34" s="20">
        <f t="shared" si="11"/>
        <v>0</v>
      </c>
      <c r="W34" s="20">
        <f t="shared" si="3"/>
        <v>0</v>
      </c>
      <c r="X34" s="20">
        <f t="shared" si="4"/>
        <v>0</v>
      </c>
      <c r="Y34" s="20">
        <f t="shared" si="5"/>
        <v>0</v>
      </c>
      <c r="Z34" s="20">
        <f t="shared" si="6"/>
        <v>0</v>
      </c>
      <c r="AA34" s="20">
        <f t="shared" si="7"/>
        <v>0</v>
      </c>
      <c r="AB34" s="20">
        <f t="shared" si="8"/>
        <v>0</v>
      </c>
      <c r="AC34" s="17" t="s">
        <v>26</v>
      </c>
    </row>
    <row r="35" spans="1:29" x14ac:dyDescent="0.3">
      <c r="A35" s="17" t="s">
        <v>140</v>
      </c>
      <c r="B35" s="20">
        <v>0</v>
      </c>
      <c r="C35" s="20">
        <v>50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6">
        <v>50</v>
      </c>
      <c r="K35" s="27">
        <v>0</v>
      </c>
      <c r="L35" s="20">
        <v>50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6">
        <v>50</v>
      </c>
      <c r="T35" s="20">
        <f t="shared" si="9"/>
        <v>0</v>
      </c>
      <c r="U35" s="20">
        <f t="shared" si="10"/>
        <v>0</v>
      </c>
      <c r="V35" s="20">
        <f t="shared" si="11"/>
        <v>0</v>
      </c>
      <c r="W35" s="20">
        <f t="shared" si="3"/>
        <v>0</v>
      </c>
      <c r="X35" s="20">
        <f t="shared" si="4"/>
        <v>0</v>
      </c>
      <c r="Y35" s="20">
        <f t="shared" si="5"/>
        <v>0</v>
      </c>
      <c r="Z35" s="20">
        <f t="shared" si="6"/>
        <v>0</v>
      </c>
      <c r="AA35" s="20">
        <f t="shared" si="7"/>
        <v>0</v>
      </c>
      <c r="AB35" s="20">
        <f t="shared" si="8"/>
        <v>0</v>
      </c>
      <c r="AC35" s="17" t="s">
        <v>26</v>
      </c>
    </row>
    <row r="36" spans="1:29" x14ac:dyDescent="0.3">
      <c r="A36" s="17" t="s">
        <v>108</v>
      </c>
      <c r="B36" s="20">
        <v>0</v>
      </c>
      <c r="C36" s="20">
        <v>100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6">
        <v>100</v>
      </c>
      <c r="K36" s="27">
        <v>0</v>
      </c>
      <c r="L36" s="20">
        <v>100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100</v>
      </c>
      <c r="T36" s="20">
        <f t="shared" si="9"/>
        <v>0</v>
      </c>
      <c r="U36" s="20">
        <f t="shared" si="10"/>
        <v>0</v>
      </c>
      <c r="V36" s="20">
        <f t="shared" si="11"/>
        <v>0</v>
      </c>
      <c r="W36" s="20">
        <f t="shared" si="3"/>
        <v>0</v>
      </c>
      <c r="X36" s="20">
        <f t="shared" si="4"/>
        <v>0</v>
      </c>
      <c r="Y36" s="20">
        <f t="shared" si="5"/>
        <v>0</v>
      </c>
      <c r="Z36" s="20">
        <f t="shared" si="6"/>
        <v>0</v>
      </c>
      <c r="AA36" s="20">
        <f t="shared" si="7"/>
        <v>0</v>
      </c>
      <c r="AB36" s="20">
        <f t="shared" si="8"/>
        <v>0</v>
      </c>
      <c r="AC36" s="17" t="s">
        <v>26</v>
      </c>
    </row>
    <row r="37" spans="1:29" x14ac:dyDescent="0.3">
      <c r="A37" s="17" t="s">
        <v>132</v>
      </c>
      <c r="B37" s="20">
        <v>80</v>
      </c>
      <c r="C37" s="20">
        <v>45</v>
      </c>
      <c r="D37" s="20">
        <v>0</v>
      </c>
      <c r="E37" s="20">
        <v>115</v>
      </c>
      <c r="F37" s="20">
        <v>0</v>
      </c>
      <c r="G37" s="20">
        <v>0</v>
      </c>
      <c r="H37" s="20">
        <v>0</v>
      </c>
      <c r="I37" s="20">
        <v>0</v>
      </c>
      <c r="J37" s="26">
        <v>10</v>
      </c>
      <c r="K37" s="27">
        <v>80</v>
      </c>
      <c r="L37" s="20">
        <v>45</v>
      </c>
      <c r="M37" s="20">
        <v>0</v>
      </c>
      <c r="N37" s="20">
        <v>115</v>
      </c>
      <c r="O37" s="20">
        <v>0</v>
      </c>
      <c r="P37" s="20">
        <v>0</v>
      </c>
      <c r="Q37" s="20">
        <v>0</v>
      </c>
      <c r="R37" s="20">
        <v>0</v>
      </c>
      <c r="S37" s="26">
        <v>10</v>
      </c>
      <c r="T37" s="20">
        <f t="shared" si="9"/>
        <v>0</v>
      </c>
      <c r="U37" s="20">
        <f t="shared" si="10"/>
        <v>0</v>
      </c>
      <c r="V37" s="20">
        <f t="shared" si="11"/>
        <v>0</v>
      </c>
      <c r="W37" s="20">
        <f t="shared" si="3"/>
        <v>0</v>
      </c>
      <c r="X37" s="20">
        <f t="shared" si="4"/>
        <v>0</v>
      </c>
      <c r="Y37" s="20">
        <f t="shared" si="5"/>
        <v>0</v>
      </c>
      <c r="Z37" s="20">
        <f t="shared" si="6"/>
        <v>0</v>
      </c>
      <c r="AA37" s="20">
        <f t="shared" si="7"/>
        <v>0</v>
      </c>
      <c r="AB37" s="20">
        <f t="shared" si="8"/>
        <v>0</v>
      </c>
      <c r="AC37" s="17" t="s">
        <v>26</v>
      </c>
    </row>
    <row r="38" spans="1:29" x14ac:dyDescent="0.3">
      <c r="A38" s="17" t="s">
        <v>127</v>
      </c>
      <c r="B38" s="20">
        <v>0</v>
      </c>
      <c r="C38" s="20">
        <v>60</v>
      </c>
      <c r="D38" s="20">
        <v>59</v>
      </c>
      <c r="E38" s="20">
        <v>1</v>
      </c>
      <c r="F38" s="20">
        <v>0</v>
      </c>
      <c r="G38" s="20">
        <v>0</v>
      </c>
      <c r="H38" s="20">
        <v>0</v>
      </c>
      <c r="I38" s="20">
        <v>0</v>
      </c>
      <c r="J38" s="26">
        <v>0</v>
      </c>
      <c r="K38" s="27">
        <v>0</v>
      </c>
      <c r="L38" s="20">
        <v>60</v>
      </c>
      <c r="M38" s="20">
        <v>59</v>
      </c>
      <c r="N38" s="20">
        <v>1</v>
      </c>
      <c r="O38" s="20">
        <v>0</v>
      </c>
      <c r="P38" s="20">
        <v>0</v>
      </c>
      <c r="Q38" s="20">
        <v>0</v>
      </c>
      <c r="R38" s="20">
        <v>0</v>
      </c>
      <c r="S38" s="26">
        <v>0</v>
      </c>
      <c r="T38" s="20">
        <f t="shared" si="9"/>
        <v>0</v>
      </c>
      <c r="U38" s="20">
        <f t="shared" si="10"/>
        <v>0</v>
      </c>
      <c r="V38" s="20">
        <f t="shared" si="11"/>
        <v>0</v>
      </c>
      <c r="W38" s="20">
        <f t="shared" si="3"/>
        <v>0</v>
      </c>
      <c r="X38" s="20">
        <f t="shared" si="4"/>
        <v>0</v>
      </c>
      <c r="Y38" s="20">
        <f t="shared" si="5"/>
        <v>0</v>
      </c>
      <c r="Z38" s="20">
        <f t="shared" si="6"/>
        <v>0</v>
      </c>
      <c r="AA38" s="20">
        <f t="shared" si="7"/>
        <v>0</v>
      </c>
      <c r="AB38" s="20">
        <f t="shared" si="8"/>
        <v>0</v>
      </c>
      <c r="AC38" s="17" t="s">
        <v>26</v>
      </c>
    </row>
    <row r="39" spans="1:29" x14ac:dyDescent="0.3">
      <c r="A39" s="17" t="s">
        <v>130</v>
      </c>
      <c r="B39" s="20">
        <v>0</v>
      </c>
      <c r="C39" s="20">
        <v>90</v>
      </c>
      <c r="D39" s="20">
        <v>86</v>
      </c>
      <c r="E39" s="20">
        <v>4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0</v>
      </c>
      <c r="L39" s="20">
        <v>90</v>
      </c>
      <c r="M39" s="20">
        <v>86</v>
      </c>
      <c r="N39" s="20">
        <v>4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9"/>
        <v>0</v>
      </c>
      <c r="U39" s="20">
        <f t="shared" si="10"/>
        <v>0</v>
      </c>
      <c r="V39" s="20">
        <f t="shared" si="11"/>
        <v>0</v>
      </c>
      <c r="W39" s="20">
        <f t="shared" si="3"/>
        <v>0</v>
      </c>
      <c r="X39" s="20">
        <f t="shared" si="4"/>
        <v>0</v>
      </c>
      <c r="Y39" s="20">
        <f t="shared" si="5"/>
        <v>0</v>
      </c>
      <c r="Z39" s="20">
        <f t="shared" si="6"/>
        <v>0</v>
      </c>
      <c r="AA39" s="20">
        <f t="shared" si="7"/>
        <v>0</v>
      </c>
      <c r="AB39" s="20">
        <f t="shared" si="8"/>
        <v>0</v>
      </c>
      <c r="AC39" s="17" t="s">
        <v>26</v>
      </c>
    </row>
    <row r="40" spans="1:29" ht="15" thickBot="1" x14ac:dyDescent="0.35">
      <c r="A40" s="17" t="s">
        <v>142</v>
      </c>
      <c r="B40" s="20">
        <v>1160</v>
      </c>
      <c r="C40" s="20">
        <v>0</v>
      </c>
      <c r="D40" s="20">
        <v>0</v>
      </c>
      <c r="E40" s="20">
        <v>1160</v>
      </c>
      <c r="F40" s="20">
        <v>0</v>
      </c>
      <c r="G40" s="20">
        <v>0</v>
      </c>
      <c r="H40" s="20">
        <v>0</v>
      </c>
      <c r="I40" s="20">
        <v>0</v>
      </c>
      <c r="J40" s="26">
        <v>0</v>
      </c>
      <c r="K40" s="27">
        <v>1160</v>
      </c>
      <c r="L40" s="20">
        <v>0</v>
      </c>
      <c r="M40" s="20">
        <v>0</v>
      </c>
      <c r="N40" s="20">
        <v>1160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9"/>
        <v>0</v>
      </c>
      <c r="U40" s="20">
        <f t="shared" si="10"/>
        <v>0</v>
      </c>
      <c r="V40" s="20">
        <f t="shared" si="11"/>
        <v>0</v>
      </c>
      <c r="W40" s="20">
        <f t="shared" si="3"/>
        <v>0</v>
      </c>
      <c r="X40" s="20">
        <f t="shared" si="4"/>
        <v>0</v>
      </c>
      <c r="Y40" s="20">
        <f t="shared" si="5"/>
        <v>0</v>
      </c>
      <c r="Z40" s="20">
        <f t="shared" si="6"/>
        <v>0</v>
      </c>
      <c r="AA40" s="20">
        <f t="shared" si="7"/>
        <v>0</v>
      </c>
      <c r="AB40" s="20">
        <f t="shared" si="8"/>
        <v>0</v>
      </c>
      <c r="AC40" s="17" t="s">
        <v>26</v>
      </c>
    </row>
    <row r="41" spans="1:29" s="37" customFormat="1" ht="16.2" thickBot="1" x14ac:dyDescent="0.35">
      <c r="A41" s="32" t="s">
        <v>19</v>
      </c>
      <c r="B41" s="33">
        <f>SUM(B4:B40)</f>
        <v>1653</v>
      </c>
      <c r="C41" s="33">
        <f>SUM(C4:C40)</f>
        <v>21115</v>
      </c>
      <c r="D41" s="33">
        <f>SUM(D4:D40)</f>
        <v>2320</v>
      </c>
      <c r="E41" s="33">
        <f>SUM(E4:E40)</f>
        <v>15240</v>
      </c>
      <c r="F41" s="33">
        <f>SUM(F4:F40)</f>
        <v>0</v>
      </c>
      <c r="G41" s="33">
        <f>SUM(G4:G40)</f>
        <v>0</v>
      </c>
      <c r="H41" s="33">
        <f>SUM(H4:H40)</f>
        <v>0</v>
      </c>
      <c r="I41" s="33">
        <f>SUM(I4:I40)</f>
        <v>0</v>
      </c>
      <c r="J41" s="34">
        <f>SUM(J4:J40)</f>
        <v>5208</v>
      </c>
      <c r="K41" s="35">
        <f>SUM(K4:K40)</f>
        <v>1653</v>
      </c>
      <c r="L41" s="33">
        <f>SUM(L4:L40)</f>
        <v>21115</v>
      </c>
      <c r="M41" s="33">
        <f>SUM(M4:M40)</f>
        <v>2320</v>
      </c>
      <c r="N41" s="33">
        <f>SUM(N4:N40)</f>
        <v>15240</v>
      </c>
      <c r="O41" s="33">
        <f>SUM(O4:O40)</f>
        <v>0</v>
      </c>
      <c r="P41" s="33">
        <f>SUM(P4:P40)</f>
        <v>0</v>
      </c>
      <c r="Q41" s="33">
        <f>SUM(Q4:Q40)</f>
        <v>0</v>
      </c>
      <c r="R41" s="33">
        <f>SUM(R4:R40)</f>
        <v>0</v>
      </c>
      <c r="S41" s="34">
        <f>SUM(S4:S40)</f>
        <v>5208</v>
      </c>
      <c r="T41" s="33">
        <f>SUM(T4:T40)</f>
        <v>0</v>
      </c>
      <c r="U41" s="33">
        <f>SUM(U4:U40)</f>
        <v>0</v>
      </c>
      <c r="V41" s="33">
        <f>SUM(V4:V40)</f>
        <v>0</v>
      </c>
      <c r="W41" s="33">
        <f>SUM(W4:W40)</f>
        <v>0</v>
      </c>
      <c r="X41" s="33">
        <f>SUM(X4:X40)</f>
        <v>0</v>
      </c>
      <c r="Y41" s="33">
        <f>SUM(Y4:Y40)</f>
        <v>0</v>
      </c>
      <c r="Z41" s="33">
        <f>SUM(Z4:Z40)</f>
        <v>0</v>
      </c>
      <c r="AA41" s="33">
        <f>SUM(AA4:AA40)</f>
        <v>0</v>
      </c>
      <c r="AB41" s="34">
        <f>SUM(AB4:AB40)</f>
        <v>0</v>
      </c>
      <c r="AC41" s="36"/>
    </row>
  </sheetData>
  <mergeCells count="3">
    <mergeCell ref="B1:J1"/>
    <mergeCell ref="K1:S1"/>
    <mergeCell ref="T1:AB1"/>
  </mergeCells>
  <conditionalFormatting sqref="A41:A1048576 A1:A5">
    <cfRule type="duplicateValues" dxfId="13" priority="68"/>
  </conditionalFormatting>
  <conditionalFormatting sqref="A6">
    <cfRule type="duplicateValues" dxfId="12" priority="71"/>
  </conditionalFormatting>
  <conditionalFormatting sqref="A19:A20 A8">
    <cfRule type="duplicateValues" dxfId="11" priority="11"/>
  </conditionalFormatting>
  <conditionalFormatting sqref="A29:A35">
    <cfRule type="duplicateValues" dxfId="10" priority="7"/>
  </conditionalFormatting>
  <conditionalFormatting sqref="A21:A28">
    <cfRule type="duplicateValues" dxfId="9" priority="6"/>
  </conditionalFormatting>
  <conditionalFormatting sqref="A21:A35">
    <cfRule type="duplicateValues" dxfId="8" priority="5"/>
  </conditionalFormatting>
  <conditionalFormatting sqref="A9:A10">
    <cfRule type="duplicateValues" dxfId="7" priority="4"/>
  </conditionalFormatting>
  <conditionalFormatting sqref="A9:A10">
    <cfRule type="duplicateValues" dxfId="6" priority="3"/>
  </conditionalFormatting>
  <conditionalFormatting sqref="A11:A18">
    <cfRule type="duplicateValues" dxfId="5" priority="2"/>
  </conditionalFormatting>
  <conditionalFormatting sqref="A11:A18">
    <cfRule type="duplicateValues" dxfId="4" priority="1"/>
  </conditionalFormatting>
  <conditionalFormatting sqref="A7">
    <cfRule type="duplicateValues" dxfId="3" priority="95"/>
  </conditionalFormatting>
  <conditionalFormatting sqref="A41:A1048576 A1:A7">
    <cfRule type="duplicateValues" dxfId="2" priority="96"/>
  </conditionalFormatting>
  <conditionalFormatting sqref="A36:A40">
    <cfRule type="duplicateValues" dxfId="1" priority="99"/>
  </conditionalFormatting>
  <conditionalFormatting sqref="A36:A40 A19:A20 A8">
    <cfRule type="duplicateValues" dxfId="0" priority="100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2021-02-23T11:09:27Z</dcterms:modified>
</cp:coreProperties>
</file>