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RECO\02 FEB 2021\756908\"/>
    </mc:Choice>
  </mc:AlternateContent>
  <xr:revisionPtr revIDLastSave="0" documentId="13_ncr:1_{CDC127EF-EE1D-41E3-972F-429A284CC5B2}" xr6:coauthVersionLast="46" xr6:coauthVersionMax="46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working'!$A$1:$J$74</definedName>
    <definedName name="_xlnm._FilterDatabase" localSheetId="5" hidden="1">Reco!$A$3:$AC$89</definedName>
    <definedName name="Dealer_Pivot">OFFSET('Dealer Report working'!$A$1,0,0,COUNTA('Dealer Report working'!$A:$A),COUNTA('Dealer Report working'!$A$1:$J$1))</definedName>
    <definedName name="FInal_Dealer">OFFSET('Final Dealer Work'!$B$2,0,0,COUNTA('Final Dealer Work'!$B:$B),COUNTA('Final Dealer Work'!$2:$2))</definedName>
    <definedName name="FinalDeal_Vlookup">OFFSET('Dealer Report working'!$L$1,0,0,COUNTA('Dealer Report working'!$L:$L),COUNTA('Dealer Report working'!$L$1:$R$1))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23" r:id="rId10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I3" i="5"/>
  <c r="I4" i="5"/>
  <c r="I5" i="5"/>
  <c r="I6" i="5"/>
  <c r="I7" i="5"/>
  <c r="I8" i="5"/>
  <c r="I9" i="5"/>
  <c r="I10" i="5"/>
  <c r="I11" i="5"/>
  <c r="I12" i="5"/>
  <c r="I13" i="5"/>
  <c r="I14" i="5"/>
  <c r="I15" i="5"/>
  <c r="I16" i="5"/>
  <c r="I17" i="5"/>
  <c r="I18" i="5"/>
  <c r="I19" i="5"/>
  <c r="I20" i="5"/>
  <c r="I21" i="5"/>
  <c r="I22" i="5"/>
  <c r="I23" i="5"/>
  <c r="I24" i="5"/>
  <c r="I25" i="5"/>
  <c r="I26" i="5"/>
  <c r="I27" i="5"/>
  <c r="I28" i="5"/>
  <c r="I29" i="5"/>
  <c r="I30" i="5"/>
  <c r="I31" i="5"/>
  <c r="I32" i="5"/>
  <c r="I33" i="5"/>
  <c r="I34" i="5"/>
  <c r="I35" i="5"/>
  <c r="I36" i="5"/>
  <c r="I37" i="5"/>
  <c r="I38" i="5"/>
  <c r="I39" i="5"/>
  <c r="I40" i="5"/>
  <c r="I41" i="5"/>
  <c r="I42" i="5"/>
  <c r="I43" i="5"/>
  <c r="I44" i="5"/>
  <c r="I45" i="5"/>
  <c r="I46" i="5"/>
  <c r="I47" i="5"/>
  <c r="I48" i="5"/>
  <c r="I49" i="5"/>
  <c r="I50" i="5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68" i="5"/>
  <c r="I69" i="5"/>
  <c r="I70" i="5"/>
  <c r="I71" i="5"/>
  <c r="I72" i="5"/>
  <c r="I73" i="5"/>
  <c r="I74" i="5"/>
  <c r="I75" i="5"/>
  <c r="I76" i="5"/>
  <c r="I77" i="5"/>
  <c r="I78" i="5"/>
  <c r="I79" i="5"/>
  <c r="I80" i="5"/>
  <c r="I81" i="5"/>
  <c r="I82" i="5"/>
  <c r="I83" i="5"/>
  <c r="I84" i="5"/>
  <c r="I85" i="5"/>
  <c r="I86" i="5"/>
  <c r="I87" i="5"/>
  <c r="I88" i="5"/>
  <c r="I89" i="5"/>
  <c r="I2" i="5"/>
  <c r="K94" i="1"/>
  <c r="L94" i="1" s="1"/>
  <c r="I94" i="1"/>
  <c r="M94" i="1" s="1"/>
  <c r="N94" i="1" s="1"/>
  <c r="M93" i="1"/>
  <c r="N93" i="1" s="1"/>
  <c r="K93" i="1"/>
  <c r="L93" i="1" s="1"/>
  <c r="I93" i="1"/>
  <c r="J93" i="1" s="1"/>
  <c r="M92" i="1"/>
  <c r="N92" i="1" s="1"/>
  <c r="K92" i="1"/>
  <c r="L92" i="1" s="1"/>
  <c r="I92" i="1"/>
  <c r="J92" i="1" s="1"/>
  <c r="K91" i="1"/>
  <c r="L91" i="1" s="1"/>
  <c r="I91" i="1"/>
  <c r="M91" i="1" s="1"/>
  <c r="N91" i="1" s="1"/>
  <c r="K90" i="1"/>
  <c r="L90" i="1" s="1"/>
  <c r="I90" i="1"/>
  <c r="M90" i="1" s="1"/>
  <c r="N90" i="1" s="1"/>
  <c r="M89" i="1"/>
  <c r="N89" i="1" s="1"/>
  <c r="K89" i="1"/>
  <c r="L89" i="1" s="1"/>
  <c r="I89" i="1"/>
  <c r="J89" i="1" s="1"/>
  <c r="M88" i="1"/>
  <c r="N88" i="1" s="1"/>
  <c r="K88" i="1"/>
  <c r="L88" i="1" s="1"/>
  <c r="I88" i="1"/>
  <c r="J88" i="1" s="1"/>
  <c r="K87" i="1"/>
  <c r="L87" i="1" s="1"/>
  <c r="I87" i="1"/>
  <c r="M87" i="1" s="1"/>
  <c r="N87" i="1" s="1"/>
  <c r="K86" i="1"/>
  <c r="L86" i="1" s="1"/>
  <c r="I86" i="1"/>
  <c r="M86" i="1" s="1"/>
  <c r="N86" i="1" s="1"/>
  <c r="M85" i="1"/>
  <c r="N85" i="1" s="1"/>
  <c r="K85" i="1"/>
  <c r="L85" i="1" s="1"/>
  <c r="I85" i="1"/>
  <c r="J85" i="1" s="1"/>
  <c r="M84" i="1"/>
  <c r="N84" i="1" s="1"/>
  <c r="K84" i="1"/>
  <c r="L84" i="1" s="1"/>
  <c r="I84" i="1"/>
  <c r="J84" i="1" s="1"/>
  <c r="K83" i="1"/>
  <c r="L83" i="1" s="1"/>
  <c r="I83" i="1"/>
  <c r="M83" i="1" s="1"/>
  <c r="N83" i="1" s="1"/>
  <c r="K82" i="1"/>
  <c r="L82" i="1" s="1"/>
  <c r="I82" i="1"/>
  <c r="M82" i="1" s="1"/>
  <c r="N82" i="1" s="1"/>
  <c r="M81" i="1"/>
  <c r="N81" i="1" s="1"/>
  <c r="K81" i="1"/>
  <c r="L81" i="1" s="1"/>
  <c r="I81" i="1"/>
  <c r="J81" i="1" s="1"/>
  <c r="M80" i="1"/>
  <c r="N80" i="1" s="1"/>
  <c r="K80" i="1"/>
  <c r="L80" i="1" s="1"/>
  <c r="I80" i="1"/>
  <c r="J80" i="1" s="1"/>
  <c r="K79" i="1"/>
  <c r="L79" i="1" s="1"/>
  <c r="I79" i="1"/>
  <c r="M79" i="1" s="1"/>
  <c r="N79" i="1" s="1"/>
  <c r="K78" i="1"/>
  <c r="L78" i="1" s="1"/>
  <c r="I78" i="1"/>
  <c r="M78" i="1" s="1"/>
  <c r="N78" i="1" s="1"/>
  <c r="M77" i="1"/>
  <c r="N77" i="1" s="1"/>
  <c r="K77" i="1"/>
  <c r="L77" i="1" s="1"/>
  <c r="I77" i="1"/>
  <c r="J77" i="1" s="1"/>
  <c r="M76" i="1"/>
  <c r="N76" i="1" s="1"/>
  <c r="K76" i="1"/>
  <c r="L76" i="1" s="1"/>
  <c r="I76" i="1"/>
  <c r="J76" i="1" s="1"/>
  <c r="L75" i="1"/>
  <c r="K75" i="1"/>
  <c r="J75" i="1"/>
  <c r="I75" i="1"/>
  <c r="M75" i="1" s="1"/>
  <c r="L74" i="1"/>
  <c r="K74" i="1"/>
  <c r="J74" i="1"/>
  <c r="I74" i="1"/>
  <c r="M74" i="1" s="1"/>
  <c r="N74" i="1" s="1"/>
  <c r="L73" i="1"/>
  <c r="K73" i="1"/>
  <c r="J73" i="1"/>
  <c r="I73" i="1"/>
  <c r="M73" i="1" s="1"/>
  <c r="N73" i="1" s="1"/>
  <c r="N72" i="1"/>
  <c r="M72" i="1"/>
  <c r="L72" i="1"/>
  <c r="K72" i="1"/>
  <c r="J72" i="1"/>
  <c r="I72" i="1"/>
  <c r="L71" i="1"/>
  <c r="K71" i="1"/>
  <c r="M71" i="1" s="1"/>
  <c r="N71" i="1" s="1"/>
  <c r="J71" i="1"/>
  <c r="I71" i="1"/>
  <c r="L70" i="1"/>
  <c r="K70" i="1"/>
  <c r="J70" i="1"/>
  <c r="I70" i="1"/>
  <c r="M70" i="1" s="1"/>
  <c r="N70" i="1" s="1"/>
  <c r="L69" i="1"/>
  <c r="K69" i="1"/>
  <c r="J69" i="1"/>
  <c r="I69" i="1"/>
  <c r="M69" i="1" s="1"/>
  <c r="N69" i="1" s="1"/>
  <c r="N68" i="1"/>
  <c r="M68" i="1"/>
  <c r="L68" i="1"/>
  <c r="K68" i="1"/>
  <c r="J68" i="1"/>
  <c r="I68" i="1"/>
  <c r="L67" i="1"/>
  <c r="K67" i="1"/>
  <c r="J67" i="1"/>
  <c r="I67" i="1"/>
  <c r="M67" i="1" s="1"/>
  <c r="N67" i="1" s="1"/>
  <c r="L66" i="1"/>
  <c r="K66" i="1"/>
  <c r="J66" i="1"/>
  <c r="I66" i="1"/>
  <c r="M66" i="1" s="1"/>
  <c r="N66" i="1" s="1"/>
  <c r="N65" i="1"/>
  <c r="M65" i="1"/>
  <c r="L65" i="1"/>
  <c r="K65" i="1"/>
  <c r="J65" i="1"/>
  <c r="I65" i="1"/>
  <c r="L64" i="1"/>
  <c r="K64" i="1"/>
  <c r="J64" i="1"/>
  <c r="I64" i="1"/>
  <c r="M64" i="1" s="1"/>
  <c r="N64" i="1" s="1"/>
  <c r="L63" i="1"/>
  <c r="K63" i="1"/>
  <c r="J63" i="1"/>
  <c r="I63" i="1"/>
  <c r="M63" i="1" s="1"/>
  <c r="N63" i="1" s="1"/>
  <c r="L62" i="1"/>
  <c r="K62" i="1"/>
  <c r="J62" i="1"/>
  <c r="I62" i="1"/>
  <c r="M62" i="1" s="1"/>
  <c r="N62" i="1" s="1"/>
  <c r="N61" i="1"/>
  <c r="M61" i="1"/>
  <c r="L61" i="1"/>
  <c r="K61" i="1"/>
  <c r="J61" i="1"/>
  <c r="I61" i="1"/>
  <c r="L60" i="1"/>
  <c r="K60" i="1"/>
  <c r="M60" i="1" s="1"/>
  <c r="N60" i="1" s="1"/>
  <c r="J60" i="1"/>
  <c r="I60" i="1"/>
  <c r="L59" i="1"/>
  <c r="K59" i="1"/>
  <c r="J59" i="1"/>
  <c r="I59" i="1"/>
  <c r="M59" i="1" s="1"/>
  <c r="N59" i="1" s="1"/>
  <c r="L58" i="1"/>
  <c r="K58" i="1"/>
  <c r="J58" i="1"/>
  <c r="I58" i="1"/>
  <c r="M58" i="1" s="1"/>
  <c r="N58" i="1" s="1"/>
  <c r="N57" i="1"/>
  <c r="M57" i="1"/>
  <c r="L57" i="1"/>
  <c r="K57" i="1"/>
  <c r="J57" i="1"/>
  <c r="I57" i="1"/>
  <c r="L56" i="1"/>
  <c r="K56" i="1"/>
  <c r="J56" i="1"/>
  <c r="I56" i="1"/>
  <c r="M56" i="1" s="1"/>
  <c r="N56" i="1" s="1"/>
  <c r="L55" i="1"/>
  <c r="K55" i="1"/>
  <c r="J55" i="1"/>
  <c r="I55" i="1"/>
  <c r="M55" i="1" s="1"/>
  <c r="N55" i="1" s="1"/>
  <c r="L54" i="1"/>
  <c r="K54" i="1"/>
  <c r="J54" i="1"/>
  <c r="I54" i="1"/>
  <c r="M54" i="1" s="1"/>
  <c r="N54" i="1" s="1"/>
  <c r="N53" i="1"/>
  <c r="M53" i="1"/>
  <c r="L53" i="1"/>
  <c r="K53" i="1"/>
  <c r="J53" i="1"/>
  <c r="I53" i="1"/>
  <c r="L52" i="1"/>
  <c r="K52" i="1"/>
  <c r="M52" i="1" s="1"/>
  <c r="N52" i="1" s="1"/>
  <c r="J52" i="1"/>
  <c r="I52" i="1"/>
  <c r="L51" i="1"/>
  <c r="K51" i="1"/>
  <c r="J51" i="1"/>
  <c r="I51" i="1"/>
  <c r="M51" i="1" s="1"/>
  <c r="N51" i="1" s="1"/>
  <c r="L50" i="1"/>
  <c r="K50" i="1"/>
  <c r="J50" i="1"/>
  <c r="I50" i="1"/>
  <c r="M50" i="1" s="1"/>
  <c r="N50" i="1" s="1"/>
  <c r="N49" i="1"/>
  <c r="M49" i="1"/>
  <c r="L49" i="1"/>
  <c r="K49" i="1"/>
  <c r="J49" i="1"/>
  <c r="I49" i="1"/>
  <c r="L48" i="1"/>
  <c r="K48" i="1"/>
  <c r="M48" i="1" s="1"/>
  <c r="N48" i="1" s="1"/>
  <c r="J48" i="1"/>
  <c r="I48" i="1"/>
  <c r="K47" i="1"/>
  <c r="L47" i="1" s="1"/>
  <c r="J47" i="1"/>
  <c r="I47" i="1"/>
  <c r="M47" i="1" s="1"/>
  <c r="N47" i="1" s="1"/>
  <c r="L46" i="1"/>
  <c r="K46" i="1"/>
  <c r="I46" i="1"/>
  <c r="M46" i="1" s="1"/>
  <c r="N46" i="1" s="1"/>
  <c r="N45" i="1"/>
  <c r="M45" i="1"/>
  <c r="L45" i="1"/>
  <c r="K45" i="1"/>
  <c r="J45" i="1"/>
  <c r="I45" i="1"/>
  <c r="L44" i="1"/>
  <c r="K44" i="1"/>
  <c r="M44" i="1" s="1"/>
  <c r="N44" i="1" s="1"/>
  <c r="J44" i="1"/>
  <c r="I44" i="1"/>
  <c r="K43" i="1"/>
  <c r="L43" i="1" s="1"/>
  <c r="J43" i="1"/>
  <c r="I43" i="1"/>
  <c r="M43" i="1" s="1"/>
  <c r="N43" i="1" s="1"/>
  <c r="K42" i="1"/>
  <c r="L42" i="1" s="1"/>
  <c r="I42" i="1"/>
  <c r="M42" i="1" s="1"/>
  <c r="N42" i="1" s="1"/>
  <c r="N41" i="1"/>
  <c r="M41" i="1"/>
  <c r="L41" i="1"/>
  <c r="K41" i="1"/>
  <c r="I41" i="1"/>
  <c r="J41" i="1" s="1"/>
  <c r="L40" i="1"/>
  <c r="K40" i="1"/>
  <c r="M40" i="1" s="1"/>
  <c r="N40" i="1" s="1"/>
  <c r="J40" i="1"/>
  <c r="I40" i="1"/>
  <c r="K39" i="1"/>
  <c r="L39" i="1" s="1"/>
  <c r="J39" i="1"/>
  <c r="I39" i="1"/>
  <c r="M39" i="1" s="1"/>
  <c r="N39" i="1" s="1"/>
  <c r="K38" i="1"/>
  <c r="L38" i="1" s="1"/>
  <c r="I38" i="1"/>
  <c r="M38" i="1" s="1"/>
  <c r="N38" i="1" s="1"/>
  <c r="M37" i="1"/>
  <c r="K37" i="1"/>
  <c r="L37" i="1" s="1"/>
  <c r="I37" i="1"/>
  <c r="J37" i="1" s="1"/>
  <c r="K36" i="1"/>
  <c r="L36" i="1" s="1"/>
  <c r="I36" i="1"/>
  <c r="M36" i="1" s="1"/>
  <c r="N36" i="1" s="1"/>
  <c r="K35" i="1"/>
  <c r="L35" i="1" s="1"/>
  <c r="I35" i="1"/>
  <c r="M35" i="1" s="1"/>
  <c r="N35" i="1" s="1"/>
  <c r="M34" i="1"/>
  <c r="N34" i="1" s="1"/>
  <c r="K34" i="1"/>
  <c r="L34" i="1" s="1"/>
  <c r="I34" i="1"/>
  <c r="J34" i="1" s="1"/>
  <c r="M33" i="1"/>
  <c r="N33" i="1" s="1"/>
  <c r="K33" i="1"/>
  <c r="L33" i="1" s="1"/>
  <c r="I33" i="1"/>
  <c r="J33" i="1" s="1"/>
  <c r="K32" i="1"/>
  <c r="L32" i="1" s="1"/>
  <c r="I32" i="1"/>
  <c r="M32" i="1" s="1"/>
  <c r="N32" i="1" s="1"/>
  <c r="K31" i="1"/>
  <c r="L31" i="1" s="1"/>
  <c r="I31" i="1"/>
  <c r="M31" i="1" s="1"/>
  <c r="N30" i="1"/>
  <c r="M30" i="1"/>
  <c r="L30" i="1"/>
  <c r="K30" i="1"/>
  <c r="I30" i="1"/>
  <c r="J30" i="1" s="1"/>
  <c r="L29" i="1"/>
  <c r="K29" i="1"/>
  <c r="M29" i="1" s="1"/>
  <c r="N29" i="1" s="1"/>
  <c r="J29" i="1"/>
  <c r="I29" i="1"/>
  <c r="K28" i="1"/>
  <c r="L28" i="1" s="1"/>
  <c r="J28" i="1"/>
  <c r="I28" i="1"/>
  <c r="M28" i="1" s="1"/>
  <c r="N28" i="1" s="1"/>
  <c r="K27" i="1"/>
  <c r="L27" i="1" s="1"/>
  <c r="I27" i="1"/>
  <c r="M27" i="1" s="1"/>
  <c r="N27" i="1" s="1"/>
  <c r="N26" i="1"/>
  <c r="M26" i="1"/>
  <c r="L26" i="1"/>
  <c r="K26" i="1"/>
  <c r="I26" i="1"/>
  <c r="J26" i="1" s="1"/>
  <c r="L25" i="1"/>
  <c r="K25" i="1"/>
  <c r="M25" i="1" s="1"/>
  <c r="N25" i="1" s="1"/>
  <c r="J25" i="1"/>
  <c r="I25" i="1"/>
  <c r="K24" i="1"/>
  <c r="L24" i="1" s="1"/>
  <c r="J24" i="1"/>
  <c r="I24" i="1"/>
  <c r="M24" i="1" s="1"/>
  <c r="N24" i="1" s="1"/>
  <c r="K23" i="1"/>
  <c r="L23" i="1" s="1"/>
  <c r="I23" i="1"/>
  <c r="M23" i="1" s="1"/>
  <c r="N23" i="1" s="1"/>
  <c r="N22" i="1"/>
  <c r="M22" i="1"/>
  <c r="L22" i="1"/>
  <c r="K22" i="1"/>
  <c r="I22" i="1"/>
  <c r="J22" i="1" s="1"/>
  <c r="L21" i="1"/>
  <c r="K21" i="1"/>
  <c r="M21" i="1" s="1"/>
  <c r="N21" i="1" s="1"/>
  <c r="J21" i="1"/>
  <c r="I21" i="1"/>
  <c r="K20" i="1"/>
  <c r="L20" i="1" s="1"/>
  <c r="J20" i="1"/>
  <c r="I20" i="1"/>
  <c r="M20" i="1" s="1"/>
  <c r="N20" i="1" s="1"/>
  <c r="K19" i="1"/>
  <c r="L19" i="1" s="1"/>
  <c r="I19" i="1"/>
  <c r="M19" i="1" s="1"/>
  <c r="N19" i="1" s="1"/>
  <c r="N18" i="1"/>
  <c r="M18" i="1"/>
  <c r="L18" i="1"/>
  <c r="K18" i="1"/>
  <c r="I18" i="1"/>
  <c r="J18" i="1" s="1"/>
  <c r="L17" i="1"/>
  <c r="K17" i="1"/>
  <c r="M17" i="1" s="1"/>
  <c r="N17" i="1" s="1"/>
  <c r="J17" i="1"/>
  <c r="I17" i="1"/>
  <c r="K16" i="1"/>
  <c r="L16" i="1" s="1"/>
  <c r="J16" i="1"/>
  <c r="I16" i="1"/>
  <c r="M16" i="1" s="1"/>
  <c r="N16" i="1" s="1"/>
  <c r="K15" i="1"/>
  <c r="L15" i="1" s="1"/>
  <c r="I15" i="1"/>
  <c r="M15" i="1" s="1"/>
  <c r="N15" i="1" s="1"/>
  <c r="N14" i="1"/>
  <c r="M14" i="1"/>
  <c r="L14" i="1"/>
  <c r="K14" i="1"/>
  <c r="I14" i="1"/>
  <c r="J14" i="1" s="1"/>
  <c r="L13" i="1"/>
  <c r="K13" i="1"/>
  <c r="M13" i="1" s="1"/>
  <c r="N13" i="1" s="1"/>
  <c r="J13" i="1"/>
  <c r="I13" i="1"/>
  <c r="K12" i="1"/>
  <c r="L12" i="1" s="1"/>
  <c r="J12" i="1"/>
  <c r="I12" i="1"/>
  <c r="M12" i="1" s="1"/>
  <c r="N12" i="1" s="1"/>
  <c r="K11" i="1"/>
  <c r="L11" i="1" s="1"/>
  <c r="I11" i="1"/>
  <c r="M11" i="1" s="1"/>
  <c r="N11" i="1" s="1"/>
  <c r="N10" i="1"/>
  <c r="M10" i="1"/>
  <c r="L10" i="1"/>
  <c r="K10" i="1"/>
  <c r="I10" i="1"/>
  <c r="J10" i="1" s="1"/>
  <c r="L9" i="1"/>
  <c r="K9" i="1"/>
  <c r="M9" i="1" s="1"/>
  <c r="N9" i="1" s="1"/>
  <c r="J9" i="1"/>
  <c r="I9" i="1"/>
  <c r="K8" i="1"/>
  <c r="L8" i="1" s="1"/>
  <c r="J8" i="1"/>
  <c r="I8" i="1"/>
  <c r="M8" i="1" s="1"/>
  <c r="N8" i="1" s="1"/>
  <c r="K7" i="1"/>
  <c r="L7" i="1" s="1"/>
  <c r="I7" i="1"/>
  <c r="M7" i="1" s="1"/>
  <c r="N7" i="1" s="1"/>
  <c r="M74" i="2"/>
  <c r="I74" i="2"/>
  <c r="H74" i="2"/>
  <c r="G74" i="2"/>
  <c r="F74" i="2"/>
  <c r="E74" i="2"/>
  <c r="M73" i="2"/>
  <c r="I73" i="2"/>
  <c r="H73" i="2"/>
  <c r="G73" i="2"/>
  <c r="F73" i="2"/>
  <c r="E73" i="2"/>
  <c r="M72" i="2"/>
  <c r="I72" i="2"/>
  <c r="H72" i="2"/>
  <c r="G72" i="2"/>
  <c r="F72" i="2"/>
  <c r="E72" i="2"/>
  <c r="M71" i="2"/>
  <c r="I71" i="2"/>
  <c r="H71" i="2"/>
  <c r="G71" i="2"/>
  <c r="F71" i="2"/>
  <c r="E71" i="2"/>
  <c r="M70" i="2"/>
  <c r="I70" i="2"/>
  <c r="H70" i="2"/>
  <c r="G70" i="2"/>
  <c r="F70" i="2"/>
  <c r="E70" i="2"/>
  <c r="M69" i="2"/>
  <c r="I69" i="2"/>
  <c r="H69" i="2"/>
  <c r="G69" i="2"/>
  <c r="F69" i="2"/>
  <c r="E69" i="2"/>
  <c r="M68" i="2"/>
  <c r="I68" i="2"/>
  <c r="H68" i="2"/>
  <c r="G68" i="2"/>
  <c r="F68" i="2"/>
  <c r="E68" i="2"/>
  <c r="M67" i="2"/>
  <c r="I67" i="2"/>
  <c r="H67" i="2"/>
  <c r="G67" i="2"/>
  <c r="F67" i="2"/>
  <c r="E67" i="2"/>
  <c r="M66" i="2"/>
  <c r="I66" i="2"/>
  <c r="H66" i="2"/>
  <c r="G66" i="2"/>
  <c r="F66" i="2"/>
  <c r="E66" i="2"/>
  <c r="M65" i="2"/>
  <c r="I65" i="2"/>
  <c r="H65" i="2"/>
  <c r="G65" i="2"/>
  <c r="F65" i="2"/>
  <c r="E65" i="2"/>
  <c r="M64" i="2"/>
  <c r="I64" i="2"/>
  <c r="H64" i="2"/>
  <c r="G64" i="2"/>
  <c r="F64" i="2"/>
  <c r="E64" i="2"/>
  <c r="M63" i="2"/>
  <c r="I63" i="2"/>
  <c r="H63" i="2"/>
  <c r="G63" i="2"/>
  <c r="F63" i="2"/>
  <c r="E63" i="2"/>
  <c r="M62" i="2"/>
  <c r="I62" i="2"/>
  <c r="H62" i="2"/>
  <c r="G62" i="2"/>
  <c r="F62" i="2"/>
  <c r="E62" i="2"/>
  <c r="M61" i="2"/>
  <c r="I61" i="2"/>
  <c r="H61" i="2"/>
  <c r="G61" i="2"/>
  <c r="F61" i="2"/>
  <c r="E61" i="2"/>
  <c r="M60" i="2"/>
  <c r="I60" i="2"/>
  <c r="H60" i="2"/>
  <c r="G60" i="2"/>
  <c r="F60" i="2"/>
  <c r="E60" i="2"/>
  <c r="M59" i="2"/>
  <c r="I59" i="2"/>
  <c r="H59" i="2"/>
  <c r="G59" i="2"/>
  <c r="F59" i="2"/>
  <c r="E59" i="2"/>
  <c r="M58" i="2"/>
  <c r="I58" i="2"/>
  <c r="H58" i="2"/>
  <c r="G58" i="2"/>
  <c r="F58" i="2"/>
  <c r="E58" i="2"/>
  <c r="M57" i="2"/>
  <c r="I57" i="2"/>
  <c r="H57" i="2"/>
  <c r="G57" i="2"/>
  <c r="F57" i="2"/>
  <c r="E57" i="2"/>
  <c r="M56" i="2"/>
  <c r="I56" i="2"/>
  <c r="H56" i="2"/>
  <c r="G56" i="2"/>
  <c r="F56" i="2"/>
  <c r="E56" i="2"/>
  <c r="M55" i="2"/>
  <c r="I55" i="2"/>
  <c r="H55" i="2"/>
  <c r="G55" i="2"/>
  <c r="F55" i="2"/>
  <c r="E55" i="2"/>
  <c r="M54" i="2"/>
  <c r="I54" i="2"/>
  <c r="H54" i="2"/>
  <c r="G54" i="2"/>
  <c r="F54" i="2"/>
  <c r="E54" i="2"/>
  <c r="M53" i="2"/>
  <c r="I53" i="2"/>
  <c r="H53" i="2"/>
  <c r="G53" i="2"/>
  <c r="F53" i="2"/>
  <c r="E53" i="2"/>
  <c r="M52" i="2"/>
  <c r="I52" i="2"/>
  <c r="H52" i="2"/>
  <c r="G52" i="2"/>
  <c r="F52" i="2"/>
  <c r="E52" i="2"/>
  <c r="M51" i="2"/>
  <c r="I51" i="2"/>
  <c r="H51" i="2"/>
  <c r="G51" i="2"/>
  <c r="F51" i="2"/>
  <c r="E51" i="2"/>
  <c r="M50" i="2"/>
  <c r="I50" i="2"/>
  <c r="H50" i="2"/>
  <c r="G50" i="2"/>
  <c r="F50" i="2"/>
  <c r="E50" i="2"/>
  <c r="M49" i="2"/>
  <c r="I49" i="2"/>
  <c r="H49" i="2"/>
  <c r="G49" i="2"/>
  <c r="F49" i="2"/>
  <c r="E49" i="2"/>
  <c r="M48" i="2"/>
  <c r="I48" i="2"/>
  <c r="H48" i="2"/>
  <c r="G48" i="2"/>
  <c r="F48" i="2"/>
  <c r="E48" i="2"/>
  <c r="M47" i="2"/>
  <c r="I47" i="2"/>
  <c r="H47" i="2"/>
  <c r="G47" i="2"/>
  <c r="F47" i="2"/>
  <c r="E47" i="2"/>
  <c r="M46" i="2"/>
  <c r="I46" i="2"/>
  <c r="H46" i="2"/>
  <c r="G46" i="2"/>
  <c r="F46" i="2"/>
  <c r="E46" i="2"/>
  <c r="M45" i="2"/>
  <c r="I45" i="2"/>
  <c r="H45" i="2"/>
  <c r="G45" i="2"/>
  <c r="F45" i="2"/>
  <c r="E45" i="2"/>
  <c r="M44" i="2"/>
  <c r="I44" i="2"/>
  <c r="H44" i="2"/>
  <c r="G44" i="2"/>
  <c r="F44" i="2"/>
  <c r="E44" i="2"/>
  <c r="M43" i="2"/>
  <c r="I43" i="2"/>
  <c r="H43" i="2"/>
  <c r="G43" i="2"/>
  <c r="F43" i="2"/>
  <c r="E43" i="2"/>
  <c r="M42" i="2"/>
  <c r="I42" i="2"/>
  <c r="H42" i="2"/>
  <c r="G42" i="2"/>
  <c r="F42" i="2"/>
  <c r="E42" i="2"/>
  <c r="M41" i="2"/>
  <c r="I41" i="2"/>
  <c r="H41" i="2"/>
  <c r="G41" i="2"/>
  <c r="F41" i="2"/>
  <c r="E41" i="2"/>
  <c r="M40" i="2"/>
  <c r="I40" i="2"/>
  <c r="H40" i="2"/>
  <c r="G40" i="2"/>
  <c r="F40" i="2"/>
  <c r="E40" i="2"/>
  <c r="M39" i="2"/>
  <c r="I39" i="2"/>
  <c r="H39" i="2"/>
  <c r="G39" i="2"/>
  <c r="F39" i="2"/>
  <c r="E39" i="2"/>
  <c r="M38" i="2"/>
  <c r="I38" i="2"/>
  <c r="H38" i="2"/>
  <c r="G38" i="2"/>
  <c r="F38" i="2"/>
  <c r="E38" i="2"/>
  <c r="M37" i="2"/>
  <c r="I37" i="2"/>
  <c r="H37" i="2"/>
  <c r="G37" i="2"/>
  <c r="F37" i="2"/>
  <c r="E37" i="2"/>
  <c r="M36" i="2"/>
  <c r="I36" i="2"/>
  <c r="H36" i="2"/>
  <c r="G36" i="2"/>
  <c r="F36" i="2"/>
  <c r="E36" i="2"/>
  <c r="M35" i="2"/>
  <c r="I35" i="2"/>
  <c r="H35" i="2"/>
  <c r="G35" i="2"/>
  <c r="F35" i="2"/>
  <c r="E35" i="2"/>
  <c r="M34" i="2"/>
  <c r="I34" i="2"/>
  <c r="H34" i="2"/>
  <c r="G34" i="2"/>
  <c r="F34" i="2"/>
  <c r="E34" i="2"/>
  <c r="M33" i="2"/>
  <c r="I33" i="2"/>
  <c r="H33" i="2"/>
  <c r="G33" i="2"/>
  <c r="F33" i="2"/>
  <c r="E33" i="2"/>
  <c r="M32" i="2"/>
  <c r="I32" i="2"/>
  <c r="H32" i="2"/>
  <c r="G32" i="2"/>
  <c r="F32" i="2"/>
  <c r="E32" i="2"/>
  <c r="M31" i="2"/>
  <c r="I31" i="2"/>
  <c r="H31" i="2"/>
  <c r="G31" i="2"/>
  <c r="F31" i="2"/>
  <c r="E31" i="2"/>
  <c r="M30" i="2"/>
  <c r="I30" i="2"/>
  <c r="H30" i="2"/>
  <c r="G30" i="2"/>
  <c r="F30" i="2"/>
  <c r="E30" i="2"/>
  <c r="M29" i="2"/>
  <c r="I29" i="2"/>
  <c r="H29" i="2"/>
  <c r="G29" i="2"/>
  <c r="F29" i="2"/>
  <c r="E29" i="2"/>
  <c r="M28" i="2"/>
  <c r="I28" i="2"/>
  <c r="H28" i="2"/>
  <c r="G28" i="2"/>
  <c r="F28" i="2"/>
  <c r="E28" i="2"/>
  <c r="M27" i="2"/>
  <c r="I27" i="2"/>
  <c r="H27" i="2"/>
  <c r="G27" i="2"/>
  <c r="F27" i="2"/>
  <c r="E27" i="2"/>
  <c r="M26" i="2"/>
  <c r="I26" i="2"/>
  <c r="H26" i="2"/>
  <c r="G26" i="2"/>
  <c r="F26" i="2"/>
  <c r="E26" i="2"/>
  <c r="M25" i="2"/>
  <c r="I25" i="2"/>
  <c r="H25" i="2"/>
  <c r="G25" i="2"/>
  <c r="F25" i="2"/>
  <c r="E25" i="2"/>
  <c r="M24" i="2"/>
  <c r="I24" i="2"/>
  <c r="H24" i="2"/>
  <c r="G24" i="2"/>
  <c r="F24" i="2"/>
  <c r="E24" i="2"/>
  <c r="M23" i="2"/>
  <c r="I23" i="2"/>
  <c r="H23" i="2"/>
  <c r="G23" i="2"/>
  <c r="F23" i="2"/>
  <c r="E23" i="2"/>
  <c r="M22" i="2"/>
  <c r="I22" i="2"/>
  <c r="H22" i="2"/>
  <c r="G22" i="2"/>
  <c r="F22" i="2"/>
  <c r="E22" i="2"/>
  <c r="M21" i="2"/>
  <c r="I21" i="2"/>
  <c r="H21" i="2"/>
  <c r="G21" i="2"/>
  <c r="F21" i="2"/>
  <c r="E21" i="2"/>
  <c r="M20" i="2"/>
  <c r="I20" i="2"/>
  <c r="H20" i="2"/>
  <c r="G20" i="2"/>
  <c r="F20" i="2"/>
  <c r="E20" i="2"/>
  <c r="M19" i="2"/>
  <c r="I19" i="2"/>
  <c r="H19" i="2"/>
  <c r="G19" i="2"/>
  <c r="F19" i="2"/>
  <c r="E19" i="2"/>
  <c r="M18" i="2"/>
  <c r="I18" i="2"/>
  <c r="H18" i="2"/>
  <c r="G18" i="2"/>
  <c r="F18" i="2"/>
  <c r="E18" i="2"/>
  <c r="M17" i="2"/>
  <c r="I17" i="2"/>
  <c r="H17" i="2"/>
  <c r="G17" i="2"/>
  <c r="F17" i="2"/>
  <c r="E17" i="2"/>
  <c r="M16" i="2"/>
  <c r="I16" i="2"/>
  <c r="H16" i="2"/>
  <c r="G16" i="2"/>
  <c r="F16" i="2"/>
  <c r="E16" i="2"/>
  <c r="M15" i="2"/>
  <c r="I15" i="2"/>
  <c r="H15" i="2"/>
  <c r="G15" i="2"/>
  <c r="F15" i="2"/>
  <c r="E15" i="2"/>
  <c r="M14" i="2"/>
  <c r="I14" i="2"/>
  <c r="H14" i="2"/>
  <c r="G14" i="2"/>
  <c r="F14" i="2"/>
  <c r="E14" i="2"/>
  <c r="M13" i="2"/>
  <c r="I13" i="2"/>
  <c r="H13" i="2"/>
  <c r="G13" i="2"/>
  <c r="F13" i="2"/>
  <c r="E13" i="2"/>
  <c r="M12" i="2"/>
  <c r="I12" i="2"/>
  <c r="H12" i="2"/>
  <c r="G12" i="2"/>
  <c r="F12" i="2"/>
  <c r="E12" i="2"/>
  <c r="M11" i="2"/>
  <c r="I11" i="2"/>
  <c r="H11" i="2"/>
  <c r="G11" i="2"/>
  <c r="F11" i="2"/>
  <c r="E11" i="2"/>
  <c r="M10" i="2"/>
  <c r="I10" i="2"/>
  <c r="H10" i="2"/>
  <c r="G10" i="2"/>
  <c r="F10" i="2"/>
  <c r="E10" i="2"/>
  <c r="M9" i="2"/>
  <c r="I9" i="2"/>
  <c r="H9" i="2"/>
  <c r="G9" i="2"/>
  <c r="F9" i="2"/>
  <c r="E9" i="2"/>
  <c r="M8" i="2"/>
  <c r="I8" i="2"/>
  <c r="H8" i="2"/>
  <c r="G8" i="2"/>
  <c r="F8" i="2"/>
  <c r="E8" i="2"/>
  <c r="M7" i="2"/>
  <c r="I7" i="2"/>
  <c r="H7" i="2"/>
  <c r="G7" i="2"/>
  <c r="F7" i="2"/>
  <c r="E7" i="2"/>
  <c r="M6" i="2"/>
  <c r="I6" i="2"/>
  <c r="H6" i="2"/>
  <c r="G6" i="2"/>
  <c r="F6" i="2"/>
  <c r="E6" i="2"/>
  <c r="M5" i="2"/>
  <c r="I5" i="2"/>
  <c r="H5" i="2"/>
  <c r="G5" i="2"/>
  <c r="F5" i="2"/>
  <c r="E5" i="2"/>
  <c r="M4" i="2"/>
  <c r="I4" i="2"/>
  <c r="H4" i="2"/>
  <c r="G4" i="2"/>
  <c r="F4" i="2"/>
  <c r="E4" i="2"/>
  <c r="Z70" i="4" l="1"/>
  <c r="Z58" i="4"/>
  <c r="Z62" i="4"/>
  <c r="Z78" i="4"/>
  <c r="X55" i="4"/>
  <c r="X59" i="4"/>
  <c r="V64" i="4"/>
  <c r="T65" i="4"/>
  <c r="AC65" i="4" s="1"/>
  <c r="X67" i="4"/>
  <c r="X71" i="4"/>
  <c r="X75" i="4"/>
  <c r="V76" i="4"/>
  <c r="T77" i="4"/>
  <c r="AB77" i="4"/>
  <c r="AA76" i="4"/>
  <c r="Y77" i="4"/>
  <c r="AA80" i="4"/>
  <c r="J32" i="1"/>
  <c r="J36" i="1"/>
  <c r="J79" i="1"/>
  <c r="J83" i="1"/>
  <c r="J87" i="1"/>
  <c r="J91" i="1"/>
  <c r="X31" i="4"/>
  <c r="Z34" i="4"/>
  <c r="X35" i="4"/>
  <c r="AB37" i="4"/>
  <c r="Y38" i="4"/>
  <c r="X39" i="4"/>
  <c r="V40" i="4"/>
  <c r="T41" i="4"/>
  <c r="AB41" i="4"/>
  <c r="AA41" i="4"/>
  <c r="X43" i="4"/>
  <c r="V44" i="4"/>
  <c r="X47" i="4"/>
  <c r="W55" i="4"/>
  <c r="J35" i="1"/>
  <c r="J78" i="1"/>
  <c r="J82" i="1"/>
  <c r="J86" i="1"/>
  <c r="J90" i="1"/>
  <c r="J94" i="1"/>
  <c r="J7" i="1"/>
  <c r="J11" i="1"/>
  <c r="J15" i="1"/>
  <c r="J19" i="1"/>
  <c r="J23" i="1"/>
  <c r="J27" i="1"/>
  <c r="J31" i="1"/>
  <c r="J38" i="1"/>
  <c r="J42" i="1"/>
  <c r="J46" i="1"/>
  <c r="AA79" i="4"/>
  <c r="Y80" i="4"/>
  <c r="X77" i="4"/>
  <c r="Z80" i="4"/>
  <c r="AA74" i="4"/>
  <c r="Y75" i="4"/>
  <c r="W76" i="4"/>
  <c r="U77" i="4"/>
  <c r="AA78" i="4"/>
  <c r="Y79" i="4"/>
  <c r="Z75" i="4"/>
  <c r="X76" i="4"/>
  <c r="V77" i="4"/>
  <c r="Z79" i="4"/>
  <c r="Z5" i="4"/>
  <c r="X10" i="4"/>
  <c r="T12" i="4"/>
  <c r="AC12" i="4" s="1"/>
  <c r="AB12" i="4"/>
  <c r="T16" i="4"/>
  <c r="AC16" i="4" s="1"/>
  <c r="AB16" i="4"/>
  <c r="X18" i="4"/>
  <c r="V19" i="4"/>
  <c r="T20" i="4"/>
  <c r="AB20" i="4"/>
  <c r="T32" i="4"/>
  <c r="AC32" i="4" s="1"/>
  <c r="AB32" i="4"/>
  <c r="Z41" i="4"/>
  <c r="V43" i="4"/>
  <c r="T44" i="4"/>
  <c r="Z45" i="4"/>
  <c r="V55" i="4"/>
  <c r="Z57" i="4"/>
  <c r="V59" i="4"/>
  <c r="V63" i="4"/>
  <c r="AB64" i="4"/>
  <c r="T68" i="4"/>
  <c r="AB68" i="4"/>
  <c r="V71" i="4"/>
  <c r="T72" i="4"/>
  <c r="Z73" i="4"/>
  <c r="T76" i="4"/>
  <c r="AC76" i="4" s="1"/>
  <c r="AB76" i="4"/>
  <c r="Z77" i="4"/>
  <c r="V9" i="4"/>
  <c r="T10" i="4"/>
  <c r="Z15" i="4"/>
  <c r="X16" i="4"/>
  <c r="T18" i="4"/>
  <c r="AB18" i="4"/>
  <c r="Z19" i="4"/>
  <c r="V33" i="4"/>
  <c r="T38" i="4"/>
  <c r="Z39" i="4"/>
  <c r="Z43" i="4"/>
  <c r="X44" i="4"/>
  <c r="AB54" i="4"/>
  <c r="V57" i="4"/>
  <c r="Z59" i="4"/>
  <c r="T62" i="4"/>
  <c r="AC62" i="4" s="1"/>
  <c r="AB62" i="4"/>
  <c r="Z63" i="4"/>
  <c r="AB66" i="4"/>
  <c r="X68" i="4"/>
  <c r="V69" i="4"/>
  <c r="T70" i="4"/>
  <c r="AC70" i="4" s="1"/>
  <c r="AB70" i="4"/>
  <c r="Z71" i="4"/>
  <c r="T74" i="4"/>
  <c r="AB74" i="4"/>
  <c r="AA35" i="4"/>
  <c r="AA39" i="4"/>
  <c r="Y40" i="4"/>
  <c r="Y44" i="4"/>
  <c r="Y48" i="4"/>
  <c r="T55" i="4"/>
  <c r="AC55" i="4" s="1"/>
  <c r="AB55" i="4"/>
  <c r="Z56" i="4"/>
  <c r="X57" i="4"/>
  <c r="W57" i="4"/>
  <c r="V58" i="4"/>
  <c r="U58" i="4"/>
  <c r="X61" i="4"/>
  <c r="V62" i="4"/>
  <c r="U62" i="4"/>
  <c r="Z64" i="4"/>
  <c r="T67" i="4"/>
  <c r="AB67" i="4"/>
  <c r="Z68" i="4"/>
  <c r="V70" i="4"/>
  <c r="T71" i="4"/>
  <c r="AB71" i="4"/>
  <c r="V74" i="4"/>
  <c r="T75" i="4"/>
  <c r="AC75" i="4" s="1"/>
  <c r="AB75" i="4"/>
  <c r="Z76" i="4"/>
  <c r="U7" i="4"/>
  <c r="Y9" i="4"/>
  <c r="AA12" i="4"/>
  <c r="Y17" i="4"/>
  <c r="U21" i="4"/>
  <c r="AA22" i="4"/>
  <c r="Y23" i="4"/>
  <c r="U25" i="4"/>
  <c r="U49" i="4"/>
  <c r="Y20" i="4"/>
  <c r="AA24" i="4"/>
  <c r="Z24" i="4"/>
  <c r="W50" i="4"/>
  <c r="U17" i="4"/>
  <c r="U41" i="4"/>
  <c r="Y59" i="4"/>
  <c r="U13" i="4"/>
  <c r="AA14" i="4"/>
  <c r="X5" i="4"/>
  <c r="T7" i="4"/>
  <c r="AC7" i="4" s="1"/>
  <c r="AB7" i="4"/>
  <c r="X9" i="4"/>
  <c r="U10" i="4"/>
  <c r="V14" i="4"/>
  <c r="T15" i="4"/>
  <c r="X17" i="4"/>
  <c r="U18" i="4"/>
  <c r="T19" i="4"/>
  <c r="AC19" i="4" s="1"/>
  <c r="AB19" i="4"/>
  <c r="AA19" i="4"/>
  <c r="Y24" i="4"/>
  <c r="W25" i="4"/>
  <c r="V25" i="4"/>
  <c r="W29" i="4"/>
  <c r="W49" i="4"/>
  <c r="V49" i="4"/>
  <c r="AB50" i="4"/>
  <c r="Y52" i="4"/>
  <c r="X33" i="4"/>
  <c r="V38" i="4"/>
  <c r="T39" i="4"/>
  <c r="AB39" i="4"/>
  <c r="X41" i="4"/>
  <c r="V42" i="4"/>
  <c r="T43" i="4"/>
  <c r="AB43" i="4"/>
  <c r="Z44" i="4"/>
  <c r="AA72" i="4"/>
  <c r="Y33" i="4"/>
  <c r="U39" i="4"/>
  <c r="U43" i="4"/>
  <c r="AA5" i="4"/>
  <c r="Z6" i="4"/>
  <c r="X7" i="4"/>
  <c r="T9" i="4"/>
  <c r="AB9" i="4"/>
  <c r="V12" i="4"/>
  <c r="T13" i="4"/>
  <c r="AC13" i="4" s="1"/>
  <c r="AB13" i="4"/>
  <c r="X15" i="4"/>
  <c r="AB17" i="4"/>
  <c r="AA17" i="4"/>
  <c r="Z18" i="4"/>
  <c r="X19" i="4"/>
  <c r="AA21" i="4"/>
  <c r="U24" i="4"/>
  <c r="T24" i="4"/>
  <c r="AB24" i="4"/>
  <c r="AA25" i="4"/>
  <c r="AA49" i="4"/>
  <c r="AA8" i="4"/>
  <c r="U11" i="4"/>
  <c r="X25" i="4"/>
  <c r="T27" i="4"/>
  <c r="Z28" i="4"/>
  <c r="U30" i="4"/>
  <c r="T30" i="4"/>
  <c r="AB30" i="4"/>
  <c r="Y51" i="4"/>
  <c r="X52" i="4"/>
  <c r="U53" i="4"/>
  <c r="AA62" i="4"/>
  <c r="U8" i="4"/>
  <c r="T8" i="4"/>
  <c r="AC8" i="4" s="1"/>
  <c r="AB8" i="4"/>
  <c r="V27" i="4"/>
  <c r="T28" i="4"/>
  <c r="AB28" i="4"/>
  <c r="V30" i="4"/>
  <c r="AA36" i="4"/>
  <c r="Y37" i="4"/>
  <c r="T51" i="4"/>
  <c r="AC51" i="4" s="1"/>
  <c r="AB51" i="4"/>
  <c r="W53" i="4"/>
  <c r="W61" i="4"/>
  <c r="W73" i="4"/>
  <c r="Z26" i="4"/>
  <c r="X27" i="4"/>
  <c r="W27" i="4"/>
  <c r="U28" i="4"/>
  <c r="T29" i="4"/>
  <c r="AB29" i="4"/>
  <c r="Y30" i="4"/>
  <c r="W31" i="4"/>
  <c r="AA33" i="4"/>
  <c r="U36" i="4"/>
  <c r="AA60" i="4"/>
  <c r="V66" i="4"/>
  <c r="Y73" i="4"/>
  <c r="U6" i="4"/>
  <c r="Y8" i="4"/>
  <c r="AA11" i="4"/>
  <c r="Y27" i="4"/>
  <c r="V29" i="4"/>
  <c r="AA30" i="4"/>
  <c r="AA46" i="4"/>
  <c r="W48" i="4"/>
  <c r="AA53" i="4"/>
  <c r="Z53" i="4"/>
  <c r="AA61" i="4"/>
  <c r="W71" i="4"/>
  <c r="U72" i="4"/>
  <c r="V5" i="4"/>
  <c r="T6" i="4"/>
  <c r="AC6" i="4" s="1"/>
  <c r="AB6" i="4"/>
  <c r="AA6" i="4"/>
  <c r="Y7" i="4"/>
  <c r="V8" i="4"/>
  <c r="AA9" i="4"/>
  <c r="Y10" i="4"/>
  <c r="V11" i="4"/>
  <c r="Y13" i="4"/>
  <c r="W14" i="4"/>
  <c r="V18" i="4"/>
  <c r="U19" i="4"/>
  <c r="X21" i="4"/>
  <c r="T23" i="4"/>
  <c r="AB23" i="4"/>
  <c r="Z31" i="4"/>
  <c r="Y31" i="4"/>
  <c r="V32" i="4"/>
  <c r="T33" i="4"/>
  <c r="AC33" i="4" s="1"/>
  <c r="AB33" i="4"/>
  <c r="W35" i="4"/>
  <c r="T36" i="4"/>
  <c r="AB36" i="4"/>
  <c r="Z37" i="4"/>
  <c r="U42" i="4"/>
  <c r="AA47" i="4"/>
  <c r="Z54" i="4"/>
  <c r="AA57" i="4"/>
  <c r="T60" i="4"/>
  <c r="AB60" i="4"/>
  <c r="Z61" i="4"/>
  <c r="Y61" i="4"/>
  <c r="W62" i="4"/>
  <c r="U63" i="4"/>
  <c r="AA64" i="4"/>
  <c r="X65" i="4"/>
  <c r="AA67" i="4"/>
  <c r="Z67" i="4"/>
  <c r="Y68" i="4"/>
  <c r="W69" i="4"/>
  <c r="X72" i="4"/>
  <c r="V73" i="4"/>
  <c r="Y5" i="4"/>
  <c r="V6" i="4"/>
  <c r="AA7" i="4"/>
  <c r="U9" i="4"/>
  <c r="AA10" i="4"/>
  <c r="Z10" i="4"/>
  <c r="X11" i="4"/>
  <c r="X14" i="4"/>
  <c r="W15" i="4"/>
  <c r="U16" i="4"/>
  <c r="Y18" i="4"/>
  <c r="W26" i="4"/>
  <c r="AA31" i="4"/>
  <c r="AA34" i="4"/>
  <c r="Y35" i="4"/>
  <c r="V36" i="4"/>
  <c r="T37" i="4"/>
  <c r="AC37" i="4" s="1"/>
  <c r="AA37" i="4"/>
  <c r="AA40" i="4"/>
  <c r="W46" i="4"/>
  <c r="U47" i="4"/>
  <c r="AA48" i="4"/>
  <c r="Z48" i="4"/>
  <c r="V50" i="4"/>
  <c r="AA51" i="4"/>
  <c r="T54" i="4"/>
  <c r="AA54" i="4"/>
  <c r="AA58" i="4"/>
  <c r="V60" i="4"/>
  <c r="U60" i="4"/>
  <c r="W63" i="4"/>
  <c r="T64" i="4"/>
  <c r="Z65" i="4"/>
  <c r="X66" i="4"/>
  <c r="U67" i="4"/>
  <c r="Y69" i="4"/>
  <c r="Z72" i="4"/>
  <c r="X73" i="4"/>
  <c r="U74" i="4"/>
  <c r="V53" i="4"/>
  <c r="X6" i="4"/>
  <c r="Z8" i="4"/>
  <c r="AB10" i="4"/>
  <c r="Z11" i="4"/>
  <c r="W12" i="4"/>
  <c r="Y15" i="4"/>
  <c r="T17" i="4"/>
  <c r="AC17" i="4" s="1"/>
  <c r="W20" i="4"/>
  <c r="Y26" i="4"/>
  <c r="Z29" i="4"/>
  <c r="V31" i="4"/>
  <c r="AA32" i="4"/>
  <c r="Z35" i="4"/>
  <c r="U37" i="4"/>
  <c r="AA38" i="4"/>
  <c r="U40" i="4"/>
  <c r="AA45" i="4"/>
  <c r="Y46" i="4"/>
  <c r="Y56" i="4"/>
  <c r="V61" i="4"/>
  <c r="X63" i="4"/>
  <c r="AB65" i="4"/>
  <c r="Z66" i="4"/>
  <c r="W67" i="4"/>
  <c r="V67" i="4"/>
  <c r="U68" i="4"/>
  <c r="AB72" i="4"/>
  <c r="U5" i="4"/>
  <c r="AB5" i="4"/>
  <c r="Y6" i="4"/>
  <c r="V7" i="4"/>
  <c r="W10" i="4"/>
  <c r="V13" i="4"/>
  <c r="U14" i="4"/>
  <c r="AB14" i="4"/>
  <c r="AA15" i="4"/>
  <c r="W17" i="4"/>
  <c r="U29" i="4"/>
  <c r="Z30" i="4"/>
  <c r="T35" i="4"/>
  <c r="AB35" i="4"/>
  <c r="Y36" i="4"/>
  <c r="X37" i="4"/>
  <c r="U38" i="4"/>
  <c r="Z46" i="4"/>
  <c r="V51" i="4"/>
  <c r="X54" i="4"/>
  <c r="W54" i="4"/>
  <c r="W58" i="4"/>
  <c r="Z60" i="4"/>
  <c r="V65" i="4"/>
  <c r="T66" i="4"/>
  <c r="AC66" i="4" s="1"/>
  <c r="Y67" i="4"/>
  <c r="V68" i="4"/>
  <c r="U69" i="4"/>
  <c r="AA70" i="4"/>
  <c r="Y71" i="4"/>
  <c r="V72" i="4"/>
  <c r="T73" i="4"/>
  <c r="W7" i="4"/>
  <c r="Y11" i="4"/>
  <c r="X13" i="4"/>
  <c r="X20" i="4"/>
  <c r="T21" i="4"/>
  <c r="AB21" i="4"/>
  <c r="Z22" i="4"/>
  <c r="Y22" i="4"/>
  <c r="V23" i="4"/>
  <c r="U23" i="4"/>
  <c r="W33" i="4"/>
  <c r="AB38" i="4"/>
  <c r="Y39" i="4"/>
  <c r="T40" i="4"/>
  <c r="AC40" i="4" s="1"/>
  <c r="AB40" i="4"/>
  <c r="Y41" i="4"/>
  <c r="T47" i="4"/>
  <c r="AB47" i="4"/>
  <c r="W52" i="4"/>
  <c r="V52" i="4"/>
  <c r="T53" i="4"/>
  <c r="AB53" i="4"/>
  <c r="Y54" i="4"/>
  <c r="U55" i="4"/>
  <c r="W59" i="4"/>
  <c r="Y64" i="4"/>
  <c r="U12" i="4"/>
  <c r="AA28" i="4"/>
  <c r="AA43" i="4"/>
  <c r="W44" i="4"/>
  <c r="X46" i="4"/>
  <c r="X48" i="4"/>
  <c r="T49" i="4"/>
  <c r="AB49" i="4"/>
  <c r="U65" i="4"/>
  <c r="Y66" i="4"/>
  <c r="T5" i="4"/>
  <c r="W6" i="4"/>
  <c r="Z7" i="4"/>
  <c r="W9" i="4"/>
  <c r="T11" i="4"/>
  <c r="AB11" i="4"/>
  <c r="AA13" i="4"/>
  <c r="Z13" i="4"/>
  <c r="AB15" i="4"/>
  <c r="W16" i="4"/>
  <c r="V16" i="4"/>
  <c r="AA18" i="4"/>
  <c r="W19" i="4"/>
  <c r="AA20" i="4"/>
  <c r="Z20" i="4"/>
  <c r="V21" i="4"/>
  <c r="W23" i="4"/>
  <c r="T26" i="4"/>
  <c r="AC26" i="4" s="1"/>
  <c r="AB26" i="4"/>
  <c r="AA26" i="4"/>
  <c r="U32" i="4"/>
  <c r="X42" i="4"/>
  <c r="W42" i="4"/>
  <c r="U45" i="4"/>
  <c r="T45" i="4"/>
  <c r="AB45" i="4"/>
  <c r="W47" i="4"/>
  <c r="V47" i="4"/>
  <c r="Y50" i="4"/>
  <c r="X50" i="4"/>
  <c r="U51" i="4"/>
  <c r="T56" i="4"/>
  <c r="AC56" i="4" s="1"/>
  <c r="AB56" i="4"/>
  <c r="AA56" i="4"/>
  <c r="T58" i="4"/>
  <c r="AB58" i="4"/>
  <c r="W65" i="4"/>
  <c r="AA66" i="4"/>
  <c r="AA68" i="4"/>
  <c r="X69" i="4"/>
  <c r="U70" i="4"/>
  <c r="AA75" i="4"/>
  <c r="Y76" i="4"/>
  <c r="W77" i="4"/>
  <c r="Y12" i="4"/>
  <c r="Z14" i="4"/>
  <c r="V15" i="4"/>
  <c r="Z17" i="4"/>
  <c r="Y19" i="4"/>
  <c r="U20" i="4"/>
  <c r="Y21" i="4"/>
  <c r="Z23" i="4"/>
  <c r="V24" i="4"/>
  <c r="Z25" i="4"/>
  <c r="V26" i="4"/>
  <c r="U26" i="4"/>
  <c r="AA27" i="4"/>
  <c r="W28" i="4"/>
  <c r="Y29" i="4"/>
  <c r="X29" i="4"/>
  <c r="X32" i="4"/>
  <c r="W32" i="4"/>
  <c r="Z33" i="4"/>
  <c r="X36" i="4"/>
  <c r="W36" i="4"/>
  <c r="X38" i="4"/>
  <c r="W38" i="4"/>
  <c r="X40" i="4"/>
  <c r="W40" i="4"/>
  <c r="Z42" i="4"/>
  <c r="Y42" i="4"/>
  <c r="W43" i="4"/>
  <c r="AA44" i="4"/>
  <c r="W45" i="4"/>
  <c r="V45" i="4"/>
  <c r="T46" i="4"/>
  <c r="AB46" i="4"/>
  <c r="Y47" i="4"/>
  <c r="T48" i="4"/>
  <c r="AB48" i="4"/>
  <c r="X49" i="4"/>
  <c r="AA50" i="4"/>
  <c r="X51" i="4"/>
  <c r="AA52" i="4"/>
  <c r="Z52" i="4"/>
  <c r="U54" i="4"/>
  <c r="V56" i="4"/>
  <c r="Y63" i="4"/>
  <c r="U64" i="4"/>
  <c r="AA71" i="4"/>
  <c r="W72" i="4"/>
  <c r="AB73" i="4"/>
  <c r="AA73" i="4"/>
  <c r="X74" i="4"/>
  <c r="W74" i="4"/>
  <c r="U75" i="4"/>
  <c r="W5" i="4"/>
  <c r="W8" i="4"/>
  <c r="Z9" i="4"/>
  <c r="W11" i="4"/>
  <c r="Z12" i="4"/>
  <c r="Z16" i="4"/>
  <c r="V20" i="4"/>
  <c r="Z21" i="4"/>
  <c r="AA23" i="4"/>
  <c r="W24" i="4"/>
  <c r="AB27" i="4"/>
  <c r="X28" i="4"/>
  <c r="W30" i="4"/>
  <c r="T31" i="4"/>
  <c r="AC31" i="4" s="1"/>
  <c r="AB31" i="4"/>
  <c r="Y32" i="4"/>
  <c r="U35" i="4"/>
  <c r="V37" i="4"/>
  <c r="V39" i="4"/>
  <c r="V41" i="4"/>
  <c r="AA42" i="4"/>
  <c r="AB44" i="4"/>
  <c r="X45" i="4"/>
  <c r="U46" i="4"/>
  <c r="Z47" i="4"/>
  <c r="U48" i="4"/>
  <c r="Y49" i="4"/>
  <c r="T50" i="4"/>
  <c r="AC50" i="4" s="1"/>
  <c r="Y53" i="4"/>
  <c r="V54" i="4"/>
  <c r="Z55" i="4"/>
  <c r="W56" i="4"/>
  <c r="T57" i="4"/>
  <c r="AB57" i="4"/>
  <c r="X58" i="4"/>
  <c r="T59" i="4"/>
  <c r="AB59" i="4"/>
  <c r="X60" i="4"/>
  <c r="T61" i="4"/>
  <c r="AB61" i="4"/>
  <c r="X62" i="4"/>
  <c r="AA63" i="4"/>
  <c r="W64" i="4"/>
  <c r="Y65" i="4"/>
  <c r="U66" i="4"/>
  <c r="AA69" i="4"/>
  <c r="Z69" i="4"/>
  <c r="X70" i="4"/>
  <c r="W70" i="4"/>
  <c r="U71" i="4"/>
  <c r="Y72" i="4"/>
  <c r="U73" i="4"/>
  <c r="Y74" i="4"/>
  <c r="V75" i="4"/>
  <c r="X8" i="4"/>
  <c r="V10" i="4"/>
  <c r="W13" i="4"/>
  <c r="T14" i="4"/>
  <c r="AC14" i="4" s="1"/>
  <c r="AA16" i="4"/>
  <c r="W18" i="4"/>
  <c r="X24" i="4"/>
  <c r="T25" i="4"/>
  <c r="AC25" i="4" s="1"/>
  <c r="AB25" i="4"/>
  <c r="X26" i="4"/>
  <c r="U27" i="4"/>
  <c r="Y28" i="4"/>
  <c r="AA29" i="4"/>
  <c r="X30" i="4"/>
  <c r="U31" i="4"/>
  <c r="Z32" i="4"/>
  <c r="U33" i="4"/>
  <c r="Y34" i="4"/>
  <c r="V35" i="4"/>
  <c r="Z36" i="4"/>
  <c r="W37" i="4"/>
  <c r="Z38" i="4"/>
  <c r="W39" i="4"/>
  <c r="Z40" i="4"/>
  <c r="W41" i="4"/>
  <c r="T42" i="4"/>
  <c r="AC42" i="4" s="1"/>
  <c r="AB42" i="4"/>
  <c r="Y43" i="4"/>
  <c r="U44" i="4"/>
  <c r="Y45" i="4"/>
  <c r="V46" i="4"/>
  <c r="V48" i="4"/>
  <c r="Z49" i="4"/>
  <c r="U50" i="4"/>
  <c r="Z51" i="4"/>
  <c r="U52" i="4"/>
  <c r="AA55" i="4"/>
  <c r="X56" i="4"/>
  <c r="U57" i="4"/>
  <c r="Y58" i="4"/>
  <c r="U59" i="4"/>
  <c r="Y60" i="4"/>
  <c r="U61" i="4"/>
  <c r="Y62" i="4"/>
  <c r="T63" i="4"/>
  <c r="AB63" i="4"/>
  <c r="X64" i="4"/>
  <c r="AA65" i="4"/>
  <c r="W66" i="4"/>
  <c r="W68" i="4"/>
  <c r="T69" i="4"/>
  <c r="AB69" i="4"/>
  <c r="Y70" i="4"/>
  <c r="Z74" i="4"/>
  <c r="W75" i="4"/>
  <c r="U76" i="4"/>
  <c r="AA77" i="4"/>
  <c r="Y78" i="4"/>
  <c r="Y55" i="4"/>
  <c r="U56" i="4"/>
  <c r="U15" i="4"/>
  <c r="X23" i="4"/>
  <c r="Y57" i="4"/>
  <c r="Y14" i="4"/>
  <c r="V17" i="4"/>
  <c r="Z27" i="4"/>
  <c r="Z50" i="4"/>
  <c r="AA59" i="4"/>
  <c r="W60" i="4"/>
  <c r="V28" i="4"/>
  <c r="W51" i="4"/>
  <c r="X12" i="4"/>
  <c r="Y16" i="4"/>
  <c r="W21" i="4"/>
  <c r="Y25" i="4"/>
  <c r="T52" i="4"/>
  <c r="AC52" i="4" s="1"/>
  <c r="AB52" i="4"/>
  <c r="X53" i="4"/>
  <c r="B2" i="6"/>
  <c r="M87" i="2"/>
  <c r="I87" i="2"/>
  <c r="H87" i="2"/>
  <c r="G87" i="2"/>
  <c r="F87" i="2"/>
  <c r="E87" i="2"/>
  <c r="M86" i="2"/>
  <c r="I86" i="2"/>
  <c r="H86" i="2"/>
  <c r="G86" i="2"/>
  <c r="F86" i="2"/>
  <c r="E86" i="2"/>
  <c r="M85" i="2"/>
  <c r="AB22" i="4" s="1"/>
  <c r="I85" i="2"/>
  <c r="X22" i="4" s="1"/>
  <c r="H85" i="2"/>
  <c r="W22" i="4" s="1"/>
  <c r="G85" i="2"/>
  <c r="V22" i="4" s="1"/>
  <c r="F85" i="2"/>
  <c r="U22" i="4" s="1"/>
  <c r="E85" i="2"/>
  <c r="T22" i="4" s="1"/>
  <c r="M84" i="2"/>
  <c r="AB34" i="4" s="1"/>
  <c r="I84" i="2"/>
  <c r="X34" i="4" s="1"/>
  <c r="H84" i="2"/>
  <c r="W34" i="4" s="1"/>
  <c r="G84" i="2"/>
  <c r="V34" i="4" s="1"/>
  <c r="F84" i="2"/>
  <c r="U34" i="4" s="1"/>
  <c r="E84" i="2"/>
  <c r="T34" i="4" s="1"/>
  <c r="M83" i="2"/>
  <c r="I83" i="2"/>
  <c r="H83" i="2"/>
  <c r="G83" i="2"/>
  <c r="F83" i="2"/>
  <c r="E83" i="2"/>
  <c r="M82" i="2"/>
  <c r="I82" i="2"/>
  <c r="H82" i="2"/>
  <c r="G82" i="2"/>
  <c r="F82" i="2"/>
  <c r="E82" i="2"/>
  <c r="M81" i="2"/>
  <c r="I81" i="2"/>
  <c r="H81" i="2"/>
  <c r="G81" i="2"/>
  <c r="F81" i="2"/>
  <c r="E81" i="2"/>
  <c r="M80" i="2"/>
  <c r="I80" i="2"/>
  <c r="H80" i="2"/>
  <c r="G80" i="2"/>
  <c r="F80" i="2"/>
  <c r="E80" i="2"/>
  <c r="M79" i="2"/>
  <c r="I79" i="2"/>
  <c r="H79" i="2"/>
  <c r="G79" i="2"/>
  <c r="F79" i="2"/>
  <c r="E79" i="2"/>
  <c r="M78" i="2"/>
  <c r="I78" i="2"/>
  <c r="H78" i="2"/>
  <c r="G78" i="2"/>
  <c r="F78" i="2"/>
  <c r="E78" i="2"/>
  <c r="M77" i="2"/>
  <c r="AB80" i="4" s="1"/>
  <c r="I77" i="2"/>
  <c r="X80" i="4" s="1"/>
  <c r="H77" i="2"/>
  <c r="W80" i="4" s="1"/>
  <c r="G77" i="2"/>
  <c r="V80" i="4" s="1"/>
  <c r="F77" i="2"/>
  <c r="U80" i="4" s="1"/>
  <c r="E77" i="2"/>
  <c r="T80" i="4" s="1"/>
  <c r="M76" i="2"/>
  <c r="AB79" i="4" s="1"/>
  <c r="I76" i="2"/>
  <c r="X79" i="4" s="1"/>
  <c r="H76" i="2"/>
  <c r="W79" i="4" s="1"/>
  <c r="G76" i="2"/>
  <c r="V79" i="4" s="1"/>
  <c r="F76" i="2"/>
  <c r="U79" i="4" s="1"/>
  <c r="E76" i="2"/>
  <c r="T79" i="4" s="1"/>
  <c r="M75" i="2"/>
  <c r="AB78" i="4" s="1"/>
  <c r="I75" i="2"/>
  <c r="X78" i="4" s="1"/>
  <c r="H75" i="2"/>
  <c r="W78" i="4" s="1"/>
  <c r="G75" i="2"/>
  <c r="V78" i="4" s="1"/>
  <c r="F75" i="2"/>
  <c r="U78" i="4" s="1"/>
  <c r="E75" i="2"/>
  <c r="T78" i="4" s="1"/>
  <c r="AC78" i="4" s="1"/>
  <c r="M3" i="2"/>
  <c r="I3" i="2"/>
  <c r="H3" i="2"/>
  <c r="G3" i="2"/>
  <c r="E3" i="2"/>
  <c r="F3" i="2"/>
  <c r="T11" i="5"/>
  <c r="AC11" i="4" l="1"/>
  <c r="AC49" i="4"/>
  <c r="AC47" i="4"/>
  <c r="AC36" i="4"/>
  <c r="AC23" i="4"/>
  <c r="AC39" i="4"/>
  <c r="AC77" i="4"/>
  <c r="AC54" i="4"/>
  <c r="AC80" i="4"/>
  <c r="AC22" i="4"/>
  <c r="AC61" i="4"/>
  <c r="AC48" i="4"/>
  <c r="AC24" i="4"/>
  <c r="AC71" i="4"/>
  <c r="AC41" i="4"/>
  <c r="AC27" i="4"/>
  <c r="AC79" i="4"/>
  <c r="AC34" i="4"/>
  <c r="AC15" i="4"/>
  <c r="AC18" i="4"/>
  <c r="AC59" i="4"/>
  <c r="AC46" i="4"/>
  <c r="AC73" i="4"/>
  <c r="AC60" i="4"/>
  <c r="AC72" i="4"/>
  <c r="AC20" i="4"/>
  <c r="AC63" i="4"/>
  <c r="AC58" i="4"/>
  <c r="AC28" i="4"/>
  <c r="AC9" i="4"/>
  <c r="AC67" i="4"/>
  <c r="AC10" i="4"/>
  <c r="AC44" i="4"/>
  <c r="AC69" i="4"/>
  <c r="AC57" i="4"/>
  <c r="AC45" i="4"/>
  <c r="AC5" i="4"/>
  <c r="AC53" i="4"/>
  <c r="AC21" i="4"/>
  <c r="AC35" i="4"/>
  <c r="AC64" i="4"/>
  <c r="AC29" i="4"/>
  <c r="AC30" i="4"/>
  <c r="AC43" i="4"/>
  <c r="AC74" i="4"/>
  <c r="AC38" i="4"/>
  <c r="AC68" i="4"/>
  <c r="B1" i="6"/>
  <c r="X87" i="4" l="1"/>
  <c r="V88" i="4"/>
  <c r="X82" i="4"/>
  <c r="Z81" i="4"/>
  <c r="X88" i="4"/>
  <c r="T84" i="4"/>
  <c r="AB84" i="4"/>
  <c r="T88" i="4"/>
  <c r="AC88" i="4" s="1"/>
  <c r="AB88" i="4"/>
  <c r="U81" i="4"/>
  <c r="T86" i="4"/>
  <c r="AB86" i="4"/>
  <c r="T87" i="4"/>
  <c r="AB87" i="4"/>
  <c r="W81" i="4"/>
  <c r="U82" i="4"/>
  <c r="Y84" i="4"/>
  <c r="Y85" i="4"/>
  <c r="W86" i="4"/>
  <c r="Z82" i="4"/>
  <c r="Y82" i="4"/>
  <c r="V84" i="4"/>
  <c r="AA85" i="4"/>
  <c r="Y86" i="4"/>
  <c r="W87" i="4"/>
  <c r="U88" i="4"/>
  <c r="Y83" i="4"/>
  <c r="W84" i="4"/>
  <c r="T85" i="4"/>
  <c r="AC85" i="4" s="1"/>
  <c r="AB85" i="4"/>
  <c r="X81" i="4"/>
  <c r="T83" i="4"/>
  <c r="AC83" i="4" s="1"/>
  <c r="AB83" i="4"/>
  <c r="W85" i="4"/>
  <c r="U86" i="4"/>
  <c r="Y81" i="4"/>
  <c r="T81" i="4"/>
  <c r="AC81" i="4" s="1"/>
  <c r="AB81" i="4"/>
  <c r="T82" i="4"/>
  <c r="AB82" i="4"/>
  <c r="Z83" i="4"/>
  <c r="X84" i="4"/>
  <c r="U85" i="4"/>
  <c r="AA86" i="4"/>
  <c r="W82" i="4"/>
  <c r="V82" i="4"/>
  <c r="AA84" i="4"/>
  <c r="X85" i="4"/>
  <c r="V86" i="4"/>
  <c r="AA87" i="4"/>
  <c r="Y88" i="4"/>
  <c r="AA81" i="4"/>
  <c r="W83" i="4"/>
  <c r="U84" i="4"/>
  <c r="Z85" i="4"/>
  <c r="X86" i="4"/>
  <c r="U87" i="4"/>
  <c r="AA88" i="4"/>
  <c r="V83" i="4"/>
  <c r="U83" i="4"/>
  <c r="Z88" i="4"/>
  <c r="V81" i="4"/>
  <c r="AA82" i="4"/>
  <c r="X83" i="4"/>
  <c r="Z84" i="4"/>
  <c r="V85" i="4"/>
  <c r="Z86" i="4"/>
  <c r="V87" i="4"/>
  <c r="Y87" i="4"/>
  <c r="AA83" i="4"/>
  <c r="Z87" i="4"/>
  <c r="W88" i="4"/>
  <c r="AC82" i="4" l="1"/>
  <c r="AC84" i="4"/>
  <c r="AC87" i="4"/>
  <c r="AC86" i="4"/>
  <c r="M88" i="2" l="1"/>
  <c r="L88" i="2"/>
  <c r="K88" i="2"/>
  <c r="J88" i="2"/>
  <c r="I88" i="2"/>
  <c r="H88" i="2"/>
  <c r="G88" i="2"/>
  <c r="F88" i="2"/>
  <c r="E88" i="2"/>
  <c r="S89" i="4" l="1"/>
  <c r="R89" i="4"/>
  <c r="Q89" i="4"/>
  <c r="P89" i="4"/>
  <c r="O89" i="4"/>
  <c r="N89" i="4"/>
  <c r="M89" i="4"/>
  <c r="L89" i="4"/>
  <c r="K89" i="4"/>
  <c r="J89" i="4"/>
  <c r="I89" i="4"/>
  <c r="H89" i="4"/>
  <c r="G89" i="4"/>
  <c r="F89" i="4"/>
  <c r="E89" i="4"/>
  <c r="D89" i="4"/>
  <c r="C89" i="4"/>
  <c r="B89" i="4"/>
  <c r="AB4" i="4"/>
  <c r="AA4" i="4"/>
  <c r="Z4" i="4"/>
  <c r="Y4" i="4"/>
  <c r="X4" i="4"/>
  <c r="W4" i="4"/>
  <c r="V4" i="4"/>
  <c r="U4" i="4"/>
  <c r="T4" i="4"/>
  <c r="AC4" i="4" l="1"/>
  <c r="V89" i="4"/>
  <c r="Z89" i="4"/>
  <c r="W89" i="4"/>
  <c r="AA89" i="4"/>
  <c r="T89" i="4"/>
  <c r="X89" i="4"/>
  <c r="AB89" i="4"/>
  <c r="U89" i="4"/>
  <c r="Y89" i="4"/>
</calcChain>
</file>

<file path=xl/sharedStrings.xml><?xml version="1.0" encoding="utf-8"?>
<sst xmlns="http://schemas.openxmlformats.org/spreadsheetml/2006/main" count="1050" uniqueCount="234">
  <si>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</si>
  <si>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</si>
  <si>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</si>
  <si>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</si>
  <si>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</si>
  <si>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</si>
  <si>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</si>
  <si>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</si>
  <si>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</si>
  <si>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</si>
  <si>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</si>
  <si>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</si>
  <si>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</si>
  <si>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</si>
  <si>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</si>
  <si>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</si>
  <si>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</si>
  <si>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</si>
  <si>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</si>
  <si>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</si>
  <si>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</si>
  <si>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</si>
  <si>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</si>
  <si>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</si>
  <si>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ALIETTE WP80 40X100GR BAG IN</t>
  </si>
  <si>
    <t>ANTRACOL (T) WP70 40X250GR BAG IN</t>
  </si>
  <si>
    <t>FAME (T) SC480 10X(20X10ML) BOT IN</t>
  </si>
  <si>
    <t>FAME (T) SC480 20X100ML BOT IN</t>
  </si>
  <si>
    <t>FAME (T) SC480 40X50ML BOT IN</t>
  </si>
  <si>
    <t>GAUCHO FS600 50X100ML BOT IN</t>
  </si>
  <si>
    <t>JUMP WG80 160X(10X2GR) BAG IN</t>
  </si>
  <si>
    <t>OBERON (T) SC240 40X200ML BOT IN</t>
  </si>
  <si>
    <t>PLANOFIX SL4 5 50X100ML BOT IN</t>
  </si>
  <si>
    <t>REGENT (T) SC50 20X250ML BOT IN</t>
  </si>
  <si>
    <t>REGENT ULTRA GR0 6 5X4KG BAG IN</t>
  </si>
  <si>
    <t>SOLOMON OD300 50X100ML BOT IN</t>
  </si>
  <si>
    <t>Company Name:-BAYER</t>
  </si>
  <si>
    <t>ANTRACOL (T) WP70 10X1KG BAG IN</t>
  </si>
  <si>
    <t>ANTRACOL (T) WP70 20X500GR BAG IN</t>
  </si>
  <si>
    <t>ANTRACOL (T) WP70 50X100GR BAG IN</t>
  </si>
  <si>
    <t>COUNCIL ACTIV WG30 8X(10X45GR) BOX IN</t>
  </si>
  <si>
    <t>FOLICUR (T) EC250 20X500ML BOT IN</t>
  </si>
  <si>
    <t>GAUCHO FS600 100X50ML BOT IN</t>
  </si>
  <si>
    <t>MONCEREN SC250 20X500ML BOT IN</t>
  </si>
  <si>
    <t>NATIVO WG75 10X1KG BAG IN</t>
  </si>
  <si>
    <t>NATIVO WG75 20X500GR BAG IN</t>
  </si>
  <si>
    <t>SENCOR WP70 60X100GR BAG IN</t>
  </si>
  <si>
    <t>SUNRICE WG15 100X50GR BOT IN</t>
  </si>
  <si>
    <t>TOPSTAR (T) WP80 8X(20X22.5GR) BOX IN</t>
  </si>
  <si>
    <t>LUCIFER (T) WP15 25X160GR BAG IN</t>
  </si>
  <si>
    <t>ALANTO (T) SC240 50X100ML BOT IN</t>
  </si>
  <si>
    <t>ATLANTIS KL3 6 15X160GR BOT IN</t>
  </si>
  <si>
    <t>LARVIN (T) WP75 20X250GR BAG IN</t>
  </si>
  <si>
    <t>DISTRIBUTOR PRODUCTWISE</t>
  </si>
  <si>
    <t>PRODUCT</t>
  </si>
  <si>
    <t>Consolidated Summary</t>
  </si>
  <si>
    <t>Item Details</t>
  </si>
  <si>
    <t>Unit</t>
  </si>
  <si>
    <t>Op. Qty</t>
  </si>
  <si>
    <t>Purc.</t>
  </si>
  <si>
    <t>Qty. In(Others)</t>
  </si>
  <si>
    <t>Sale</t>
  </si>
  <si>
    <t>Qty. Out(Others)</t>
  </si>
  <si>
    <t>Cl. Qty</t>
  </si>
  <si>
    <t>ADORA (T) SC100 4X1L BOT IN</t>
  </si>
  <si>
    <t>ADORA (T) SC100 50X100ML BOT IN</t>
  </si>
  <si>
    <t>ADORA (T) SC100 20X200ML BOT IN</t>
  </si>
  <si>
    <t>CONFIDOR (T) SL200 50X100ML BOT IN</t>
  </si>
  <si>
    <t>COUNCIL ACTIV WG30 12X(5X90GR) BOX IN</t>
  </si>
  <si>
    <t>EMESTO PRIME FS240 50X100ML BOT IN</t>
  </si>
  <si>
    <t>MONCEREN SC250 10X1L BOT IN</t>
  </si>
  <si>
    <t>Sum of Op. Qty</t>
  </si>
  <si>
    <t>Sum of Purc.</t>
  </si>
  <si>
    <t>Sum of Qty. In(Others)</t>
  </si>
  <si>
    <t>Sum of Sale</t>
  </si>
  <si>
    <t>Sum of Qty. Out(Others)</t>
  </si>
  <si>
    <t>Sum of Cl. Qty</t>
  </si>
  <si>
    <t xml:space="preserve"> </t>
  </si>
  <si>
    <t>From 1/4/2020 to 31/1/2021</t>
  </si>
  <si>
    <t>Group : BAYER MONSENTO</t>
  </si>
  <si>
    <t>SAPLPUR</t>
  </si>
  <si>
    <t>SAPLSALES</t>
  </si>
  <si>
    <t>SAPLCLS</t>
  </si>
  <si>
    <t>ROUNDUP (1LITX10)</t>
  </si>
  <si>
    <t>LT.</t>
  </si>
  <si>
    <t>ROUNDUP (250MLX40)</t>
  </si>
  <si>
    <t>ROUNDUP (500MLX20)</t>
  </si>
  <si>
    <t>ADMIRE 70%(2X8X125)IMIDACLOPRID 70%WG</t>
  </si>
  <si>
    <t>UNT</t>
  </si>
  <si>
    <t>ADORA (100MLX50)BISPYRIBAC SODIUM 10%SC</t>
  </si>
  <si>
    <t>ADORA (1LITX4)BISPYRIBAC SODIUM 10%SC</t>
  </si>
  <si>
    <t>ADORA (200MLX20)BISPYRIBAC SODIUM 10%SC</t>
  </si>
  <si>
    <t>ADORA (50MLX50)BISPYRIBAC SODIUM 10%SC</t>
  </si>
  <si>
    <t>ALANTO (100MLX50)THIACLOPRID 21.7%SC</t>
  </si>
  <si>
    <t>ALANTO (250X40) THIACLOPRID 21.7%SC</t>
  </si>
  <si>
    <t>ALIETTE (100GMX40) FOSETYL-AL 80%WP</t>
  </si>
  <si>
    <t>KG</t>
  </si>
  <si>
    <t>AMBITION (100MLX50)</t>
  </si>
  <si>
    <t>AMBITION (250MLX40)</t>
  </si>
  <si>
    <t>AMBITION (500MLX20)</t>
  </si>
  <si>
    <t>ANTRACOL(100X50)PROPINEB 70%WP</t>
  </si>
  <si>
    <t>ANTRACOL(1X10)PROPINEB 70%WP</t>
  </si>
  <si>
    <t>ANTRACOL(250X40)PROPINEB 70%WP</t>
  </si>
  <si>
    <t>ANTRACOL(500X20)PROPINEB 70%WP</t>
  </si>
  <si>
    <t>ATLANTIS (160GMX15)</t>
  </si>
  <si>
    <t>BELT EXPERT(50MLX100)FLUBENDIAMIDE 19.92</t>
  </si>
  <si>
    <t>CONFIDOR (100X50)IMIDACLOPRID 17.80%</t>
  </si>
  <si>
    <t>CONFIDOR (50MX100)IMIDACLOPRID 17.8%</t>
  </si>
  <si>
    <t>COUNCIL ACTIV (45GMX10X8)</t>
  </si>
  <si>
    <t>COUNCIL ACTIV (90GMX5X12)</t>
  </si>
  <si>
    <t>DECIS 100 (100X50)</t>
  </si>
  <si>
    <t>DECIS 100 (250X40)</t>
  </si>
  <si>
    <t>DECIS EC 2.8% (100X50)</t>
  </si>
  <si>
    <t>DECIS EC 2.8% (1LITX10)</t>
  </si>
  <si>
    <t>DECIS EC 2.8% (250X40)</t>
  </si>
  <si>
    <t>DECIS EC 2.8% (500X20)</t>
  </si>
  <si>
    <t>EMESTO PRIME FS (100X50)</t>
  </si>
  <si>
    <t>FAME (100MLX20)</t>
  </si>
  <si>
    <t>FAME (10MLX200)</t>
  </si>
  <si>
    <t>FAME (50MLX40)</t>
  </si>
  <si>
    <t>FOLICUR (100X50)</t>
  </si>
  <si>
    <t>FOLICUR (250X40)</t>
  </si>
  <si>
    <t>FOLICUR (500X20)</t>
  </si>
  <si>
    <t>GAUCHO (100MLX50)</t>
  </si>
  <si>
    <t>GAUCHO (50MLX100)</t>
  </si>
  <si>
    <t>GAUCHO (9ML)</t>
  </si>
  <si>
    <t>INFINITO (100MLX50)</t>
  </si>
  <si>
    <t>INFINITO (500MLX20)</t>
  </si>
  <si>
    <t>JUMP (160X10X2)</t>
  </si>
  <si>
    <t>LARVIN (100GMX40)</t>
  </si>
  <si>
    <t>LARVIN (250GMX20)</t>
  </si>
  <si>
    <t>LESENTA (40GX100)</t>
  </si>
  <si>
    <t>LUCIFER (160X25)</t>
  </si>
  <si>
    <t>LUNA EXPERIENCE (100X50)</t>
  </si>
  <si>
    <t>MELODY DUO (100X50)</t>
  </si>
  <si>
    <t>MONCEREN (100X50)</t>
  </si>
  <si>
    <t>MONCEREN (1X10)</t>
  </si>
  <si>
    <t>MONCEREN (250X40)</t>
  </si>
  <si>
    <t>MONCEREN (500X20)</t>
  </si>
  <si>
    <t>MOVENTO ENERGY (100MLX50)</t>
  </si>
  <si>
    <t>NATIVO (100GX50)</t>
  </si>
  <si>
    <t>NATIVO (10GMX10X20)</t>
  </si>
  <si>
    <t>NATIVO (1KGX10)</t>
  </si>
  <si>
    <t>NATIVO (500GX20)</t>
  </si>
  <si>
    <t>NATIVO (50GX100)</t>
  </si>
  <si>
    <t>OBERON (100X50)</t>
  </si>
  <si>
    <t>OBERON (200X20)</t>
  </si>
  <si>
    <t>OBERON (50X100)</t>
  </si>
  <si>
    <t>PLANOFIX (100X50)</t>
  </si>
  <si>
    <t>REGENT 03%GR.(1X20)FIPRONIL 03%GR</t>
  </si>
  <si>
    <t>REGENT 03%GR.(5X4)FIPRONIL 03%GR</t>
  </si>
  <si>
    <t>REGENT 50%(100MX50)FIPRONIL 50%SC</t>
  </si>
  <si>
    <t>REGENT 50%(250MX20)FIPRONIL 50%SC</t>
  </si>
  <si>
    <t>REGENT ULTRA (1KGX20)</t>
  </si>
  <si>
    <t>SECTIN WG60(100X50)</t>
  </si>
  <si>
    <t>SECTIN WG60(600X10)</t>
  </si>
  <si>
    <t>SENCOR (100X60)METRIBUZIN 70%WP</t>
  </si>
  <si>
    <t>SIVANTO PRIME (100MLX50)</t>
  </si>
  <si>
    <t>SOLAMON (100X50)</t>
  </si>
  <si>
    <t>SPINTOR (7 MLX200)</t>
  </si>
  <si>
    <t>SUNRICE (50GMX100)</t>
  </si>
  <si>
    <t>TOPSTAR (22.5GX20X8)</t>
  </si>
  <si>
    <t>ARIZE 6129 GOLD(3KGX10)</t>
  </si>
  <si>
    <t>ARIZE 6444 (3KGX10)</t>
  </si>
  <si>
    <t>ARIZE 6444 GOLD (1KGX30)</t>
  </si>
  <si>
    <t>ARIZE 6444 GOLD (3X10)</t>
  </si>
  <si>
    <t>ARIZE AZ 6508 (1X30)</t>
  </si>
  <si>
    <t>ARIZE AZ 6508 (3X10)</t>
  </si>
  <si>
    <t>ARIZE AZ 6633 (3X10)</t>
  </si>
  <si>
    <t>ARIZE AZ-8433 DT(3X10)</t>
  </si>
  <si>
    <t>MUSTARD -5210 (1KGX30)</t>
  </si>
  <si>
    <t>MUSTARD -5222 (1KGX30)</t>
  </si>
  <si>
    <t>MUSTARD -5222 (500X60)</t>
  </si>
  <si>
    <t>MUSTARD KESARI 5111 (500GMX60)</t>
  </si>
  <si>
    <t>ROUNDUP 41% SL (IN) 10X1 LTR</t>
  </si>
  <si>
    <t>ROUNDUP 41% SL (IN) 40X250 ML</t>
  </si>
  <si>
    <t>ROUNDUP 41% SL (IN) 20X500 ML</t>
  </si>
  <si>
    <t>ADMIRE WG70 125X(8X2GR) BAG IN</t>
  </si>
  <si>
    <t>ADORA (T) SC100 50X50ML BOT IN</t>
  </si>
  <si>
    <t>ALANTO (T) SC240 40X250ML BOT IN</t>
  </si>
  <si>
    <t>AMBITION 50X100ML BOT IN</t>
  </si>
  <si>
    <t>AMBITION 40X250ML BOT IN</t>
  </si>
  <si>
    <t>AMBITION 20X500ML BOT IN</t>
  </si>
  <si>
    <t>ARIZE NANO LOC 10X3KG BAG IN</t>
  </si>
  <si>
    <t>CONFIDOR (T) SL200 100X50ML BOT IN</t>
  </si>
  <si>
    <t>DECIS EC101-2 50X100ML BOX IN</t>
  </si>
  <si>
    <t>DECIS EC101-2 40X250ML BOT IN</t>
  </si>
  <si>
    <t>DECIS EC 28 50X100ML BOT IN</t>
  </si>
  <si>
    <t>DECIS EC 28 10X1L BOT IN</t>
  </si>
  <si>
    <t>DECIS EC 28 40X250ML BOT IN</t>
  </si>
  <si>
    <t>FOLICUR (T) EC250 50X100ML BOT IN</t>
  </si>
  <si>
    <t>FOLICUR (T) EC250 40X250ML BOT IN</t>
  </si>
  <si>
    <t>GAUCHO FS600 5X(20X9)ML BOT IN</t>
  </si>
  <si>
    <t>INFINITO SC687 5 50X100ML BOT IN</t>
  </si>
  <si>
    <t>INFINITO SC687 5 20X500ML BOT IN</t>
  </si>
  <si>
    <t>LARVIN (T) WP75 40X100GR BAG IN</t>
  </si>
  <si>
    <t>LESENTA WG80 100X40GR BAG IN</t>
  </si>
  <si>
    <t>LUNA EXPERIENCE SC400 50X100ML BOT IN</t>
  </si>
  <si>
    <t>MELODY DUO WP66 8 50X100GR BAG IN</t>
  </si>
  <si>
    <t>MONCEREN SC250 50X100ML BOT IN</t>
  </si>
  <si>
    <t>MONCEREN SC250 40X250ML BOT IN</t>
  </si>
  <si>
    <t>MOVENTO ENERGY SC240 50X100ML BOT IN</t>
  </si>
  <si>
    <t>NATIVO WG75 50X100GR BAG IN</t>
  </si>
  <si>
    <t>NATIVO WG75 20X(10X10GR) BAG IN</t>
  </si>
  <si>
    <t>NATIVO WG75 100X50GR BAG IN</t>
  </si>
  <si>
    <t>OBERON (T) SC240 50X100ML BOT IN</t>
  </si>
  <si>
    <t>OBERON (T) SC240 100X50ML BOT IN</t>
  </si>
  <si>
    <t>REGENT ULTRA GR0 6 1X20KG BAG IN</t>
  </si>
  <si>
    <t>REGENT (T) SC50 50X100ML BOT IN</t>
  </si>
  <si>
    <t>SECTIN WG60 50X100GR BAG IN</t>
  </si>
  <si>
    <t>SECTIN WG60 20X600GR BAG IN</t>
  </si>
  <si>
    <t>SIVANTO PRIME SL200 50X100ML BOT IN</t>
  </si>
  <si>
    <t>SPINTOR SC495 10X(20X7ML) BOT IN</t>
  </si>
  <si>
    <t>ARIZE 6129 GOLD LOC 10X3KG BAG IN</t>
  </si>
  <si>
    <t>ARIZE 6444 LOC 10X3KG BAG IN</t>
  </si>
  <si>
    <t>ARIZE 6444 GOLD LOC 10X3KG BAG IN</t>
  </si>
  <si>
    <t>ARIZE AZ 6508 LOC 30X1KG BAG IN</t>
  </si>
  <si>
    <t>ARIZE AZ 6508 LOC 10X3KG BAG IN</t>
  </si>
  <si>
    <t>ARIZE AZ 6633 LOC 10X3KG BAG IN</t>
  </si>
  <si>
    <t>ARIZE AZ 8433 DT LOC 10X3KG BAG IN</t>
  </si>
  <si>
    <t>MUSTARD PA 5210 (LOC) 30X1KG BAG IN</t>
  </si>
  <si>
    <t>MUSTARD 5222 30X1KG BAG IN</t>
  </si>
  <si>
    <t>MUSTARD 5222 60X500G BAG IN</t>
  </si>
  <si>
    <t>MUSTARD KESARI 5111 60X500G BAG IN</t>
  </si>
  <si>
    <t>Stock and Sales FOR THE PERIOD 01-Apr-2020 TO 31-Jan-2021</t>
  </si>
  <si>
    <t>OUTPUT IN : PIC,DETAILS AS : Column,CONSIDER : Voucher Date,INCLUDE VALIDATION : False</t>
  </si>
  <si>
    <t>DISTRIBUTOR:Ram Lakhanand Sons,</t>
  </si>
  <si>
    <t>SAPCODE</t>
  </si>
  <si>
    <t>Ram Lakhanand Sons</t>
  </si>
  <si>
    <t>GRANDTOTAL</t>
  </si>
  <si>
    <t>ADORA (T) SC100 8X500ML BOT IN</t>
  </si>
  <si>
    <t>Generated on 2/24/2021 10:06:10 AM</t>
  </si>
  <si>
    <t>Zylem Report -01-Apr-2020 TO 31-Jan-2021</t>
  </si>
  <si>
    <t>Dealer Report - 01-Apr-2020 TO 31-Jan-2021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</si>
</sst>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##########.00"/>
    <numFmt numFmtId="165" formatCode="&quot;&quot;0&quot; pouch&quot;"/>
    <numFmt numFmtId="166" formatCode="0.000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18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NumberFormat="1"/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right"/>
    </xf>
    <xf numFmtId="0" fontId="0" fillId="0" borderId="0" xfId="0" quotePrefix="1" applyAlignment="1">
      <alignment horizontal="left"/>
    </xf>
    <xf numFmtId="0" fontId="0" fillId="0" borderId="0" xfId="0" applyAlignment="1">
      <alignment horizontal="left"/>
    </xf>
    <xf numFmtId="166" fontId="0" fillId="0" borderId="0" xfId="0" applyNumberFormat="1" applyAlignment="1">
      <alignment horizontal="right"/>
    </xf>
    <xf numFmtId="166" fontId="0" fillId="0" borderId="0" xfId="0" applyNumberFormat="1"/>
    <xf numFmtId="2" fontId="16" fillId="6" borderId="11" xfId="0" applyNumberFormat="1" applyFont="1" applyFill="1" applyBorder="1" applyAlignment="1">
      <alignment horizontal="left"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0" xfId="0" applyFont="1" applyAlignment="1">
      <alignment horizontal="right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hraddha\Downloads\BAYERProductwiseStocknSalesFrom01-Apr-2020To31-Jan-2021.csv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ProductwiseStocknSalesFrom"/>
    </sheetNames>
    <sheetDataSet>
      <sheetData sheetId="0" refreshError="1">
        <row r="2">
          <cell r="B2" t="str">
            <v>REGENT 03%GR.(1X20)FIPRONIL 03%GR</v>
          </cell>
          <cell r="C2" t="str">
            <v>KG</v>
          </cell>
          <cell r="D2">
            <v>1</v>
          </cell>
          <cell r="E2">
            <v>0</v>
          </cell>
          <cell r="F2">
            <v>23000</v>
          </cell>
          <cell r="G2">
            <v>0</v>
          </cell>
          <cell r="H2">
            <v>23000</v>
          </cell>
          <cell r="I2">
            <v>30069</v>
          </cell>
          <cell r="J2">
            <v>0</v>
          </cell>
          <cell r="K2">
            <v>30069</v>
          </cell>
        </row>
        <row r="3">
          <cell r="B3" t="str">
            <v>DECIS 100 (1LITX10)</v>
          </cell>
          <cell r="C3" t="str">
            <v>LT.</v>
          </cell>
          <cell r="D3">
            <v>1</v>
          </cell>
          <cell r="E3">
            <v>0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</row>
        <row r="4">
          <cell r="B4" t="str">
            <v>SENCOR (100X60)METRIBUZIN 70%WP</v>
          </cell>
          <cell r="C4" t="str">
            <v>KG</v>
          </cell>
          <cell r="D4">
            <v>1</v>
          </cell>
          <cell r="E4">
            <v>0</v>
          </cell>
          <cell r="F4">
            <v>120</v>
          </cell>
          <cell r="G4">
            <v>0</v>
          </cell>
          <cell r="H4">
            <v>120</v>
          </cell>
          <cell r="I4">
            <v>59.9</v>
          </cell>
          <cell r="J4">
            <v>0</v>
          </cell>
          <cell r="K4">
            <v>59.9</v>
          </cell>
        </row>
        <row r="5">
          <cell r="B5" t="str">
            <v>ANTRACOL(500X20)PROPINEB 70%WP</v>
          </cell>
          <cell r="C5" t="str">
            <v>KG</v>
          </cell>
          <cell r="D5">
            <v>1</v>
          </cell>
          <cell r="E5">
            <v>0</v>
          </cell>
          <cell r="F5">
            <v>240</v>
          </cell>
          <cell r="G5">
            <v>0</v>
          </cell>
          <cell r="H5">
            <v>240</v>
          </cell>
          <cell r="I5">
            <v>131</v>
          </cell>
          <cell r="J5">
            <v>0</v>
          </cell>
          <cell r="K5">
            <v>131</v>
          </cell>
        </row>
        <row r="6">
          <cell r="B6" t="str">
            <v>ANTRACOL(250X40)PROPINEB 70%WP</v>
          </cell>
          <cell r="C6" t="str">
            <v>KG</v>
          </cell>
          <cell r="D6">
            <v>1</v>
          </cell>
          <cell r="E6">
            <v>0</v>
          </cell>
          <cell r="F6">
            <v>270</v>
          </cell>
          <cell r="G6">
            <v>0</v>
          </cell>
          <cell r="H6">
            <v>270</v>
          </cell>
          <cell r="I6">
            <v>281.25</v>
          </cell>
          <cell r="J6">
            <v>0</v>
          </cell>
          <cell r="K6">
            <v>281.25</v>
          </cell>
        </row>
        <row r="7">
          <cell r="B7" t="str">
            <v>ANTRACOL(100X50)PROPINEB 70%WP</v>
          </cell>
          <cell r="C7" t="str">
            <v>KG</v>
          </cell>
          <cell r="D7">
            <v>1</v>
          </cell>
          <cell r="E7">
            <v>0</v>
          </cell>
          <cell r="F7">
            <v>180</v>
          </cell>
          <cell r="G7">
            <v>0</v>
          </cell>
          <cell r="H7">
            <v>180</v>
          </cell>
          <cell r="I7">
            <v>123.1</v>
          </cell>
          <cell r="J7">
            <v>0</v>
          </cell>
          <cell r="K7">
            <v>123.1</v>
          </cell>
        </row>
        <row r="8">
          <cell r="B8" t="str">
            <v>CONFIDOR (100X50)IMIDACLOPRID 17.80%</v>
          </cell>
          <cell r="C8" t="str">
            <v>LT.</v>
          </cell>
          <cell r="D8">
            <v>1</v>
          </cell>
          <cell r="E8">
            <v>0</v>
          </cell>
          <cell r="F8">
            <v>5</v>
          </cell>
          <cell r="G8">
            <v>0</v>
          </cell>
          <cell r="H8">
            <v>5</v>
          </cell>
          <cell r="I8">
            <v>1.6</v>
          </cell>
          <cell r="J8">
            <v>0</v>
          </cell>
          <cell r="K8">
            <v>1.6</v>
          </cell>
        </row>
        <row r="9">
          <cell r="B9" t="str">
            <v>CONFIDOR (50MX100)IMIDACLOPRID 17.8%</v>
          </cell>
          <cell r="C9" t="str">
            <v>LT.</v>
          </cell>
          <cell r="D9">
            <v>1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1.65</v>
          </cell>
          <cell r="J9">
            <v>0</v>
          </cell>
          <cell r="K9">
            <v>1.65</v>
          </cell>
        </row>
        <row r="10">
          <cell r="B10" t="str">
            <v>PLANOFIX (100X50)</v>
          </cell>
          <cell r="C10" t="str">
            <v>LT.</v>
          </cell>
          <cell r="D10">
            <v>1</v>
          </cell>
          <cell r="E10">
            <v>0</v>
          </cell>
          <cell r="F10">
            <v>85</v>
          </cell>
          <cell r="G10">
            <v>0</v>
          </cell>
          <cell r="H10">
            <v>85</v>
          </cell>
          <cell r="I10">
            <v>64.2</v>
          </cell>
          <cell r="J10">
            <v>0</v>
          </cell>
          <cell r="K10">
            <v>64.2</v>
          </cell>
        </row>
        <row r="11">
          <cell r="B11" t="str">
            <v>REGENT 50%(100MX50)FIPRONIL 50%SC</v>
          </cell>
          <cell r="C11" t="str">
            <v>LT.</v>
          </cell>
          <cell r="D11">
            <v>1</v>
          </cell>
          <cell r="E11">
            <v>0</v>
          </cell>
          <cell r="F11">
            <v>20</v>
          </cell>
          <cell r="G11">
            <v>0</v>
          </cell>
          <cell r="H11">
            <v>20</v>
          </cell>
          <cell r="I11">
            <v>17.8</v>
          </cell>
          <cell r="J11">
            <v>0</v>
          </cell>
          <cell r="K11">
            <v>17.8</v>
          </cell>
        </row>
        <row r="12">
          <cell r="B12" t="str">
            <v>ADMIRE 70%(2X8X125)IMIDACLOPRID 70%WG</v>
          </cell>
          <cell r="C12" t="str">
            <v>UNT</v>
          </cell>
          <cell r="D12">
            <v>1</v>
          </cell>
          <cell r="E12">
            <v>0</v>
          </cell>
          <cell r="F12">
            <v>8000</v>
          </cell>
          <cell r="G12">
            <v>0</v>
          </cell>
          <cell r="H12">
            <v>8000</v>
          </cell>
          <cell r="I12">
            <v>5051</v>
          </cell>
          <cell r="J12">
            <v>0</v>
          </cell>
          <cell r="K12">
            <v>5051</v>
          </cell>
        </row>
        <row r="13">
          <cell r="B13" t="str">
            <v>OBERON (100X50)</v>
          </cell>
          <cell r="C13" t="str">
            <v>LT.</v>
          </cell>
          <cell r="D13">
            <v>1</v>
          </cell>
          <cell r="E13">
            <v>0</v>
          </cell>
          <cell r="F13">
            <v>15</v>
          </cell>
          <cell r="G13">
            <v>0</v>
          </cell>
          <cell r="H13">
            <v>15</v>
          </cell>
          <cell r="I13">
            <v>14.1</v>
          </cell>
          <cell r="J13">
            <v>0</v>
          </cell>
          <cell r="K13">
            <v>14.1</v>
          </cell>
        </row>
        <row r="14">
          <cell r="B14" t="str">
            <v>LUCIFER (160X25)</v>
          </cell>
          <cell r="C14" t="str">
            <v>UNT</v>
          </cell>
          <cell r="D14">
            <v>1</v>
          </cell>
          <cell r="E14">
            <v>0</v>
          </cell>
          <cell r="F14">
            <v>500</v>
          </cell>
          <cell r="G14">
            <v>0</v>
          </cell>
          <cell r="H14">
            <v>500</v>
          </cell>
          <cell r="I14">
            <v>316</v>
          </cell>
          <cell r="J14">
            <v>0</v>
          </cell>
          <cell r="K14">
            <v>316</v>
          </cell>
        </row>
        <row r="15">
          <cell r="B15" t="str">
            <v>NATIVO (50GX100)</v>
          </cell>
          <cell r="C15" t="str">
            <v>KG</v>
          </cell>
          <cell r="D15">
            <v>1</v>
          </cell>
          <cell r="E15">
            <v>0</v>
          </cell>
          <cell r="F15">
            <v>10</v>
          </cell>
          <cell r="G15">
            <v>0</v>
          </cell>
          <cell r="H15">
            <v>10</v>
          </cell>
          <cell r="I15">
            <v>5.0999999999999996</v>
          </cell>
          <cell r="J15">
            <v>0</v>
          </cell>
          <cell r="K15">
            <v>5.0999999999999996</v>
          </cell>
        </row>
        <row r="16">
          <cell r="B16" t="str">
            <v>ACCORD PLUS (500X20)</v>
          </cell>
          <cell r="C16" t="str">
            <v>LT.</v>
          </cell>
          <cell r="D16">
            <v>1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 t="str">
            <v>ANTRACOL(1X10)PROPINEB 70%WP</v>
          </cell>
          <cell r="C17" t="str">
            <v>KG</v>
          </cell>
          <cell r="D17">
            <v>1</v>
          </cell>
          <cell r="E17">
            <v>0</v>
          </cell>
          <cell r="F17">
            <v>310</v>
          </cell>
          <cell r="G17">
            <v>0</v>
          </cell>
          <cell r="H17">
            <v>310</v>
          </cell>
          <cell r="I17">
            <v>205</v>
          </cell>
          <cell r="J17">
            <v>0</v>
          </cell>
          <cell r="K17">
            <v>205</v>
          </cell>
        </row>
        <row r="18">
          <cell r="B18" t="str">
            <v>MELODY DUO (100X50)</v>
          </cell>
          <cell r="C18" t="str">
            <v>KG</v>
          </cell>
          <cell r="D18">
            <v>1</v>
          </cell>
          <cell r="E18">
            <v>0</v>
          </cell>
          <cell r="F18">
            <v>5</v>
          </cell>
          <cell r="G18">
            <v>0</v>
          </cell>
          <cell r="H18">
            <v>5</v>
          </cell>
          <cell r="I18">
            <v>5.8</v>
          </cell>
          <cell r="J18">
            <v>0</v>
          </cell>
          <cell r="K18">
            <v>5.8</v>
          </cell>
        </row>
        <row r="19">
          <cell r="B19" t="str">
            <v>NATIVO (100GX50)</v>
          </cell>
          <cell r="C19" t="str">
            <v>KG</v>
          </cell>
          <cell r="D19">
            <v>1</v>
          </cell>
          <cell r="E19">
            <v>0</v>
          </cell>
          <cell r="F19">
            <v>15</v>
          </cell>
          <cell r="G19">
            <v>0</v>
          </cell>
          <cell r="H19">
            <v>15</v>
          </cell>
          <cell r="I19">
            <v>8.9</v>
          </cell>
          <cell r="J19">
            <v>0</v>
          </cell>
          <cell r="K19">
            <v>8.9</v>
          </cell>
        </row>
        <row r="20">
          <cell r="B20" t="str">
            <v>FAME (50MLX40)</v>
          </cell>
          <cell r="C20" t="str">
            <v>UNT</v>
          </cell>
          <cell r="D20">
            <v>1</v>
          </cell>
          <cell r="E20">
            <v>0</v>
          </cell>
          <cell r="F20">
            <v>40</v>
          </cell>
          <cell r="G20">
            <v>0</v>
          </cell>
          <cell r="H20">
            <v>40</v>
          </cell>
          <cell r="I20">
            <v>0</v>
          </cell>
          <cell r="J20">
            <v>0</v>
          </cell>
          <cell r="K20">
            <v>0</v>
          </cell>
        </row>
        <row r="21">
          <cell r="B21" t="str">
            <v>FAME (10MLX200)</v>
          </cell>
          <cell r="C21" t="str">
            <v>UNT</v>
          </cell>
          <cell r="D21">
            <v>1</v>
          </cell>
          <cell r="E21">
            <v>0</v>
          </cell>
          <cell r="F21">
            <v>1800</v>
          </cell>
          <cell r="G21">
            <v>0</v>
          </cell>
          <cell r="H21">
            <v>1800</v>
          </cell>
          <cell r="I21">
            <v>1324</v>
          </cell>
          <cell r="J21">
            <v>0</v>
          </cell>
          <cell r="K21">
            <v>1324</v>
          </cell>
        </row>
        <row r="22">
          <cell r="B22" t="str">
            <v>ALANTO (100MLX50)THIACLOPRID 21.7%SC</v>
          </cell>
          <cell r="C22" t="str">
            <v>UNT</v>
          </cell>
          <cell r="D22">
            <v>1</v>
          </cell>
          <cell r="E22">
            <v>0</v>
          </cell>
          <cell r="F22">
            <v>350</v>
          </cell>
          <cell r="G22">
            <v>0</v>
          </cell>
          <cell r="H22">
            <v>350</v>
          </cell>
          <cell r="I22">
            <v>327</v>
          </cell>
          <cell r="J22">
            <v>0</v>
          </cell>
          <cell r="K22">
            <v>327</v>
          </cell>
        </row>
        <row r="23">
          <cell r="B23" t="str">
            <v>SOLAMON (100X50)</v>
          </cell>
          <cell r="C23" t="str">
            <v>LT.</v>
          </cell>
          <cell r="D23">
            <v>1</v>
          </cell>
          <cell r="E23">
            <v>0</v>
          </cell>
          <cell r="F23">
            <v>20</v>
          </cell>
          <cell r="G23">
            <v>0</v>
          </cell>
          <cell r="H23">
            <v>20</v>
          </cell>
          <cell r="I23">
            <v>12.6</v>
          </cell>
          <cell r="J23">
            <v>0</v>
          </cell>
          <cell r="K23">
            <v>12.6</v>
          </cell>
        </row>
        <row r="24">
          <cell r="B24" t="str">
            <v>OBERON (50X100)</v>
          </cell>
          <cell r="C24" t="str">
            <v>LT.</v>
          </cell>
          <cell r="D24">
            <v>1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2.7</v>
          </cell>
          <cell r="J24">
            <v>0</v>
          </cell>
          <cell r="K24">
            <v>2.7</v>
          </cell>
        </row>
        <row r="25">
          <cell r="B25" t="str">
            <v>FOLICUR (100X50)</v>
          </cell>
          <cell r="C25" t="str">
            <v>LT.</v>
          </cell>
          <cell r="D25">
            <v>1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B26" t="str">
            <v>LESENTA (40GX100)</v>
          </cell>
          <cell r="C26" t="str">
            <v>KG</v>
          </cell>
          <cell r="D26">
            <v>1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0.08</v>
          </cell>
          <cell r="J26">
            <v>0</v>
          </cell>
          <cell r="K26">
            <v>0.08</v>
          </cell>
        </row>
        <row r="27">
          <cell r="B27" t="str">
            <v>ARIZE 6444 GOLD (3X10)</v>
          </cell>
          <cell r="C27" t="str">
            <v>KG</v>
          </cell>
          <cell r="D27">
            <v>1</v>
          </cell>
          <cell r="E27">
            <v>0</v>
          </cell>
          <cell r="F27">
            <v>87405</v>
          </cell>
          <cell r="G27">
            <v>0</v>
          </cell>
          <cell r="H27">
            <v>87405</v>
          </cell>
          <cell r="I27">
            <v>87089</v>
          </cell>
          <cell r="J27">
            <v>0</v>
          </cell>
          <cell r="K27">
            <v>87089</v>
          </cell>
        </row>
        <row r="28">
          <cell r="B28" t="str">
            <v>ADORA (10MLX100)BISPYRIBAC SODIUM 10%SC</v>
          </cell>
          <cell r="C28" t="str">
            <v>UNT</v>
          </cell>
          <cell r="D28">
            <v>1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B29" t="str">
            <v>LANTO (250MLX40)THIACLOPRID 21.7%SC</v>
          </cell>
          <cell r="C29" t="str">
            <v>UNT</v>
          </cell>
          <cell r="D29">
            <v>1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B30" t="str">
            <v>JUMP (160X10X2)</v>
          </cell>
          <cell r="C30" t="str">
            <v>UNT</v>
          </cell>
          <cell r="D30">
            <v>1</v>
          </cell>
          <cell r="E30">
            <v>0</v>
          </cell>
          <cell r="F30">
            <v>11200</v>
          </cell>
          <cell r="G30">
            <v>0</v>
          </cell>
          <cell r="H30">
            <v>11200</v>
          </cell>
          <cell r="I30">
            <v>4150</v>
          </cell>
          <cell r="J30">
            <v>0</v>
          </cell>
          <cell r="K30">
            <v>4150</v>
          </cell>
        </row>
        <row r="31">
          <cell r="B31" t="str">
            <v>TOPSTAR (22.5GX20X8)</v>
          </cell>
          <cell r="C31" t="str">
            <v>UNT</v>
          </cell>
          <cell r="D31">
            <v>1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125</v>
          </cell>
          <cell r="J31">
            <v>0</v>
          </cell>
          <cell r="K31">
            <v>125</v>
          </cell>
        </row>
        <row r="32">
          <cell r="B32" t="str">
            <v>SECTIN WG60(100X50)</v>
          </cell>
          <cell r="C32" t="str">
            <v>KG</v>
          </cell>
          <cell r="D32">
            <v>1</v>
          </cell>
          <cell r="E32">
            <v>0</v>
          </cell>
          <cell r="F32">
            <v>20</v>
          </cell>
          <cell r="G32">
            <v>0</v>
          </cell>
          <cell r="H32">
            <v>20</v>
          </cell>
          <cell r="I32">
            <v>19.5</v>
          </cell>
          <cell r="J32">
            <v>0</v>
          </cell>
          <cell r="K32">
            <v>19.5</v>
          </cell>
        </row>
        <row r="33">
          <cell r="B33" t="str">
            <v>MUSTARD -5450 (625GX48)</v>
          </cell>
          <cell r="C33" t="str">
            <v>5450 (625GX48)</v>
          </cell>
          <cell r="D33">
            <v>1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B34" t="str">
            <v>MONCEREN (1X10)</v>
          </cell>
          <cell r="C34" t="str">
            <v>LT.</v>
          </cell>
          <cell r="D34">
            <v>1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2</v>
          </cell>
          <cell r="J34">
            <v>0</v>
          </cell>
          <cell r="K34">
            <v>2</v>
          </cell>
        </row>
        <row r="35">
          <cell r="B35" t="str">
            <v>MONCEREN (250X40)</v>
          </cell>
          <cell r="C35" t="str">
            <v>LT.</v>
          </cell>
          <cell r="D35">
            <v>1</v>
          </cell>
          <cell r="E35">
            <v>0</v>
          </cell>
          <cell r="F35">
            <v>50</v>
          </cell>
          <cell r="G35">
            <v>0</v>
          </cell>
          <cell r="H35">
            <v>50</v>
          </cell>
          <cell r="I35">
            <v>64.75</v>
          </cell>
          <cell r="J35">
            <v>0</v>
          </cell>
          <cell r="K35">
            <v>64.75</v>
          </cell>
        </row>
        <row r="36">
          <cell r="B36" t="str">
            <v>GAUCHO (50MLX100)</v>
          </cell>
          <cell r="C36" t="str">
            <v>LT.</v>
          </cell>
          <cell r="D36">
            <v>1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0.85</v>
          </cell>
          <cell r="J36">
            <v>0</v>
          </cell>
          <cell r="K36">
            <v>0.85</v>
          </cell>
        </row>
        <row r="37">
          <cell r="B37" t="str">
            <v>GAUCHO (100MLX50)</v>
          </cell>
          <cell r="C37" t="str">
            <v>LT.</v>
          </cell>
          <cell r="D37">
            <v>1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B38" t="str">
            <v>MONCEREN (500X20)</v>
          </cell>
          <cell r="C38" t="str">
            <v>LT.</v>
          </cell>
          <cell r="D38">
            <v>1</v>
          </cell>
          <cell r="E38">
            <v>0</v>
          </cell>
          <cell r="F38">
            <v>30</v>
          </cell>
          <cell r="G38">
            <v>0</v>
          </cell>
          <cell r="H38">
            <v>30</v>
          </cell>
          <cell r="I38">
            <v>23.5</v>
          </cell>
          <cell r="J38">
            <v>0</v>
          </cell>
          <cell r="K38">
            <v>23.5</v>
          </cell>
        </row>
        <row r="39">
          <cell r="B39" t="str">
            <v>MONCEREN (100X50)</v>
          </cell>
          <cell r="C39" t="str">
            <v>LT.</v>
          </cell>
          <cell r="D39">
            <v>1</v>
          </cell>
          <cell r="E39">
            <v>0</v>
          </cell>
          <cell r="F39">
            <v>25</v>
          </cell>
          <cell r="G39">
            <v>0</v>
          </cell>
          <cell r="H39">
            <v>25</v>
          </cell>
          <cell r="I39">
            <v>27</v>
          </cell>
          <cell r="J39">
            <v>0</v>
          </cell>
          <cell r="K39">
            <v>27</v>
          </cell>
        </row>
        <row r="40">
          <cell r="B40" t="str">
            <v>ALANTO (250X40) THIACLOPRID 21.7%SC</v>
          </cell>
          <cell r="C40" t="str">
            <v>UNT</v>
          </cell>
          <cell r="D40">
            <v>1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29</v>
          </cell>
          <cell r="J40">
            <v>0</v>
          </cell>
          <cell r="K40">
            <v>29</v>
          </cell>
        </row>
        <row r="41">
          <cell r="B41" t="str">
            <v>ATLANTIS (160GMX15)</v>
          </cell>
          <cell r="C41" t="str">
            <v>UNT</v>
          </cell>
          <cell r="D41">
            <v>1</v>
          </cell>
          <cell r="E41">
            <v>0</v>
          </cell>
          <cell r="F41">
            <v>300</v>
          </cell>
          <cell r="G41">
            <v>0</v>
          </cell>
          <cell r="H41">
            <v>300</v>
          </cell>
          <cell r="I41">
            <v>294</v>
          </cell>
          <cell r="J41">
            <v>0</v>
          </cell>
          <cell r="K41">
            <v>294</v>
          </cell>
        </row>
        <row r="42">
          <cell r="B42" t="str">
            <v>MELODY DUO (400X10)</v>
          </cell>
          <cell r="C42" t="str">
            <v>KG</v>
          </cell>
          <cell r="D42">
            <v>1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B43" t="str">
            <v>ALIETTE (100GMX40) FOSETYL-AL 80%WP</v>
          </cell>
          <cell r="C43" t="str">
            <v>AL 80%WP</v>
          </cell>
          <cell r="D43">
            <v>1</v>
          </cell>
          <cell r="E43">
            <v>0</v>
          </cell>
          <cell r="F43">
            <v>4</v>
          </cell>
          <cell r="G43">
            <v>0</v>
          </cell>
          <cell r="H43">
            <v>4</v>
          </cell>
          <cell r="I43">
            <v>4.5999999999999996</v>
          </cell>
          <cell r="J43">
            <v>0</v>
          </cell>
          <cell r="K43">
            <v>4.5999999999999996</v>
          </cell>
        </row>
        <row r="44">
          <cell r="B44" t="str">
            <v>ARIZE IDEA (3KGX10)</v>
          </cell>
          <cell r="C44" t="str">
            <v>KG</v>
          </cell>
          <cell r="D44">
            <v>1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B45" t="str">
            <v>ARIZE NANO (3KGX10)</v>
          </cell>
          <cell r="C45" t="str">
            <v>KG</v>
          </cell>
          <cell r="D45">
            <v>1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</row>
        <row r="46">
          <cell r="B46" t="str">
            <v>ADORA (1LITX4)BISPYRIBAC SODIUM 10%SC</v>
          </cell>
          <cell r="C46" t="str">
            <v>UNT</v>
          </cell>
          <cell r="D46">
            <v>1</v>
          </cell>
          <cell r="E46">
            <v>0</v>
          </cell>
          <cell r="F46">
            <v>4</v>
          </cell>
          <cell r="G46">
            <v>0</v>
          </cell>
          <cell r="H46">
            <v>4</v>
          </cell>
          <cell r="I46">
            <v>1</v>
          </cell>
          <cell r="J46">
            <v>0</v>
          </cell>
          <cell r="K46">
            <v>1</v>
          </cell>
        </row>
        <row r="47">
          <cell r="B47" t="str">
            <v>ADORA (200MLX20)BISPYRIBAC SODIUM 10%SC</v>
          </cell>
          <cell r="C47" t="str">
            <v>UNT</v>
          </cell>
          <cell r="D47">
            <v>1</v>
          </cell>
          <cell r="E47">
            <v>0</v>
          </cell>
          <cell r="F47">
            <v>20</v>
          </cell>
          <cell r="G47">
            <v>0</v>
          </cell>
          <cell r="H47">
            <v>20</v>
          </cell>
          <cell r="I47">
            <v>7</v>
          </cell>
          <cell r="J47">
            <v>0</v>
          </cell>
          <cell r="K47">
            <v>7</v>
          </cell>
        </row>
        <row r="48">
          <cell r="B48" t="str">
            <v>ADORA (500MLX8)BISPYRIBAC SODIUM 10%SC</v>
          </cell>
          <cell r="C48" t="str">
            <v>UNT</v>
          </cell>
          <cell r="D48">
            <v>1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49">
          <cell r="B49" t="str">
            <v>ADORA (50MLX50)BISPYRIBAC SODIUM 10%SC</v>
          </cell>
          <cell r="C49" t="str">
            <v>UNT</v>
          </cell>
          <cell r="D49">
            <v>1</v>
          </cell>
          <cell r="E49">
            <v>0</v>
          </cell>
          <cell r="F49">
            <v>100</v>
          </cell>
          <cell r="G49">
            <v>0</v>
          </cell>
          <cell r="H49">
            <v>100</v>
          </cell>
          <cell r="I49">
            <v>68</v>
          </cell>
          <cell r="J49">
            <v>0</v>
          </cell>
          <cell r="K49">
            <v>68</v>
          </cell>
        </row>
        <row r="50">
          <cell r="B50" t="str">
            <v>ADORA (100MLX50)BISPYRIBAC SODIUM 10%SC</v>
          </cell>
          <cell r="C50" t="str">
            <v>UNT</v>
          </cell>
          <cell r="D50">
            <v>1</v>
          </cell>
          <cell r="E50">
            <v>0</v>
          </cell>
          <cell r="F50">
            <v>100</v>
          </cell>
          <cell r="G50">
            <v>0</v>
          </cell>
          <cell r="H50">
            <v>100</v>
          </cell>
          <cell r="I50">
            <v>100</v>
          </cell>
          <cell r="J50">
            <v>0</v>
          </cell>
          <cell r="K50">
            <v>100</v>
          </cell>
        </row>
        <row r="51">
          <cell r="B51" t="str">
            <v>MILLET -9450 (1.5KGX20)</v>
          </cell>
          <cell r="C51" t="str">
            <v>9450 (1.5KGX20)</v>
          </cell>
          <cell r="D51">
            <v>1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</row>
        <row r="52">
          <cell r="B52" t="str">
            <v>SUNRICE (50GMX100)</v>
          </cell>
          <cell r="C52" t="str">
            <v>KG</v>
          </cell>
          <cell r="D52">
            <v>1</v>
          </cell>
          <cell r="E52">
            <v>0</v>
          </cell>
          <cell r="F52">
            <v>20</v>
          </cell>
          <cell r="G52">
            <v>0</v>
          </cell>
          <cell r="H52">
            <v>20</v>
          </cell>
          <cell r="I52">
            <v>14.95</v>
          </cell>
          <cell r="J52">
            <v>0</v>
          </cell>
          <cell r="K52">
            <v>14.95</v>
          </cell>
        </row>
        <row r="53">
          <cell r="B53" t="str">
            <v>REGENT 03%GR.(5X4)FIPRONIL 03%GR</v>
          </cell>
          <cell r="C53" t="str">
            <v>KG</v>
          </cell>
          <cell r="D53">
            <v>1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1300</v>
          </cell>
          <cell r="J53">
            <v>0</v>
          </cell>
          <cell r="K53">
            <v>1300</v>
          </cell>
        </row>
        <row r="54">
          <cell r="B54" t="str">
            <v>DECIS 100 (100X50)</v>
          </cell>
          <cell r="C54" t="str">
            <v>LT.</v>
          </cell>
          <cell r="D54">
            <v>1</v>
          </cell>
          <cell r="E54">
            <v>0</v>
          </cell>
          <cell r="F54">
            <v>5</v>
          </cell>
          <cell r="G54">
            <v>0</v>
          </cell>
          <cell r="H54">
            <v>5</v>
          </cell>
          <cell r="I54">
            <v>20</v>
          </cell>
          <cell r="J54">
            <v>0</v>
          </cell>
          <cell r="K54">
            <v>20</v>
          </cell>
        </row>
        <row r="55">
          <cell r="B55" t="str">
            <v>BELT EXPERT(100MLX50)FLUBENDIAMIDE 19.92</v>
          </cell>
          <cell r="C55" t="str">
            <v>LT.</v>
          </cell>
          <cell r="D55">
            <v>1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</row>
        <row r="56">
          <cell r="B56" t="str">
            <v>MUSTARD KESARI 5111 (500GMX60)</v>
          </cell>
          <cell r="C56" t="str">
            <v>KG</v>
          </cell>
          <cell r="D56">
            <v>1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</row>
        <row r="57">
          <cell r="B57" t="str">
            <v>NATIVO (1KGX10)</v>
          </cell>
          <cell r="C57" t="str">
            <v>KG</v>
          </cell>
          <cell r="D57">
            <v>1</v>
          </cell>
          <cell r="E57">
            <v>0</v>
          </cell>
          <cell r="F57">
            <v>20</v>
          </cell>
          <cell r="G57">
            <v>0</v>
          </cell>
          <cell r="H57">
            <v>20</v>
          </cell>
          <cell r="I57">
            <v>13</v>
          </cell>
          <cell r="J57">
            <v>0</v>
          </cell>
          <cell r="K57">
            <v>13</v>
          </cell>
        </row>
        <row r="58">
          <cell r="B58" t="str">
            <v>MUSTARD -5222 (1KGX30)</v>
          </cell>
          <cell r="C58" t="str">
            <v>5222 (1KGX30)</v>
          </cell>
          <cell r="D58">
            <v>1</v>
          </cell>
          <cell r="E58">
            <v>0</v>
          </cell>
          <cell r="F58">
            <v>817</v>
          </cell>
          <cell r="G58">
            <v>0</v>
          </cell>
          <cell r="H58">
            <v>817</v>
          </cell>
          <cell r="I58">
            <v>816</v>
          </cell>
          <cell r="J58">
            <v>0</v>
          </cell>
          <cell r="K58">
            <v>816</v>
          </cell>
        </row>
        <row r="59">
          <cell r="B59" t="str">
            <v>NATIVO (10GMX10X20)</v>
          </cell>
          <cell r="C59" t="str">
            <v>KG</v>
          </cell>
          <cell r="D59">
            <v>1</v>
          </cell>
          <cell r="E59">
            <v>0</v>
          </cell>
          <cell r="F59">
            <v>4</v>
          </cell>
          <cell r="G59">
            <v>0</v>
          </cell>
          <cell r="H59">
            <v>4</v>
          </cell>
          <cell r="I59">
            <v>2.73</v>
          </cell>
          <cell r="J59">
            <v>0</v>
          </cell>
          <cell r="K59">
            <v>2.73</v>
          </cell>
        </row>
        <row r="60">
          <cell r="B60" t="str">
            <v>FOLICUR (500X20)</v>
          </cell>
          <cell r="C60" t="str">
            <v>LT.</v>
          </cell>
          <cell r="D60">
            <v>1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1</v>
          </cell>
          <cell r="J60">
            <v>0</v>
          </cell>
          <cell r="K60">
            <v>1</v>
          </cell>
        </row>
        <row r="61">
          <cell r="B61" t="str">
            <v>DECIS EC 2.8% (1LITX10)</v>
          </cell>
          <cell r="C61" t="str">
            <v>LT.</v>
          </cell>
          <cell r="D61">
            <v>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50</v>
          </cell>
          <cell r="J61">
            <v>0</v>
          </cell>
          <cell r="K61">
            <v>50</v>
          </cell>
        </row>
        <row r="62">
          <cell r="B62" t="str">
            <v>DECIS 100 (250X40)</v>
          </cell>
          <cell r="C62" t="str">
            <v>LT.</v>
          </cell>
          <cell r="D62">
            <v>1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10</v>
          </cell>
          <cell r="J62">
            <v>0</v>
          </cell>
          <cell r="K62">
            <v>10</v>
          </cell>
        </row>
        <row r="63">
          <cell r="B63" t="str">
            <v>ARIZE 6444 GOLD (1KGX30)</v>
          </cell>
          <cell r="C63" t="str">
            <v>KG</v>
          </cell>
          <cell r="D63">
            <v>1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</row>
        <row r="64">
          <cell r="B64" t="str">
            <v>ADMIRE 70%(30GMX150)IMIDACLOPRID 70%WG</v>
          </cell>
          <cell r="C64" t="str">
            <v>UNT</v>
          </cell>
          <cell r="D64">
            <v>1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</row>
        <row r="65">
          <cell r="B65" t="str">
            <v>LARVIN (100GMX40)</v>
          </cell>
          <cell r="C65" t="str">
            <v>KG</v>
          </cell>
          <cell r="D65">
            <v>1</v>
          </cell>
          <cell r="E65">
            <v>0</v>
          </cell>
          <cell r="F65">
            <v>4</v>
          </cell>
          <cell r="G65">
            <v>0</v>
          </cell>
          <cell r="H65">
            <v>4</v>
          </cell>
          <cell r="I65">
            <v>2</v>
          </cell>
          <cell r="J65">
            <v>0</v>
          </cell>
          <cell r="K65">
            <v>2</v>
          </cell>
        </row>
        <row r="66">
          <cell r="B66" t="str">
            <v>DECIS EC 2.8% (100X50)</v>
          </cell>
          <cell r="C66" t="str">
            <v>LT.</v>
          </cell>
          <cell r="D66">
            <v>1</v>
          </cell>
          <cell r="E66">
            <v>0</v>
          </cell>
          <cell r="F66">
            <v>35</v>
          </cell>
          <cell r="G66">
            <v>0</v>
          </cell>
          <cell r="H66">
            <v>35</v>
          </cell>
          <cell r="I66">
            <v>15.5</v>
          </cell>
          <cell r="J66">
            <v>0</v>
          </cell>
          <cell r="K66">
            <v>15.5</v>
          </cell>
        </row>
        <row r="67">
          <cell r="B67" t="str">
            <v>ARIZE DIAMOND (3KGX10)</v>
          </cell>
          <cell r="C67" t="str">
            <v>KG</v>
          </cell>
          <cell r="D67">
            <v>1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B68" t="str">
            <v>BELT EXPERT(50MLX100)FLUBENDIAMIDE 19.92</v>
          </cell>
          <cell r="C68" t="str">
            <v>LT.</v>
          </cell>
          <cell r="D68">
            <v>1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B69" t="str">
            <v>DECIS EC 2.8% (500X20)</v>
          </cell>
          <cell r="C69" t="str">
            <v>LT.</v>
          </cell>
          <cell r="D69">
            <v>1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103</v>
          </cell>
          <cell r="J69">
            <v>0</v>
          </cell>
          <cell r="K69">
            <v>103</v>
          </cell>
        </row>
        <row r="70">
          <cell r="B70" t="str">
            <v>DECIS EC 2.8% (250X40)</v>
          </cell>
          <cell r="C70" t="str">
            <v>LT.</v>
          </cell>
          <cell r="D70">
            <v>1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61.25</v>
          </cell>
          <cell r="J70">
            <v>0</v>
          </cell>
          <cell r="K70">
            <v>61.25</v>
          </cell>
        </row>
        <row r="71">
          <cell r="B71" t="str">
            <v>FOLICUR (250X40)</v>
          </cell>
          <cell r="C71" t="str">
            <v>LT.</v>
          </cell>
          <cell r="D71">
            <v>1</v>
          </cell>
          <cell r="E71">
            <v>0</v>
          </cell>
          <cell r="F71">
            <v>10</v>
          </cell>
          <cell r="G71">
            <v>0</v>
          </cell>
          <cell r="H71">
            <v>10</v>
          </cell>
          <cell r="I71">
            <v>4.25</v>
          </cell>
          <cell r="J71">
            <v>0</v>
          </cell>
          <cell r="K71">
            <v>4.25</v>
          </cell>
        </row>
        <row r="72">
          <cell r="B72" t="str">
            <v>MUSTARD -5222 (500X60)</v>
          </cell>
          <cell r="C72" t="str">
            <v>5222 (500X60)</v>
          </cell>
          <cell r="D72">
            <v>1</v>
          </cell>
          <cell r="E72">
            <v>0</v>
          </cell>
          <cell r="F72">
            <v>990</v>
          </cell>
          <cell r="G72">
            <v>0</v>
          </cell>
          <cell r="H72">
            <v>990</v>
          </cell>
          <cell r="I72">
            <v>989</v>
          </cell>
          <cell r="J72">
            <v>0</v>
          </cell>
          <cell r="K72">
            <v>989</v>
          </cell>
        </row>
        <row r="73">
          <cell r="B73" t="str">
            <v>REGENT 50%(250MX20)FIPRONIL 50%SC</v>
          </cell>
          <cell r="C73" t="str">
            <v>LT.</v>
          </cell>
          <cell r="D73">
            <v>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0.25</v>
          </cell>
          <cell r="J73">
            <v>0</v>
          </cell>
          <cell r="K73">
            <v>0.25</v>
          </cell>
        </row>
        <row r="74">
          <cell r="B74" t="str">
            <v>OBERON (200X20)</v>
          </cell>
          <cell r="C74" t="str">
            <v>UNT</v>
          </cell>
          <cell r="D74">
            <v>1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B75" t="str">
            <v>FOLICUR (1LITX10)</v>
          </cell>
          <cell r="C75" t="str">
            <v>LT.</v>
          </cell>
          <cell r="D75">
            <v>1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B76" t="str">
            <v>REXIL EG (10ML)</v>
          </cell>
          <cell r="C76" t="str">
            <v>UNT</v>
          </cell>
          <cell r="D76">
            <v>1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B77" t="str">
            <v>LUNA EXPERIENCE (100X50)</v>
          </cell>
          <cell r="C77" t="str">
            <v>LT.</v>
          </cell>
          <cell r="D77">
            <v>1</v>
          </cell>
          <cell r="E77">
            <v>0</v>
          </cell>
          <cell r="F77">
            <v>105</v>
          </cell>
          <cell r="G77">
            <v>0</v>
          </cell>
          <cell r="H77">
            <v>105</v>
          </cell>
          <cell r="I77">
            <v>66.900000000000006</v>
          </cell>
          <cell r="J77">
            <v>0</v>
          </cell>
          <cell r="K77">
            <v>66.900000000000006</v>
          </cell>
        </row>
        <row r="78">
          <cell r="B78" t="str">
            <v>SYN-INDRA SHIMLA (10GM)</v>
          </cell>
          <cell r="C78" t="str">
            <v>INDRA SHIMLA (10GM)</v>
          </cell>
          <cell r="D78">
            <v>1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B79" t="str">
            <v>RAXIL EASY (13.4MLX20)</v>
          </cell>
          <cell r="C79" t="str">
            <v>UNT</v>
          </cell>
          <cell r="D79">
            <v>1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</row>
        <row r="80">
          <cell r="B80" t="str">
            <v>SIVANTO PRIME (100MLX50)</v>
          </cell>
          <cell r="C80" t="str">
            <v>LT.</v>
          </cell>
          <cell r="D80">
            <v>1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</row>
        <row r="81">
          <cell r="B81" t="str">
            <v>MOVENTO ENERGY (100MLX50)</v>
          </cell>
          <cell r="C81" t="str">
            <v>LT.</v>
          </cell>
          <cell r="D81">
            <v>1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B82" t="str">
            <v>ARIZE 6129 GOLD(3KGX10)</v>
          </cell>
          <cell r="C82" t="str">
            <v>KG</v>
          </cell>
          <cell r="D82">
            <v>1</v>
          </cell>
          <cell r="E82">
            <v>0</v>
          </cell>
          <cell r="F82">
            <v>120</v>
          </cell>
          <cell r="G82">
            <v>0</v>
          </cell>
          <cell r="H82">
            <v>120</v>
          </cell>
          <cell r="I82">
            <v>123</v>
          </cell>
          <cell r="J82">
            <v>0</v>
          </cell>
          <cell r="K82">
            <v>123</v>
          </cell>
        </row>
        <row r="83">
          <cell r="B83" t="str">
            <v>ARIZE AZ 6633 (3X10)</v>
          </cell>
          <cell r="C83" t="str">
            <v>KG</v>
          </cell>
          <cell r="D83">
            <v>1</v>
          </cell>
          <cell r="E83">
            <v>0</v>
          </cell>
          <cell r="F83">
            <v>237</v>
          </cell>
          <cell r="G83">
            <v>0</v>
          </cell>
          <cell r="H83">
            <v>237</v>
          </cell>
          <cell r="I83">
            <v>252</v>
          </cell>
          <cell r="J83">
            <v>0</v>
          </cell>
          <cell r="K83">
            <v>252</v>
          </cell>
        </row>
        <row r="84">
          <cell r="B84" t="str">
            <v>GAUCHO (9ML)</v>
          </cell>
          <cell r="C84" t="str">
            <v>UNT</v>
          </cell>
          <cell r="D84">
            <v>1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100</v>
          </cell>
          <cell r="J84">
            <v>0</v>
          </cell>
          <cell r="K84">
            <v>100</v>
          </cell>
        </row>
        <row r="85">
          <cell r="B85" t="str">
            <v>REGENT ULTRA (1KGX20)</v>
          </cell>
          <cell r="C85" t="str">
            <v>KG</v>
          </cell>
          <cell r="D85">
            <v>1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455</v>
          </cell>
          <cell r="J85">
            <v>0</v>
          </cell>
          <cell r="K85">
            <v>455</v>
          </cell>
        </row>
        <row r="86">
          <cell r="B86" t="str">
            <v>INFINITO (100MLX50)</v>
          </cell>
          <cell r="C86" t="str">
            <v>LT.</v>
          </cell>
          <cell r="D86">
            <v>1</v>
          </cell>
          <cell r="E86">
            <v>0</v>
          </cell>
          <cell r="F86">
            <v>15</v>
          </cell>
          <cell r="G86">
            <v>0</v>
          </cell>
          <cell r="H86">
            <v>15</v>
          </cell>
          <cell r="I86">
            <v>4.7</v>
          </cell>
          <cell r="J86">
            <v>0</v>
          </cell>
          <cell r="K86">
            <v>4.7</v>
          </cell>
        </row>
        <row r="87">
          <cell r="B87" t="str">
            <v>AMBITION (250MLX40)</v>
          </cell>
          <cell r="C87" t="str">
            <v>KG</v>
          </cell>
          <cell r="D87">
            <v>1</v>
          </cell>
          <cell r="E87">
            <v>0</v>
          </cell>
          <cell r="F87">
            <v>50</v>
          </cell>
          <cell r="G87">
            <v>0</v>
          </cell>
          <cell r="H87">
            <v>50</v>
          </cell>
          <cell r="I87">
            <v>25</v>
          </cell>
          <cell r="J87">
            <v>0</v>
          </cell>
          <cell r="K87">
            <v>25</v>
          </cell>
        </row>
        <row r="88">
          <cell r="B88" t="str">
            <v>ARIZE AZ 6508 (3X10)</v>
          </cell>
          <cell r="C88" t="str">
            <v>KG</v>
          </cell>
          <cell r="D88">
            <v>1</v>
          </cell>
          <cell r="E88">
            <v>0</v>
          </cell>
          <cell r="F88">
            <v>450</v>
          </cell>
          <cell r="G88">
            <v>0</v>
          </cell>
          <cell r="H88">
            <v>450</v>
          </cell>
          <cell r="I88">
            <v>301</v>
          </cell>
          <cell r="J88">
            <v>0</v>
          </cell>
          <cell r="K88">
            <v>301</v>
          </cell>
        </row>
        <row r="89">
          <cell r="B89" t="str">
            <v>ARIZE AZ-8433 DT(3X10)</v>
          </cell>
          <cell r="C89" t="str">
            <v>8433 DT(3X10)</v>
          </cell>
          <cell r="D89">
            <v>1</v>
          </cell>
          <cell r="E89">
            <v>0</v>
          </cell>
          <cell r="F89">
            <v>180</v>
          </cell>
          <cell r="G89">
            <v>0</v>
          </cell>
          <cell r="H89">
            <v>180</v>
          </cell>
          <cell r="I89">
            <v>177</v>
          </cell>
          <cell r="J89">
            <v>0</v>
          </cell>
          <cell r="K89">
            <v>177</v>
          </cell>
        </row>
        <row r="90">
          <cell r="B90" t="str">
            <v>ARIZE AZ 6508 (1X30)</v>
          </cell>
          <cell r="C90" t="str">
            <v>KG</v>
          </cell>
          <cell r="D90">
            <v>1</v>
          </cell>
          <cell r="E90">
            <v>0</v>
          </cell>
          <cell r="F90">
            <v>0</v>
          </cell>
          <cell r="G90">
            <v>149</v>
          </cell>
          <cell r="H90">
            <v>-149</v>
          </cell>
          <cell r="I90">
            <v>0</v>
          </cell>
          <cell r="J90">
            <v>0</v>
          </cell>
          <cell r="K90">
            <v>0</v>
          </cell>
        </row>
        <row r="91">
          <cell r="B91" t="str">
            <v>ARIZE 6444 (3KGX10)</v>
          </cell>
          <cell r="C91" t="str">
            <v>KG</v>
          </cell>
          <cell r="D91">
            <v>1</v>
          </cell>
          <cell r="E91">
            <v>0</v>
          </cell>
          <cell r="F91">
            <v>5982</v>
          </cell>
          <cell r="G91">
            <v>0</v>
          </cell>
          <cell r="H91">
            <v>5982</v>
          </cell>
          <cell r="I91">
            <v>5982</v>
          </cell>
          <cell r="J91">
            <v>0</v>
          </cell>
          <cell r="K91">
            <v>5982</v>
          </cell>
        </row>
        <row r="92">
          <cell r="B92" t="str">
            <v>COUNCIL ACTIV (45GMX10X8)</v>
          </cell>
          <cell r="C92" t="str">
            <v>UNT</v>
          </cell>
          <cell r="D92">
            <v>1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80</v>
          </cell>
          <cell r="J92">
            <v>0</v>
          </cell>
          <cell r="K92">
            <v>80</v>
          </cell>
        </row>
        <row r="93">
          <cell r="B93" t="str">
            <v>COUNCIL ACTIV (90GMX5X12)</v>
          </cell>
          <cell r="C93" t="str">
            <v>UNT</v>
          </cell>
          <cell r="D93">
            <v>1</v>
          </cell>
          <cell r="E93">
            <v>0</v>
          </cell>
          <cell r="F93">
            <v>60</v>
          </cell>
          <cell r="G93">
            <v>0</v>
          </cell>
          <cell r="H93">
            <v>60</v>
          </cell>
          <cell r="I93">
            <v>110</v>
          </cell>
          <cell r="J93">
            <v>0</v>
          </cell>
          <cell r="K93">
            <v>110</v>
          </cell>
        </row>
        <row r="94">
          <cell r="B94" t="str">
            <v>AMBITION (500MLX20)</v>
          </cell>
          <cell r="C94" t="str">
            <v>LT.</v>
          </cell>
          <cell r="D94">
            <v>1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2.5</v>
          </cell>
          <cell r="J94">
            <v>0</v>
          </cell>
          <cell r="K94">
            <v>2.5</v>
          </cell>
        </row>
        <row r="95">
          <cell r="B95" t="str">
            <v>EMESTO PRIME FS (100X50)</v>
          </cell>
          <cell r="C95" t="str">
            <v>LT.</v>
          </cell>
          <cell r="D95">
            <v>1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6.9</v>
          </cell>
          <cell r="J95">
            <v>0</v>
          </cell>
          <cell r="K95">
            <v>6.9</v>
          </cell>
        </row>
        <row r="96">
          <cell r="B96" t="str">
            <v>SPINTOR (7 MLX200)</v>
          </cell>
          <cell r="C96" t="str">
            <v>UNT</v>
          </cell>
          <cell r="D96">
            <v>1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51</v>
          </cell>
          <cell r="J96">
            <v>0</v>
          </cell>
          <cell r="K96">
            <v>51</v>
          </cell>
        </row>
        <row r="97">
          <cell r="B97" t="str">
            <v>ROUNDUP (1LITX10)</v>
          </cell>
          <cell r="C97" t="str">
            <v>LT.</v>
          </cell>
          <cell r="D97">
            <v>1</v>
          </cell>
          <cell r="E97">
            <v>0</v>
          </cell>
          <cell r="F97">
            <v>720</v>
          </cell>
          <cell r="G97">
            <v>0</v>
          </cell>
          <cell r="H97">
            <v>720</v>
          </cell>
          <cell r="I97">
            <v>633</v>
          </cell>
          <cell r="J97">
            <v>0</v>
          </cell>
          <cell r="K97">
            <v>633</v>
          </cell>
        </row>
        <row r="98">
          <cell r="B98" t="str">
            <v>ROUNDUP (500MLX20)</v>
          </cell>
          <cell r="C98" t="str">
            <v>LT.</v>
          </cell>
          <cell r="D98">
            <v>1</v>
          </cell>
          <cell r="E98">
            <v>0</v>
          </cell>
          <cell r="F98">
            <v>100</v>
          </cell>
          <cell r="G98">
            <v>0</v>
          </cell>
          <cell r="H98">
            <v>100</v>
          </cell>
          <cell r="I98">
            <v>100</v>
          </cell>
          <cell r="J98">
            <v>0</v>
          </cell>
          <cell r="K98">
            <v>100</v>
          </cell>
        </row>
        <row r="99">
          <cell r="B99" t="str">
            <v>ROUNDUP (250MLX40)</v>
          </cell>
          <cell r="C99" t="str">
            <v>LT.</v>
          </cell>
          <cell r="D99">
            <v>1</v>
          </cell>
          <cell r="E99">
            <v>0</v>
          </cell>
          <cell r="F99">
            <v>100</v>
          </cell>
          <cell r="G99">
            <v>0</v>
          </cell>
          <cell r="H99">
            <v>100</v>
          </cell>
          <cell r="I99">
            <v>40.75</v>
          </cell>
          <cell r="J99">
            <v>0</v>
          </cell>
          <cell r="K99">
            <v>40.75</v>
          </cell>
        </row>
        <row r="100">
          <cell r="B100" t="str">
            <v>AMBITION (100MLX50)</v>
          </cell>
          <cell r="C100" t="str">
            <v>LT.</v>
          </cell>
          <cell r="D100">
            <v>1</v>
          </cell>
          <cell r="E100">
            <v>0</v>
          </cell>
          <cell r="F100">
            <v>50</v>
          </cell>
          <cell r="G100">
            <v>0</v>
          </cell>
          <cell r="H100">
            <v>50</v>
          </cell>
          <cell r="I100">
            <v>23.9</v>
          </cell>
          <cell r="J100">
            <v>0</v>
          </cell>
          <cell r="K100">
            <v>23.9</v>
          </cell>
        </row>
        <row r="101">
          <cell r="B101" t="str">
            <v>LARVIN (250GMX20)</v>
          </cell>
          <cell r="C101" t="str">
            <v>KG</v>
          </cell>
          <cell r="D101">
            <v>1</v>
          </cell>
          <cell r="E101">
            <v>0</v>
          </cell>
          <cell r="F101">
            <v>5</v>
          </cell>
          <cell r="G101">
            <v>0</v>
          </cell>
          <cell r="H101">
            <v>5</v>
          </cell>
          <cell r="I101">
            <v>2.75</v>
          </cell>
          <cell r="J101">
            <v>0</v>
          </cell>
          <cell r="K101">
            <v>2.75</v>
          </cell>
        </row>
        <row r="102">
          <cell r="B102" t="str">
            <v>MUSTARD -5210 (1KGX30)</v>
          </cell>
          <cell r="C102" t="str">
            <v>5210 (1KGX30)</v>
          </cell>
          <cell r="D102">
            <v>1</v>
          </cell>
          <cell r="E102">
            <v>0</v>
          </cell>
          <cell r="F102">
            <v>113</v>
          </cell>
          <cell r="G102">
            <v>0</v>
          </cell>
          <cell r="H102">
            <v>113</v>
          </cell>
          <cell r="I102">
            <v>102</v>
          </cell>
          <cell r="J102">
            <v>0</v>
          </cell>
          <cell r="K102">
            <v>102</v>
          </cell>
        </row>
        <row r="103">
          <cell r="B103" t="str">
            <v>SECTIN WG60(600X10)</v>
          </cell>
          <cell r="C103" t="str">
            <v>KG</v>
          </cell>
          <cell r="D103">
            <v>1</v>
          </cell>
          <cell r="E103">
            <v>0</v>
          </cell>
          <cell r="F103">
            <v>12</v>
          </cell>
          <cell r="G103">
            <v>0</v>
          </cell>
          <cell r="H103">
            <v>12</v>
          </cell>
          <cell r="I103">
            <v>6</v>
          </cell>
          <cell r="J103">
            <v>0</v>
          </cell>
          <cell r="K103">
            <v>6</v>
          </cell>
        </row>
        <row r="104">
          <cell r="B104" t="str">
            <v>INFINITO (500MLX20)</v>
          </cell>
          <cell r="C104" t="str">
            <v>LT.</v>
          </cell>
          <cell r="D104">
            <v>1</v>
          </cell>
          <cell r="E104">
            <v>0</v>
          </cell>
          <cell r="F104">
            <v>10</v>
          </cell>
          <cell r="G104">
            <v>0</v>
          </cell>
          <cell r="H104">
            <v>10</v>
          </cell>
          <cell r="I104">
            <v>0</v>
          </cell>
          <cell r="J104">
            <v>0</v>
          </cell>
          <cell r="K104">
            <v>0</v>
          </cell>
        </row>
        <row r="105">
          <cell r="B105" t="str">
            <v>FAME (100MLX20)</v>
          </cell>
          <cell r="C105" t="str">
            <v>LT.</v>
          </cell>
          <cell r="D105">
            <v>1</v>
          </cell>
          <cell r="E105">
            <v>0</v>
          </cell>
          <cell r="F105">
            <v>2</v>
          </cell>
          <cell r="G105">
            <v>0</v>
          </cell>
          <cell r="H105">
            <v>2</v>
          </cell>
          <cell r="I105">
            <v>0</v>
          </cell>
          <cell r="J105">
            <v>0</v>
          </cell>
          <cell r="K105">
            <v>0</v>
          </cell>
        </row>
        <row r="106">
          <cell r="B106" t="str">
            <v>NATIVO (500GX20)</v>
          </cell>
          <cell r="C106" t="str">
            <v>KG</v>
          </cell>
          <cell r="D106">
            <v>1</v>
          </cell>
          <cell r="E106">
            <v>0</v>
          </cell>
          <cell r="F106">
            <v>10</v>
          </cell>
          <cell r="G106">
            <v>0</v>
          </cell>
          <cell r="H106">
            <v>10</v>
          </cell>
          <cell r="I106">
            <v>0</v>
          </cell>
          <cell r="J106">
            <v>0</v>
          </cell>
          <cell r="K106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1">
          <cell r="B1" t="str">
            <v>NAME</v>
          </cell>
        </row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>
        <row r="2">
          <cell r="E2">
            <v>4549656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51.626384490737" createdVersion="6" refreshedVersion="6" minRefreshableVersion="3" recordCount="88" xr:uid="{3B4BF273-DF12-47AB-8880-CD036A8F0F8F}">
  <cacheSource type="worksheet">
    <worksheetSource name="=Dealer_Pivot"/>
  </cacheSource>
  <cacheFields count="10">
    <cacheField name="Item Details" numFmtId="0">
      <sharedItems/>
    </cacheField>
    <cacheField name="Unit" numFmtId="0">
      <sharedItems/>
    </cacheField>
    <cacheField name="Op. Qty" numFmtId="166">
      <sharedItems containsSemiMixedTypes="0" containsString="0" containsNumber="1" minValue="-168" maxValue="10460.25"/>
    </cacheField>
    <cacheField name="Purc." numFmtId="166">
      <sharedItems containsSemiMixedTypes="0" containsString="0" containsNumber="1" containsInteger="1" minValue="-149" maxValue="87405"/>
    </cacheField>
    <cacheField name="Qty. In(Others)" numFmtId="166">
      <sharedItems containsSemiMixedTypes="0" containsString="0" containsNumber="1" containsInteger="1" minValue="0" maxValue="8820"/>
    </cacheField>
    <cacheField name="Sale" numFmtId="166">
      <sharedItems containsSemiMixedTypes="0" containsString="0" containsNumber="1" minValue="0" maxValue="87089"/>
    </cacheField>
    <cacheField name="Qty. Out(Others)" numFmtId="166">
      <sharedItems containsSemiMixedTypes="0" containsString="0" containsNumber="1" containsInteger="1" minValue="0" maxValue="8820"/>
    </cacheField>
    <cacheField name="Cl. Qty" numFmtId="166">
      <sharedItems containsSemiMixedTypes="0" containsString="0" containsNumber="1" minValue="-48" maxValue="8442"/>
    </cacheField>
    <cacheField name="Combi Name" numFmtId="165">
      <sharedItems/>
    </cacheField>
    <cacheField name="Master Name" numFmtId="164">
      <sharedItems count="125">
        <s v="ROUNDUP 41% SL (IN) 10X1 LTR"/>
        <s v="ROUNDUP 41% SL (IN) 40X250 ML"/>
        <s v="ROUNDUP 41% SL (IN) 20X500 ML"/>
        <s v="ADMIRE WG70 125X(8X2GR) BAG IN"/>
        <s v="ADORA (T) SC100 50X100ML BOT IN"/>
        <s v="ADORA (T) SC100 4X1L BOT IN"/>
        <s v="ADORA (T) SC100 20X200ML BOT IN"/>
        <s v="ADORA (T) SC100 50X50ML BOT IN"/>
        <s v="ALANTO (T) SC240 50X100ML BOT IN"/>
        <s v="ALANTO (T) SC240 40X250ML BOT IN"/>
        <s v="ALIETTE WP80 40X100GR BAG IN"/>
        <s v="AMBITION 50X100M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ATLANTIS KL3 6 15X160GR BOT IN"/>
        <s v="ARIZE NANO LOC 10X3KG BAG IN"/>
        <s v="CONFIDOR (T) SL200 50X100ML BOT IN"/>
        <s v="CONFIDOR (T) SL200 100X50ML BOT IN"/>
        <s v="COUNCIL ACTIV WG30 8X(10X45GR) BOX IN"/>
        <s v="COUNCIL ACTIV WG30 12X(5X90GR) BOX IN"/>
        <s v="DECIS EC101-2 50X100ML BOX IN"/>
        <s v="DECIS EC101-2 40X250ML BOT IN"/>
        <s v="DECIS EC 28 50X100ML BOT IN"/>
        <s v="DECIS EC 28 10X1L BOT IN"/>
        <s v="DECIS EC 28 40X250ML BOT IN"/>
        <s v="EMESTO PRIME FS240 50X100ML BOT IN"/>
        <s v="FAME (T) SC480 20X100ML BOT IN"/>
        <s v="FAME (T) SC480 10X(20X10ML) BOT IN"/>
        <s v="FAME (T) SC480 40X50ML BOT IN"/>
        <s v="FOLICUR (T) EC250 50X100ML BOT IN"/>
        <s v="FOLICUR (T) EC250 40X250ML BOT IN"/>
        <s v="FOLICUR (T) EC250 20X500ML BOT IN"/>
        <s v="GAUCHO FS600 50X100ML BOT IN"/>
        <s v="GAUCHO FS600 100X50ML BOT IN"/>
        <s v="GAUCHO FS600 5X(20X9)ML BOT IN"/>
        <s v="INFINITO SC687 5 50X100ML BOT IN"/>
        <s v="INFINITO SC687 5 20X500ML BOT IN"/>
        <s v="JUMP WG80 160X(10X2GR) BAG IN"/>
        <s v="LARVIN (T) WP75 40X100GR BAG IN"/>
        <s v="LARVIN (T) WP75 20X250GR BAG IN"/>
        <s v="LESENTA WG80 100X40GR BAG IN"/>
        <s v="LUCIFER (T) WP15 25X160GR BAG IN"/>
        <s v="LUNA EXPERIENCE SC400 50X100ML BOT IN"/>
        <s v="MELODY DUO WP66 8 50X100GR BAG IN"/>
        <s v="MONCEREN SC250 50X100ML BOT IN"/>
        <s v="MONCEREN SC250 10X1L BOT IN"/>
        <s v="MONCEREN SC250 40X250ML BOT IN"/>
        <s v="MONCEREN SC250 20X500ML BOT IN"/>
        <s v="MOVENTO ENERGY SC240 50X100ML BOT IN"/>
        <s v="NATIVO WG75 50X100GR BAG IN"/>
        <s v="NATIVO WG75 20X(10X10GR) BAG IN"/>
        <s v="NATIVO WG75 10X1KG BAG IN"/>
        <s v="NATIVO WG75 20X500GR BAG IN"/>
        <s v="NATIVO WG75 100X50GR BAG IN"/>
        <s v="OBERON (T) SC240 50X100ML BOT IN"/>
        <s v="OBERON (T) SC240 40X200ML BOT IN"/>
        <s v="OBERON (T) SC240 100X50ML BOT IN"/>
        <s v="PLANOFIX SL4 5 50X100ML BOT IN"/>
        <s v="REGENT ULTRA GR0 6 1X20KG BAG IN"/>
        <s v="REGENT ULTRA GR0 6 5X4KG BAG IN"/>
        <s v="REGENT (T) SC50 50X100ML BOT IN"/>
        <s v="REGENT (T) SC50 20X250ML BOT IN"/>
        <s v="SECTIN WG60 50X100GR BAG IN"/>
        <s v="SECTIN WG60 20X600GR BAG IN"/>
        <s v="SENCOR WP70 60X100GR BAG IN"/>
        <s v="SIVANTO PRIME SL200 50X100ML BOT IN"/>
        <s v="SOLOMON OD300 50X100ML BOT IN"/>
        <s v="SPINTOR SC495 10X(20X7ML) BOT IN"/>
        <s v="SUNRICE WG15 100X50GR BOT IN"/>
        <s v="TOPSTAR (T) WP80 8X(20X22.5GR) BOX IN"/>
        <s v="ARIZE 6129 GOLD LOC 10X3KG BAG IN"/>
        <s v="ARIZE 6444 LOC 10X3KG BAG IN"/>
        <s v="ARIZE 6444 GOLD LOC 10X3KG BAG IN"/>
        <s v="ARIZE AZ 6508 LOC 30X1KG BAG IN"/>
        <s v="ARIZE AZ 6508 LOC 10X3KG BAG IN"/>
        <s v="ARIZE AZ 6633 LOC 10X3KG BAG IN"/>
        <s v="ARIZE AZ 8433 DT LOC 10X3KG BAG IN"/>
        <s v="MUSTARD PA 5210 (LOC) 30X1KG BAG IN"/>
        <s v="MUSTARD 5222 30X1KG BAG IN"/>
        <s v="MUSTARD 5222 60X500G BAG IN"/>
        <s v="MUSTARD KESARI 5111 60X500G BAG IN"/>
        <s v="RAXIL (T) DS2 5X(10X100GR) BAG IN" u="1"/>
        <s v="REGENT GR0 3 4X5KG BAG IN" u="1"/>
        <s v="ADORA (T) SC100 8X500ML BOT IN" u="1"/>
        <s v="EMESTO PRIME FS240 40X250ML BOT IN" u="1"/>
        <s v="FOOST WP50 20X250G BAG IN" u="1"/>
        <s v="FOOST WP50 24X500G BAG IN" u="1"/>
        <s v="REGENT (T) SC50 20X500ML BOT IN" u="1"/>
        <s v="BELT EXPERT SC480 50X100ML BOT IN" u="1"/>
        <s v="SOLOMON OD300 10X1L BOT IN" u="1"/>
        <s v="CONFIDOR (T) SL200 20X250ML BOT IN" u="1"/>
        <s v="CONFIDOR (T) SL200 20X500ML BOT IN" u="1"/>
        <s v="SIMBOLA (T) SG20 10X1KG BOT IN" u="1"/>
        <s v="RICESTAR EC69 20X500ML BOT IN" u="1"/>
        <s v="RICESTAR EC69 40X250ML BOT IN" u="1"/>
        <s v="NATIVO WG75 40X250GR BAG IN" u="1"/>
        <e v="#N/A" u="1"/>
        <s v="GAUCHO FS600 2X5L BOT IN" u="1"/>
        <s v="SIMBOLA (T) SG20 10X500G BOT IN" u="1"/>
        <s v="SIMBOLA (T) SG20 20X250G BOT IN" u="1"/>
        <s v="REGENT GR0 3 1X25KG BOX WW" u="1"/>
        <s v="OBERON (T) SC240 20X500ML BOT IN" u="1"/>
        <s v="FAME (T) SC480 4X500ML BOT IN" u="1"/>
        <s v="FAME (T) SC480 8X250ML BOT IN" u="1"/>
        <s v="FOLICUR (T) EC250 10X1L BOT IN" u="1"/>
        <s v="RICESTAR EC69 10X1L BOT IN" u="1"/>
        <s v="RAXIL EASY FS60 10X1L BOT IN" u="1"/>
        <s v="MOMIJI WG85 50X60G BOT IN" u="1"/>
        <s v="LARVIN (T) WP75 20X500GR BAG IN" u="1"/>
        <s v="RAXIL EASY FS60 10X(20X13.4ML) BOT IN" u="1"/>
        <s v="LAUDIS SC630 8X115ML BOT IN" u="1"/>
        <s v="GAUCHO FS600 2X(5X1L) BOT IN" u="1"/>
        <s v="SOLOMON OD300 20X500ML BOT IN" u="1"/>
        <s v="SOLOMON OD300 40X250ML BOT IN" u="1"/>
        <s v="ALIETTE WP80 10X1KG BAG IN" u="1"/>
        <s v="WHIPSUPER (T) EC90 40X250ML BOT IN" u="1"/>
        <s v="EMESTO PRIME FS240 10X1L BOT IN" u="1"/>
        <s v="CONFIDOR (T) SL200 10X1L BOT IN" u="1"/>
        <s v="GLAMORE WG80 8X250GR BAG IN" u="1"/>
        <s v="SENCOR WP70 20X500GR BOX IN" u="1"/>
        <s v="GLAMORE WG80 2X(10X100)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8">
  <r>
    <s v="ROUNDUP (1LITX10)"/>
    <s v="LT."/>
    <n v="0"/>
    <n v="720"/>
    <n v="0"/>
    <n v="633"/>
    <n v="0"/>
    <n v="87"/>
    <s v="ROUNDUP (1LITX10)-LT."/>
    <x v="0"/>
  </r>
  <r>
    <s v="ROUNDUP (250MLX40)"/>
    <s v="LT."/>
    <n v="0"/>
    <n v="100"/>
    <n v="0"/>
    <n v="40.75"/>
    <n v="0"/>
    <n v="59.25"/>
    <s v="ROUNDUP (250MLX40)-LT."/>
    <x v="1"/>
  </r>
  <r>
    <s v="ROUNDUP (500MLX20)"/>
    <s v="LT."/>
    <n v="0"/>
    <n v="100"/>
    <n v="0"/>
    <n v="100"/>
    <n v="0"/>
    <n v="0"/>
    <s v="ROUNDUP (500MLX20)-LT."/>
    <x v="2"/>
  </r>
  <r>
    <s v="ADMIRE 70%(2X8X125)IMIDACLOPRID 70%WG"/>
    <s v="UNT"/>
    <n v="1224"/>
    <n v="8000"/>
    <n v="0"/>
    <n v="5051"/>
    <n v="0"/>
    <n v="4173"/>
    <s v="ADMIRE 70%(2X8X125)IMIDACLOPRID 70%WG-UNT"/>
    <x v="3"/>
  </r>
  <r>
    <s v="ADORA (100MLX50)BISPYRIBAC SODIUM 10%SC"/>
    <s v="UNT"/>
    <n v="0"/>
    <n v="100"/>
    <n v="0"/>
    <n v="100"/>
    <n v="0"/>
    <n v="0"/>
    <s v="ADORA (100MLX50)BISPYRIBAC SODIUM 10%SC-UNT"/>
    <x v="4"/>
  </r>
  <r>
    <s v="ADORA (1LITX4)BISPYRIBAC SODIUM 10%SC"/>
    <s v="UNT"/>
    <n v="0"/>
    <n v="4"/>
    <n v="0"/>
    <n v="1"/>
    <n v="0"/>
    <n v="3"/>
    <s v="ADORA (1LITX4)BISPYRIBAC SODIUM 10%SC-UNT"/>
    <x v="5"/>
  </r>
  <r>
    <s v="ADORA (200MLX20)BISPYRIBAC SODIUM 10%SC"/>
    <s v="UNT"/>
    <n v="0"/>
    <n v="20"/>
    <n v="0"/>
    <n v="7"/>
    <n v="0"/>
    <n v="13"/>
    <s v="ADORA (200MLX20)BISPYRIBAC SODIUM 10%SC-UNT"/>
    <x v="6"/>
  </r>
  <r>
    <s v="ADORA (50MLX50)BISPYRIBAC SODIUM 10%SC"/>
    <s v="UNT"/>
    <n v="0"/>
    <n v="100"/>
    <n v="0"/>
    <n v="68"/>
    <n v="0"/>
    <n v="32"/>
    <s v="ADORA (50MLX50)BISPYRIBAC SODIUM 10%SC-UNT"/>
    <x v="7"/>
  </r>
  <r>
    <s v="ALANTO (100MLX50)THIACLOPRID 21.7%SC"/>
    <s v="UNT"/>
    <n v="132"/>
    <n v="350"/>
    <n v="50"/>
    <n v="327"/>
    <n v="50"/>
    <n v="155"/>
    <s v="ALANTO (100MLX50)THIACLOPRID 21.7%SC-UNT"/>
    <x v="8"/>
  </r>
  <r>
    <s v="ALANTO (250X40) THIACLOPRID 21.7%SC"/>
    <s v="UNT"/>
    <n v="13"/>
    <n v="0"/>
    <n v="0"/>
    <n v="29"/>
    <n v="0"/>
    <n v="-16"/>
    <s v="ALANTO (250X40) THIACLOPRID 21.7%SC-UNT"/>
    <x v="9"/>
  </r>
  <r>
    <s v="ALIETTE (100GMX40) FOSETYL-AL 80%WP"/>
    <s v="KG"/>
    <n v="5.4"/>
    <n v="4"/>
    <n v="0"/>
    <n v="4.5999999999999996"/>
    <n v="0"/>
    <n v="4.8"/>
    <s v="ALIETTE (100GMX40) FOSETYL-AL 80%WP-KG"/>
    <x v="10"/>
  </r>
  <r>
    <s v="AMBITION (100MLX50)"/>
    <s v="LT."/>
    <n v="0"/>
    <n v="50"/>
    <n v="0"/>
    <n v="23.9"/>
    <n v="0"/>
    <n v="26.1"/>
    <s v="AMBITION (100MLX50)-LT."/>
    <x v="11"/>
  </r>
  <r>
    <s v="AMBITION (250MLX40)"/>
    <s v="KG"/>
    <n v="0.25"/>
    <n v="50"/>
    <n v="0"/>
    <n v="25"/>
    <n v="0"/>
    <n v="25.25"/>
    <s v="AMBITION (250MLX40)-KG"/>
    <x v="12"/>
  </r>
  <r>
    <s v="AMBITION (500MLX20)"/>
    <s v="LT."/>
    <n v="2.5"/>
    <n v="0"/>
    <n v="0"/>
    <n v="2.5"/>
    <n v="0"/>
    <n v="0"/>
    <s v="AMBITION (500MLX20)-LT."/>
    <x v="13"/>
  </r>
  <r>
    <s v="ANTRACOL(100X50)PROPINEB 70%WP"/>
    <s v="KG"/>
    <n v="0.4"/>
    <n v="180"/>
    <n v="0"/>
    <n v="123.1"/>
    <n v="0"/>
    <n v="57.3"/>
    <s v="ANTRACOL(100X50)PROPINEB 70%WP-KG"/>
    <x v="14"/>
  </r>
  <r>
    <s v="ANTRACOL(1X10)PROPINEB 70%WP"/>
    <s v="KG"/>
    <n v="2"/>
    <n v="310"/>
    <n v="0"/>
    <n v="205"/>
    <n v="0"/>
    <n v="107"/>
    <s v="ANTRACOL(1X10)PROPINEB 70%WP-KG"/>
    <x v="15"/>
  </r>
  <r>
    <s v="ANTRACOL(250X40)PROPINEB 70%WP"/>
    <s v="KG"/>
    <n v="117.5"/>
    <n v="270"/>
    <n v="0"/>
    <n v="281.25"/>
    <n v="0"/>
    <n v="106.25"/>
    <s v="ANTRACOL(250X40)PROPINEB 70%WP-KG"/>
    <x v="16"/>
  </r>
  <r>
    <s v="ANTRACOL(500X20)PROPINEB 70%WP"/>
    <s v="KG"/>
    <n v="23.5"/>
    <n v="240"/>
    <n v="0"/>
    <n v="131"/>
    <n v="0"/>
    <n v="132.5"/>
    <s v="ANTRACOL(500X20)PROPINEB 70%WP-KG"/>
    <x v="17"/>
  </r>
  <r>
    <s v="ATLANTIS (160GMX15)"/>
    <s v="UNT"/>
    <n v="0"/>
    <n v="300"/>
    <n v="0"/>
    <n v="294"/>
    <n v="0"/>
    <n v="6"/>
    <s v="ATLANTIS (160GMX15)-UNT"/>
    <x v="18"/>
  </r>
  <r>
    <s v="BELT EXPERT(50MLX100)FLUBENDIAMIDE 19.92"/>
    <s v="LT."/>
    <n v="0.25"/>
    <n v="0"/>
    <n v="0"/>
    <n v="0"/>
    <n v="0"/>
    <n v="0.25"/>
    <s v="BELT EXPERT(50MLX100)FLUBENDIAMIDE 19.92-LT."/>
    <x v="19"/>
  </r>
  <r>
    <s v="CONFIDOR (100X50)IMIDACLOPRID 17.80%"/>
    <s v="LT."/>
    <n v="4.0999999999999996"/>
    <n v="5"/>
    <n v="0"/>
    <n v="1.6"/>
    <n v="0"/>
    <n v="7.5"/>
    <s v="CONFIDOR (100X50)IMIDACLOPRID 17.80%-LT."/>
    <x v="20"/>
  </r>
  <r>
    <s v="CONFIDOR (50MX100)IMIDACLOPRID 17.8%"/>
    <s v="LT."/>
    <n v="2.9"/>
    <n v="0"/>
    <n v="0"/>
    <n v="1.65"/>
    <n v="0"/>
    <n v="1.25"/>
    <s v="CONFIDOR (50MX100)IMIDACLOPRID 17.8%-LT."/>
    <x v="21"/>
  </r>
  <r>
    <s v="COUNCIL ACTIV (45GMX10X8)"/>
    <s v="UNT"/>
    <n v="69"/>
    <n v="0"/>
    <n v="0"/>
    <n v="80"/>
    <n v="0"/>
    <n v="-11"/>
    <s v="COUNCIL ACTIV (45GMX10X8)-UNT"/>
    <x v="22"/>
  </r>
  <r>
    <s v="COUNCIL ACTIV (90GMX5X12)"/>
    <s v="UNT"/>
    <n v="50"/>
    <n v="60"/>
    <n v="0"/>
    <n v="110"/>
    <n v="0"/>
    <n v="0"/>
    <s v="COUNCIL ACTIV (90GMX5X12)-UNT"/>
    <x v="23"/>
  </r>
  <r>
    <s v="DECIS 100 (100X50)"/>
    <s v="LT."/>
    <n v="15.2"/>
    <n v="5"/>
    <n v="0"/>
    <n v="20"/>
    <n v="0"/>
    <n v="0.2"/>
    <s v="DECIS 100 (100X50)-LT."/>
    <x v="24"/>
  </r>
  <r>
    <s v="DECIS 100 (250X40)"/>
    <s v="LT."/>
    <n v="20"/>
    <n v="0"/>
    <n v="0"/>
    <n v="10"/>
    <n v="0"/>
    <n v="10"/>
    <s v="DECIS 100 (250X40)-LT."/>
    <x v="25"/>
  </r>
  <r>
    <s v="DECIS EC 2.8% (100X50)"/>
    <s v="LT."/>
    <n v="1.3"/>
    <n v="35"/>
    <n v="0"/>
    <n v="15.5"/>
    <n v="0"/>
    <n v="20.8"/>
    <s v="DECIS EC 2.8% (100X50)-LT."/>
    <x v="26"/>
  </r>
  <r>
    <s v="DECIS EC 2.8% (1LITX10)"/>
    <s v="LT."/>
    <n v="56"/>
    <n v="0"/>
    <n v="0"/>
    <n v="50"/>
    <n v="0"/>
    <n v="6"/>
    <s v="DECIS EC 2.8% (1LITX10)-LT."/>
    <x v="27"/>
  </r>
  <r>
    <s v="DECIS EC 2.8% (250X40)"/>
    <s v="LT."/>
    <n v="145"/>
    <n v="0"/>
    <n v="0"/>
    <n v="61.25"/>
    <n v="0"/>
    <n v="83.75"/>
    <s v="DECIS EC 2.8% (250X40)-LT."/>
    <x v="28"/>
  </r>
  <r>
    <s v="DECIS EC 2.8% (500X20)"/>
    <s v="LT."/>
    <n v="107"/>
    <n v="0"/>
    <n v="0"/>
    <n v="103"/>
    <n v="0"/>
    <n v="4"/>
    <s v="DECIS EC 2.8% (500X20)-LT."/>
    <x v="28"/>
  </r>
  <r>
    <s v="EMESTO PRIME FS (100X50)"/>
    <s v="LT."/>
    <n v="7"/>
    <n v="0"/>
    <n v="0"/>
    <n v="6.9"/>
    <n v="0"/>
    <n v="0.1"/>
    <s v="EMESTO PRIME FS (100X50)-LT."/>
    <x v="29"/>
  </r>
  <r>
    <s v="FAME (100MLX20)"/>
    <s v="LT."/>
    <n v="0"/>
    <n v="2"/>
    <n v="0"/>
    <n v="0"/>
    <n v="0"/>
    <n v="2"/>
    <s v="FAME (100MLX20)-LT."/>
    <x v="30"/>
  </r>
  <r>
    <s v="FAME (10MLX200)"/>
    <s v="UNT"/>
    <n v="59"/>
    <n v="1800"/>
    <n v="0"/>
    <n v="1324"/>
    <n v="0"/>
    <n v="535"/>
    <s v="FAME (10MLX200)-UNT"/>
    <x v="31"/>
  </r>
  <r>
    <s v="FAME (50MLX40)"/>
    <s v="UNT"/>
    <n v="0"/>
    <n v="40"/>
    <n v="0"/>
    <n v="0"/>
    <n v="0"/>
    <n v="40"/>
    <s v="FAME (50MLX40)-UNT"/>
    <x v="32"/>
  </r>
  <r>
    <s v="FOLICUR (100X50)"/>
    <s v="LT."/>
    <n v="0.3"/>
    <n v="0"/>
    <n v="0"/>
    <n v="0"/>
    <n v="0"/>
    <n v="0.3"/>
    <s v="FOLICUR (100X50)-LT."/>
    <x v="33"/>
  </r>
  <r>
    <s v="FOLICUR (250X40)"/>
    <s v="LT."/>
    <n v="2.5"/>
    <n v="10"/>
    <n v="0"/>
    <n v="4.25"/>
    <n v="0"/>
    <n v="8.25"/>
    <s v="FOLICUR (250X40)-LT."/>
    <x v="34"/>
  </r>
  <r>
    <s v="FOLICUR (500X20)"/>
    <s v="LT."/>
    <n v="2.5"/>
    <n v="0"/>
    <n v="0"/>
    <n v="1"/>
    <n v="0"/>
    <n v="1.5"/>
    <s v="FOLICUR (500X20)-LT."/>
    <x v="35"/>
  </r>
  <r>
    <s v="GAUCHO (100MLX50)"/>
    <s v="LT."/>
    <n v="-3.1"/>
    <n v="0"/>
    <n v="0"/>
    <n v="0"/>
    <n v="0"/>
    <n v="-3.1"/>
    <s v="GAUCHO (100MLX50)-LT."/>
    <x v="36"/>
  </r>
  <r>
    <s v="GAUCHO (50MLX100)"/>
    <s v="LT."/>
    <n v="6.55"/>
    <n v="0"/>
    <n v="0"/>
    <n v="0.85"/>
    <n v="0"/>
    <n v="5.7"/>
    <s v="GAUCHO (50MLX100)-LT."/>
    <x v="37"/>
  </r>
  <r>
    <s v="GAUCHO (9ML)"/>
    <s v="UNT"/>
    <n v="160"/>
    <n v="0"/>
    <n v="0"/>
    <n v="100"/>
    <n v="0"/>
    <n v="60"/>
    <s v="GAUCHO (9ML)-UNT"/>
    <x v="38"/>
  </r>
  <r>
    <s v="INFINITO (100MLX50)"/>
    <s v="LT."/>
    <n v="0"/>
    <n v="15"/>
    <n v="0"/>
    <n v="4.7"/>
    <n v="0"/>
    <n v="10.3"/>
    <s v="INFINITO (100MLX50)-LT."/>
    <x v="39"/>
  </r>
  <r>
    <s v="INFINITO (500MLX20)"/>
    <s v="LT."/>
    <n v="0"/>
    <n v="10"/>
    <n v="0"/>
    <n v="0"/>
    <n v="0"/>
    <n v="10"/>
    <s v="INFINITO (500MLX20)-LT."/>
    <x v="40"/>
  </r>
  <r>
    <s v="JUMP (160X10X2)"/>
    <s v="UNT"/>
    <n v="1392"/>
    <n v="11200"/>
    <n v="0"/>
    <n v="4150"/>
    <n v="0"/>
    <n v="8442"/>
    <s v="JUMP (160X10X2)-UNT"/>
    <x v="41"/>
  </r>
  <r>
    <s v="LARVIN (100GMX40)"/>
    <s v="KG"/>
    <n v="0"/>
    <n v="4"/>
    <n v="0"/>
    <n v="2"/>
    <n v="0"/>
    <n v="2"/>
    <s v="LARVIN (100GMX40)-KG"/>
    <x v="42"/>
  </r>
  <r>
    <s v="LARVIN (250GMX20)"/>
    <s v="KG"/>
    <n v="0"/>
    <n v="5"/>
    <n v="0"/>
    <n v="2.75"/>
    <n v="0"/>
    <n v="2.25"/>
    <s v="LARVIN (250GMX20)-KG"/>
    <x v="43"/>
  </r>
  <r>
    <s v="LESENTA (40GX100)"/>
    <s v="KG"/>
    <n v="6.4"/>
    <n v="0"/>
    <n v="0"/>
    <n v="0.08"/>
    <n v="0"/>
    <n v="6.32"/>
    <s v="LESENTA (40GX100)-KG"/>
    <x v="44"/>
  </r>
  <r>
    <s v="LUCIFER (160X25)"/>
    <s v="UNT"/>
    <n v="0"/>
    <n v="500"/>
    <n v="0"/>
    <n v="316"/>
    <n v="0"/>
    <n v="184"/>
    <s v="LUCIFER (160X25)-UNT"/>
    <x v="45"/>
  </r>
  <r>
    <s v="LUNA EXPERIENCE (100X50)"/>
    <s v="LT."/>
    <n v="0"/>
    <n v="105"/>
    <n v="0"/>
    <n v="66.900000000000006"/>
    <n v="0"/>
    <n v="38.1"/>
    <s v="LUNA EXPERIENCE (100X50)-LT."/>
    <x v="46"/>
  </r>
  <r>
    <s v="MELODY DUO (100X50)"/>
    <s v="KG"/>
    <n v="0.8"/>
    <n v="5"/>
    <n v="0"/>
    <n v="5.8"/>
    <n v="0"/>
    <n v="0"/>
    <s v="MELODY DUO (100X50)-KG"/>
    <x v="47"/>
  </r>
  <r>
    <s v="MONCEREN (100X50)"/>
    <s v="LT."/>
    <n v="1"/>
    <n v="25"/>
    <n v="0"/>
    <n v="27"/>
    <n v="0"/>
    <n v="-1"/>
    <s v="MONCEREN (100X50)-LT."/>
    <x v="48"/>
  </r>
  <r>
    <s v="MONCEREN (1X10)"/>
    <s v="LT."/>
    <n v="3"/>
    <n v="0"/>
    <n v="0"/>
    <n v="2"/>
    <n v="0"/>
    <n v="1"/>
    <s v="MONCEREN (1X10)-LT."/>
    <x v="49"/>
  </r>
  <r>
    <s v="MONCEREN (250X40)"/>
    <s v="LT."/>
    <n v="16"/>
    <n v="50"/>
    <n v="0"/>
    <n v="64.75"/>
    <n v="0"/>
    <n v="1.25"/>
    <s v="MONCEREN (250X40)-LT."/>
    <x v="50"/>
  </r>
  <r>
    <s v="MONCEREN (500X20)"/>
    <s v="LT."/>
    <n v="2"/>
    <n v="30"/>
    <n v="0"/>
    <n v="23.5"/>
    <n v="0"/>
    <n v="8.5"/>
    <s v="MONCEREN (500X20)-LT."/>
    <x v="51"/>
  </r>
  <r>
    <s v="MOVENTO ENERGY (100MLX50)"/>
    <s v="LT."/>
    <n v="-0.5"/>
    <n v="0"/>
    <n v="0"/>
    <n v="0"/>
    <n v="0"/>
    <n v="-0.5"/>
    <s v="MOVENTO ENERGY (100MLX50)-LT."/>
    <x v="52"/>
  </r>
  <r>
    <s v="NATIVO (100GX50)"/>
    <s v="KG"/>
    <n v="0"/>
    <n v="15"/>
    <n v="0"/>
    <n v="8.9"/>
    <n v="0"/>
    <n v="6.1"/>
    <s v="NATIVO (100GX50)-KG"/>
    <x v="53"/>
  </r>
  <r>
    <s v="NATIVO (10GMX10X20)"/>
    <s v="KG"/>
    <n v="0.83"/>
    <n v="4"/>
    <n v="0"/>
    <n v="2.73"/>
    <n v="0"/>
    <n v="2.1"/>
    <s v="NATIVO (10GMX10X20)-KG"/>
    <x v="54"/>
  </r>
  <r>
    <s v="NATIVO (1KGX10)"/>
    <s v="KG"/>
    <n v="4"/>
    <n v="20"/>
    <n v="0"/>
    <n v="13"/>
    <n v="0"/>
    <n v="11"/>
    <s v="NATIVO (1KGX10)-KG"/>
    <x v="55"/>
  </r>
  <r>
    <s v="NATIVO (500GX20)"/>
    <s v="KG"/>
    <n v="0"/>
    <n v="10"/>
    <n v="0"/>
    <n v="0"/>
    <n v="0"/>
    <n v="10"/>
    <s v="NATIVO (500GX20)-KG"/>
    <x v="56"/>
  </r>
  <r>
    <s v="NATIVO (50GX100)"/>
    <s v="KG"/>
    <n v="0.3"/>
    <n v="10"/>
    <n v="0"/>
    <n v="5.0999999999999996"/>
    <n v="0"/>
    <n v="5.2"/>
    <s v="NATIVO (50GX100)-KG"/>
    <x v="57"/>
  </r>
  <r>
    <s v="OBERON (100X50)"/>
    <s v="LT."/>
    <n v="6.2"/>
    <n v="15"/>
    <n v="0"/>
    <n v="14.1"/>
    <n v="0"/>
    <n v="7.1"/>
    <s v="OBERON (100X50)-LT."/>
    <x v="58"/>
  </r>
  <r>
    <s v="OBERON (200X20)"/>
    <s v="UNT"/>
    <n v="21"/>
    <n v="0"/>
    <n v="0"/>
    <n v="0"/>
    <n v="0"/>
    <n v="21"/>
    <s v="OBERON (200X20)-UNT"/>
    <x v="59"/>
  </r>
  <r>
    <s v="OBERON (50X100)"/>
    <s v="LT."/>
    <n v="9"/>
    <n v="0"/>
    <n v="0"/>
    <n v="2.7"/>
    <n v="0"/>
    <n v="6.3"/>
    <s v="OBERON (50X100)-LT."/>
    <x v="60"/>
  </r>
  <r>
    <s v="PLANOFIX (100X50)"/>
    <s v="LT."/>
    <n v="3.8"/>
    <n v="85"/>
    <n v="0"/>
    <n v="64.2"/>
    <n v="0"/>
    <n v="24.6"/>
    <s v="PLANOFIX (100X50)-LT."/>
    <x v="61"/>
  </r>
  <r>
    <s v="REGENT 03%GR.(1X20)FIPRONIL 03%GR"/>
    <s v="KG"/>
    <n v="10460.25"/>
    <n v="23000"/>
    <n v="5580"/>
    <n v="30069"/>
    <n v="5580"/>
    <n v="3391.25"/>
    <s v="REGENT 03%GR.(1X20)FIPRONIL 03%GR-KG"/>
    <x v="62"/>
  </r>
  <r>
    <s v="REGENT 03%GR.(5X4)FIPRONIL 03%GR"/>
    <s v="KG"/>
    <n v="1995"/>
    <n v="0"/>
    <n v="100"/>
    <n v="1300"/>
    <n v="100"/>
    <n v="695"/>
    <s v="REGENT 03%GR.(5X4)FIPRONIL 03%GR-KG"/>
    <x v="63"/>
  </r>
  <r>
    <s v="REGENT 50%(100MX50)FIPRONIL 50%SC"/>
    <s v="LT."/>
    <n v="6.6"/>
    <n v="20"/>
    <n v="0"/>
    <n v="17.8"/>
    <n v="0"/>
    <n v="8.8000000000000007"/>
    <s v="REGENT 50%(100MX50)FIPRONIL 50%SC-LT."/>
    <x v="64"/>
  </r>
  <r>
    <s v="REGENT 50%(250MX20)FIPRONIL 50%SC"/>
    <s v="LT."/>
    <n v="-0.5"/>
    <n v="0"/>
    <n v="0"/>
    <n v="0.25"/>
    <n v="0"/>
    <n v="-0.75"/>
    <s v="REGENT 50%(250MX20)FIPRONIL 50%SC-LT."/>
    <x v="65"/>
  </r>
  <r>
    <s v="REGENT ULTRA (1KGX20)"/>
    <s v="KG"/>
    <n v="534"/>
    <n v="0"/>
    <n v="854"/>
    <n v="455"/>
    <n v="854"/>
    <n v="79"/>
    <s v="REGENT ULTRA (1KGX20)-KG"/>
    <x v="62"/>
  </r>
  <r>
    <s v="SECTIN WG60(100X50)"/>
    <s v="KG"/>
    <n v="0.2"/>
    <n v="20"/>
    <n v="0"/>
    <n v="19.5"/>
    <n v="0"/>
    <n v="0.7"/>
    <s v="SECTIN WG60(100X50)-KG"/>
    <x v="66"/>
  </r>
  <r>
    <s v="SECTIN WG60(600X10)"/>
    <s v="KG"/>
    <n v="0"/>
    <n v="12"/>
    <n v="0"/>
    <n v="6"/>
    <n v="0"/>
    <n v="6"/>
    <s v="SECTIN WG60(600X10)-KG"/>
    <x v="67"/>
  </r>
  <r>
    <s v="SENCOR (100X60)METRIBUZIN 70%WP"/>
    <s v="KG"/>
    <n v="47.9"/>
    <n v="120"/>
    <n v="59"/>
    <n v="59.9"/>
    <n v="59"/>
    <n v="108"/>
    <s v="SENCOR (100X60)METRIBUZIN 70%WP-KG"/>
    <x v="68"/>
  </r>
  <r>
    <s v="SIVANTO PRIME (100MLX50)"/>
    <s v="LT."/>
    <n v="0.6"/>
    <n v="0"/>
    <n v="0"/>
    <n v="0"/>
    <n v="0"/>
    <n v="0.6"/>
    <s v="SIVANTO PRIME (100MLX50)-LT."/>
    <x v="69"/>
  </r>
  <r>
    <s v="SOLAMON (100X50)"/>
    <s v="LT."/>
    <n v="5.0999999999999996"/>
    <n v="20"/>
    <n v="0"/>
    <n v="12.6"/>
    <n v="0"/>
    <n v="12.5"/>
    <s v="SOLAMON (100X50)-LT."/>
    <x v="70"/>
  </r>
  <r>
    <s v="SPINTOR (7 MLX200)"/>
    <s v="UNT"/>
    <n v="51"/>
    <n v="0"/>
    <n v="0"/>
    <n v="51"/>
    <n v="0"/>
    <n v="0"/>
    <s v="SPINTOR (7 MLX200)-UNT"/>
    <x v="71"/>
  </r>
  <r>
    <s v="SUNRICE (50GMX100)"/>
    <s v="KG"/>
    <n v="3.05"/>
    <n v="20"/>
    <n v="0"/>
    <n v="14.95"/>
    <n v="0"/>
    <n v="8.1"/>
    <s v="SUNRICE (50GMX100)-KG"/>
    <x v="72"/>
  </r>
  <r>
    <s v="TOPSTAR (22.5GX20X8)"/>
    <s v="UNT"/>
    <n v="97"/>
    <n v="0"/>
    <n v="0"/>
    <n v="125"/>
    <n v="0"/>
    <n v="-28"/>
    <s v="TOPSTAR (22.5GX20X8)-UNT"/>
    <x v="73"/>
  </r>
  <r>
    <s v="ARIZE 6129 GOLD(3KGX10)"/>
    <s v="KG"/>
    <n v="0"/>
    <n v="120"/>
    <n v="0"/>
    <n v="123"/>
    <n v="0"/>
    <n v="-3"/>
    <s v="ARIZE 6129 GOLD(3KGX10)-KG"/>
    <x v="74"/>
  </r>
  <r>
    <s v="ARIZE 6444 (3KGX10)"/>
    <s v="KG"/>
    <n v="19"/>
    <n v="5982"/>
    <n v="1002"/>
    <n v="5982"/>
    <n v="1002"/>
    <n v="19"/>
    <s v="ARIZE 6444 (3KGX10)-KG"/>
    <x v="75"/>
  </r>
  <r>
    <s v="ARIZE 6444 GOLD (1KGX30)"/>
    <s v="KG"/>
    <n v="32"/>
    <n v="0"/>
    <n v="0"/>
    <n v="0"/>
    <n v="0"/>
    <n v="32"/>
    <s v="ARIZE 6444 GOLD (1KGX30)-KG"/>
    <x v="76"/>
  </r>
  <r>
    <s v="ARIZE 6444 GOLD (3X10)"/>
    <s v="KG"/>
    <n v="20.5"/>
    <n v="87405"/>
    <n v="8820"/>
    <n v="87089"/>
    <n v="8820"/>
    <n v="336.5"/>
    <s v="ARIZE 6444 GOLD (3X10)-KG"/>
    <x v="76"/>
  </r>
  <r>
    <s v="ARIZE AZ 6508 (1X30)"/>
    <s v="KG"/>
    <n v="141"/>
    <n v="-149"/>
    <n v="0"/>
    <n v="0"/>
    <n v="0"/>
    <n v="-8"/>
    <s v="ARIZE AZ 6508 (1X30)-KG"/>
    <x v="77"/>
  </r>
  <r>
    <s v="ARIZE AZ 6508 (3X10)"/>
    <s v="KG"/>
    <n v="-168"/>
    <n v="450"/>
    <n v="123"/>
    <n v="301"/>
    <n v="123"/>
    <n v="-19"/>
    <s v="ARIZE AZ 6508 (3X10)-KG"/>
    <x v="78"/>
  </r>
  <r>
    <s v="ARIZE AZ 6633 (3X10)"/>
    <s v="KG"/>
    <n v="-33"/>
    <n v="237"/>
    <n v="162"/>
    <n v="252"/>
    <n v="162"/>
    <n v="-48"/>
    <s v="ARIZE AZ 6633 (3X10)-KG"/>
    <x v="79"/>
  </r>
  <r>
    <s v="ARIZE AZ-8433 DT(3X10)"/>
    <s v="KG"/>
    <n v="27"/>
    <n v="180"/>
    <n v="120"/>
    <n v="177"/>
    <n v="120"/>
    <n v="30"/>
    <s v="ARIZE AZ-8433 DT(3X10)-KG"/>
    <x v="80"/>
  </r>
  <r>
    <s v="MUSTARD -5210 (1KGX30)"/>
    <s v="KG"/>
    <n v="0"/>
    <n v="113"/>
    <n v="300"/>
    <n v="102"/>
    <n v="300"/>
    <n v="11"/>
    <s v="MUSTARD -5210 (1KGX30)-KG"/>
    <x v="81"/>
  </r>
  <r>
    <s v="MUSTARD -5222 (1KGX30)"/>
    <s v="KG"/>
    <n v="0"/>
    <n v="817"/>
    <n v="985"/>
    <n v="816"/>
    <n v="985"/>
    <n v="1"/>
    <s v="MUSTARD -5222 (1KGX30)-KG"/>
    <x v="82"/>
  </r>
  <r>
    <s v="MUSTARD -5222 (500X60)"/>
    <s v="KG"/>
    <n v="-5"/>
    <n v="990"/>
    <n v="960"/>
    <n v="989"/>
    <n v="960"/>
    <n v="-4"/>
    <s v="MUSTARD -5222 (500X60)-KG"/>
    <x v="83"/>
  </r>
  <r>
    <s v="MUSTARD KESARI 5111 (500GMX60)"/>
    <s v="KG"/>
    <n v="0.5"/>
    <n v="0"/>
    <n v="0"/>
    <n v="0"/>
    <n v="0"/>
    <n v="0.5"/>
    <s v="MUSTARD KESARI 5111 (500GMX60)-KG"/>
    <x v="8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2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L1:R87" firstHeaderRow="0" firstDataRow="1" firstDataCol="1"/>
  <pivotFields count="10">
    <pivotField showAll="0"/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26">
        <item x="3"/>
        <item m="1" x="100"/>
        <item x="5"/>
        <item x="4"/>
        <item x="6"/>
        <item m="1" x="87"/>
        <item x="8"/>
        <item x="10"/>
        <item m="1" x="118"/>
        <item x="15"/>
        <item x="14"/>
        <item x="16"/>
        <item x="17"/>
        <item x="18"/>
        <item m="1" x="92"/>
        <item m="1" x="121"/>
        <item x="20"/>
        <item m="1" x="94"/>
        <item m="1" x="95"/>
        <item x="23"/>
        <item x="22"/>
        <item m="1" x="120"/>
        <item x="29"/>
        <item m="1" x="88"/>
        <item x="31"/>
        <item x="30"/>
        <item m="1" x="107"/>
        <item x="32"/>
        <item m="1" x="106"/>
        <item x="35"/>
        <item m="1" x="108"/>
        <item m="1" x="89"/>
        <item m="1" x="90"/>
        <item x="36"/>
        <item m="1" x="115"/>
        <item x="37"/>
        <item m="1" x="101"/>
        <item m="1" x="124"/>
        <item m="1" x="122"/>
        <item x="41"/>
        <item x="43"/>
        <item m="1" x="112"/>
        <item m="1" x="114"/>
        <item m="1" x="111"/>
        <item x="49"/>
        <item x="51"/>
        <item x="55"/>
        <item m="1" x="99"/>
        <item x="56"/>
        <item x="59"/>
        <item m="1" x="105"/>
        <item x="61"/>
        <item m="1" x="85"/>
        <item m="1" x="110"/>
        <item m="1" x="113"/>
        <item x="65"/>
        <item m="1" x="91"/>
        <item m="1" x="104"/>
        <item m="1" x="86"/>
        <item x="63"/>
        <item m="1" x="109"/>
        <item m="1" x="98"/>
        <item m="1" x="97"/>
        <item x="68"/>
        <item m="1" x="123"/>
        <item m="1" x="96"/>
        <item m="1" x="103"/>
        <item m="1" x="102"/>
        <item m="1" x="93"/>
        <item x="70"/>
        <item m="1" x="117"/>
        <item m="1" x="116"/>
        <item x="72"/>
        <item x="73"/>
        <item m="1" x="119"/>
        <item x="0"/>
        <item x="1"/>
        <item x="2"/>
        <item x="7"/>
        <item x="9"/>
        <item x="11"/>
        <item x="12"/>
        <item x="13"/>
        <item x="19"/>
        <item x="21"/>
        <item x="24"/>
        <item x="25"/>
        <item x="26"/>
        <item x="27"/>
        <item x="28"/>
        <item x="33"/>
        <item x="34"/>
        <item x="38"/>
        <item x="39"/>
        <item x="40"/>
        <item x="42"/>
        <item x="44"/>
        <item x="45"/>
        <item x="46"/>
        <item x="47"/>
        <item x="48"/>
        <item x="50"/>
        <item x="52"/>
        <item x="53"/>
        <item x="54"/>
        <item x="57"/>
        <item x="58"/>
        <item x="60"/>
        <item x="62"/>
        <item x="64"/>
        <item x="66"/>
        <item x="67"/>
        <item x="69"/>
        <item x="71"/>
        <item x="74"/>
        <item x="75"/>
        <item x="76"/>
        <item x="77"/>
        <item x="78"/>
        <item x="79"/>
        <item x="80"/>
        <item x="81"/>
        <item x="82"/>
        <item x="83"/>
        <item x="84"/>
        <item t="default"/>
      </items>
    </pivotField>
  </pivotFields>
  <rowFields count="1">
    <field x="9"/>
  </rowFields>
  <rowItems count="86">
    <i>
      <x/>
    </i>
    <i>
      <x v="2"/>
    </i>
    <i>
      <x v="3"/>
    </i>
    <i>
      <x v="4"/>
    </i>
    <i>
      <x v="6"/>
    </i>
    <i>
      <x v="7"/>
    </i>
    <i>
      <x v="9"/>
    </i>
    <i>
      <x v="10"/>
    </i>
    <i>
      <x v="11"/>
    </i>
    <i>
      <x v="12"/>
    </i>
    <i>
      <x v="13"/>
    </i>
    <i>
      <x v="16"/>
    </i>
    <i>
      <x v="19"/>
    </i>
    <i>
      <x v="20"/>
    </i>
    <i>
      <x v="22"/>
    </i>
    <i>
      <x v="24"/>
    </i>
    <i>
      <x v="25"/>
    </i>
    <i>
      <x v="27"/>
    </i>
    <i>
      <x v="29"/>
    </i>
    <i>
      <x v="33"/>
    </i>
    <i>
      <x v="35"/>
    </i>
    <i>
      <x v="39"/>
    </i>
    <i>
      <x v="40"/>
    </i>
    <i>
      <x v="44"/>
    </i>
    <i>
      <x v="45"/>
    </i>
    <i>
      <x v="46"/>
    </i>
    <i>
      <x v="48"/>
    </i>
    <i>
      <x v="49"/>
    </i>
    <i>
      <x v="51"/>
    </i>
    <i>
      <x v="55"/>
    </i>
    <i>
      <x v="59"/>
    </i>
    <i>
      <x v="63"/>
    </i>
    <i>
      <x v="69"/>
    </i>
    <i>
      <x v="72"/>
    </i>
    <i>
      <x v="73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dataFields count="6">
    <dataField name="Sum of Op. Qty" fld="2" baseField="0" baseItem="0"/>
    <dataField name="Sum of Purc." fld="3" baseField="0" baseItem="0"/>
    <dataField name="Sum of Qty. In(Others)" fld="4" baseField="0" baseItem="0"/>
    <dataField name="Sum of Sale" fld="5" baseField="0" baseItem="0"/>
    <dataField name="Sum of Qty. Out(Others)" fld="6" baseField="0" baseItem="0"/>
    <dataField name="Sum of Cl. Qty" fld="7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94"/>
  <sheetViews>
    <sheetView workbookViewId="0">
      <selection sqref="A1:H1"/>
    </sheetView>
  </sheetViews>
  <sheetFormatPr defaultRowHeight="14.4" x14ac:dyDescent="0.3"/>
  <cols>
    <col min="1" max="1" width="49.6640625" customWidth="1"/>
    <col min="2" max="2" width="11.6640625" customWidth="1"/>
    <col min="3" max="3" width="17.6640625" customWidth="1"/>
    <col min="4" max="6" width="18.6640625" customWidth="1"/>
    <col min="7" max="7" width="21.6640625" customWidth="1"/>
    <col min="8" max="8" width="17.6640625" customWidth="1"/>
  </cols>
  <sheetData>
    <row r="1" spans="1:14" ht="22.8" x14ac:dyDescent="0.4">
      <c r="A1" s="60" t="s">
        <v>77</v>
      </c>
      <c r="B1" s="61"/>
      <c r="C1" s="61"/>
      <c r="D1" s="61"/>
      <c r="E1" s="61"/>
      <c r="F1" s="61"/>
      <c r="G1" s="61"/>
      <c r="H1" s="61"/>
    </row>
    <row r="2" spans="1:14" ht="17.399999999999999" x14ac:dyDescent="0.3">
      <c r="A2" s="62" t="s">
        <v>55</v>
      </c>
      <c r="B2" s="61"/>
      <c r="C2" s="61"/>
      <c r="D2" s="61"/>
      <c r="E2" s="61"/>
      <c r="F2" s="61"/>
      <c r="G2" s="61"/>
      <c r="H2" s="61"/>
    </row>
    <row r="3" spans="1:14" ht="15.6" x14ac:dyDescent="0.3">
      <c r="A3" s="63" t="s">
        <v>78</v>
      </c>
      <c r="B3" s="61"/>
      <c r="C3" s="61"/>
      <c r="D3" s="61"/>
      <c r="E3" s="61"/>
      <c r="F3" s="61"/>
      <c r="G3" s="61"/>
      <c r="H3" s="61"/>
    </row>
    <row r="4" spans="1:14" ht="15.6" x14ac:dyDescent="0.3">
      <c r="A4" s="64" t="s">
        <v>79</v>
      </c>
      <c r="B4" s="65"/>
      <c r="C4" s="65"/>
      <c r="D4" s="65"/>
      <c r="E4" s="66"/>
      <c r="F4" s="67"/>
      <c r="G4" s="67"/>
      <c r="H4" s="67"/>
    </row>
    <row r="6" spans="1:14" x14ac:dyDescent="0.3">
      <c r="A6" s="53" t="s">
        <v>56</v>
      </c>
      <c r="B6" s="53" t="s">
        <v>57</v>
      </c>
      <c r="C6" s="54" t="s">
        <v>58</v>
      </c>
      <c r="D6" s="54" t="s">
        <v>59</v>
      </c>
      <c r="E6" s="54" t="s">
        <v>60</v>
      </c>
      <c r="F6" s="54" t="s">
        <v>61</v>
      </c>
      <c r="G6" s="54" t="s">
        <v>62</v>
      </c>
      <c r="H6" s="54" t="s">
        <v>63</v>
      </c>
      <c r="I6" s="54" t="s">
        <v>80</v>
      </c>
      <c r="K6" s="54" t="s">
        <v>81</v>
      </c>
      <c r="M6" s="54" t="s">
        <v>82</v>
      </c>
    </row>
    <row r="7" spans="1:14" x14ac:dyDescent="0.3">
      <c r="A7" s="55" t="s">
        <v>83</v>
      </c>
      <c r="B7" s="55" t="s">
        <v>84</v>
      </c>
      <c r="C7" s="57">
        <v>0</v>
      </c>
      <c r="D7" s="57">
        <v>720</v>
      </c>
      <c r="E7" s="57">
        <v>0</v>
      </c>
      <c r="F7" s="57">
        <v>633</v>
      </c>
      <c r="G7" s="57">
        <v>0</v>
      </c>
      <c r="H7" s="57">
        <v>87</v>
      </c>
      <c r="I7">
        <f>VLOOKUP(A7,[2]BAYERProductwiseStocknSalesFrom!$B$2:$H$106,7,0)</f>
        <v>720</v>
      </c>
      <c r="J7" t="b">
        <f>I7=D7</f>
        <v>1</v>
      </c>
      <c r="K7">
        <f>VLOOKUP(A7,[2]BAYERProductwiseStocknSalesFrom!$B$2:$K$106,10,0)</f>
        <v>633</v>
      </c>
      <c r="L7" t="b">
        <f>K7=F7</f>
        <v>1</v>
      </c>
      <c r="M7" s="58">
        <f>C7+I7-K7</f>
        <v>87</v>
      </c>
      <c r="N7" t="b">
        <f>M7=H7</f>
        <v>1</v>
      </c>
    </row>
    <row r="8" spans="1:14" x14ac:dyDescent="0.3">
      <c r="A8" s="55" t="s">
        <v>85</v>
      </c>
      <c r="B8" s="55" t="s">
        <v>84</v>
      </c>
      <c r="C8" s="57">
        <v>0</v>
      </c>
      <c r="D8" s="57">
        <v>100</v>
      </c>
      <c r="E8" s="57">
        <v>0</v>
      </c>
      <c r="F8" s="57">
        <v>40.75</v>
      </c>
      <c r="G8" s="57">
        <v>0</v>
      </c>
      <c r="H8" s="57">
        <v>59.25</v>
      </c>
      <c r="I8">
        <f>VLOOKUP(A8,[2]BAYERProductwiseStocknSalesFrom!$B$2:$H$106,7,0)</f>
        <v>100</v>
      </c>
      <c r="J8" t="b">
        <f t="shared" ref="J8:J71" si="0">I8=D8</f>
        <v>1</v>
      </c>
      <c r="K8">
        <f>VLOOKUP(A8,[2]BAYERProductwiseStocknSalesFrom!$B$2:$K$106,10,0)</f>
        <v>40.75</v>
      </c>
      <c r="L8" t="b">
        <f t="shared" ref="L8:L71" si="1">K8=F8</f>
        <v>1</v>
      </c>
      <c r="M8" s="58">
        <f t="shared" ref="M8:M71" si="2">C8+I8-K8</f>
        <v>59.25</v>
      </c>
      <c r="N8" t="b">
        <f t="shared" ref="N8:N71" si="3">M8=H8</f>
        <v>1</v>
      </c>
    </row>
    <row r="9" spans="1:14" x14ac:dyDescent="0.3">
      <c r="A9" s="55" t="s">
        <v>86</v>
      </c>
      <c r="B9" s="55" t="s">
        <v>84</v>
      </c>
      <c r="C9" s="57">
        <v>0</v>
      </c>
      <c r="D9" s="57">
        <v>100</v>
      </c>
      <c r="E9" s="57">
        <v>0</v>
      </c>
      <c r="F9" s="57">
        <v>100</v>
      </c>
      <c r="G9" s="57">
        <v>0</v>
      </c>
      <c r="H9" s="57">
        <v>0</v>
      </c>
      <c r="I9">
        <f>VLOOKUP(A9,[2]BAYERProductwiseStocknSalesFrom!$B$2:$H$106,7,0)</f>
        <v>100</v>
      </c>
      <c r="J9" t="b">
        <f t="shared" si="0"/>
        <v>1</v>
      </c>
      <c r="K9">
        <f>VLOOKUP(A9,[2]BAYERProductwiseStocknSalesFrom!$B$2:$K$106,10,0)</f>
        <v>100</v>
      </c>
      <c r="L9" t="b">
        <f t="shared" si="1"/>
        <v>1</v>
      </c>
      <c r="M9" s="58">
        <f t="shared" si="2"/>
        <v>0</v>
      </c>
      <c r="N9" t="b">
        <f t="shared" si="3"/>
        <v>1</v>
      </c>
    </row>
    <row r="10" spans="1:14" x14ac:dyDescent="0.3">
      <c r="A10" s="55" t="s">
        <v>87</v>
      </c>
      <c r="B10" s="55" t="s">
        <v>88</v>
      </c>
      <c r="C10" s="57">
        <v>1224</v>
      </c>
      <c r="D10" s="57">
        <v>8000</v>
      </c>
      <c r="E10" s="57">
        <v>0</v>
      </c>
      <c r="F10" s="57">
        <v>5051</v>
      </c>
      <c r="G10" s="57">
        <v>0</v>
      </c>
      <c r="H10" s="57">
        <v>4173</v>
      </c>
      <c r="I10">
        <f>VLOOKUP(A10,[2]BAYERProductwiseStocknSalesFrom!$B$2:$H$106,7,0)</f>
        <v>8000</v>
      </c>
      <c r="J10" t="b">
        <f t="shared" si="0"/>
        <v>1</v>
      </c>
      <c r="K10">
        <f>VLOOKUP(A10,[2]BAYERProductwiseStocknSalesFrom!$B$2:$K$106,10,0)</f>
        <v>5051</v>
      </c>
      <c r="L10" t="b">
        <f t="shared" si="1"/>
        <v>1</v>
      </c>
      <c r="M10" s="58">
        <f t="shared" si="2"/>
        <v>4173</v>
      </c>
      <c r="N10" t="b">
        <f t="shared" si="3"/>
        <v>1</v>
      </c>
    </row>
    <row r="11" spans="1:14" x14ac:dyDescent="0.3">
      <c r="A11" s="55" t="s">
        <v>89</v>
      </c>
      <c r="B11" s="55" t="s">
        <v>88</v>
      </c>
      <c r="C11" s="57">
        <v>0</v>
      </c>
      <c r="D11" s="57">
        <v>100</v>
      </c>
      <c r="E11" s="57">
        <v>0</v>
      </c>
      <c r="F11" s="57">
        <v>100</v>
      </c>
      <c r="G11" s="57">
        <v>0</v>
      </c>
      <c r="H11" s="57">
        <v>0</v>
      </c>
      <c r="I11">
        <f>VLOOKUP(A11,[2]BAYERProductwiseStocknSalesFrom!$B$2:$H$106,7,0)</f>
        <v>100</v>
      </c>
      <c r="J11" t="b">
        <f t="shared" si="0"/>
        <v>1</v>
      </c>
      <c r="K11">
        <f>VLOOKUP(A11,[2]BAYERProductwiseStocknSalesFrom!$B$2:$K$106,10,0)</f>
        <v>100</v>
      </c>
      <c r="L11" t="b">
        <f t="shared" si="1"/>
        <v>1</v>
      </c>
      <c r="M11" s="58">
        <f t="shared" si="2"/>
        <v>0</v>
      </c>
      <c r="N11" t="b">
        <f t="shared" si="3"/>
        <v>1</v>
      </c>
    </row>
    <row r="12" spans="1:14" x14ac:dyDescent="0.3">
      <c r="A12" s="55" t="s">
        <v>90</v>
      </c>
      <c r="B12" s="55" t="s">
        <v>88</v>
      </c>
      <c r="C12" s="57">
        <v>0</v>
      </c>
      <c r="D12" s="57">
        <v>4</v>
      </c>
      <c r="E12" s="57">
        <v>0</v>
      </c>
      <c r="F12" s="57">
        <v>1</v>
      </c>
      <c r="G12" s="57">
        <v>0</v>
      </c>
      <c r="H12" s="57">
        <v>3</v>
      </c>
      <c r="I12">
        <f>VLOOKUP(A12,[2]BAYERProductwiseStocknSalesFrom!$B$2:$H$106,7,0)</f>
        <v>4</v>
      </c>
      <c r="J12" t="b">
        <f t="shared" si="0"/>
        <v>1</v>
      </c>
      <c r="K12">
        <f>VLOOKUP(A12,[2]BAYERProductwiseStocknSalesFrom!$B$2:$K$106,10,0)</f>
        <v>1</v>
      </c>
      <c r="L12" t="b">
        <f t="shared" si="1"/>
        <v>1</v>
      </c>
      <c r="M12" s="58">
        <f t="shared" si="2"/>
        <v>3</v>
      </c>
      <c r="N12" t="b">
        <f t="shared" si="3"/>
        <v>1</v>
      </c>
    </row>
    <row r="13" spans="1:14" x14ac:dyDescent="0.3">
      <c r="A13" s="55" t="s">
        <v>91</v>
      </c>
      <c r="B13" s="55" t="s">
        <v>88</v>
      </c>
      <c r="C13" s="57">
        <v>0</v>
      </c>
      <c r="D13" s="57">
        <v>20</v>
      </c>
      <c r="E13" s="57">
        <v>0</v>
      </c>
      <c r="F13" s="57">
        <v>7</v>
      </c>
      <c r="G13" s="57">
        <v>0</v>
      </c>
      <c r="H13" s="57">
        <v>13</v>
      </c>
      <c r="I13">
        <f>VLOOKUP(A13,[2]BAYERProductwiseStocknSalesFrom!$B$2:$H$106,7,0)</f>
        <v>20</v>
      </c>
      <c r="J13" t="b">
        <f t="shared" si="0"/>
        <v>1</v>
      </c>
      <c r="K13">
        <f>VLOOKUP(A13,[2]BAYERProductwiseStocknSalesFrom!$B$2:$K$106,10,0)</f>
        <v>7</v>
      </c>
      <c r="L13" t="b">
        <f t="shared" si="1"/>
        <v>1</v>
      </c>
      <c r="M13" s="58">
        <f t="shared" si="2"/>
        <v>13</v>
      </c>
      <c r="N13" t="b">
        <f t="shared" si="3"/>
        <v>1</v>
      </c>
    </row>
    <row r="14" spans="1:14" x14ac:dyDescent="0.3">
      <c r="A14" s="55" t="s">
        <v>92</v>
      </c>
      <c r="B14" s="55" t="s">
        <v>88</v>
      </c>
      <c r="C14" s="57">
        <v>0</v>
      </c>
      <c r="D14" s="57">
        <v>100</v>
      </c>
      <c r="E14" s="57">
        <v>0</v>
      </c>
      <c r="F14" s="57">
        <v>68</v>
      </c>
      <c r="G14" s="57">
        <v>0</v>
      </c>
      <c r="H14" s="57">
        <v>32</v>
      </c>
      <c r="I14">
        <f>VLOOKUP(A14,[2]BAYERProductwiseStocknSalesFrom!$B$2:$H$106,7,0)</f>
        <v>100</v>
      </c>
      <c r="J14" t="b">
        <f t="shared" si="0"/>
        <v>1</v>
      </c>
      <c r="K14">
        <f>VLOOKUP(A14,[2]BAYERProductwiseStocknSalesFrom!$B$2:$K$106,10,0)</f>
        <v>68</v>
      </c>
      <c r="L14" t="b">
        <f t="shared" si="1"/>
        <v>1</v>
      </c>
      <c r="M14" s="58">
        <f t="shared" si="2"/>
        <v>32</v>
      </c>
      <c r="N14" t="b">
        <f t="shared" si="3"/>
        <v>1</v>
      </c>
    </row>
    <row r="15" spans="1:14" x14ac:dyDescent="0.3">
      <c r="A15" s="55" t="s">
        <v>93</v>
      </c>
      <c r="B15" s="55" t="s">
        <v>88</v>
      </c>
      <c r="C15" s="57">
        <v>132</v>
      </c>
      <c r="D15" s="57">
        <v>350</v>
      </c>
      <c r="E15" s="57">
        <v>50</v>
      </c>
      <c r="F15" s="57">
        <v>327</v>
      </c>
      <c r="G15" s="57">
        <v>50</v>
      </c>
      <c r="H15" s="57">
        <v>155</v>
      </c>
      <c r="I15">
        <f>VLOOKUP(A15,[2]BAYERProductwiseStocknSalesFrom!$B$2:$H$106,7,0)</f>
        <v>350</v>
      </c>
      <c r="J15" t="b">
        <f t="shared" si="0"/>
        <v>1</v>
      </c>
      <c r="K15">
        <f>VLOOKUP(A15,[2]BAYERProductwiseStocknSalesFrom!$B$2:$K$106,10,0)</f>
        <v>327</v>
      </c>
      <c r="L15" t="b">
        <f t="shared" si="1"/>
        <v>1</v>
      </c>
      <c r="M15" s="58">
        <f t="shared" si="2"/>
        <v>155</v>
      </c>
      <c r="N15" t="b">
        <f t="shared" si="3"/>
        <v>1</v>
      </c>
    </row>
    <row r="16" spans="1:14" x14ac:dyDescent="0.3">
      <c r="A16" s="55" t="s">
        <v>94</v>
      </c>
      <c r="B16" s="55" t="s">
        <v>88</v>
      </c>
      <c r="C16" s="57">
        <v>13</v>
      </c>
      <c r="D16" s="57">
        <v>0</v>
      </c>
      <c r="E16" s="57">
        <v>0</v>
      </c>
      <c r="F16" s="57">
        <v>29</v>
      </c>
      <c r="G16" s="57">
        <v>0</v>
      </c>
      <c r="H16" s="57">
        <v>-16</v>
      </c>
      <c r="I16">
        <f>VLOOKUP(A16,[2]BAYERProductwiseStocknSalesFrom!$B$2:$H$106,7,0)</f>
        <v>0</v>
      </c>
      <c r="J16" t="b">
        <f t="shared" si="0"/>
        <v>1</v>
      </c>
      <c r="K16">
        <f>VLOOKUP(A16,[2]BAYERProductwiseStocknSalesFrom!$B$2:$K$106,10,0)</f>
        <v>29</v>
      </c>
      <c r="L16" t="b">
        <f t="shared" si="1"/>
        <v>1</v>
      </c>
      <c r="M16" s="58">
        <f t="shared" si="2"/>
        <v>-16</v>
      </c>
      <c r="N16" t="b">
        <f t="shared" si="3"/>
        <v>1</v>
      </c>
    </row>
    <row r="17" spans="1:14" x14ac:dyDescent="0.3">
      <c r="A17" s="55" t="s">
        <v>95</v>
      </c>
      <c r="B17" s="55" t="s">
        <v>96</v>
      </c>
      <c r="C17" s="57">
        <v>5.4</v>
      </c>
      <c r="D17" s="57">
        <v>4</v>
      </c>
      <c r="E17" s="57">
        <v>0</v>
      </c>
      <c r="F17" s="57">
        <v>4.5999999999999996</v>
      </c>
      <c r="G17" s="57">
        <v>0</v>
      </c>
      <c r="H17" s="57">
        <v>4.8</v>
      </c>
      <c r="I17">
        <f>VLOOKUP(A17,[2]BAYERProductwiseStocknSalesFrom!$B$2:$H$106,7,0)</f>
        <v>4</v>
      </c>
      <c r="J17" t="b">
        <f t="shared" si="0"/>
        <v>1</v>
      </c>
      <c r="K17">
        <f>VLOOKUP(A17,[2]BAYERProductwiseStocknSalesFrom!$B$2:$K$106,10,0)</f>
        <v>4.5999999999999996</v>
      </c>
      <c r="L17" t="b">
        <f t="shared" si="1"/>
        <v>1</v>
      </c>
      <c r="M17" s="58">
        <f t="shared" si="2"/>
        <v>4.8000000000000007</v>
      </c>
      <c r="N17" t="b">
        <f t="shared" si="3"/>
        <v>1</v>
      </c>
    </row>
    <row r="18" spans="1:14" x14ac:dyDescent="0.3">
      <c r="A18" s="55" t="s">
        <v>97</v>
      </c>
      <c r="B18" s="55" t="s">
        <v>84</v>
      </c>
      <c r="C18" s="57">
        <v>0</v>
      </c>
      <c r="D18" s="57">
        <v>50</v>
      </c>
      <c r="E18" s="57">
        <v>0</v>
      </c>
      <c r="F18" s="57">
        <v>23.9</v>
      </c>
      <c r="G18" s="57">
        <v>0</v>
      </c>
      <c r="H18" s="57">
        <v>26.1</v>
      </c>
      <c r="I18">
        <f>VLOOKUP(A18,[2]BAYERProductwiseStocknSalesFrom!$B$2:$H$106,7,0)</f>
        <v>50</v>
      </c>
      <c r="J18" t="b">
        <f t="shared" si="0"/>
        <v>1</v>
      </c>
      <c r="K18">
        <f>VLOOKUP(A18,[2]BAYERProductwiseStocknSalesFrom!$B$2:$K$106,10,0)</f>
        <v>23.9</v>
      </c>
      <c r="L18" t="b">
        <f t="shared" si="1"/>
        <v>1</v>
      </c>
      <c r="M18" s="58">
        <f t="shared" si="2"/>
        <v>26.1</v>
      </c>
      <c r="N18" t="b">
        <f t="shared" si="3"/>
        <v>1</v>
      </c>
    </row>
    <row r="19" spans="1:14" x14ac:dyDescent="0.3">
      <c r="A19" s="55" t="s">
        <v>98</v>
      </c>
      <c r="B19" s="55" t="s">
        <v>96</v>
      </c>
      <c r="C19" s="57">
        <v>0.25</v>
      </c>
      <c r="D19" s="57">
        <v>50</v>
      </c>
      <c r="E19" s="57">
        <v>0</v>
      </c>
      <c r="F19" s="57">
        <v>25</v>
      </c>
      <c r="G19" s="57">
        <v>0</v>
      </c>
      <c r="H19" s="57">
        <v>25.25</v>
      </c>
      <c r="I19">
        <f>VLOOKUP(A19,[2]BAYERProductwiseStocknSalesFrom!$B$2:$H$106,7,0)</f>
        <v>50</v>
      </c>
      <c r="J19" t="b">
        <f t="shared" si="0"/>
        <v>1</v>
      </c>
      <c r="K19">
        <f>VLOOKUP(A19,[2]BAYERProductwiseStocknSalesFrom!$B$2:$K$106,10,0)</f>
        <v>25</v>
      </c>
      <c r="L19" t="b">
        <f t="shared" si="1"/>
        <v>1</v>
      </c>
      <c r="M19" s="58">
        <f t="shared" si="2"/>
        <v>25.25</v>
      </c>
      <c r="N19" t="b">
        <f t="shared" si="3"/>
        <v>1</v>
      </c>
    </row>
    <row r="20" spans="1:14" x14ac:dyDescent="0.3">
      <c r="A20" s="55" t="s">
        <v>99</v>
      </c>
      <c r="B20" s="55" t="s">
        <v>84</v>
      </c>
      <c r="C20" s="57">
        <v>2.5</v>
      </c>
      <c r="D20" s="57">
        <v>0</v>
      </c>
      <c r="E20" s="57">
        <v>0</v>
      </c>
      <c r="F20" s="57">
        <v>2.5</v>
      </c>
      <c r="G20" s="57">
        <v>0</v>
      </c>
      <c r="H20" s="57">
        <v>0</v>
      </c>
      <c r="I20">
        <f>VLOOKUP(A20,[2]BAYERProductwiseStocknSalesFrom!$B$2:$H$106,7,0)</f>
        <v>0</v>
      </c>
      <c r="J20" t="b">
        <f t="shared" si="0"/>
        <v>1</v>
      </c>
      <c r="K20">
        <f>VLOOKUP(A20,[2]BAYERProductwiseStocknSalesFrom!$B$2:$K$106,10,0)</f>
        <v>2.5</v>
      </c>
      <c r="L20" t="b">
        <f t="shared" si="1"/>
        <v>1</v>
      </c>
      <c r="M20" s="58">
        <f t="shared" si="2"/>
        <v>0</v>
      </c>
      <c r="N20" t="b">
        <f t="shared" si="3"/>
        <v>1</v>
      </c>
    </row>
    <row r="21" spans="1:14" x14ac:dyDescent="0.3">
      <c r="A21" s="55" t="s">
        <v>100</v>
      </c>
      <c r="B21" s="55" t="s">
        <v>96</v>
      </c>
      <c r="C21" s="57">
        <v>0.4</v>
      </c>
      <c r="D21" s="57">
        <v>180</v>
      </c>
      <c r="E21" s="57">
        <v>0</v>
      </c>
      <c r="F21" s="57">
        <v>123.1</v>
      </c>
      <c r="G21" s="57">
        <v>0</v>
      </c>
      <c r="H21" s="57">
        <v>57.3</v>
      </c>
      <c r="I21">
        <f>VLOOKUP(A21,[2]BAYERProductwiseStocknSalesFrom!$B$2:$H$106,7,0)</f>
        <v>180</v>
      </c>
      <c r="J21" t="b">
        <f t="shared" si="0"/>
        <v>1</v>
      </c>
      <c r="K21">
        <f>VLOOKUP(A21,[2]BAYERProductwiseStocknSalesFrom!$B$2:$K$106,10,0)</f>
        <v>123.1</v>
      </c>
      <c r="L21" t="b">
        <f t="shared" si="1"/>
        <v>1</v>
      </c>
      <c r="M21" s="58">
        <f t="shared" si="2"/>
        <v>57.300000000000011</v>
      </c>
      <c r="N21" t="b">
        <f t="shared" si="3"/>
        <v>1</v>
      </c>
    </row>
    <row r="22" spans="1:14" x14ac:dyDescent="0.3">
      <c r="A22" s="55" t="s">
        <v>101</v>
      </c>
      <c r="B22" s="55" t="s">
        <v>96</v>
      </c>
      <c r="C22" s="57">
        <v>2</v>
      </c>
      <c r="D22" s="57">
        <v>310</v>
      </c>
      <c r="E22" s="57">
        <v>0</v>
      </c>
      <c r="F22" s="57">
        <v>205</v>
      </c>
      <c r="G22" s="57">
        <v>0</v>
      </c>
      <c r="H22" s="57">
        <v>107</v>
      </c>
      <c r="I22">
        <f>VLOOKUP(A22,[2]BAYERProductwiseStocknSalesFrom!$B$2:$H$106,7,0)</f>
        <v>310</v>
      </c>
      <c r="J22" t="b">
        <f t="shared" si="0"/>
        <v>1</v>
      </c>
      <c r="K22">
        <f>VLOOKUP(A22,[2]BAYERProductwiseStocknSalesFrom!$B$2:$K$106,10,0)</f>
        <v>205</v>
      </c>
      <c r="L22" t="b">
        <f t="shared" si="1"/>
        <v>1</v>
      </c>
      <c r="M22" s="58">
        <f t="shared" si="2"/>
        <v>107</v>
      </c>
      <c r="N22" t="b">
        <f t="shared" si="3"/>
        <v>1</v>
      </c>
    </row>
    <row r="23" spans="1:14" x14ac:dyDescent="0.3">
      <c r="A23" s="55" t="s">
        <v>102</v>
      </c>
      <c r="B23" s="55" t="s">
        <v>96</v>
      </c>
      <c r="C23" s="57">
        <v>117.5</v>
      </c>
      <c r="D23" s="57">
        <v>270</v>
      </c>
      <c r="E23" s="57">
        <v>0</v>
      </c>
      <c r="F23" s="57">
        <v>281.25</v>
      </c>
      <c r="G23" s="57">
        <v>0</v>
      </c>
      <c r="H23" s="57">
        <v>106.25</v>
      </c>
      <c r="I23">
        <f>VLOOKUP(A23,[2]BAYERProductwiseStocknSalesFrom!$B$2:$H$106,7,0)</f>
        <v>270</v>
      </c>
      <c r="J23" t="b">
        <f t="shared" si="0"/>
        <v>1</v>
      </c>
      <c r="K23">
        <f>VLOOKUP(A23,[2]BAYERProductwiseStocknSalesFrom!$B$2:$K$106,10,0)</f>
        <v>281.25</v>
      </c>
      <c r="L23" t="b">
        <f t="shared" si="1"/>
        <v>1</v>
      </c>
      <c r="M23" s="58">
        <f t="shared" si="2"/>
        <v>106.25</v>
      </c>
      <c r="N23" t="b">
        <f t="shared" si="3"/>
        <v>1</v>
      </c>
    </row>
    <row r="24" spans="1:14" x14ac:dyDescent="0.3">
      <c r="A24" s="55" t="s">
        <v>103</v>
      </c>
      <c r="B24" s="55" t="s">
        <v>96</v>
      </c>
      <c r="C24" s="57">
        <v>23.5</v>
      </c>
      <c r="D24" s="57">
        <v>240</v>
      </c>
      <c r="E24" s="57">
        <v>0</v>
      </c>
      <c r="F24" s="57">
        <v>131</v>
      </c>
      <c r="G24" s="57">
        <v>0</v>
      </c>
      <c r="H24" s="57">
        <v>132.5</v>
      </c>
      <c r="I24">
        <f>VLOOKUP(A24,[2]BAYERProductwiseStocknSalesFrom!$B$2:$H$106,7,0)</f>
        <v>240</v>
      </c>
      <c r="J24" t="b">
        <f t="shared" si="0"/>
        <v>1</v>
      </c>
      <c r="K24">
        <f>VLOOKUP(A24,[2]BAYERProductwiseStocknSalesFrom!$B$2:$K$106,10,0)</f>
        <v>131</v>
      </c>
      <c r="L24" t="b">
        <f t="shared" si="1"/>
        <v>1</v>
      </c>
      <c r="M24" s="58">
        <f t="shared" si="2"/>
        <v>132.5</v>
      </c>
      <c r="N24" t="b">
        <f t="shared" si="3"/>
        <v>1</v>
      </c>
    </row>
    <row r="25" spans="1:14" x14ac:dyDescent="0.3">
      <c r="A25" s="55" t="s">
        <v>104</v>
      </c>
      <c r="B25" s="55" t="s">
        <v>88</v>
      </c>
      <c r="C25" s="57">
        <v>0</v>
      </c>
      <c r="D25" s="57">
        <v>300</v>
      </c>
      <c r="E25" s="57">
        <v>0</v>
      </c>
      <c r="F25" s="57">
        <v>294</v>
      </c>
      <c r="G25" s="57">
        <v>0</v>
      </c>
      <c r="H25" s="57">
        <v>6</v>
      </c>
      <c r="I25">
        <f>VLOOKUP(A25,[2]BAYERProductwiseStocknSalesFrom!$B$2:$H$106,7,0)</f>
        <v>300</v>
      </c>
      <c r="J25" t="b">
        <f t="shared" si="0"/>
        <v>1</v>
      </c>
      <c r="K25">
        <f>VLOOKUP(A25,[2]BAYERProductwiseStocknSalesFrom!$B$2:$K$106,10,0)</f>
        <v>294</v>
      </c>
      <c r="L25" t="b">
        <f t="shared" si="1"/>
        <v>1</v>
      </c>
      <c r="M25" s="58">
        <f t="shared" si="2"/>
        <v>6</v>
      </c>
      <c r="N25" t="b">
        <f t="shared" si="3"/>
        <v>1</v>
      </c>
    </row>
    <row r="26" spans="1:14" x14ac:dyDescent="0.3">
      <c r="A26" s="55" t="s">
        <v>105</v>
      </c>
      <c r="B26" s="55" t="s">
        <v>84</v>
      </c>
      <c r="C26" s="57">
        <v>0.25</v>
      </c>
      <c r="D26" s="57">
        <v>0</v>
      </c>
      <c r="E26" s="57">
        <v>0</v>
      </c>
      <c r="F26" s="57">
        <v>0</v>
      </c>
      <c r="G26" s="57">
        <v>0</v>
      </c>
      <c r="H26" s="57">
        <v>0.25</v>
      </c>
      <c r="I26">
        <f>VLOOKUP(A26,[2]BAYERProductwiseStocknSalesFrom!$B$2:$H$106,7,0)</f>
        <v>0</v>
      </c>
      <c r="J26" t="b">
        <f t="shared" si="0"/>
        <v>1</v>
      </c>
      <c r="K26">
        <f>VLOOKUP(A26,[2]BAYERProductwiseStocknSalesFrom!$B$2:$K$106,10,0)</f>
        <v>0</v>
      </c>
      <c r="L26" t="b">
        <f t="shared" si="1"/>
        <v>1</v>
      </c>
      <c r="M26" s="58">
        <f t="shared" si="2"/>
        <v>0.25</v>
      </c>
      <c r="N26" t="b">
        <f t="shared" si="3"/>
        <v>1</v>
      </c>
    </row>
    <row r="27" spans="1:14" x14ac:dyDescent="0.3">
      <c r="A27" s="55" t="s">
        <v>106</v>
      </c>
      <c r="B27" s="55" t="s">
        <v>84</v>
      </c>
      <c r="C27" s="57">
        <v>4.0999999999999996</v>
      </c>
      <c r="D27" s="57">
        <v>5</v>
      </c>
      <c r="E27" s="57">
        <v>0</v>
      </c>
      <c r="F27" s="57">
        <v>1.6</v>
      </c>
      <c r="G27" s="57">
        <v>0</v>
      </c>
      <c r="H27" s="57">
        <v>7.5</v>
      </c>
      <c r="I27">
        <f>VLOOKUP(A27,[2]BAYERProductwiseStocknSalesFrom!$B$2:$H$106,7,0)</f>
        <v>5</v>
      </c>
      <c r="J27" t="b">
        <f t="shared" si="0"/>
        <v>1</v>
      </c>
      <c r="K27">
        <f>VLOOKUP(A27,[2]BAYERProductwiseStocknSalesFrom!$B$2:$K$106,10,0)</f>
        <v>1.6</v>
      </c>
      <c r="L27" t="b">
        <f t="shared" si="1"/>
        <v>1</v>
      </c>
      <c r="M27" s="58">
        <f t="shared" si="2"/>
        <v>7.5</v>
      </c>
      <c r="N27" t="b">
        <f t="shared" si="3"/>
        <v>1</v>
      </c>
    </row>
    <row r="28" spans="1:14" x14ac:dyDescent="0.3">
      <c r="A28" s="55" t="s">
        <v>107</v>
      </c>
      <c r="B28" s="55" t="s">
        <v>84</v>
      </c>
      <c r="C28" s="57">
        <v>2.9</v>
      </c>
      <c r="D28" s="57">
        <v>0</v>
      </c>
      <c r="E28" s="57">
        <v>0</v>
      </c>
      <c r="F28" s="57">
        <v>1.65</v>
      </c>
      <c r="G28" s="57">
        <v>0</v>
      </c>
      <c r="H28" s="57">
        <v>1.25</v>
      </c>
      <c r="I28">
        <f>VLOOKUP(A28,[2]BAYERProductwiseStocknSalesFrom!$B$2:$H$106,7,0)</f>
        <v>0</v>
      </c>
      <c r="J28" t="b">
        <f t="shared" si="0"/>
        <v>1</v>
      </c>
      <c r="K28">
        <f>VLOOKUP(A28,[2]BAYERProductwiseStocknSalesFrom!$B$2:$K$106,10,0)</f>
        <v>1.65</v>
      </c>
      <c r="L28" t="b">
        <f t="shared" si="1"/>
        <v>1</v>
      </c>
      <c r="M28" s="58">
        <f t="shared" si="2"/>
        <v>1.25</v>
      </c>
      <c r="N28" t="b">
        <f t="shared" si="3"/>
        <v>1</v>
      </c>
    </row>
    <row r="29" spans="1:14" x14ac:dyDescent="0.3">
      <c r="A29" s="55" t="s">
        <v>108</v>
      </c>
      <c r="B29" s="55" t="s">
        <v>88</v>
      </c>
      <c r="C29" s="57">
        <v>69</v>
      </c>
      <c r="D29" s="57">
        <v>0</v>
      </c>
      <c r="E29" s="57">
        <v>0</v>
      </c>
      <c r="F29" s="57">
        <v>80</v>
      </c>
      <c r="G29" s="57">
        <v>0</v>
      </c>
      <c r="H29" s="57">
        <v>-11</v>
      </c>
      <c r="I29">
        <f>VLOOKUP(A29,[2]BAYERProductwiseStocknSalesFrom!$B$2:$H$106,7,0)</f>
        <v>0</v>
      </c>
      <c r="J29" t="b">
        <f t="shared" si="0"/>
        <v>1</v>
      </c>
      <c r="K29">
        <f>VLOOKUP(A29,[2]BAYERProductwiseStocknSalesFrom!$B$2:$K$106,10,0)</f>
        <v>80</v>
      </c>
      <c r="L29" t="b">
        <f t="shared" si="1"/>
        <v>1</v>
      </c>
      <c r="M29" s="58">
        <f t="shared" si="2"/>
        <v>-11</v>
      </c>
      <c r="N29" t="b">
        <f t="shared" si="3"/>
        <v>1</v>
      </c>
    </row>
    <row r="30" spans="1:14" x14ac:dyDescent="0.3">
      <c r="A30" s="55" t="s">
        <v>109</v>
      </c>
      <c r="B30" s="55" t="s">
        <v>88</v>
      </c>
      <c r="C30" s="57">
        <v>50</v>
      </c>
      <c r="D30" s="57">
        <v>60</v>
      </c>
      <c r="E30" s="57">
        <v>0</v>
      </c>
      <c r="F30" s="57">
        <v>110</v>
      </c>
      <c r="G30" s="57">
        <v>0</v>
      </c>
      <c r="H30" s="57">
        <v>0</v>
      </c>
      <c r="I30">
        <f>VLOOKUP(A30,[2]BAYERProductwiseStocknSalesFrom!$B$2:$H$106,7,0)</f>
        <v>60</v>
      </c>
      <c r="J30" t="b">
        <f t="shared" si="0"/>
        <v>1</v>
      </c>
      <c r="K30">
        <f>VLOOKUP(A30,[2]BAYERProductwiseStocknSalesFrom!$B$2:$K$106,10,0)</f>
        <v>110</v>
      </c>
      <c r="L30" t="b">
        <f t="shared" si="1"/>
        <v>1</v>
      </c>
      <c r="M30" s="58">
        <f t="shared" si="2"/>
        <v>0</v>
      </c>
      <c r="N30" t="b">
        <f t="shared" si="3"/>
        <v>1</v>
      </c>
    </row>
    <row r="31" spans="1:14" x14ac:dyDescent="0.3">
      <c r="A31" s="55" t="s">
        <v>110</v>
      </c>
      <c r="B31" s="55" t="s">
        <v>84</v>
      </c>
      <c r="C31" s="57">
        <v>15.2</v>
      </c>
      <c r="D31" s="57">
        <v>5</v>
      </c>
      <c r="E31" s="57">
        <v>0</v>
      </c>
      <c r="F31" s="57">
        <v>20</v>
      </c>
      <c r="G31" s="57">
        <v>0</v>
      </c>
      <c r="H31" s="57">
        <v>0.2</v>
      </c>
      <c r="I31">
        <f>VLOOKUP(A31,[2]BAYERProductwiseStocknSalesFrom!$B$2:$H$106,7,0)</f>
        <v>5</v>
      </c>
      <c r="J31" t="b">
        <f t="shared" si="0"/>
        <v>1</v>
      </c>
      <c r="K31">
        <f>VLOOKUP(A31,[2]BAYERProductwiseStocknSalesFrom!$B$2:$K$106,10,0)</f>
        <v>20</v>
      </c>
      <c r="L31" t="b">
        <f t="shared" si="1"/>
        <v>1</v>
      </c>
      <c r="M31" s="58">
        <f t="shared" si="2"/>
        <v>0.19999999999999929</v>
      </c>
      <c r="N31" t="b">
        <v>1</v>
      </c>
    </row>
    <row r="32" spans="1:14" x14ac:dyDescent="0.3">
      <c r="A32" s="55" t="s">
        <v>111</v>
      </c>
      <c r="B32" s="55" t="s">
        <v>84</v>
      </c>
      <c r="C32" s="57">
        <v>20</v>
      </c>
      <c r="D32" s="57">
        <v>0</v>
      </c>
      <c r="E32" s="57">
        <v>0</v>
      </c>
      <c r="F32" s="57">
        <v>10</v>
      </c>
      <c r="G32" s="57">
        <v>0</v>
      </c>
      <c r="H32" s="57">
        <v>10</v>
      </c>
      <c r="I32">
        <f>VLOOKUP(A32,[2]BAYERProductwiseStocknSalesFrom!$B$2:$H$106,7,0)</f>
        <v>0</v>
      </c>
      <c r="J32" t="b">
        <f t="shared" si="0"/>
        <v>1</v>
      </c>
      <c r="K32">
        <f>VLOOKUP(A32,[2]BAYERProductwiseStocknSalesFrom!$B$2:$K$106,10,0)</f>
        <v>10</v>
      </c>
      <c r="L32" t="b">
        <f t="shared" si="1"/>
        <v>1</v>
      </c>
      <c r="M32" s="58">
        <f t="shared" si="2"/>
        <v>10</v>
      </c>
      <c r="N32" t="b">
        <f t="shared" si="3"/>
        <v>1</v>
      </c>
    </row>
    <row r="33" spans="1:14" x14ac:dyDescent="0.3">
      <c r="A33" s="55" t="s">
        <v>112</v>
      </c>
      <c r="B33" s="55" t="s">
        <v>84</v>
      </c>
      <c r="C33" s="57">
        <v>1.3</v>
      </c>
      <c r="D33" s="57">
        <v>35</v>
      </c>
      <c r="E33" s="57">
        <v>0</v>
      </c>
      <c r="F33" s="57">
        <v>15.5</v>
      </c>
      <c r="G33" s="57">
        <v>0</v>
      </c>
      <c r="H33" s="57">
        <v>20.8</v>
      </c>
      <c r="I33">
        <f>VLOOKUP(A33,[2]BAYERProductwiseStocknSalesFrom!$B$2:$H$106,7,0)</f>
        <v>35</v>
      </c>
      <c r="J33" t="b">
        <f t="shared" si="0"/>
        <v>1</v>
      </c>
      <c r="K33">
        <f>VLOOKUP(A33,[2]BAYERProductwiseStocknSalesFrom!$B$2:$K$106,10,0)</f>
        <v>15.5</v>
      </c>
      <c r="L33" t="b">
        <f t="shared" si="1"/>
        <v>1</v>
      </c>
      <c r="M33" s="58">
        <f t="shared" si="2"/>
        <v>20.799999999999997</v>
      </c>
      <c r="N33" t="b">
        <f t="shared" si="3"/>
        <v>1</v>
      </c>
    </row>
    <row r="34" spans="1:14" x14ac:dyDescent="0.3">
      <c r="A34" s="55" t="s">
        <v>113</v>
      </c>
      <c r="B34" s="55" t="s">
        <v>84</v>
      </c>
      <c r="C34" s="57">
        <v>56</v>
      </c>
      <c r="D34" s="57">
        <v>0</v>
      </c>
      <c r="E34" s="57">
        <v>0</v>
      </c>
      <c r="F34" s="57">
        <v>50</v>
      </c>
      <c r="G34" s="57">
        <v>0</v>
      </c>
      <c r="H34" s="57">
        <v>6</v>
      </c>
      <c r="I34">
        <f>VLOOKUP(A34,[2]BAYERProductwiseStocknSalesFrom!$B$2:$H$106,7,0)</f>
        <v>0</v>
      </c>
      <c r="J34" t="b">
        <f t="shared" si="0"/>
        <v>1</v>
      </c>
      <c r="K34">
        <f>VLOOKUP(A34,[2]BAYERProductwiseStocknSalesFrom!$B$2:$K$106,10,0)</f>
        <v>50</v>
      </c>
      <c r="L34" t="b">
        <f t="shared" si="1"/>
        <v>1</v>
      </c>
      <c r="M34" s="58">
        <f t="shared" si="2"/>
        <v>6</v>
      </c>
      <c r="N34" t="b">
        <f t="shared" si="3"/>
        <v>1</v>
      </c>
    </row>
    <row r="35" spans="1:14" x14ac:dyDescent="0.3">
      <c r="A35" s="55" t="s">
        <v>114</v>
      </c>
      <c r="B35" s="55" t="s">
        <v>84</v>
      </c>
      <c r="C35" s="57">
        <v>145</v>
      </c>
      <c r="D35" s="57">
        <v>0</v>
      </c>
      <c r="E35" s="57">
        <v>0</v>
      </c>
      <c r="F35" s="57">
        <v>61.25</v>
      </c>
      <c r="G35" s="57">
        <v>0</v>
      </c>
      <c r="H35" s="57">
        <v>83.75</v>
      </c>
      <c r="I35">
        <f>VLOOKUP(A35,[2]BAYERProductwiseStocknSalesFrom!$B$2:$H$106,7,0)</f>
        <v>0</v>
      </c>
      <c r="J35" t="b">
        <f t="shared" si="0"/>
        <v>1</v>
      </c>
      <c r="K35">
        <f>VLOOKUP(A35,[2]BAYERProductwiseStocknSalesFrom!$B$2:$K$106,10,0)</f>
        <v>61.25</v>
      </c>
      <c r="L35" t="b">
        <f t="shared" si="1"/>
        <v>1</v>
      </c>
      <c r="M35" s="58">
        <f t="shared" si="2"/>
        <v>83.75</v>
      </c>
      <c r="N35" t="b">
        <f t="shared" si="3"/>
        <v>1</v>
      </c>
    </row>
    <row r="36" spans="1:14" x14ac:dyDescent="0.3">
      <c r="A36" s="55" t="s">
        <v>115</v>
      </c>
      <c r="B36" s="55" t="s">
        <v>84</v>
      </c>
      <c r="C36" s="57">
        <v>107</v>
      </c>
      <c r="D36" s="57">
        <v>0</v>
      </c>
      <c r="E36" s="57">
        <v>0</v>
      </c>
      <c r="F36" s="57">
        <v>103</v>
      </c>
      <c r="G36" s="57">
        <v>0</v>
      </c>
      <c r="H36" s="57">
        <v>4</v>
      </c>
      <c r="I36">
        <f>VLOOKUP(A36,[2]BAYERProductwiseStocknSalesFrom!$B$2:$H$106,7,0)</f>
        <v>0</v>
      </c>
      <c r="J36" t="b">
        <f t="shared" si="0"/>
        <v>1</v>
      </c>
      <c r="K36">
        <f>VLOOKUP(A36,[2]BAYERProductwiseStocknSalesFrom!$B$2:$K$106,10,0)</f>
        <v>103</v>
      </c>
      <c r="L36" t="b">
        <f t="shared" si="1"/>
        <v>1</v>
      </c>
      <c r="M36" s="58">
        <f t="shared" si="2"/>
        <v>4</v>
      </c>
      <c r="N36" t="b">
        <f t="shared" si="3"/>
        <v>1</v>
      </c>
    </row>
    <row r="37" spans="1:14" x14ac:dyDescent="0.3">
      <c r="A37" s="55" t="s">
        <v>116</v>
      </c>
      <c r="B37" s="55" t="s">
        <v>84</v>
      </c>
      <c r="C37" s="57">
        <v>7</v>
      </c>
      <c r="D37" s="57">
        <v>0</v>
      </c>
      <c r="E37" s="57">
        <v>0</v>
      </c>
      <c r="F37" s="57">
        <v>6.9</v>
      </c>
      <c r="G37" s="57">
        <v>0</v>
      </c>
      <c r="H37" s="57">
        <v>0.1</v>
      </c>
      <c r="I37">
        <f>VLOOKUP(A37,[2]BAYERProductwiseStocknSalesFrom!$B$2:$H$106,7,0)</f>
        <v>0</v>
      </c>
      <c r="J37" t="b">
        <f t="shared" si="0"/>
        <v>1</v>
      </c>
      <c r="K37">
        <f>VLOOKUP(A37,[2]BAYERProductwiseStocknSalesFrom!$B$2:$K$106,10,0)</f>
        <v>6.9</v>
      </c>
      <c r="L37" t="b">
        <f t="shared" si="1"/>
        <v>1</v>
      </c>
      <c r="M37" s="58">
        <f t="shared" si="2"/>
        <v>9.9999999999999645E-2</v>
      </c>
      <c r="N37" t="b">
        <v>1</v>
      </c>
    </row>
    <row r="38" spans="1:14" x14ac:dyDescent="0.3">
      <c r="A38" s="55" t="s">
        <v>117</v>
      </c>
      <c r="B38" s="55" t="s">
        <v>84</v>
      </c>
      <c r="C38" s="57">
        <v>0</v>
      </c>
      <c r="D38" s="57">
        <v>2</v>
      </c>
      <c r="E38" s="57">
        <v>0</v>
      </c>
      <c r="F38" s="57">
        <v>0</v>
      </c>
      <c r="G38" s="57">
        <v>0</v>
      </c>
      <c r="H38" s="57">
        <v>2</v>
      </c>
      <c r="I38">
        <f>VLOOKUP(A38,[2]BAYERProductwiseStocknSalesFrom!$B$2:$H$106,7,0)</f>
        <v>2</v>
      </c>
      <c r="J38" t="b">
        <f t="shared" si="0"/>
        <v>1</v>
      </c>
      <c r="K38">
        <f>VLOOKUP(A38,[2]BAYERProductwiseStocknSalesFrom!$B$2:$K$106,10,0)</f>
        <v>0</v>
      </c>
      <c r="L38" t="b">
        <f t="shared" si="1"/>
        <v>1</v>
      </c>
      <c r="M38" s="58">
        <f t="shared" si="2"/>
        <v>2</v>
      </c>
      <c r="N38" t="b">
        <f t="shared" si="3"/>
        <v>1</v>
      </c>
    </row>
    <row r="39" spans="1:14" x14ac:dyDescent="0.3">
      <c r="A39" s="55" t="s">
        <v>118</v>
      </c>
      <c r="B39" s="55" t="s">
        <v>88</v>
      </c>
      <c r="C39" s="57">
        <v>59</v>
      </c>
      <c r="D39" s="57">
        <v>1800</v>
      </c>
      <c r="E39" s="57">
        <v>0</v>
      </c>
      <c r="F39" s="57">
        <v>1324</v>
      </c>
      <c r="G39" s="57">
        <v>0</v>
      </c>
      <c r="H39" s="57">
        <v>535</v>
      </c>
      <c r="I39">
        <f>VLOOKUP(A39,[2]BAYERProductwiseStocknSalesFrom!$B$2:$H$106,7,0)</f>
        <v>1800</v>
      </c>
      <c r="J39" t="b">
        <f t="shared" si="0"/>
        <v>1</v>
      </c>
      <c r="K39">
        <f>VLOOKUP(A39,[2]BAYERProductwiseStocknSalesFrom!$B$2:$K$106,10,0)</f>
        <v>1324</v>
      </c>
      <c r="L39" t="b">
        <f t="shared" si="1"/>
        <v>1</v>
      </c>
      <c r="M39" s="58">
        <f t="shared" si="2"/>
        <v>535</v>
      </c>
      <c r="N39" t="b">
        <f t="shared" si="3"/>
        <v>1</v>
      </c>
    </row>
    <row r="40" spans="1:14" x14ac:dyDescent="0.3">
      <c r="A40" s="55" t="s">
        <v>119</v>
      </c>
      <c r="B40" s="55" t="s">
        <v>88</v>
      </c>
      <c r="C40" s="57">
        <v>0</v>
      </c>
      <c r="D40" s="57">
        <v>40</v>
      </c>
      <c r="E40" s="57">
        <v>0</v>
      </c>
      <c r="F40" s="57">
        <v>0</v>
      </c>
      <c r="G40" s="57">
        <v>0</v>
      </c>
      <c r="H40" s="57">
        <v>40</v>
      </c>
      <c r="I40">
        <f>VLOOKUP(A40,[2]BAYERProductwiseStocknSalesFrom!$B$2:$H$106,7,0)</f>
        <v>40</v>
      </c>
      <c r="J40" t="b">
        <f t="shared" si="0"/>
        <v>1</v>
      </c>
      <c r="K40">
        <f>VLOOKUP(A40,[2]BAYERProductwiseStocknSalesFrom!$B$2:$K$106,10,0)</f>
        <v>0</v>
      </c>
      <c r="L40" t="b">
        <f t="shared" si="1"/>
        <v>1</v>
      </c>
      <c r="M40" s="58">
        <f t="shared" si="2"/>
        <v>40</v>
      </c>
      <c r="N40" t="b">
        <f t="shared" si="3"/>
        <v>1</v>
      </c>
    </row>
    <row r="41" spans="1:14" x14ac:dyDescent="0.3">
      <c r="A41" s="55" t="s">
        <v>120</v>
      </c>
      <c r="B41" s="55" t="s">
        <v>84</v>
      </c>
      <c r="C41" s="57">
        <v>0.3</v>
      </c>
      <c r="D41" s="57">
        <v>0</v>
      </c>
      <c r="E41" s="57">
        <v>0</v>
      </c>
      <c r="F41" s="57">
        <v>0</v>
      </c>
      <c r="G41" s="57">
        <v>0</v>
      </c>
      <c r="H41" s="57">
        <v>0.3</v>
      </c>
      <c r="I41">
        <f>VLOOKUP(A41,[2]BAYERProductwiseStocknSalesFrom!$B$2:$H$106,7,0)</f>
        <v>0</v>
      </c>
      <c r="J41" t="b">
        <f t="shared" si="0"/>
        <v>1</v>
      </c>
      <c r="K41">
        <f>VLOOKUP(A41,[2]BAYERProductwiseStocknSalesFrom!$B$2:$K$106,10,0)</f>
        <v>0</v>
      </c>
      <c r="L41" t="b">
        <f t="shared" si="1"/>
        <v>1</v>
      </c>
      <c r="M41" s="58">
        <f t="shared" si="2"/>
        <v>0.3</v>
      </c>
      <c r="N41" t="b">
        <f t="shared" si="3"/>
        <v>1</v>
      </c>
    </row>
    <row r="42" spans="1:14" x14ac:dyDescent="0.3">
      <c r="A42" s="55" t="s">
        <v>121</v>
      </c>
      <c r="B42" s="55" t="s">
        <v>84</v>
      </c>
      <c r="C42" s="57">
        <v>2.5</v>
      </c>
      <c r="D42" s="57">
        <v>10</v>
      </c>
      <c r="E42" s="57">
        <v>0</v>
      </c>
      <c r="F42" s="57">
        <v>4.25</v>
      </c>
      <c r="G42" s="57">
        <v>0</v>
      </c>
      <c r="H42" s="57">
        <v>8.25</v>
      </c>
      <c r="I42">
        <f>VLOOKUP(A42,[2]BAYERProductwiseStocknSalesFrom!$B$2:$H$106,7,0)</f>
        <v>10</v>
      </c>
      <c r="J42" t="b">
        <f t="shared" si="0"/>
        <v>1</v>
      </c>
      <c r="K42">
        <f>VLOOKUP(A42,[2]BAYERProductwiseStocknSalesFrom!$B$2:$K$106,10,0)</f>
        <v>4.25</v>
      </c>
      <c r="L42" t="b">
        <f t="shared" si="1"/>
        <v>1</v>
      </c>
      <c r="M42" s="58">
        <f t="shared" si="2"/>
        <v>8.25</v>
      </c>
      <c r="N42" t="b">
        <f t="shared" si="3"/>
        <v>1</v>
      </c>
    </row>
    <row r="43" spans="1:14" x14ac:dyDescent="0.3">
      <c r="A43" s="55" t="s">
        <v>122</v>
      </c>
      <c r="B43" s="55" t="s">
        <v>84</v>
      </c>
      <c r="C43" s="57">
        <v>2.5</v>
      </c>
      <c r="D43" s="57">
        <v>0</v>
      </c>
      <c r="E43" s="57">
        <v>0</v>
      </c>
      <c r="F43" s="57">
        <v>1</v>
      </c>
      <c r="G43" s="57">
        <v>0</v>
      </c>
      <c r="H43" s="57">
        <v>1.5</v>
      </c>
      <c r="I43">
        <f>VLOOKUP(A43,[2]BAYERProductwiseStocknSalesFrom!$B$2:$H$106,7,0)</f>
        <v>0</v>
      </c>
      <c r="J43" t="b">
        <f t="shared" si="0"/>
        <v>1</v>
      </c>
      <c r="K43">
        <f>VLOOKUP(A43,[2]BAYERProductwiseStocknSalesFrom!$B$2:$K$106,10,0)</f>
        <v>1</v>
      </c>
      <c r="L43" t="b">
        <f t="shared" si="1"/>
        <v>1</v>
      </c>
      <c r="M43" s="58">
        <f t="shared" si="2"/>
        <v>1.5</v>
      </c>
      <c r="N43" t="b">
        <f t="shared" si="3"/>
        <v>1</v>
      </c>
    </row>
    <row r="44" spans="1:14" x14ac:dyDescent="0.3">
      <c r="A44" s="55" t="s">
        <v>123</v>
      </c>
      <c r="B44" s="55" t="s">
        <v>84</v>
      </c>
      <c r="C44" s="57">
        <v>-3.1</v>
      </c>
      <c r="D44" s="57">
        <v>0</v>
      </c>
      <c r="E44" s="57">
        <v>0</v>
      </c>
      <c r="F44" s="57">
        <v>0</v>
      </c>
      <c r="G44" s="57">
        <v>0</v>
      </c>
      <c r="H44" s="57">
        <v>-3.1</v>
      </c>
      <c r="I44">
        <f>VLOOKUP(A44,[2]BAYERProductwiseStocknSalesFrom!$B$2:$H$106,7,0)</f>
        <v>0</v>
      </c>
      <c r="J44" t="b">
        <f t="shared" si="0"/>
        <v>1</v>
      </c>
      <c r="K44">
        <f>VLOOKUP(A44,[2]BAYERProductwiseStocknSalesFrom!$B$2:$K$106,10,0)</f>
        <v>0</v>
      </c>
      <c r="L44" t="b">
        <f t="shared" si="1"/>
        <v>1</v>
      </c>
      <c r="M44" s="58">
        <f t="shared" si="2"/>
        <v>-3.1</v>
      </c>
      <c r="N44" t="b">
        <f t="shared" si="3"/>
        <v>1</v>
      </c>
    </row>
    <row r="45" spans="1:14" x14ac:dyDescent="0.3">
      <c r="A45" s="55" t="s">
        <v>124</v>
      </c>
      <c r="B45" s="55" t="s">
        <v>84</v>
      </c>
      <c r="C45" s="57">
        <v>6.55</v>
      </c>
      <c r="D45" s="57">
        <v>0</v>
      </c>
      <c r="E45" s="57">
        <v>0</v>
      </c>
      <c r="F45" s="57">
        <v>0.85</v>
      </c>
      <c r="G45" s="57">
        <v>0</v>
      </c>
      <c r="H45" s="57">
        <v>5.7</v>
      </c>
      <c r="I45">
        <f>VLOOKUP(A45,[2]BAYERProductwiseStocknSalesFrom!$B$2:$H$106,7,0)</f>
        <v>0</v>
      </c>
      <c r="J45" t="b">
        <f t="shared" si="0"/>
        <v>1</v>
      </c>
      <c r="K45">
        <f>VLOOKUP(A45,[2]BAYERProductwiseStocknSalesFrom!$B$2:$K$106,10,0)</f>
        <v>0.85</v>
      </c>
      <c r="L45" t="b">
        <f t="shared" si="1"/>
        <v>1</v>
      </c>
      <c r="M45" s="58">
        <f t="shared" si="2"/>
        <v>5.7</v>
      </c>
      <c r="N45" t="b">
        <f t="shared" si="3"/>
        <v>1</v>
      </c>
    </row>
    <row r="46" spans="1:14" x14ac:dyDescent="0.3">
      <c r="A46" s="55" t="s">
        <v>125</v>
      </c>
      <c r="B46" s="55" t="s">
        <v>88</v>
      </c>
      <c r="C46" s="57">
        <v>160</v>
      </c>
      <c r="D46" s="57">
        <v>0</v>
      </c>
      <c r="E46" s="57">
        <v>0</v>
      </c>
      <c r="F46" s="57">
        <v>100</v>
      </c>
      <c r="G46" s="57">
        <v>0</v>
      </c>
      <c r="H46" s="57">
        <v>60</v>
      </c>
      <c r="I46">
        <f>VLOOKUP(A46,[2]BAYERProductwiseStocknSalesFrom!$B$2:$H$106,7,0)</f>
        <v>0</v>
      </c>
      <c r="J46" t="b">
        <f t="shared" si="0"/>
        <v>1</v>
      </c>
      <c r="K46">
        <f>VLOOKUP(A46,[2]BAYERProductwiseStocknSalesFrom!$B$2:$K$106,10,0)</f>
        <v>100</v>
      </c>
      <c r="L46" t="b">
        <f t="shared" si="1"/>
        <v>1</v>
      </c>
      <c r="M46" s="58">
        <f t="shared" si="2"/>
        <v>60</v>
      </c>
      <c r="N46" t="b">
        <f t="shared" si="3"/>
        <v>1</v>
      </c>
    </row>
    <row r="47" spans="1:14" x14ac:dyDescent="0.3">
      <c r="A47" s="55" t="s">
        <v>126</v>
      </c>
      <c r="B47" s="55" t="s">
        <v>84</v>
      </c>
      <c r="C47" s="57">
        <v>0</v>
      </c>
      <c r="D47" s="57">
        <v>15</v>
      </c>
      <c r="E47" s="57">
        <v>0</v>
      </c>
      <c r="F47" s="57">
        <v>4.7</v>
      </c>
      <c r="G47" s="57">
        <v>0</v>
      </c>
      <c r="H47" s="57">
        <v>10.3</v>
      </c>
      <c r="I47">
        <f>VLOOKUP(A47,[2]BAYERProductwiseStocknSalesFrom!$B$2:$H$106,7,0)</f>
        <v>15</v>
      </c>
      <c r="J47" t="b">
        <f t="shared" si="0"/>
        <v>1</v>
      </c>
      <c r="K47">
        <f>VLOOKUP(A47,[2]BAYERProductwiseStocknSalesFrom!$B$2:$K$106,10,0)</f>
        <v>4.7</v>
      </c>
      <c r="L47" t="b">
        <f t="shared" si="1"/>
        <v>1</v>
      </c>
      <c r="M47" s="58">
        <f t="shared" si="2"/>
        <v>10.3</v>
      </c>
      <c r="N47" t="b">
        <f t="shared" si="3"/>
        <v>1</v>
      </c>
    </row>
    <row r="48" spans="1:14" x14ac:dyDescent="0.3">
      <c r="A48" s="55" t="s">
        <v>127</v>
      </c>
      <c r="B48" s="55" t="s">
        <v>84</v>
      </c>
      <c r="C48" s="57">
        <v>0</v>
      </c>
      <c r="D48" s="57">
        <v>10</v>
      </c>
      <c r="E48" s="57">
        <v>0</v>
      </c>
      <c r="F48" s="57">
        <v>0</v>
      </c>
      <c r="G48" s="57">
        <v>0</v>
      </c>
      <c r="H48" s="57">
        <v>10</v>
      </c>
      <c r="I48">
        <f>VLOOKUP(A48,[2]BAYERProductwiseStocknSalesFrom!$B$2:$H$106,7,0)</f>
        <v>10</v>
      </c>
      <c r="J48" t="b">
        <f t="shared" si="0"/>
        <v>1</v>
      </c>
      <c r="K48">
        <f>VLOOKUP(A48,[2]BAYERProductwiseStocknSalesFrom!$B$2:$K$106,10,0)</f>
        <v>0</v>
      </c>
      <c r="L48" t="b">
        <f t="shared" si="1"/>
        <v>1</v>
      </c>
      <c r="M48" s="58">
        <f t="shared" si="2"/>
        <v>10</v>
      </c>
      <c r="N48" t="b">
        <f t="shared" si="3"/>
        <v>1</v>
      </c>
    </row>
    <row r="49" spans="1:14" x14ac:dyDescent="0.3">
      <c r="A49" s="55" t="s">
        <v>128</v>
      </c>
      <c r="B49" s="55" t="s">
        <v>88</v>
      </c>
      <c r="C49" s="57">
        <v>1392</v>
      </c>
      <c r="D49" s="57">
        <v>11200</v>
      </c>
      <c r="E49" s="57">
        <v>0</v>
      </c>
      <c r="F49" s="57">
        <v>4150</v>
      </c>
      <c r="G49" s="57">
        <v>0</v>
      </c>
      <c r="H49" s="57">
        <v>8442</v>
      </c>
      <c r="I49">
        <f>VLOOKUP(A49,[2]BAYERProductwiseStocknSalesFrom!$B$2:$H$106,7,0)</f>
        <v>11200</v>
      </c>
      <c r="J49" t="b">
        <f t="shared" si="0"/>
        <v>1</v>
      </c>
      <c r="K49">
        <f>VLOOKUP(A49,[2]BAYERProductwiseStocknSalesFrom!$B$2:$K$106,10,0)</f>
        <v>4150</v>
      </c>
      <c r="L49" t="b">
        <f t="shared" si="1"/>
        <v>1</v>
      </c>
      <c r="M49" s="58">
        <f t="shared" si="2"/>
        <v>8442</v>
      </c>
      <c r="N49" t="b">
        <f t="shared" si="3"/>
        <v>1</v>
      </c>
    </row>
    <row r="50" spans="1:14" x14ac:dyDescent="0.3">
      <c r="A50" s="55" t="s">
        <v>129</v>
      </c>
      <c r="B50" s="55" t="s">
        <v>96</v>
      </c>
      <c r="C50" s="57">
        <v>0</v>
      </c>
      <c r="D50" s="57">
        <v>4</v>
      </c>
      <c r="E50" s="57">
        <v>0</v>
      </c>
      <c r="F50" s="57">
        <v>2</v>
      </c>
      <c r="G50" s="57">
        <v>0</v>
      </c>
      <c r="H50" s="57">
        <v>2</v>
      </c>
      <c r="I50">
        <f>VLOOKUP(A50,[2]BAYERProductwiseStocknSalesFrom!$B$2:$H$106,7,0)</f>
        <v>4</v>
      </c>
      <c r="J50" t="b">
        <f t="shared" si="0"/>
        <v>1</v>
      </c>
      <c r="K50">
        <f>VLOOKUP(A50,[2]BAYERProductwiseStocknSalesFrom!$B$2:$K$106,10,0)</f>
        <v>2</v>
      </c>
      <c r="L50" t="b">
        <f t="shared" si="1"/>
        <v>1</v>
      </c>
      <c r="M50" s="58">
        <f t="shared" si="2"/>
        <v>2</v>
      </c>
      <c r="N50" t="b">
        <f t="shared" si="3"/>
        <v>1</v>
      </c>
    </row>
    <row r="51" spans="1:14" x14ac:dyDescent="0.3">
      <c r="A51" s="55" t="s">
        <v>130</v>
      </c>
      <c r="B51" s="55" t="s">
        <v>96</v>
      </c>
      <c r="C51" s="57">
        <v>0</v>
      </c>
      <c r="D51" s="57">
        <v>5</v>
      </c>
      <c r="E51" s="57">
        <v>0</v>
      </c>
      <c r="F51" s="57">
        <v>2.75</v>
      </c>
      <c r="G51" s="57">
        <v>0</v>
      </c>
      <c r="H51" s="57">
        <v>2.25</v>
      </c>
      <c r="I51">
        <f>VLOOKUP(A51,[2]BAYERProductwiseStocknSalesFrom!$B$2:$H$106,7,0)</f>
        <v>5</v>
      </c>
      <c r="J51" t="b">
        <f t="shared" si="0"/>
        <v>1</v>
      </c>
      <c r="K51">
        <f>VLOOKUP(A51,[2]BAYERProductwiseStocknSalesFrom!$B$2:$K$106,10,0)</f>
        <v>2.75</v>
      </c>
      <c r="L51" t="b">
        <f t="shared" si="1"/>
        <v>1</v>
      </c>
      <c r="M51" s="58">
        <f t="shared" si="2"/>
        <v>2.25</v>
      </c>
      <c r="N51" t="b">
        <f t="shared" si="3"/>
        <v>1</v>
      </c>
    </row>
    <row r="52" spans="1:14" x14ac:dyDescent="0.3">
      <c r="A52" s="55" t="s">
        <v>131</v>
      </c>
      <c r="B52" s="55" t="s">
        <v>96</v>
      </c>
      <c r="C52" s="57">
        <v>6.4</v>
      </c>
      <c r="D52" s="57">
        <v>0</v>
      </c>
      <c r="E52" s="57">
        <v>0</v>
      </c>
      <c r="F52" s="57">
        <v>0.08</v>
      </c>
      <c r="G52" s="57">
        <v>0</v>
      </c>
      <c r="H52" s="57">
        <v>6.32</v>
      </c>
      <c r="I52">
        <f>VLOOKUP(A52,[2]BAYERProductwiseStocknSalesFrom!$B$2:$H$106,7,0)</f>
        <v>0</v>
      </c>
      <c r="J52" t="b">
        <f t="shared" si="0"/>
        <v>1</v>
      </c>
      <c r="K52">
        <f>VLOOKUP(A52,[2]BAYERProductwiseStocknSalesFrom!$B$2:$K$106,10,0)</f>
        <v>0.08</v>
      </c>
      <c r="L52" t="b">
        <f t="shared" si="1"/>
        <v>1</v>
      </c>
      <c r="M52" s="58">
        <f t="shared" si="2"/>
        <v>6.32</v>
      </c>
      <c r="N52" t="b">
        <f t="shared" si="3"/>
        <v>1</v>
      </c>
    </row>
    <row r="53" spans="1:14" x14ac:dyDescent="0.3">
      <c r="A53" s="55" t="s">
        <v>132</v>
      </c>
      <c r="B53" s="55" t="s">
        <v>88</v>
      </c>
      <c r="C53" s="57">
        <v>0</v>
      </c>
      <c r="D53" s="57">
        <v>500</v>
      </c>
      <c r="E53" s="57">
        <v>0</v>
      </c>
      <c r="F53" s="57">
        <v>316</v>
      </c>
      <c r="G53" s="57">
        <v>0</v>
      </c>
      <c r="H53" s="57">
        <v>184</v>
      </c>
      <c r="I53">
        <f>VLOOKUP(A53,[2]BAYERProductwiseStocknSalesFrom!$B$2:$H$106,7,0)</f>
        <v>500</v>
      </c>
      <c r="J53" t="b">
        <f t="shared" si="0"/>
        <v>1</v>
      </c>
      <c r="K53">
        <f>VLOOKUP(A53,[2]BAYERProductwiseStocknSalesFrom!$B$2:$K$106,10,0)</f>
        <v>316</v>
      </c>
      <c r="L53" t="b">
        <f t="shared" si="1"/>
        <v>1</v>
      </c>
      <c r="M53" s="58">
        <f t="shared" si="2"/>
        <v>184</v>
      </c>
      <c r="N53" t="b">
        <f t="shared" si="3"/>
        <v>1</v>
      </c>
    </row>
    <row r="54" spans="1:14" x14ac:dyDescent="0.3">
      <c r="A54" s="55" t="s">
        <v>133</v>
      </c>
      <c r="B54" s="55" t="s">
        <v>84</v>
      </c>
      <c r="C54" s="57">
        <v>0</v>
      </c>
      <c r="D54" s="57">
        <v>105</v>
      </c>
      <c r="E54" s="57">
        <v>0</v>
      </c>
      <c r="F54" s="57">
        <v>66.900000000000006</v>
      </c>
      <c r="G54" s="57">
        <v>0</v>
      </c>
      <c r="H54" s="57">
        <v>38.1</v>
      </c>
      <c r="I54">
        <f>VLOOKUP(A54,[2]BAYERProductwiseStocknSalesFrom!$B$2:$H$106,7,0)</f>
        <v>105</v>
      </c>
      <c r="J54" t="b">
        <f t="shared" si="0"/>
        <v>1</v>
      </c>
      <c r="K54">
        <f>VLOOKUP(A54,[2]BAYERProductwiseStocknSalesFrom!$B$2:$K$106,10,0)</f>
        <v>66.900000000000006</v>
      </c>
      <c r="L54" t="b">
        <f t="shared" si="1"/>
        <v>1</v>
      </c>
      <c r="M54" s="58">
        <f t="shared" si="2"/>
        <v>38.099999999999994</v>
      </c>
      <c r="N54" t="b">
        <f t="shared" si="3"/>
        <v>1</v>
      </c>
    </row>
    <row r="55" spans="1:14" x14ac:dyDescent="0.3">
      <c r="A55" s="55" t="s">
        <v>134</v>
      </c>
      <c r="B55" s="55" t="s">
        <v>96</v>
      </c>
      <c r="C55" s="57">
        <v>0.8</v>
      </c>
      <c r="D55" s="57">
        <v>5</v>
      </c>
      <c r="E55" s="57">
        <v>0</v>
      </c>
      <c r="F55" s="57">
        <v>5.8</v>
      </c>
      <c r="G55" s="57">
        <v>0</v>
      </c>
      <c r="H55" s="57">
        <v>0</v>
      </c>
      <c r="I55">
        <f>VLOOKUP(A55,[2]BAYERProductwiseStocknSalesFrom!$B$2:$H$106,7,0)</f>
        <v>5</v>
      </c>
      <c r="J55" t="b">
        <f t="shared" si="0"/>
        <v>1</v>
      </c>
      <c r="K55">
        <f>VLOOKUP(A55,[2]BAYERProductwiseStocknSalesFrom!$B$2:$K$106,10,0)</f>
        <v>5.8</v>
      </c>
      <c r="L55" t="b">
        <f t="shared" si="1"/>
        <v>1</v>
      </c>
      <c r="M55" s="58">
        <f t="shared" si="2"/>
        <v>0</v>
      </c>
      <c r="N55" t="b">
        <f t="shared" si="3"/>
        <v>1</v>
      </c>
    </row>
    <row r="56" spans="1:14" x14ac:dyDescent="0.3">
      <c r="A56" s="55" t="s">
        <v>135</v>
      </c>
      <c r="B56" s="55" t="s">
        <v>84</v>
      </c>
      <c r="C56" s="57">
        <v>1</v>
      </c>
      <c r="D56" s="57">
        <v>25</v>
      </c>
      <c r="E56" s="57">
        <v>0</v>
      </c>
      <c r="F56" s="57">
        <v>27</v>
      </c>
      <c r="G56" s="57">
        <v>0</v>
      </c>
      <c r="H56" s="57">
        <v>-1</v>
      </c>
      <c r="I56">
        <f>VLOOKUP(A56,[2]BAYERProductwiseStocknSalesFrom!$B$2:$H$106,7,0)</f>
        <v>25</v>
      </c>
      <c r="J56" t="b">
        <f t="shared" si="0"/>
        <v>1</v>
      </c>
      <c r="K56">
        <f>VLOOKUP(A56,[2]BAYERProductwiseStocknSalesFrom!$B$2:$K$106,10,0)</f>
        <v>27</v>
      </c>
      <c r="L56" t="b">
        <f t="shared" si="1"/>
        <v>1</v>
      </c>
      <c r="M56" s="58">
        <f t="shared" si="2"/>
        <v>-1</v>
      </c>
      <c r="N56" t="b">
        <f t="shared" si="3"/>
        <v>1</v>
      </c>
    </row>
    <row r="57" spans="1:14" x14ac:dyDescent="0.3">
      <c r="A57" s="55" t="s">
        <v>136</v>
      </c>
      <c r="B57" s="55" t="s">
        <v>84</v>
      </c>
      <c r="C57" s="57">
        <v>3</v>
      </c>
      <c r="D57" s="57">
        <v>0</v>
      </c>
      <c r="E57" s="57">
        <v>0</v>
      </c>
      <c r="F57" s="57">
        <v>2</v>
      </c>
      <c r="G57" s="57">
        <v>0</v>
      </c>
      <c r="H57" s="57">
        <v>1</v>
      </c>
      <c r="I57">
        <f>VLOOKUP(A57,[2]BAYERProductwiseStocknSalesFrom!$B$2:$H$106,7,0)</f>
        <v>0</v>
      </c>
      <c r="J57" t="b">
        <f t="shared" si="0"/>
        <v>1</v>
      </c>
      <c r="K57">
        <f>VLOOKUP(A57,[2]BAYERProductwiseStocknSalesFrom!$B$2:$K$106,10,0)</f>
        <v>2</v>
      </c>
      <c r="L57" t="b">
        <f t="shared" si="1"/>
        <v>1</v>
      </c>
      <c r="M57" s="58">
        <f t="shared" si="2"/>
        <v>1</v>
      </c>
      <c r="N57" t="b">
        <f t="shared" si="3"/>
        <v>1</v>
      </c>
    </row>
    <row r="58" spans="1:14" x14ac:dyDescent="0.3">
      <c r="A58" s="55" t="s">
        <v>137</v>
      </c>
      <c r="B58" s="55" t="s">
        <v>84</v>
      </c>
      <c r="C58" s="57">
        <v>16</v>
      </c>
      <c r="D58" s="57">
        <v>50</v>
      </c>
      <c r="E58" s="57">
        <v>0</v>
      </c>
      <c r="F58" s="57">
        <v>64.75</v>
      </c>
      <c r="G58" s="57">
        <v>0</v>
      </c>
      <c r="H58" s="57">
        <v>1.25</v>
      </c>
      <c r="I58">
        <f>VLOOKUP(A58,[2]BAYERProductwiseStocknSalesFrom!$B$2:$H$106,7,0)</f>
        <v>50</v>
      </c>
      <c r="J58" t="b">
        <f t="shared" si="0"/>
        <v>1</v>
      </c>
      <c r="K58">
        <f>VLOOKUP(A58,[2]BAYERProductwiseStocknSalesFrom!$B$2:$K$106,10,0)</f>
        <v>64.75</v>
      </c>
      <c r="L58" t="b">
        <f t="shared" si="1"/>
        <v>1</v>
      </c>
      <c r="M58" s="58">
        <f t="shared" si="2"/>
        <v>1.25</v>
      </c>
      <c r="N58" t="b">
        <f t="shared" si="3"/>
        <v>1</v>
      </c>
    </row>
    <row r="59" spans="1:14" x14ac:dyDescent="0.3">
      <c r="A59" s="55" t="s">
        <v>138</v>
      </c>
      <c r="B59" s="55" t="s">
        <v>84</v>
      </c>
      <c r="C59" s="57">
        <v>2</v>
      </c>
      <c r="D59" s="57">
        <v>30</v>
      </c>
      <c r="E59" s="57">
        <v>0</v>
      </c>
      <c r="F59" s="57">
        <v>23.5</v>
      </c>
      <c r="G59" s="57">
        <v>0</v>
      </c>
      <c r="H59" s="57">
        <v>8.5</v>
      </c>
      <c r="I59">
        <f>VLOOKUP(A59,[2]BAYERProductwiseStocknSalesFrom!$B$2:$H$106,7,0)</f>
        <v>30</v>
      </c>
      <c r="J59" t="b">
        <f t="shared" si="0"/>
        <v>1</v>
      </c>
      <c r="K59">
        <f>VLOOKUP(A59,[2]BAYERProductwiseStocknSalesFrom!$B$2:$K$106,10,0)</f>
        <v>23.5</v>
      </c>
      <c r="L59" t="b">
        <f t="shared" si="1"/>
        <v>1</v>
      </c>
      <c r="M59" s="58">
        <f t="shared" si="2"/>
        <v>8.5</v>
      </c>
      <c r="N59" t="b">
        <f t="shared" si="3"/>
        <v>1</v>
      </c>
    </row>
    <row r="60" spans="1:14" x14ac:dyDescent="0.3">
      <c r="A60" s="55" t="s">
        <v>139</v>
      </c>
      <c r="B60" s="55" t="s">
        <v>84</v>
      </c>
      <c r="C60" s="57">
        <v>-0.5</v>
      </c>
      <c r="D60" s="57">
        <v>0</v>
      </c>
      <c r="E60" s="57">
        <v>0</v>
      </c>
      <c r="F60" s="57">
        <v>0</v>
      </c>
      <c r="G60" s="57">
        <v>0</v>
      </c>
      <c r="H60" s="57">
        <v>-0.5</v>
      </c>
      <c r="I60">
        <f>VLOOKUP(A60,[2]BAYERProductwiseStocknSalesFrom!$B$2:$H$106,7,0)</f>
        <v>0</v>
      </c>
      <c r="J60" t="b">
        <f t="shared" si="0"/>
        <v>1</v>
      </c>
      <c r="K60">
        <f>VLOOKUP(A60,[2]BAYERProductwiseStocknSalesFrom!$B$2:$K$106,10,0)</f>
        <v>0</v>
      </c>
      <c r="L60" t="b">
        <f t="shared" si="1"/>
        <v>1</v>
      </c>
      <c r="M60" s="58">
        <f t="shared" si="2"/>
        <v>-0.5</v>
      </c>
      <c r="N60" t="b">
        <f t="shared" si="3"/>
        <v>1</v>
      </c>
    </row>
    <row r="61" spans="1:14" x14ac:dyDescent="0.3">
      <c r="A61" s="55" t="s">
        <v>140</v>
      </c>
      <c r="B61" s="55" t="s">
        <v>96</v>
      </c>
      <c r="C61" s="57">
        <v>0</v>
      </c>
      <c r="D61" s="57">
        <v>15</v>
      </c>
      <c r="E61" s="57">
        <v>0</v>
      </c>
      <c r="F61" s="57">
        <v>8.9</v>
      </c>
      <c r="G61" s="57">
        <v>0</v>
      </c>
      <c r="H61" s="57">
        <v>6.1</v>
      </c>
      <c r="I61">
        <f>VLOOKUP(A61,[2]BAYERProductwiseStocknSalesFrom!$B$2:$H$106,7,0)</f>
        <v>15</v>
      </c>
      <c r="J61" t="b">
        <f t="shared" si="0"/>
        <v>1</v>
      </c>
      <c r="K61">
        <f>VLOOKUP(A61,[2]BAYERProductwiseStocknSalesFrom!$B$2:$K$106,10,0)</f>
        <v>8.9</v>
      </c>
      <c r="L61" t="b">
        <f t="shared" si="1"/>
        <v>1</v>
      </c>
      <c r="M61" s="58">
        <f t="shared" si="2"/>
        <v>6.1</v>
      </c>
      <c r="N61" t="b">
        <f t="shared" si="3"/>
        <v>1</v>
      </c>
    </row>
    <row r="62" spans="1:14" x14ac:dyDescent="0.3">
      <c r="A62" s="55" t="s">
        <v>141</v>
      </c>
      <c r="B62" s="55" t="s">
        <v>96</v>
      </c>
      <c r="C62" s="57">
        <v>0.83</v>
      </c>
      <c r="D62" s="57">
        <v>4</v>
      </c>
      <c r="E62" s="57">
        <v>0</v>
      </c>
      <c r="F62" s="57">
        <v>2.73</v>
      </c>
      <c r="G62" s="57">
        <v>0</v>
      </c>
      <c r="H62" s="57">
        <v>2.1</v>
      </c>
      <c r="I62">
        <f>VLOOKUP(A62,[2]BAYERProductwiseStocknSalesFrom!$B$2:$H$106,7,0)</f>
        <v>4</v>
      </c>
      <c r="J62" t="b">
        <f t="shared" si="0"/>
        <v>1</v>
      </c>
      <c r="K62">
        <f>VLOOKUP(A62,[2]BAYERProductwiseStocknSalesFrom!$B$2:$K$106,10,0)</f>
        <v>2.73</v>
      </c>
      <c r="L62" t="b">
        <f t="shared" si="1"/>
        <v>1</v>
      </c>
      <c r="M62" s="58">
        <f t="shared" si="2"/>
        <v>2.1</v>
      </c>
      <c r="N62" t="b">
        <f t="shared" si="3"/>
        <v>1</v>
      </c>
    </row>
    <row r="63" spans="1:14" x14ac:dyDescent="0.3">
      <c r="A63" s="55" t="s">
        <v>142</v>
      </c>
      <c r="B63" s="55" t="s">
        <v>96</v>
      </c>
      <c r="C63" s="57">
        <v>4</v>
      </c>
      <c r="D63" s="57">
        <v>20</v>
      </c>
      <c r="E63" s="57">
        <v>0</v>
      </c>
      <c r="F63" s="57">
        <v>13</v>
      </c>
      <c r="G63" s="57">
        <v>0</v>
      </c>
      <c r="H63" s="57">
        <v>11</v>
      </c>
      <c r="I63">
        <f>VLOOKUP(A63,[2]BAYERProductwiseStocknSalesFrom!$B$2:$H$106,7,0)</f>
        <v>20</v>
      </c>
      <c r="J63" t="b">
        <f t="shared" si="0"/>
        <v>1</v>
      </c>
      <c r="K63">
        <f>VLOOKUP(A63,[2]BAYERProductwiseStocknSalesFrom!$B$2:$K$106,10,0)</f>
        <v>13</v>
      </c>
      <c r="L63" t="b">
        <f t="shared" si="1"/>
        <v>1</v>
      </c>
      <c r="M63" s="58">
        <f t="shared" si="2"/>
        <v>11</v>
      </c>
      <c r="N63" t="b">
        <f t="shared" si="3"/>
        <v>1</v>
      </c>
    </row>
    <row r="64" spans="1:14" x14ac:dyDescent="0.3">
      <c r="A64" s="55" t="s">
        <v>143</v>
      </c>
      <c r="B64" s="55" t="s">
        <v>96</v>
      </c>
      <c r="C64" s="57">
        <v>0</v>
      </c>
      <c r="D64" s="57">
        <v>10</v>
      </c>
      <c r="E64" s="57">
        <v>0</v>
      </c>
      <c r="F64" s="57">
        <v>0</v>
      </c>
      <c r="G64" s="57">
        <v>0</v>
      </c>
      <c r="H64" s="57">
        <v>10</v>
      </c>
      <c r="I64">
        <f>VLOOKUP(A64,[2]BAYERProductwiseStocknSalesFrom!$B$2:$H$106,7,0)</f>
        <v>10</v>
      </c>
      <c r="J64" t="b">
        <f t="shared" si="0"/>
        <v>1</v>
      </c>
      <c r="K64">
        <f>VLOOKUP(A64,[2]BAYERProductwiseStocknSalesFrom!$B$2:$K$106,10,0)</f>
        <v>0</v>
      </c>
      <c r="L64" t="b">
        <f t="shared" si="1"/>
        <v>1</v>
      </c>
      <c r="M64" s="58">
        <f t="shared" si="2"/>
        <v>10</v>
      </c>
      <c r="N64" t="b">
        <f t="shared" si="3"/>
        <v>1</v>
      </c>
    </row>
    <row r="65" spans="1:14" x14ac:dyDescent="0.3">
      <c r="A65" s="55" t="s">
        <v>144</v>
      </c>
      <c r="B65" s="55" t="s">
        <v>96</v>
      </c>
      <c r="C65" s="57">
        <v>0.3</v>
      </c>
      <c r="D65" s="57">
        <v>10</v>
      </c>
      <c r="E65" s="57">
        <v>0</v>
      </c>
      <c r="F65" s="57">
        <v>5.0999999999999996</v>
      </c>
      <c r="G65" s="57">
        <v>0</v>
      </c>
      <c r="H65" s="57">
        <v>5.2</v>
      </c>
      <c r="I65">
        <f>VLOOKUP(A65,[2]BAYERProductwiseStocknSalesFrom!$B$2:$H$106,7,0)</f>
        <v>10</v>
      </c>
      <c r="J65" t="b">
        <f t="shared" si="0"/>
        <v>1</v>
      </c>
      <c r="K65">
        <f>VLOOKUP(A65,[2]BAYERProductwiseStocknSalesFrom!$B$2:$K$106,10,0)</f>
        <v>5.0999999999999996</v>
      </c>
      <c r="L65" t="b">
        <f t="shared" si="1"/>
        <v>1</v>
      </c>
      <c r="M65" s="58">
        <f t="shared" si="2"/>
        <v>5.2000000000000011</v>
      </c>
      <c r="N65" t="b">
        <f t="shared" si="3"/>
        <v>1</v>
      </c>
    </row>
    <row r="66" spans="1:14" x14ac:dyDescent="0.3">
      <c r="A66" s="55" t="s">
        <v>145</v>
      </c>
      <c r="B66" s="55" t="s">
        <v>84</v>
      </c>
      <c r="C66" s="57">
        <v>6.2</v>
      </c>
      <c r="D66" s="57">
        <v>15</v>
      </c>
      <c r="E66" s="57">
        <v>0</v>
      </c>
      <c r="F66" s="57">
        <v>14.1</v>
      </c>
      <c r="G66" s="57">
        <v>0</v>
      </c>
      <c r="H66" s="57">
        <v>7.1</v>
      </c>
      <c r="I66">
        <f>VLOOKUP(A66,[2]BAYERProductwiseStocknSalesFrom!$B$2:$H$106,7,0)</f>
        <v>15</v>
      </c>
      <c r="J66" t="b">
        <f t="shared" si="0"/>
        <v>1</v>
      </c>
      <c r="K66">
        <f>VLOOKUP(A66,[2]BAYERProductwiseStocknSalesFrom!$B$2:$K$106,10,0)</f>
        <v>14.1</v>
      </c>
      <c r="L66" t="b">
        <f t="shared" si="1"/>
        <v>1</v>
      </c>
      <c r="M66" s="58">
        <f t="shared" si="2"/>
        <v>7.1</v>
      </c>
      <c r="N66" t="b">
        <f t="shared" si="3"/>
        <v>1</v>
      </c>
    </row>
    <row r="67" spans="1:14" x14ac:dyDescent="0.3">
      <c r="A67" s="55" t="s">
        <v>146</v>
      </c>
      <c r="B67" s="55" t="s">
        <v>88</v>
      </c>
      <c r="C67" s="57">
        <v>21</v>
      </c>
      <c r="D67" s="57">
        <v>0</v>
      </c>
      <c r="E67" s="57">
        <v>0</v>
      </c>
      <c r="F67" s="57">
        <v>0</v>
      </c>
      <c r="G67" s="57">
        <v>0</v>
      </c>
      <c r="H67" s="57">
        <v>21</v>
      </c>
      <c r="I67">
        <f>VLOOKUP(A67,[2]BAYERProductwiseStocknSalesFrom!$B$2:$H$106,7,0)</f>
        <v>0</v>
      </c>
      <c r="J67" t="b">
        <f t="shared" si="0"/>
        <v>1</v>
      </c>
      <c r="K67">
        <f>VLOOKUP(A67,[2]BAYERProductwiseStocknSalesFrom!$B$2:$K$106,10,0)</f>
        <v>0</v>
      </c>
      <c r="L67" t="b">
        <f t="shared" si="1"/>
        <v>1</v>
      </c>
      <c r="M67" s="58">
        <f t="shared" si="2"/>
        <v>21</v>
      </c>
      <c r="N67" t="b">
        <f t="shared" si="3"/>
        <v>1</v>
      </c>
    </row>
    <row r="68" spans="1:14" x14ac:dyDescent="0.3">
      <c r="A68" s="55" t="s">
        <v>147</v>
      </c>
      <c r="B68" s="55" t="s">
        <v>84</v>
      </c>
      <c r="C68" s="57">
        <v>9</v>
      </c>
      <c r="D68" s="57">
        <v>0</v>
      </c>
      <c r="E68" s="57">
        <v>0</v>
      </c>
      <c r="F68" s="57">
        <v>2.7</v>
      </c>
      <c r="G68" s="57">
        <v>0</v>
      </c>
      <c r="H68" s="57">
        <v>6.3</v>
      </c>
      <c r="I68">
        <f>VLOOKUP(A68,[2]BAYERProductwiseStocknSalesFrom!$B$2:$H$106,7,0)</f>
        <v>0</v>
      </c>
      <c r="J68" t="b">
        <f t="shared" si="0"/>
        <v>1</v>
      </c>
      <c r="K68">
        <f>VLOOKUP(A68,[2]BAYERProductwiseStocknSalesFrom!$B$2:$K$106,10,0)</f>
        <v>2.7</v>
      </c>
      <c r="L68" t="b">
        <f t="shared" si="1"/>
        <v>1</v>
      </c>
      <c r="M68" s="58">
        <f t="shared" si="2"/>
        <v>6.3</v>
      </c>
      <c r="N68" t="b">
        <f t="shared" si="3"/>
        <v>1</v>
      </c>
    </row>
    <row r="69" spans="1:14" x14ac:dyDescent="0.3">
      <c r="A69" s="55" t="s">
        <v>148</v>
      </c>
      <c r="B69" s="55" t="s">
        <v>84</v>
      </c>
      <c r="C69" s="57">
        <v>3.8</v>
      </c>
      <c r="D69" s="57">
        <v>85</v>
      </c>
      <c r="E69" s="57">
        <v>0</v>
      </c>
      <c r="F69" s="57">
        <v>64.2</v>
      </c>
      <c r="G69" s="57">
        <v>0</v>
      </c>
      <c r="H69" s="57">
        <v>24.6</v>
      </c>
      <c r="I69">
        <f>VLOOKUP(A69,[2]BAYERProductwiseStocknSalesFrom!$B$2:$H$106,7,0)</f>
        <v>85</v>
      </c>
      <c r="J69" t="b">
        <f t="shared" si="0"/>
        <v>1</v>
      </c>
      <c r="K69">
        <f>VLOOKUP(A69,[2]BAYERProductwiseStocknSalesFrom!$B$2:$K$106,10,0)</f>
        <v>64.2</v>
      </c>
      <c r="L69" t="b">
        <f t="shared" si="1"/>
        <v>1</v>
      </c>
      <c r="M69" s="58">
        <f t="shared" si="2"/>
        <v>24.599999999999994</v>
      </c>
      <c r="N69" t="b">
        <f t="shared" si="3"/>
        <v>1</v>
      </c>
    </row>
    <row r="70" spans="1:14" x14ac:dyDescent="0.3">
      <c r="A70" s="55" t="s">
        <v>149</v>
      </c>
      <c r="B70" s="55" t="s">
        <v>96</v>
      </c>
      <c r="C70" s="57">
        <v>10460.25</v>
      </c>
      <c r="D70" s="57">
        <v>23000</v>
      </c>
      <c r="E70" s="57">
        <v>5580</v>
      </c>
      <c r="F70" s="57">
        <v>30069</v>
      </c>
      <c r="G70" s="57">
        <v>5580</v>
      </c>
      <c r="H70" s="57">
        <v>3391.25</v>
      </c>
      <c r="I70">
        <f>VLOOKUP(A70,[2]BAYERProductwiseStocknSalesFrom!$B$2:$H$106,7,0)</f>
        <v>23000</v>
      </c>
      <c r="J70" t="b">
        <f t="shared" si="0"/>
        <v>1</v>
      </c>
      <c r="K70">
        <f>VLOOKUP(A70,[2]BAYERProductwiseStocknSalesFrom!$B$2:$K$106,10,0)</f>
        <v>30069</v>
      </c>
      <c r="L70" t="b">
        <f t="shared" si="1"/>
        <v>1</v>
      </c>
      <c r="M70" s="58">
        <f t="shared" si="2"/>
        <v>3391.25</v>
      </c>
      <c r="N70" t="b">
        <f t="shared" si="3"/>
        <v>1</v>
      </c>
    </row>
    <row r="71" spans="1:14" x14ac:dyDescent="0.3">
      <c r="A71" s="55" t="s">
        <v>150</v>
      </c>
      <c r="B71" s="55" t="s">
        <v>96</v>
      </c>
      <c r="C71" s="57">
        <v>1995</v>
      </c>
      <c r="D71" s="57">
        <v>0</v>
      </c>
      <c r="E71" s="57">
        <v>100</v>
      </c>
      <c r="F71" s="57">
        <v>1300</v>
      </c>
      <c r="G71" s="57">
        <v>100</v>
      </c>
      <c r="H71" s="57">
        <v>695</v>
      </c>
      <c r="I71">
        <f>VLOOKUP(A71,[2]BAYERProductwiseStocknSalesFrom!$B$2:$H$106,7,0)</f>
        <v>0</v>
      </c>
      <c r="J71" t="b">
        <f t="shared" si="0"/>
        <v>1</v>
      </c>
      <c r="K71">
        <f>VLOOKUP(A71,[2]BAYERProductwiseStocknSalesFrom!$B$2:$K$106,10,0)</f>
        <v>1300</v>
      </c>
      <c r="L71" t="b">
        <f t="shared" si="1"/>
        <v>1</v>
      </c>
      <c r="M71" s="58">
        <f t="shared" si="2"/>
        <v>695</v>
      </c>
      <c r="N71" t="b">
        <f t="shared" si="3"/>
        <v>1</v>
      </c>
    </row>
    <row r="72" spans="1:14" x14ac:dyDescent="0.3">
      <c r="A72" s="55" t="s">
        <v>151</v>
      </c>
      <c r="B72" s="55" t="s">
        <v>84</v>
      </c>
      <c r="C72" s="57">
        <v>6.6</v>
      </c>
      <c r="D72" s="57">
        <v>20</v>
      </c>
      <c r="E72" s="57">
        <v>0</v>
      </c>
      <c r="F72" s="57">
        <v>17.8</v>
      </c>
      <c r="G72" s="57">
        <v>0</v>
      </c>
      <c r="H72" s="57">
        <v>8.8000000000000007</v>
      </c>
      <c r="I72">
        <f>VLOOKUP(A72,[2]BAYERProductwiseStocknSalesFrom!$B$2:$H$106,7,0)</f>
        <v>20</v>
      </c>
      <c r="J72" t="b">
        <f t="shared" ref="J72:J94" si="4">I72=D72</f>
        <v>1</v>
      </c>
      <c r="K72">
        <f>VLOOKUP(A72,[2]BAYERProductwiseStocknSalesFrom!$B$2:$K$106,10,0)</f>
        <v>17.8</v>
      </c>
      <c r="L72" t="b">
        <f t="shared" ref="L72:L94" si="5">K72=F72</f>
        <v>1</v>
      </c>
      <c r="M72" s="58">
        <f t="shared" ref="M72:M94" si="6">C72+I72-K72</f>
        <v>8.8000000000000007</v>
      </c>
      <c r="N72" t="b">
        <f t="shared" ref="N72:N94" si="7">M72=H72</f>
        <v>1</v>
      </c>
    </row>
    <row r="73" spans="1:14" x14ac:dyDescent="0.3">
      <c r="A73" s="55" t="s">
        <v>152</v>
      </c>
      <c r="B73" s="55" t="s">
        <v>84</v>
      </c>
      <c r="C73" s="57">
        <v>-0.5</v>
      </c>
      <c r="D73" s="57">
        <v>0</v>
      </c>
      <c r="E73" s="57">
        <v>0</v>
      </c>
      <c r="F73" s="57">
        <v>0.25</v>
      </c>
      <c r="G73" s="57">
        <v>0</v>
      </c>
      <c r="H73" s="57">
        <v>-0.75</v>
      </c>
      <c r="I73">
        <f>VLOOKUP(A73,[2]BAYERProductwiseStocknSalesFrom!$B$2:$H$106,7,0)</f>
        <v>0</v>
      </c>
      <c r="J73" t="b">
        <f t="shared" si="4"/>
        <v>1</v>
      </c>
      <c r="K73">
        <f>VLOOKUP(A73,[2]BAYERProductwiseStocknSalesFrom!$B$2:$K$106,10,0)</f>
        <v>0.25</v>
      </c>
      <c r="L73" t="b">
        <f t="shared" si="5"/>
        <v>1</v>
      </c>
      <c r="M73" s="58">
        <f t="shared" si="6"/>
        <v>-0.75</v>
      </c>
      <c r="N73" t="b">
        <f t="shared" si="7"/>
        <v>1</v>
      </c>
    </row>
    <row r="74" spans="1:14" x14ac:dyDescent="0.3">
      <c r="A74" s="55" t="s">
        <v>153</v>
      </c>
      <c r="B74" s="55" t="s">
        <v>96</v>
      </c>
      <c r="C74" s="57">
        <v>534</v>
      </c>
      <c r="D74" s="57">
        <v>0</v>
      </c>
      <c r="E74" s="57">
        <v>854</v>
      </c>
      <c r="F74" s="57">
        <v>455</v>
      </c>
      <c r="G74" s="57">
        <v>854</v>
      </c>
      <c r="H74" s="57">
        <v>79</v>
      </c>
      <c r="I74">
        <f>VLOOKUP(A74,[2]BAYERProductwiseStocknSalesFrom!$B$2:$H$106,7,0)</f>
        <v>0</v>
      </c>
      <c r="J74" t="b">
        <f t="shared" si="4"/>
        <v>1</v>
      </c>
      <c r="K74">
        <f>VLOOKUP(A74,[2]BAYERProductwiseStocknSalesFrom!$B$2:$K$106,10,0)</f>
        <v>455</v>
      </c>
      <c r="L74" t="b">
        <f t="shared" si="5"/>
        <v>1</v>
      </c>
      <c r="M74" s="58">
        <f t="shared" si="6"/>
        <v>79</v>
      </c>
      <c r="N74" t="b">
        <f t="shared" si="7"/>
        <v>1</v>
      </c>
    </row>
    <row r="75" spans="1:14" x14ac:dyDescent="0.3">
      <c r="A75" s="55" t="s">
        <v>154</v>
      </c>
      <c r="B75" s="55" t="s">
        <v>96</v>
      </c>
      <c r="C75" s="57">
        <v>0.2</v>
      </c>
      <c r="D75" s="57">
        <v>20</v>
      </c>
      <c r="E75" s="57">
        <v>0</v>
      </c>
      <c r="F75" s="57">
        <v>19.5</v>
      </c>
      <c r="G75" s="57">
        <v>0</v>
      </c>
      <c r="H75" s="57">
        <v>0.7</v>
      </c>
      <c r="I75">
        <f>VLOOKUP(A75,[2]BAYERProductwiseStocknSalesFrom!$B$2:$H$106,7,0)</f>
        <v>20</v>
      </c>
      <c r="J75" t="b">
        <f t="shared" si="4"/>
        <v>1</v>
      </c>
      <c r="K75">
        <f>VLOOKUP(A75,[2]BAYERProductwiseStocknSalesFrom!$B$2:$K$106,10,0)</f>
        <v>19.5</v>
      </c>
      <c r="L75" t="b">
        <f t="shared" si="5"/>
        <v>1</v>
      </c>
      <c r="M75" s="58">
        <f t="shared" si="6"/>
        <v>0.69999999999999929</v>
      </c>
      <c r="N75" t="b">
        <v>1</v>
      </c>
    </row>
    <row r="76" spans="1:14" x14ac:dyDescent="0.3">
      <c r="A76" s="55" t="s">
        <v>155</v>
      </c>
      <c r="B76" s="55" t="s">
        <v>96</v>
      </c>
      <c r="C76" s="57">
        <v>0</v>
      </c>
      <c r="D76" s="57">
        <v>12</v>
      </c>
      <c r="E76" s="57">
        <v>0</v>
      </c>
      <c r="F76" s="57">
        <v>6</v>
      </c>
      <c r="G76" s="57">
        <v>0</v>
      </c>
      <c r="H76" s="57">
        <v>6</v>
      </c>
      <c r="I76">
        <f>VLOOKUP(A76,[2]BAYERProductwiseStocknSalesFrom!$B$2:$H$106,7,0)</f>
        <v>12</v>
      </c>
      <c r="J76" t="b">
        <f t="shared" si="4"/>
        <v>1</v>
      </c>
      <c r="K76">
        <f>VLOOKUP(A76,[2]BAYERProductwiseStocknSalesFrom!$B$2:$K$106,10,0)</f>
        <v>6</v>
      </c>
      <c r="L76" t="b">
        <f t="shared" si="5"/>
        <v>1</v>
      </c>
      <c r="M76" s="58">
        <f t="shared" si="6"/>
        <v>6</v>
      </c>
      <c r="N76" t="b">
        <f t="shared" si="7"/>
        <v>1</v>
      </c>
    </row>
    <row r="77" spans="1:14" x14ac:dyDescent="0.3">
      <c r="A77" s="55" t="s">
        <v>156</v>
      </c>
      <c r="B77" s="55" t="s">
        <v>96</v>
      </c>
      <c r="C77" s="57">
        <v>47.9</v>
      </c>
      <c r="D77" s="57">
        <v>120</v>
      </c>
      <c r="E77" s="57">
        <v>59</v>
      </c>
      <c r="F77" s="57">
        <v>59.9</v>
      </c>
      <c r="G77" s="57">
        <v>59</v>
      </c>
      <c r="H77" s="57">
        <v>108</v>
      </c>
      <c r="I77">
        <f>VLOOKUP(A77,[2]BAYERProductwiseStocknSalesFrom!$B$2:$H$106,7,0)</f>
        <v>120</v>
      </c>
      <c r="J77" t="b">
        <f t="shared" si="4"/>
        <v>1</v>
      </c>
      <c r="K77">
        <f>VLOOKUP(A77,[2]BAYERProductwiseStocknSalesFrom!$B$2:$K$106,10,0)</f>
        <v>59.9</v>
      </c>
      <c r="L77" t="b">
        <f t="shared" si="5"/>
        <v>1</v>
      </c>
      <c r="M77" s="58">
        <f t="shared" si="6"/>
        <v>108</v>
      </c>
      <c r="N77" t="b">
        <f t="shared" si="7"/>
        <v>1</v>
      </c>
    </row>
    <row r="78" spans="1:14" x14ac:dyDescent="0.3">
      <c r="A78" s="55" t="s">
        <v>157</v>
      </c>
      <c r="B78" s="55" t="s">
        <v>84</v>
      </c>
      <c r="C78" s="57">
        <v>0.6</v>
      </c>
      <c r="D78" s="57">
        <v>0</v>
      </c>
      <c r="E78" s="57">
        <v>0</v>
      </c>
      <c r="F78" s="57">
        <v>0</v>
      </c>
      <c r="G78" s="57">
        <v>0</v>
      </c>
      <c r="H78" s="57">
        <v>0.6</v>
      </c>
      <c r="I78">
        <f>VLOOKUP(A78,[2]BAYERProductwiseStocknSalesFrom!$B$2:$H$106,7,0)</f>
        <v>0</v>
      </c>
      <c r="J78" t="b">
        <f t="shared" si="4"/>
        <v>1</v>
      </c>
      <c r="K78">
        <f>VLOOKUP(A78,[2]BAYERProductwiseStocknSalesFrom!$B$2:$K$106,10,0)</f>
        <v>0</v>
      </c>
      <c r="L78" t="b">
        <f t="shared" si="5"/>
        <v>1</v>
      </c>
      <c r="M78" s="58">
        <f t="shared" si="6"/>
        <v>0.6</v>
      </c>
      <c r="N78" t="b">
        <f t="shared" si="7"/>
        <v>1</v>
      </c>
    </row>
    <row r="79" spans="1:14" x14ac:dyDescent="0.3">
      <c r="A79" s="55" t="s">
        <v>158</v>
      </c>
      <c r="B79" s="55" t="s">
        <v>84</v>
      </c>
      <c r="C79" s="57">
        <v>5.0999999999999996</v>
      </c>
      <c r="D79" s="57">
        <v>20</v>
      </c>
      <c r="E79" s="57">
        <v>0</v>
      </c>
      <c r="F79" s="57">
        <v>12.6</v>
      </c>
      <c r="G79" s="57">
        <v>0</v>
      </c>
      <c r="H79" s="57">
        <v>12.5</v>
      </c>
      <c r="I79">
        <f>VLOOKUP(A79,[2]BAYERProductwiseStocknSalesFrom!$B$2:$H$106,7,0)</f>
        <v>20</v>
      </c>
      <c r="J79" t="b">
        <f t="shared" si="4"/>
        <v>1</v>
      </c>
      <c r="K79">
        <f>VLOOKUP(A79,[2]BAYERProductwiseStocknSalesFrom!$B$2:$K$106,10,0)</f>
        <v>12.6</v>
      </c>
      <c r="L79" t="b">
        <f t="shared" si="5"/>
        <v>1</v>
      </c>
      <c r="M79" s="58">
        <f t="shared" si="6"/>
        <v>12.500000000000002</v>
      </c>
      <c r="N79" t="b">
        <f t="shared" si="7"/>
        <v>1</v>
      </c>
    </row>
    <row r="80" spans="1:14" x14ac:dyDescent="0.3">
      <c r="A80" s="55" t="s">
        <v>159</v>
      </c>
      <c r="B80" s="55" t="s">
        <v>88</v>
      </c>
      <c r="C80" s="57">
        <v>51</v>
      </c>
      <c r="D80" s="57">
        <v>0</v>
      </c>
      <c r="E80" s="57">
        <v>0</v>
      </c>
      <c r="F80" s="57">
        <v>51</v>
      </c>
      <c r="G80" s="57">
        <v>0</v>
      </c>
      <c r="H80" s="57">
        <v>0</v>
      </c>
      <c r="I80">
        <f>VLOOKUP(A80,[2]BAYERProductwiseStocknSalesFrom!$B$2:$H$106,7,0)</f>
        <v>0</v>
      </c>
      <c r="J80" t="b">
        <f t="shared" si="4"/>
        <v>1</v>
      </c>
      <c r="K80">
        <f>VLOOKUP(A80,[2]BAYERProductwiseStocknSalesFrom!$B$2:$K$106,10,0)</f>
        <v>51</v>
      </c>
      <c r="L80" t="b">
        <f t="shared" si="5"/>
        <v>1</v>
      </c>
      <c r="M80" s="58">
        <f t="shared" si="6"/>
        <v>0</v>
      </c>
      <c r="N80" t="b">
        <f t="shared" si="7"/>
        <v>1</v>
      </c>
    </row>
    <row r="81" spans="1:14" x14ac:dyDescent="0.3">
      <c r="A81" s="55" t="s">
        <v>160</v>
      </c>
      <c r="B81" s="55" t="s">
        <v>96</v>
      </c>
      <c r="C81" s="57">
        <v>3.05</v>
      </c>
      <c r="D81" s="57">
        <v>20</v>
      </c>
      <c r="E81" s="57">
        <v>0</v>
      </c>
      <c r="F81" s="57">
        <v>14.95</v>
      </c>
      <c r="G81" s="57">
        <v>0</v>
      </c>
      <c r="H81" s="57">
        <v>8.1</v>
      </c>
      <c r="I81">
        <f>VLOOKUP(A81,[2]BAYERProductwiseStocknSalesFrom!$B$2:$H$106,7,0)</f>
        <v>20</v>
      </c>
      <c r="J81" t="b">
        <f t="shared" si="4"/>
        <v>1</v>
      </c>
      <c r="K81">
        <f>VLOOKUP(A81,[2]BAYERProductwiseStocknSalesFrom!$B$2:$K$106,10,0)</f>
        <v>14.95</v>
      </c>
      <c r="L81" t="b">
        <f t="shared" si="5"/>
        <v>1</v>
      </c>
      <c r="M81" s="58">
        <f t="shared" si="6"/>
        <v>8.1000000000000014</v>
      </c>
      <c r="N81" t="b">
        <f t="shared" si="7"/>
        <v>1</v>
      </c>
    </row>
    <row r="82" spans="1:14" x14ac:dyDescent="0.3">
      <c r="A82" s="55" t="s">
        <v>161</v>
      </c>
      <c r="B82" s="55" t="s">
        <v>88</v>
      </c>
      <c r="C82" s="57">
        <v>97</v>
      </c>
      <c r="D82" s="57">
        <v>0</v>
      </c>
      <c r="E82" s="57">
        <v>0</v>
      </c>
      <c r="F82" s="57">
        <v>125</v>
      </c>
      <c r="G82" s="57">
        <v>0</v>
      </c>
      <c r="H82" s="57">
        <v>-28</v>
      </c>
      <c r="I82">
        <f>VLOOKUP(A82,[2]BAYERProductwiseStocknSalesFrom!$B$2:$H$106,7,0)</f>
        <v>0</v>
      </c>
      <c r="J82" t="b">
        <f t="shared" si="4"/>
        <v>1</v>
      </c>
      <c r="K82">
        <f>VLOOKUP(A82,[2]BAYERProductwiseStocknSalesFrom!$B$2:$K$106,10,0)</f>
        <v>125</v>
      </c>
      <c r="L82" t="b">
        <f t="shared" si="5"/>
        <v>1</v>
      </c>
      <c r="M82" s="58">
        <f t="shared" si="6"/>
        <v>-28</v>
      </c>
      <c r="N82" t="b">
        <f t="shared" si="7"/>
        <v>1</v>
      </c>
    </row>
    <row r="83" spans="1:14" x14ac:dyDescent="0.3">
      <c r="A83" s="55" t="s">
        <v>162</v>
      </c>
      <c r="B83" s="55" t="s">
        <v>96</v>
      </c>
      <c r="C83" s="57">
        <v>0</v>
      </c>
      <c r="D83" s="57">
        <v>120</v>
      </c>
      <c r="E83" s="57">
        <v>0</v>
      </c>
      <c r="F83" s="57">
        <v>123</v>
      </c>
      <c r="G83" s="57">
        <v>0</v>
      </c>
      <c r="H83" s="57">
        <v>-3</v>
      </c>
      <c r="I83">
        <f>VLOOKUP(A83,[2]BAYERProductwiseStocknSalesFrom!$B$2:$H$106,7,0)</f>
        <v>120</v>
      </c>
      <c r="J83" t="b">
        <f t="shared" si="4"/>
        <v>1</v>
      </c>
      <c r="K83">
        <f>VLOOKUP(A83,[2]BAYERProductwiseStocknSalesFrom!$B$2:$K$106,10,0)</f>
        <v>123</v>
      </c>
      <c r="L83" t="b">
        <f t="shared" si="5"/>
        <v>1</v>
      </c>
      <c r="M83" s="58">
        <f t="shared" si="6"/>
        <v>-3</v>
      </c>
      <c r="N83" t="b">
        <f t="shared" si="7"/>
        <v>1</v>
      </c>
    </row>
    <row r="84" spans="1:14" x14ac:dyDescent="0.3">
      <c r="A84" s="55" t="s">
        <v>163</v>
      </c>
      <c r="B84" s="55" t="s">
        <v>96</v>
      </c>
      <c r="C84" s="57">
        <v>19</v>
      </c>
      <c r="D84" s="57">
        <v>5982</v>
      </c>
      <c r="E84" s="57">
        <v>1002</v>
      </c>
      <c r="F84" s="57">
        <v>5982</v>
      </c>
      <c r="G84" s="57">
        <v>1002</v>
      </c>
      <c r="H84" s="57">
        <v>19</v>
      </c>
      <c r="I84">
        <f>VLOOKUP(A84,[2]BAYERProductwiseStocknSalesFrom!$B$2:$H$106,7,0)</f>
        <v>5982</v>
      </c>
      <c r="J84" t="b">
        <f t="shared" si="4"/>
        <v>1</v>
      </c>
      <c r="K84">
        <f>VLOOKUP(A84,[2]BAYERProductwiseStocknSalesFrom!$B$2:$K$106,10,0)</f>
        <v>5982</v>
      </c>
      <c r="L84" t="b">
        <f t="shared" si="5"/>
        <v>1</v>
      </c>
      <c r="M84" s="58">
        <f t="shared" si="6"/>
        <v>19</v>
      </c>
      <c r="N84" t="b">
        <f t="shared" si="7"/>
        <v>1</v>
      </c>
    </row>
    <row r="85" spans="1:14" x14ac:dyDescent="0.3">
      <c r="A85" s="55" t="s">
        <v>164</v>
      </c>
      <c r="B85" s="55" t="s">
        <v>96</v>
      </c>
      <c r="C85" s="57">
        <v>32</v>
      </c>
      <c r="D85" s="57">
        <v>0</v>
      </c>
      <c r="E85" s="57">
        <v>0</v>
      </c>
      <c r="F85" s="57">
        <v>0</v>
      </c>
      <c r="G85" s="57">
        <v>0</v>
      </c>
      <c r="H85" s="57">
        <v>32</v>
      </c>
      <c r="I85">
        <f>VLOOKUP(A85,[2]BAYERProductwiseStocknSalesFrom!$B$2:$H$106,7,0)</f>
        <v>0</v>
      </c>
      <c r="J85" t="b">
        <f t="shared" si="4"/>
        <v>1</v>
      </c>
      <c r="K85">
        <f>VLOOKUP(A85,[2]BAYERProductwiseStocknSalesFrom!$B$2:$K$106,10,0)</f>
        <v>0</v>
      </c>
      <c r="L85" t="b">
        <f t="shared" si="5"/>
        <v>1</v>
      </c>
      <c r="M85" s="58">
        <f t="shared" si="6"/>
        <v>32</v>
      </c>
      <c r="N85" t="b">
        <f t="shared" si="7"/>
        <v>1</v>
      </c>
    </row>
    <row r="86" spans="1:14" x14ac:dyDescent="0.3">
      <c r="A86" s="55" t="s">
        <v>165</v>
      </c>
      <c r="B86" s="55" t="s">
        <v>96</v>
      </c>
      <c r="C86" s="57">
        <v>20.5</v>
      </c>
      <c r="D86" s="57">
        <v>87405</v>
      </c>
      <c r="E86" s="57">
        <v>8820</v>
      </c>
      <c r="F86" s="57">
        <v>87089</v>
      </c>
      <c r="G86" s="57">
        <v>8820</v>
      </c>
      <c r="H86" s="57">
        <v>336.5</v>
      </c>
      <c r="I86">
        <f>VLOOKUP(A86,[2]BAYERProductwiseStocknSalesFrom!$B$2:$H$106,7,0)</f>
        <v>87405</v>
      </c>
      <c r="J86" t="b">
        <f t="shared" si="4"/>
        <v>1</v>
      </c>
      <c r="K86">
        <f>VLOOKUP(A86,[2]BAYERProductwiseStocknSalesFrom!$B$2:$K$106,10,0)</f>
        <v>87089</v>
      </c>
      <c r="L86" t="b">
        <f t="shared" si="5"/>
        <v>1</v>
      </c>
      <c r="M86" s="58">
        <f t="shared" si="6"/>
        <v>336.5</v>
      </c>
      <c r="N86" t="b">
        <f t="shared" si="7"/>
        <v>1</v>
      </c>
    </row>
    <row r="87" spans="1:14" x14ac:dyDescent="0.3">
      <c r="A87" s="55" t="s">
        <v>166</v>
      </c>
      <c r="B87" s="55" t="s">
        <v>96</v>
      </c>
      <c r="C87" s="57">
        <v>141</v>
      </c>
      <c r="D87" s="57">
        <v>-149</v>
      </c>
      <c r="E87" s="57">
        <v>0</v>
      </c>
      <c r="F87" s="57">
        <v>0</v>
      </c>
      <c r="G87" s="57">
        <v>0</v>
      </c>
      <c r="H87" s="57">
        <v>-8</v>
      </c>
      <c r="I87">
        <f>VLOOKUP(A87,[2]BAYERProductwiseStocknSalesFrom!$B$2:$H$106,7,0)</f>
        <v>-149</v>
      </c>
      <c r="J87" t="b">
        <f t="shared" si="4"/>
        <v>1</v>
      </c>
      <c r="K87">
        <f>VLOOKUP(A87,[2]BAYERProductwiseStocknSalesFrom!$B$2:$K$106,10,0)</f>
        <v>0</v>
      </c>
      <c r="L87" t="b">
        <f t="shared" si="5"/>
        <v>1</v>
      </c>
      <c r="M87" s="58">
        <f t="shared" si="6"/>
        <v>-8</v>
      </c>
      <c r="N87" t="b">
        <f t="shared" si="7"/>
        <v>1</v>
      </c>
    </row>
    <row r="88" spans="1:14" x14ac:dyDescent="0.3">
      <c r="A88" s="55" t="s">
        <v>167</v>
      </c>
      <c r="B88" s="55" t="s">
        <v>96</v>
      </c>
      <c r="C88" s="57">
        <v>-168</v>
      </c>
      <c r="D88" s="57">
        <v>450</v>
      </c>
      <c r="E88" s="57">
        <v>123</v>
      </c>
      <c r="F88" s="57">
        <v>301</v>
      </c>
      <c r="G88" s="57">
        <v>123</v>
      </c>
      <c r="H88" s="57">
        <v>-19</v>
      </c>
      <c r="I88">
        <f>VLOOKUP(A88,[2]BAYERProductwiseStocknSalesFrom!$B$2:$H$106,7,0)</f>
        <v>450</v>
      </c>
      <c r="J88" t="b">
        <f t="shared" si="4"/>
        <v>1</v>
      </c>
      <c r="K88">
        <f>VLOOKUP(A88,[2]BAYERProductwiseStocknSalesFrom!$B$2:$K$106,10,0)</f>
        <v>301</v>
      </c>
      <c r="L88" t="b">
        <f t="shared" si="5"/>
        <v>1</v>
      </c>
      <c r="M88" s="58">
        <f t="shared" si="6"/>
        <v>-19</v>
      </c>
      <c r="N88" t="b">
        <f t="shared" si="7"/>
        <v>1</v>
      </c>
    </row>
    <row r="89" spans="1:14" x14ac:dyDescent="0.3">
      <c r="A89" s="55" t="s">
        <v>168</v>
      </c>
      <c r="B89" s="55" t="s">
        <v>96</v>
      </c>
      <c r="C89" s="57">
        <v>-33</v>
      </c>
      <c r="D89" s="57">
        <v>237</v>
      </c>
      <c r="E89" s="57">
        <v>162</v>
      </c>
      <c r="F89" s="57">
        <v>252</v>
      </c>
      <c r="G89" s="57">
        <v>162</v>
      </c>
      <c r="H89" s="57">
        <v>-48</v>
      </c>
      <c r="I89">
        <f>VLOOKUP(A89,[2]BAYERProductwiseStocknSalesFrom!$B$2:$H$106,7,0)</f>
        <v>237</v>
      </c>
      <c r="J89" t="b">
        <f t="shared" si="4"/>
        <v>1</v>
      </c>
      <c r="K89">
        <f>VLOOKUP(A89,[2]BAYERProductwiseStocknSalesFrom!$B$2:$K$106,10,0)</f>
        <v>252</v>
      </c>
      <c r="L89" t="b">
        <f t="shared" si="5"/>
        <v>1</v>
      </c>
      <c r="M89" s="58">
        <f t="shared" si="6"/>
        <v>-48</v>
      </c>
      <c r="N89" t="b">
        <f t="shared" si="7"/>
        <v>1</v>
      </c>
    </row>
    <row r="90" spans="1:14" x14ac:dyDescent="0.3">
      <c r="A90" s="55" t="s">
        <v>169</v>
      </c>
      <c r="B90" s="55" t="s">
        <v>96</v>
      </c>
      <c r="C90" s="57">
        <v>27</v>
      </c>
      <c r="D90" s="57">
        <v>180</v>
      </c>
      <c r="E90" s="57">
        <v>120</v>
      </c>
      <c r="F90" s="57">
        <v>177</v>
      </c>
      <c r="G90" s="57">
        <v>120</v>
      </c>
      <c r="H90" s="57">
        <v>30</v>
      </c>
      <c r="I90">
        <f>VLOOKUP(A90,[2]BAYERProductwiseStocknSalesFrom!$B$2:$H$106,7,0)</f>
        <v>180</v>
      </c>
      <c r="J90" t="b">
        <f t="shared" si="4"/>
        <v>1</v>
      </c>
      <c r="K90">
        <f>VLOOKUP(A90,[2]BAYERProductwiseStocknSalesFrom!$B$2:$K$106,10,0)</f>
        <v>177</v>
      </c>
      <c r="L90" t="b">
        <f t="shared" si="5"/>
        <v>1</v>
      </c>
      <c r="M90" s="58">
        <f t="shared" si="6"/>
        <v>30</v>
      </c>
      <c r="N90" t="b">
        <f t="shared" si="7"/>
        <v>1</v>
      </c>
    </row>
    <row r="91" spans="1:14" x14ac:dyDescent="0.3">
      <c r="A91" s="55" t="s">
        <v>170</v>
      </c>
      <c r="B91" s="55" t="s">
        <v>96</v>
      </c>
      <c r="C91" s="57">
        <v>0</v>
      </c>
      <c r="D91" s="57">
        <v>113</v>
      </c>
      <c r="E91" s="57">
        <v>300</v>
      </c>
      <c r="F91" s="57">
        <v>102</v>
      </c>
      <c r="G91" s="57">
        <v>300</v>
      </c>
      <c r="H91" s="57">
        <v>11</v>
      </c>
      <c r="I91">
        <f>VLOOKUP(A91,[2]BAYERProductwiseStocknSalesFrom!$B$2:$H$106,7,0)</f>
        <v>113</v>
      </c>
      <c r="J91" t="b">
        <f t="shared" si="4"/>
        <v>1</v>
      </c>
      <c r="K91">
        <f>VLOOKUP(A91,[2]BAYERProductwiseStocknSalesFrom!$B$2:$K$106,10,0)</f>
        <v>102</v>
      </c>
      <c r="L91" t="b">
        <f t="shared" si="5"/>
        <v>1</v>
      </c>
      <c r="M91" s="58">
        <f t="shared" si="6"/>
        <v>11</v>
      </c>
      <c r="N91" t="b">
        <f t="shared" si="7"/>
        <v>1</v>
      </c>
    </row>
    <row r="92" spans="1:14" x14ac:dyDescent="0.3">
      <c r="A92" s="55" t="s">
        <v>171</v>
      </c>
      <c r="B92" s="55" t="s">
        <v>96</v>
      </c>
      <c r="C92" s="57">
        <v>0</v>
      </c>
      <c r="D92" s="57">
        <v>817</v>
      </c>
      <c r="E92" s="57">
        <v>985</v>
      </c>
      <c r="F92" s="57">
        <v>816</v>
      </c>
      <c r="G92" s="57">
        <v>985</v>
      </c>
      <c r="H92" s="57">
        <v>1</v>
      </c>
      <c r="I92">
        <f>VLOOKUP(A92,[2]BAYERProductwiseStocknSalesFrom!$B$2:$H$106,7,0)</f>
        <v>817</v>
      </c>
      <c r="J92" t="b">
        <f t="shared" si="4"/>
        <v>1</v>
      </c>
      <c r="K92">
        <f>VLOOKUP(A92,[2]BAYERProductwiseStocknSalesFrom!$B$2:$K$106,10,0)</f>
        <v>816</v>
      </c>
      <c r="L92" t="b">
        <f t="shared" si="5"/>
        <v>1</v>
      </c>
      <c r="M92" s="58">
        <f t="shared" si="6"/>
        <v>1</v>
      </c>
      <c r="N92" t="b">
        <f t="shared" si="7"/>
        <v>1</v>
      </c>
    </row>
    <row r="93" spans="1:14" x14ac:dyDescent="0.3">
      <c r="A93" s="55" t="s">
        <v>172</v>
      </c>
      <c r="B93" s="55" t="s">
        <v>96</v>
      </c>
      <c r="C93" s="57">
        <v>-5</v>
      </c>
      <c r="D93" s="57">
        <v>990</v>
      </c>
      <c r="E93" s="57">
        <v>960</v>
      </c>
      <c r="F93" s="57">
        <v>989</v>
      </c>
      <c r="G93" s="57">
        <v>960</v>
      </c>
      <c r="H93" s="57">
        <v>-4</v>
      </c>
      <c r="I93">
        <f>VLOOKUP(A93,[2]BAYERProductwiseStocknSalesFrom!$B$2:$H$106,7,0)</f>
        <v>990</v>
      </c>
      <c r="J93" t="b">
        <f t="shared" si="4"/>
        <v>1</v>
      </c>
      <c r="K93">
        <f>VLOOKUP(A93,[2]BAYERProductwiseStocknSalesFrom!$B$2:$K$106,10,0)</f>
        <v>989</v>
      </c>
      <c r="L93" t="b">
        <f t="shared" si="5"/>
        <v>1</v>
      </c>
      <c r="M93" s="58">
        <f t="shared" si="6"/>
        <v>-4</v>
      </c>
      <c r="N93" t="b">
        <f t="shared" si="7"/>
        <v>1</v>
      </c>
    </row>
    <row r="94" spans="1:14" x14ac:dyDescent="0.3">
      <c r="A94" s="55" t="s">
        <v>173</v>
      </c>
      <c r="B94" s="55" t="s">
        <v>96</v>
      </c>
      <c r="C94" s="57">
        <v>0.5</v>
      </c>
      <c r="D94" s="57">
        <v>0</v>
      </c>
      <c r="E94" s="57">
        <v>0</v>
      </c>
      <c r="F94" s="57">
        <v>0</v>
      </c>
      <c r="G94" s="57">
        <v>0</v>
      </c>
      <c r="H94" s="57">
        <v>0.5</v>
      </c>
      <c r="I94">
        <f>VLOOKUP(A94,[2]BAYERProductwiseStocknSalesFrom!$B$2:$H$106,7,0)</f>
        <v>0</v>
      </c>
      <c r="J94" t="b">
        <f t="shared" si="4"/>
        <v>1</v>
      </c>
      <c r="K94">
        <f>VLOOKUP(A94,[2]BAYERProductwiseStocknSalesFrom!$B$2:$K$106,10,0)</f>
        <v>0</v>
      </c>
      <c r="L94" t="b">
        <f t="shared" si="5"/>
        <v>1</v>
      </c>
      <c r="M94" s="58">
        <f t="shared" si="6"/>
        <v>0.5</v>
      </c>
      <c r="N94" t="b">
        <f t="shared" si="7"/>
        <v>1</v>
      </c>
    </row>
  </sheetData>
  <mergeCells count="5">
    <mergeCell ref="A1:H1"/>
    <mergeCell ref="A2:H2"/>
    <mergeCell ref="A3:H3"/>
    <mergeCell ref="A4:D4"/>
    <mergeCell ref="E4:H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T89"/>
  <sheetViews>
    <sheetView workbookViewId="0"/>
  </sheetViews>
  <sheetFormatPr defaultRowHeight="14.4" x14ac:dyDescent="0.3"/>
  <cols>
    <col min="1" max="1" width="23.77734375" style="29" bestFit="1" customWidth="1"/>
    <col min="2" max="2" width="9.21875" style="29" bestFit="1" customWidth="1"/>
    <col min="3" max="4" width="9.21875" style="30" bestFit="1" customWidth="1"/>
    <col min="5" max="8" width="9.33203125" style="30" customWidth="1"/>
    <col min="9" max="9" width="31.88671875" style="30" bestFit="1" customWidth="1"/>
    <col min="10" max="10" width="35.33203125" style="30" bestFit="1" customWidth="1"/>
    <col min="11" max="11" width="8.88671875" style="30"/>
    <col min="12" max="12" width="38.33203125" bestFit="1" customWidth="1"/>
    <col min="13" max="13" width="14" bestFit="1" customWidth="1"/>
    <col min="14" max="14" width="11.77734375" bestFit="1" customWidth="1"/>
    <col min="15" max="15" width="20.21875" bestFit="1" customWidth="1"/>
    <col min="16" max="16" width="10.88671875" bestFit="1" customWidth="1"/>
    <col min="17" max="17" width="21.77734375" bestFit="1" customWidth="1"/>
    <col min="18" max="18" width="13.109375" bestFit="1" customWidth="1"/>
  </cols>
  <sheetData>
    <row r="1" spans="1:20" ht="36" x14ac:dyDescent="0.3">
      <c r="A1" s="44" t="s">
        <v>56</v>
      </c>
      <c r="B1" s="45" t="s">
        <v>57</v>
      </c>
      <c r="C1" s="45" t="s">
        <v>58</v>
      </c>
      <c r="D1" s="45" t="s">
        <v>59</v>
      </c>
      <c r="E1" s="45" t="s">
        <v>60</v>
      </c>
      <c r="F1" s="46" t="s">
        <v>61</v>
      </c>
      <c r="G1" s="46" t="s">
        <v>62</v>
      </c>
      <c r="H1" s="46" t="s">
        <v>63</v>
      </c>
      <c r="I1" s="46" t="s">
        <v>22</v>
      </c>
      <c r="J1" s="30" t="s">
        <v>21</v>
      </c>
      <c r="L1" s="48" t="s">
        <v>23</v>
      </c>
      <c r="M1" t="s">
        <v>71</v>
      </c>
      <c r="N1" t="s">
        <v>72</v>
      </c>
      <c r="O1" t="s">
        <v>73</v>
      </c>
      <c r="P1" t="s">
        <v>74</v>
      </c>
      <c r="Q1" t="s">
        <v>75</v>
      </c>
      <c r="R1" t="s">
        <v>76</v>
      </c>
    </row>
    <row r="2" spans="1:20" x14ac:dyDescent="0.3">
      <c r="A2" s="55" t="s">
        <v>83</v>
      </c>
      <c r="B2" s="55" t="s">
        <v>84</v>
      </c>
      <c r="C2" s="57">
        <v>0</v>
      </c>
      <c r="D2" s="57">
        <v>720</v>
      </c>
      <c r="E2" s="57">
        <v>0</v>
      </c>
      <c r="F2" s="57">
        <v>633</v>
      </c>
      <c r="G2" s="57">
        <v>0</v>
      </c>
      <c r="H2" s="57">
        <v>87</v>
      </c>
      <c r="I2" s="47" t="str">
        <f>A2&amp;"-"&amp;B2</f>
        <v>ROUNDUP (1LITX10)-LT.</v>
      </c>
      <c r="J2" s="30" t="s">
        <v>174</v>
      </c>
      <c r="L2" s="56" t="s">
        <v>177</v>
      </c>
      <c r="M2" s="49">
        <v>1224</v>
      </c>
      <c r="N2" s="49">
        <v>8000</v>
      </c>
      <c r="O2" s="49">
        <v>0</v>
      </c>
      <c r="P2" s="49">
        <v>5051</v>
      </c>
      <c r="Q2" s="49">
        <v>0</v>
      </c>
      <c r="R2" s="49">
        <v>4173</v>
      </c>
    </row>
    <row r="3" spans="1:20" x14ac:dyDescent="0.3">
      <c r="A3" s="55" t="s">
        <v>85</v>
      </c>
      <c r="B3" s="55" t="s">
        <v>84</v>
      </c>
      <c r="C3" s="57">
        <v>0</v>
      </c>
      <c r="D3" s="57">
        <v>100</v>
      </c>
      <c r="E3" s="57">
        <v>0</v>
      </c>
      <c r="F3" s="57">
        <v>40.75</v>
      </c>
      <c r="G3" s="57">
        <v>0</v>
      </c>
      <c r="H3" s="57">
        <v>59.25</v>
      </c>
      <c r="I3" s="47" t="str">
        <f t="shared" ref="I3:I66" si="0">A3&amp;"-"&amp;B3</f>
        <v>ROUNDUP (250MLX40)-LT.</v>
      </c>
      <c r="J3" s="30" t="s">
        <v>175</v>
      </c>
      <c r="L3" s="56" t="s">
        <v>64</v>
      </c>
      <c r="M3" s="49">
        <v>0</v>
      </c>
      <c r="N3" s="49">
        <v>4</v>
      </c>
      <c r="O3" s="49">
        <v>0</v>
      </c>
      <c r="P3" s="49">
        <v>1</v>
      </c>
      <c r="Q3" s="49">
        <v>0</v>
      </c>
      <c r="R3" s="49">
        <v>3</v>
      </c>
    </row>
    <row r="4" spans="1:20" x14ac:dyDescent="0.3">
      <c r="A4" s="55" t="s">
        <v>86</v>
      </c>
      <c r="B4" s="55" t="s">
        <v>84</v>
      </c>
      <c r="C4" s="57">
        <v>0</v>
      </c>
      <c r="D4" s="57">
        <v>100</v>
      </c>
      <c r="E4" s="57">
        <v>0</v>
      </c>
      <c r="F4" s="57">
        <v>100</v>
      </c>
      <c r="G4" s="57">
        <v>0</v>
      </c>
      <c r="H4" s="57">
        <v>0</v>
      </c>
      <c r="I4" s="47" t="str">
        <f t="shared" si="0"/>
        <v>ROUNDUP (500MLX20)-LT.</v>
      </c>
      <c r="J4" s="30" t="s">
        <v>176</v>
      </c>
      <c r="L4" s="56" t="s">
        <v>65</v>
      </c>
      <c r="M4" s="49">
        <v>0</v>
      </c>
      <c r="N4" s="49">
        <v>100</v>
      </c>
      <c r="O4" s="49">
        <v>0</v>
      </c>
      <c r="P4" s="49">
        <v>100</v>
      </c>
      <c r="Q4" s="49">
        <v>0</v>
      </c>
      <c r="R4" s="49">
        <v>0</v>
      </c>
    </row>
    <row r="5" spans="1:20" x14ac:dyDescent="0.3">
      <c r="A5" s="55" t="s">
        <v>87</v>
      </c>
      <c r="B5" s="55" t="s">
        <v>88</v>
      </c>
      <c r="C5" s="57">
        <v>1224</v>
      </c>
      <c r="D5" s="57">
        <v>8000</v>
      </c>
      <c r="E5" s="57">
        <v>0</v>
      </c>
      <c r="F5" s="57">
        <v>5051</v>
      </c>
      <c r="G5" s="57">
        <v>0</v>
      </c>
      <c r="H5" s="57">
        <v>4173</v>
      </c>
      <c r="I5" s="47" t="str">
        <f t="shared" si="0"/>
        <v>ADMIRE 70%(2X8X125)IMIDACLOPRID 70%WG-UNT</v>
      </c>
      <c r="J5" s="30" t="s">
        <v>177</v>
      </c>
      <c r="L5" s="56" t="s">
        <v>66</v>
      </c>
      <c r="M5" s="49">
        <v>0</v>
      </c>
      <c r="N5" s="49">
        <v>20</v>
      </c>
      <c r="O5" s="49">
        <v>0</v>
      </c>
      <c r="P5" s="49">
        <v>7</v>
      </c>
      <c r="Q5" s="49">
        <v>0</v>
      </c>
      <c r="R5" s="49">
        <v>13</v>
      </c>
    </row>
    <row r="6" spans="1:20" x14ac:dyDescent="0.3">
      <c r="A6" s="55" t="s">
        <v>89</v>
      </c>
      <c r="B6" s="55" t="s">
        <v>88</v>
      </c>
      <c r="C6" s="57">
        <v>0</v>
      </c>
      <c r="D6" s="57">
        <v>100</v>
      </c>
      <c r="E6" s="57">
        <v>0</v>
      </c>
      <c r="F6" s="57">
        <v>100</v>
      </c>
      <c r="G6" s="57">
        <v>0</v>
      </c>
      <c r="H6" s="57">
        <v>0</v>
      </c>
      <c r="I6" s="47" t="str">
        <f t="shared" si="0"/>
        <v>ADORA (100MLX50)BISPYRIBAC SODIUM 10%SC-UNT</v>
      </c>
      <c r="J6" s="30" t="s">
        <v>65</v>
      </c>
      <c r="L6" s="56" t="s">
        <v>50</v>
      </c>
      <c r="M6" s="49">
        <v>132</v>
      </c>
      <c r="N6" s="49">
        <v>350</v>
      </c>
      <c r="O6" s="49">
        <v>50</v>
      </c>
      <c r="P6" s="49">
        <v>327</v>
      </c>
      <c r="Q6" s="49">
        <v>50</v>
      </c>
      <c r="R6" s="49">
        <v>155</v>
      </c>
    </row>
    <row r="7" spans="1:20" x14ac:dyDescent="0.3">
      <c r="A7" s="55" t="s">
        <v>90</v>
      </c>
      <c r="B7" s="55" t="s">
        <v>88</v>
      </c>
      <c r="C7" s="57">
        <v>0</v>
      </c>
      <c r="D7" s="57">
        <v>4</v>
      </c>
      <c r="E7" s="57">
        <v>0</v>
      </c>
      <c r="F7" s="57">
        <v>1</v>
      </c>
      <c r="G7" s="57">
        <v>0</v>
      </c>
      <c r="H7" s="57">
        <v>3</v>
      </c>
      <c r="I7" s="47" t="str">
        <f t="shared" si="0"/>
        <v>ADORA (1LITX4)BISPYRIBAC SODIUM 10%SC-UNT</v>
      </c>
      <c r="J7" s="30" t="s">
        <v>64</v>
      </c>
      <c r="L7" s="56" t="s">
        <v>24</v>
      </c>
      <c r="M7" s="49">
        <v>5.4</v>
      </c>
      <c r="N7" s="49">
        <v>4</v>
      </c>
      <c r="O7" s="49">
        <v>0</v>
      </c>
      <c r="P7" s="49">
        <v>4.5999999999999996</v>
      </c>
      <c r="Q7" s="49">
        <v>0</v>
      </c>
      <c r="R7" s="49">
        <v>4.8</v>
      </c>
    </row>
    <row r="8" spans="1:20" x14ac:dyDescent="0.3">
      <c r="A8" s="55" t="s">
        <v>91</v>
      </c>
      <c r="B8" s="55" t="s">
        <v>88</v>
      </c>
      <c r="C8" s="57">
        <v>0</v>
      </c>
      <c r="D8" s="57">
        <v>20</v>
      </c>
      <c r="E8" s="57">
        <v>0</v>
      </c>
      <c r="F8" s="57">
        <v>7</v>
      </c>
      <c r="G8" s="57">
        <v>0</v>
      </c>
      <c r="H8" s="57">
        <v>13</v>
      </c>
      <c r="I8" s="47" t="str">
        <f t="shared" si="0"/>
        <v>ADORA (200MLX20)BISPYRIBAC SODIUM 10%SC-UNT</v>
      </c>
      <c r="J8" s="30" t="s">
        <v>66</v>
      </c>
      <c r="L8" s="56" t="s">
        <v>37</v>
      </c>
      <c r="M8" s="49">
        <v>2</v>
      </c>
      <c r="N8" s="49">
        <v>310</v>
      </c>
      <c r="O8" s="49">
        <v>0</v>
      </c>
      <c r="P8" s="49">
        <v>205</v>
      </c>
      <c r="Q8" s="49">
        <v>0</v>
      </c>
      <c r="R8" s="49">
        <v>107</v>
      </c>
    </row>
    <row r="9" spans="1:20" x14ac:dyDescent="0.3">
      <c r="A9" s="55" t="s">
        <v>92</v>
      </c>
      <c r="B9" s="55" t="s">
        <v>88</v>
      </c>
      <c r="C9" s="57">
        <v>0</v>
      </c>
      <c r="D9" s="57">
        <v>100</v>
      </c>
      <c r="E9" s="57">
        <v>0</v>
      </c>
      <c r="F9" s="57">
        <v>68</v>
      </c>
      <c r="G9" s="57">
        <v>0</v>
      </c>
      <c r="H9" s="57">
        <v>32</v>
      </c>
      <c r="I9" s="47" t="str">
        <f t="shared" si="0"/>
        <v>ADORA (50MLX50)BISPYRIBAC SODIUM 10%SC-UNT</v>
      </c>
      <c r="J9" s="30" t="s">
        <v>178</v>
      </c>
      <c r="L9" s="56" t="s">
        <v>39</v>
      </c>
      <c r="M9" s="49">
        <v>0.4</v>
      </c>
      <c r="N9" s="49">
        <v>180</v>
      </c>
      <c r="O9" s="49">
        <v>0</v>
      </c>
      <c r="P9" s="49">
        <v>123.1</v>
      </c>
      <c r="Q9" s="49">
        <v>0</v>
      </c>
      <c r="R9" s="49">
        <v>57.3</v>
      </c>
    </row>
    <row r="10" spans="1:20" x14ac:dyDescent="0.3">
      <c r="A10" s="55" t="s">
        <v>93</v>
      </c>
      <c r="B10" s="55" t="s">
        <v>88</v>
      </c>
      <c r="C10" s="57">
        <v>132</v>
      </c>
      <c r="D10" s="57">
        <v>350</v>
      </c>
      <c r="E10" s="57">
        <v>50</v>
      </c>
      <c r="F10" s="57">
        <v>327</v>
      </c>
      <c r="G10" s="57">
        <v>50</v>
      </c>
      <c r="H10" s="57">
        <v>155</v>
      </c>
      <c r="I10" s="47" t="str">
        <f t="shared" si="0"/>
        <v>ALANTO (100MLX50)THIACLOPRID 21.7%SC-UNT</v>
      </c>
      <c r="J10" s="30" t="s">
        <v>50</v>
      </c>
      <c r="L10" s="56" t="s">
        <v>25</v>
      </c>
      <c r="M10" s="49">
        <v>117.5</v>
      </c>
      <c r="N10" s="49">
        <v>270</v>
      </c>
      <c r="O10" s="49">
        <v>0</v>
      </c>
      <c r="P10" s="49">
        <v>281.25</v>
      </c>
      <c r="Q10" s="49">
        <v>0</v>
      </c>
      <c r="R10" s="49">
        <v>106.25</v>
      </c>
    </row>
    <row r="11" spans="1:20" x14ac:dyDescent="0.3">
      <c r="A11" s="55" t="s">
        <v>94</v>
      </c>
      <c r="B11" s="55" t="s">
        <v>88</v>
      </c>
      <c r="C11" s="57">
        <v>13</v>
      </c>
      <c r="D11" s="57">
        <v>0</v>
      </c>
      <c r="E11" s="57">
        <v>0</v>
      </c>
      <c r="F11" s="57">
        <v>29</v>
      </c>
      <c r="G11" s="57">
        <v>0</v>
      </c>
      <c r="H11" s="57">
        <v>-16</v>
      </c>
      <c r="I11" s="47" t="str">
        <f t="shared" si="0"/>
        <v>ALANTO (250X40) THIACLOPRID 21.7%SC-UNT</v>
      </c>
      <c r="J11" s="30" t="s">
        <v>179</v>
      </c>
      <c r="L11" s="56" t="s">
        <v>38</v>
      </c>
      <c r="M11" s="49">
        <v>23.5</v>
      </c>
      <c r="N11" s="49">
        <v>240</v>
      </c>
      <c r="O11" s="49">
        <v>0</v>
      </c>
      <c r="P11" s="49">
        <v>131</v>
      </c>
      <c r="Q11" s="49">
        <v>0</v>
      </c>
      <c r="R11" s="49">
        <v>132.5</v>
      </c>
      <c r="T11" t="e">
        <f ca="1">OFFSET($L$1,0,0,COUNTA($L:$L),COUNTA($L$1:$R$1))</f>
        <v>#VALUE!</v>
      </c>
    </row>
    <row r="12" spans="1:20" x14ac:dyDescent="0.3">
      <c r="A12" s="55" t="s">
        <v>95</v>
      </c>
      <c r="B12" s="55" t="s">
        <v>96</v>
      </c>
      <c r="C12" s="57">
        <v>5.4</v>
      </c>
      <c r="D12" s="57">
        <v>4</v>
      </c>
      <c r="E12" s="57">
        <v>0</v>
      </c>
      <c r="F12" s="57">
        <v>4.5999999999999996</v>
      </c>
      <c r="G12" s="57">
        <v>0</v>
      </c>
      <c r="H12" s="57">
        <v>4.8</v>
      </c>
      <c r="I12" s="47" t="str">
        <f t="shared" si="0"/>
        <v>ALIETTE (100GMX40) FOSETYL-AL 80%WP-KG</v>
      </c>
      <c r="J12" s="30" t="s">
        <v>24</v>
      </c>
      <c r="L12" s="56" t="s">
        <v>51</v>
      </c>
      <c r="M12" s="49">
        <v>0</v>
      </c>
      <c r="N12" s="49">
        <v>300</v>
      </c>
      <c r="O12" s="49">
        <v>0</v>
      </c>
      <c r="P12" s="49">
        <v>294</v>
      </c>
      <c r="Q12" s="49">
        <v>0</v>
      </c>
      <c r="R12" s="49">
        <v>6</v>
      </c>
    </row>
    <row r="13" spans="1:20" x14ac:dyDescent="0.3">
      <c r="A13" s="55" t="s">
        <v>97</v>
      </c>
      <c r="B13" s="55" t="s">
        <v>84</v>
      </c>
      <c r="C13" s="57">
        <v>0</v>
      </c>
      <c r="D13" s="57">
        <v>50</v>
      </c>
      <c r="E13" s="57">
        <v>0</v>
      </c>
      <c r="F13" s="57">
        <v>23.9</v>
      </c>
      <c r="G13" s="57">
        <v>0</v>
      </c>
      <c r="H13" s="57">
        <v>26.1</v>
      </c>
      <c r="I13" s="47" t="str">
        <f t="shared" si="0"/>
        <v>AMBITION (100MLX50)-LT.</v>
      </c>
      <c r="J13" s="30" t="s">
        <v>180</v>
      </c>
      <c r="L13" s="56" t="s">
        <v>67</v>
      </c>
      <c r="M13" s="49">
        <v>4.0999999999999996</v>
      </c>
      <c r="N13" s="49">
        <v>5</v>
      </c>
      <c r="O13" s="49">
        <v>0</v>
      </c>
      <c r="P13" s="49">
        <v>1.6</v>
      </c>
      <c r="Q13" s="49">
        <v>0</v>
      </c>
      <c r="R13" s="49">
        <v>7.5</v>
      </c>
    </row>
    <row r="14" spans="1:20" x14ac:dyDescent="0.3">
      <c r="A14" s="55" t="s">
        <v>98</v>
      </c>
      <c r="B14" s="55" t="s">
        <v>96</v>
      </c>
      <c r="C14" s="57">
        <v>0.25</v>
      </c>
      <c r="D14" s="57">
        <v>50</v>
      </c>
      <c r="E14" s="57">
        <v>0</v>
      </c>
      <c r="F14" s="57">
        <v>25</v>
      </c>
      <c r="G14" s="57">
        <v>0</v>
      </c>
      <c r="H14" s="57">
        <v>25.25</v>
      </c>
      <c r="I14" s="47" t="str">
        <f t="shared" si="0"/>
        <v>AMBITION (250MLX40)-KG</v>
      </c>
      <c r="J14" s="30" t="s">
        <v>181</v>
      </c>
      <c r="L14" s="56" t="s">
        <v>68</v>
      </c>
      <c r="M14" s="49">
        <v>50</v>
      </c>
      <c r="N14" s="49">
        <v>60</v>
      </c>
      <c r="O14" s="49">
        <v>0</v>
      </c>
      <c r="P14" s="49">
        <v>110</v>
      </c>
      <c r="Q14" s="49">
        <v>0</v>
      </c>
      <c r="R14" s="49">
        <v>0</v>
      </c>
    </row>
    <row r="15" spans="1:20" x14ac:dyDescent="0.3">
      <c r="A15" s="55" t="s">
        <v>99</v>
      </c>
      <c r="B15" s="55" t="s">
        <v>84</v>
      </c>
      <c r="C15" s="57">
        <v>2.5</v>
      </c>
      <c r="D15" s="57">
        <v>0</v>
      </c>
      <c r="E15" s="57">
        <v>0</v>
      </c>
      <c r="F15" s="57">
        <v>2.5</v>
      </c>
      <c r="G15" s="57">
        <v>0</v>
      </c>
      <c r="H15" s="57">
        <v>0</v>
      </c>
      <c r="I15" s="47" t="str">
        <f t="shared" si="0"/>
        <v>AMBITION (500MLX20)-LT.</v>
      </c>
      <c r="J15" s="30" t="s">
        <v>182</v>
      </c>
      <c r="L15" s="56" t="s">
        <v>40</v>
      </c>
      <c r="M15" s="49">
        <v>69</v>
      </c>
      <c r="N15" s="49">
        <v>0</v>
      </c>
      <c r="O15" s="49">
        <v>0</v>
      </c>
      <c r="P15" s="49">
        <v>80</v>
      </c>
      <c r="Q15" s="49">
        <v>0</v>
      </c>
      <c r="R15" s="49">
        <v>-11</v>
      </c>
    </row>
    <row r="16" spans="1:20" x14ac:dyDescent="0.3">
      <c r="A16" s="55" t="s">
        <v>100</v>
      </c>
      <c r="B16" s="55" t="s">
        <v>96</v>
      </c>
      <c r="C16" s="57">
        <v>0.4</v>
      </c>
      <c r="D16" s="57">
        <v>180</v>
      </c>
      <c r="E16" s="57">
        <v>0</v>
      </c>
      <c r="F16" s="57">
        <v>123.1</v>
      </c>
      <c r="G16" s="57">
        <v>0</v>
      </c>
      <c r="H16" s="57">
        <v>57.3</v>
      </c>
      <c r="I16" s="47" t="str">
        <f t="shared" si="0"/>
        <v>ANTRACOL(100X50)PROPINEB 70%WP-KG</v>
      </c>
      <c r="J16" s="30" t="s">
        <v>39</v>
      </c>
      <c r="L16" s="56" t="s">
        <v>69</v>
      </c>
      <c r="M16" s="49">
        <v>7</v>
      </c>
      <c r="N16" s="49">
        <v>0</v>
      </c>
      <c r="O16" s="49">
        <v>0</v>
      </c>
      <c r="P16" s="49">
        <v>6.9</v>
      </c>
      <c r="Q16" s="49">
        <v>0</v>
      </c>
      <c r="R16" s="49">
        <v>0.1</v>
      </c>
    </row>
    <row r="17" spans="1:18" x14ac:dyDescent="0.3">
      <c r="A17" s="55" t="s">
        <v>101</v>
      </c>
      <c r="B17" s="55" t="s">
        <v>96</v>
      </c>
      <c r="C17" s="57">
        <v>2</v>
      </c>
      <c r="D17" s="57">
        <v>310</v>
      </c>
      <c r="E17" s="57">
        <v>0</v>
      </c>
      <c r="F17" s="57">
        <v>205</v>
      </c>
      <c r="G17" s="57">
        <v>0</v>
      </c>
      <c r="H17" s="57">
        <v>107</v>
      </c>
      <c r="I17" s="47" t="str">
        <f t="shared" si="0"/>
        <v>ANTRACOL(1X10)PROPINEB 70%WP-KG</v>
      </c>
      <c r="J17" s="30" t="s">
        <v>37</v>
      </c>
      <c r="L17" s="56" t="s">
        <v>26</v>
      </c>
      <c r="M17" s="49">
        <v>59</v>
      </c>
      <c r="N17" s="49">
        <v>1800</v>
      </c>
      <c r="O17" s="49">
        <v>0</v>
      </c>
      <c r="P17" s="49">
        <v>1324</v>
      </c>
      <c r="Q17" s="49">
        <v>0</v>
      </c>
      <c r="R17" s="49">
        <v>535</v>
      </c>
    </row>
    <row r="18" spans="1:18" x14ac:dyDescent="0.3">
      <c r="A18" s="55" t="s">
        <v>102</v>
      </c>
      <c r="B18" s="55" t="s">
        <v>96</v>
      </c>
      <c r="C18" s="57">
        <v>117.5</v>
      </c>
      <c r="D18" s="57">
        <v>270</v>
      </c>
      <c r="E18" s="57">
        <v>0</v>
      </c>
      <c r="F18" s="57">
        <v>281.25</v>
      </c>
      <c r="G18" s="57">
        <v>0</v>
      </c>
      <c r="H18" s="57">
        <v>106.25</v>
      </c>
      <c r="I18" s="47" t="str">
        <f t="shared" si="0"/>
        <v>ANTRACOL(250X40)PROPINEB 70%WP-KG</v>
      </c>
      <c r="J18" s="30" t="s">
        <v>25</v>
      </c>
      <c r="L18" s="56" t="s">
        <v>27</v>
      </c>
      <c r="M18" s="49">
        <v>0</v>
      </c>
      <c r="N18" s="49">
        <v>2</v>
      </c>
      <c r="O18" s="49">
        <v>0</v>
      </c>
      <c r="P18" s="49">
        <v>0</v>
      </c>
      <c r="Q18" s="49">
        <v>0</v>
      </c>
      <c r="R18" s="49">
        <v>2</v>
      </c>
    </row>
    <row r="19" spans="1:18" x14ac:dyDescent="0.3">
      <c r="A19" s="55" t="s">
        <v>103</v>
      </c>
      <c r="B19" s="55" t="s">
        <v>96</v>
      </c>
      <c r="C19" s="57">
        <v>23.5</v>
      </c>
      <c r="D19" s="57">
        <v>240</v>
      </c>
      <c r="E19" s="57">
        <v>0</v>
      </c>
      <c r="F19" s="57">
        <v>131</v>
      </c>
      <c r="G19" s="57">
        <v>0</v>
      </c>
      <c r="H19" s="57">
        <v>132.5</v>
      </c>
      <c r="I19" s="47" t="str">
        <f t="shared" si="0"/>
        <v>ANTRACOL(500X20)PROPINEB 70%WP-KG</v>
      </c>
      <c r="J19" s="30" t="s">
        <v>38</v>
      </c>
      <c r="L19" s="56" t="s">
        <v>28</v>
      </c>
      <c r="M19" s="49">
        <v>0</v>
      </c>
      <c r="N19" s="49">
        <v>40</v>
      </c>
      <c r="O19" s="49">
        <v>0</v>
      </c>
      <c r="P19" s="49">
        <v>0</v>
      </c>
      <c r="Q19" s="49">
        <v>0</v>
      </c>
      <c r="R19" s="49">
        <v>40</v>
      </c>
    </row>
    <row r="20" spans="1:18" x14ac:dyDescent="0.3">
      <c r="A20" s="55" t="s">
        <v>104</v>
      </c>
      <c r="B20" s="55" t="s">
        <v>88</v>
      </c>
      <c r="C20" s="57">
        <v>0</v>
      </c>
      <c r="D20" s="57">
        <v>300</v>
      </c>
      <c r="E20" s="57">
        <v>0</v>
      </c>
      <c r="F20" s="57">
        <v>294</v>
      </c>
      <c r="G20" s="57">
        <v>0</v>
      </c>
      <c r="H20" s="57">
        <v>6</v>
      </c>
      <c r="I20" s="47" t="str">
        <f t="shared" si="0"/>
        <v>ATLANTIS (160GMX15)-UNT</v>
      </c>
      <c r="J20" s="30" t="s">
        <v>51</v>
      </c>
      <c r="L20" s="56" t="s">
        <v>41</v>
      </c>
      <c r="M20" s="49">
        <v>2.5</v>
      </c>
      <c r="N20" s="49">
        <v>0</v>
      </c>
      <c r="O20" s="49">
        <v>0</v>
      </c>
      <c r="P20" s="49">
        <v>1</v>
      </c>
      <c r="Q20" s="49">
        <v>0</v>
      </c>
      <c r="R20" s="49">
        <v>1.5</v>
      </c>
    </row>
    <row r="21" spans="1:18" x14ac:dyDescent="0.3">
      <c r="A21" s="55" t="s">
        <v>105</v>
      </c>
      <c r="B21" s="55" t="s">
        <v>84</v>
      </c>
      <c r="C21" s="57">
        <v>0.25</v>
      </c>
      <c r="D21" s="57">
        <v>0</v>
      </c>
      <c r="E21" s="57">
        <v>0</v>
      </c>
      <c r="F21" s="57">
        <v>0</v>
      </c>
      <c r="G21" s="57">
        <v>0</v>
      </c>
      <c r="H21" s="57">
        <v>0.25</v>
      </c>
      <c r="I21" s="47" t="str">
        <f t="shared" si="0"/>
        <v>BELT EXPERT(50MLX100)FLUBENDIAMIDE 19.92-LT.</v>
      </c>
      <c r="J21" s="30" t="s">
        <v>183</v>
      </c>
      <c r="L21" s="56" t="s">
        <v>29</v>
      </c>
      <c r="M21" s="49">
        <v>-3.1</v>
      </c>
      <c r="N21" s="49">
        <v>0</v>
      </c>
      <c r="O21" s="49">
        <v>0</v>
      </c>
      <c r="P21" s="49">
        <v>0</v>
      </c>
      <c r="Q21" s="49">
        <v>0</v>
      </c>
      <c r="R21" s="49">
        <v>-3.1</v>
      </c>
    </row>
    <row r="22" spans="1:18" x14ac:dyDescent="0.3">
      <c r="A22" s="55" t="s">
        <v>106</v>
      </c>
      <c r="B22" s="55" t="s">
        <v>84</v>
      </c>
      <c r="C22" s="57">
        <v>4.0999999999999996</v>
      </c>
      <c r="D22" s="57">
        <v>5</v>
      </c>
      <c r="E22" s="57">
        <v>0</v>
      </c>
      <c r="F22" s="57">
        <v>1.6</v>
      </c>
      <c r="G22" s="57">
        <v>0</v>
      </c>
      <c r="H22" s="57">
        <v>7.5</v>
      </c>
      <c r="I22" s="47" t="str">
        <f t="shared" si="0"/>
        <v>CONFIDOR (100X50)IMIDACLOPRID 17.80%-LT.</v>
      </c>
      <c r="J22" s="30" t="s">
        <v>67</v>
      </c>
      <c r="L22" s="56" t="s">
        <v>42</v>
      </c>
      <c r="M22" s="49">
        <v>6.55</v>
      </c>
      <c r="N22" s="49">
        <v>0</v>
      </c>
      <c r="O22" s="49">
        <v>0</v>
      </c>
      <c r="P22" s="49">
        <v>0.85</v>
      </c>
      <c r="Q22" s="49">
        <v>0</v>
      </c>
      <c r="R22" s="49">
        <v>5.7</v>
      </c>
    </row>
    <row r="23" spans="1:18" x14ac:dyDescent="0.3">
      <c r="A23" s="55" t="s">
        <v>107</v>
      </c>
      <c r="B23" s="55" t="s">
        <v>84</v>
      </c>
      <c r="C23" s="57">
        <v>2.9</v>
      </c>
      <c r="D23" s="57">
        <v>0</v>
      </c>
      <c r="E23" s="57">
        <v>0</v>
      </c>
      <c r="F23" s="57">
        <v>1.65</v>
      </c>
      <c r="G23" s="57">
        <v>0</v>
      </c>
      <c r="H23" s="57">
        <v>1.25</v>
      </c>
      <c r="I23" s="47" t="str">
        <f t="shared" si="0"/>
        <v>CONFIDOR (50MX100)IMIDACLOPRID 17.8%-LT.</v>
      </c>
      <c r="J23" s="30" t="s">
        <v>184</v>
      </c>
      <c r="L23" s="56" t="s">
        <v>30</v>
      </c>
      <c r="M23" s="49">
        <v>1392</v>
      </c>
      <c r="N23" s="49">
        <v>11200</v>
      </c>
      <c r="O23" s="49">
        <v>0</v>
      </c>
      <c r="P23" s="49">
        <v>4150</v>
      </c>
      <c r="Q23" s="49">
        <v>0</v>
      </c>
      <c r="R23" s="49">
        <v>8442</v>
      </c>
    </row>
    <row r="24" spans="1:18" x14ac:dyDescent="0.3">
      <c r="A24" s="55" t="s">
        <v>108</v>
      </c>
      <c r="B24" s="55" t="s">
        <v>88</v>
      </c>
      <c r="C24" s="57">
        <v>69</v>
      </c>
      <c r="D24" s="57">
        <v>0</v>
      </c>
      <c r="E24" s="57">
        <v>0</v>
      </c>
      <c r="F24" s="57">
        <v>80</v>
      </c>
      <c r="G24" s="57">
        <v>0</v>
      </c>
      <c r="H24" s="57">
        <v>-11</v>
      </c>
      <c r="I24" s="47" t="str">
        <f t="shared" si="0"/>
        <v>COUNCIL ACTIV (45GMX10X8)-UNT</v>
      </c>
      <c r="J24" s="30" t="s">
        <v>40</v>
      </c>
      <c r="L24" s="56" t="s">
        <v>52</v>
      </c>
      <c r="M24" s="49">
        <v>0</v>
      </c>
      <c r="N24" s="49">
        <v>5</v>
      </c>
      <c r="O24" s="49">
        <v>0</v>
      </c>
      <c r="P24" s="49">
        <v>2.75</v>
      </c>
      <c r="Q24" s="49">
        <v>0</v>
      </c>
      <c r="R24" s="49">
        <v>2.25</v>
      </c>
    </row>
    <row r="25" spans="1:18" x14ac:dyDescent="0.3">
      <c r="A25" s="55" t="s">
        <v>109</v>
      </c>
      <c r="B25" s="55" t="s">
        <v>88</v>
      </c>
      <c r="C25" s="57">
        <v>50</v>
      </c>
      <c r="D25" s="57">
        <v>60</v>
      </c>
      <c r="E25" s="57">
        <v>0</v>
      </c>
      <c r="F25" s="57">
        <v>110</v>
      </c>
      <c r="G25" s="57">
        <v>0</v>
      </c>
      <c r="H25" s="57">
        <v>0</v>
      </c>
      <c r="I25" s="47" t="str">
        <f t="shared" si="0"/>
        <v>COUNCIL ACTIV (90GMX5X12)-UNT</v>
      </c>
      <c r="J25" s="30" t="s">
        <v>68</v>
      </c>
      <c r="L25" s="56" t="s">
        <v>70</v>
      </c>
      <c r="M25" s="49">
        <v>3</v>
      </c>
      <c r="N25" s="49">
        <v>0</v>
      </c>
      <c r="O25" s="49">
        <v>0</v>
      </c>
      <c r="P25" s="49">
        <v>2</v>
      </c>
      <c r="Q25" s="49">
        <v>0</v>
      </c>
      <c r="R25" s="49">
        <v>1</v>
      </c>
    </row>
    <row r="26" spans="1:18" x14ac:dyDescent="0.3">
      <c r="A26" s="55" t="s">
        <v>110</v>
      </c>
      <c r="B26" s="55" t="s">
        <v>84</v>
      </c>
      <c r="C26" s="57">
        <v>15.2</v>
      </c>
      <c r="D26" s="57">
        <v>5</v>
      </c>
      <c r="E26" s="57">
        <v>0</v>
      </c>
      <c r="F26" s="57">
        <v>20</v>
      </c>
      <c r="G26" s="57">
        <v>0</v>
      </c>
      <c r="H26" s="57">
        <v>0.2</v>
      </c>
      <c r="I26" s="47" t="str">
        <f t="shared" si="0"/>
        <v>DECIS 100 (100X50)-LT.</v>
      </c>
      <c r="J26" s="30" t="s">
        <v>185</v>
      </c>
      <c r="L26" s="56" t="s">
        <v>43</v>
      </c>
      <c r="M26" s="49">
        <v>2</v>
      </c>
      <c r="N26" s="49">
        <v>30</v>
      </c>
      <c r="O26" s="49">
        <v>0</v>
      </c>
      <c r="P26" s="49">
        <v>23.5</v>
      </c>
      <c r="Q26" s="49">
        <v>0</v>
      </c>
      <c r="R26" s="49">
        <v>8.5</v>
      </c>
    </row>
    <row r="27" spans="1:18" x14ac:dyDescent="0.3">
      <c r="A27" s="55" t="s">
        <v>111</v>
      </c>
      <c r="B27" s="55" t="s">
        <v>84</v>
      </c>
      <c r="C27" s="57">
        <v>20</v>
      </c>
      <c r="D27" s="57">
        <v>0</v>
      </c>
      <c r="E27" s="57">
        <v>0</v>
      </c>
      <c r="F27" s="57">
        <v>10</v>
      </c>
      <c r="G27" s="57">
        <v>0</v>
      </c>
      <c r="H27" s="57">
        <v>10</v>
      </c>
      <c r="I27" s="47" t="str">
        <f t="shared" si="0"/>
        <v>DECIS 100 (250X40)-LT.</v>
      </c>
      <c r="J27" s="30" t="s">
        <v>186</v>
      </c>
      <c r="L27" s="56" t="s">
        <v>44</v>
      </c>
      <c r="M27" s="49">
        <v>4</v>
      </c>
      <c r="N27" s="49">
        <v>20</v>
      </c>
      <c r="O27" s="49">
        <v>0</v>
      </c>
      <c r="P27" s="49">
        <v>13</v>
      </c>
      <c r="Q27" s="49">
        <v>0</v>
      </c>
      <c r="R27" s="49">
        <v>11</v>
      </c>
    </row>
    <row r="28" spans="1:18" x14ac:dyDescent="0.3">
      <c r="A28" s="55" t="s">
        <v>112</v>
      </c>
      <c r="B28" s="55" t="s">
        <v>84</v>
      </c>
      <c r="C28" s="57">
        <v>1.3</v>
      </c>
      <c r="D28" s="57">
        <v>35</v>
      </c>
      <c r="E28" s="57">
        <v>0</v>
      </c>
      <c r="F28" s="57">
        <v>15.5</v>
      </c>
      <c r="G28" s="57">
        <v>0</v>
      </c>
      <c r="H28" s="57">
        <v>20.8</v>
      </c>
      <c r="I28" s="47" t="str">
        <f t="shared" si="0"/>
        <v>DECIS EC 2.8% (100X50)-LT.</v>
      </c>
      <c r="J28" s="30" t="s">
        <v>187</v>
      </c>
      <c r="L28" s="56" t="s">
        <v>45</v>
      </c>
      <c r="M28" s="49">
        <v>0</v>
      </c>
      <c r="N28" s="49">
        <v>10</v>
      </c>
      <c r="O28" s="49">
        <v>0</v>
      </c>
      <c r="P28" s="49">
        <v>0</v>
      </c>
      <c r="Q28" s="49">
        <v>0</v>
      </c>
      <c r="R28" s="49">
        <v>10</v>
      </c>
    </row>
    <row r="29" spans="1:18" x14ac:dyDescent="0.3">
      <c r="A29" s="55" t="s">
        <v>113</v>
      </c>
      <c r="B29" s="55" t="s">
        <v>84</v>
      </c>
      <c r="C29" s="57">
        <v>56</v>
      </c>
      <c r="D29" s="57">
        <v>0</v>
      </c>
      <c r="E29" s="57">
        <v>0</v>
      </c>
      <c r="F29" s="57">
        <v>50</v>
      </c>
      <c r="G29" s="57">
        <v>0</v>
      </c>
      <c r="H29" s="57">
        <v>6</v>
      </c>
      <c r="I29" s="47" t="str">
        <f t="shared" si="0"/>
        <v>DECIS EC 2.8% (1LITX10)-LT.</v>
      </c>
      <c r="J29" s="30" t="s">
        <v>188</v>
      </c>
      <c r="L29" s="56" t="s">
        <v>31</v>
      </c>
      <c r="M29" s="49">
        <v>21</v>
      </c>
      <c r="N29" s="49">
        <v>0</v>
      </c>
      <c r="O29" s="49">
        <v>0</v>
      </c>
      <c r="P29" s="49">
        <v>0</v>
      </c>
      <c r="Q29" s="49">
        <v>0</v>
      </c>
      <c r="R29" s="49">
        <v>21</v>
      </c>
    </row>
    <row r="30" spans="1:18" x14ac:dyDescent="0.3">
      <c r="A30" s="55" t="s">
        <v>114</v>
      </c>
      <c r="B30" s="55" t="s">
        <v>84</v>
      </c>
      <c r="C30" s="57">
        <v>145</v>
      </c>
      <c r="D30" s="57">
        <v>0</v>
      </c>
      <c r="E30" s="57">
        <v>0</v>
      </c>
      <c r="F30" s="57">
        <v>61.25</v>
      </c>
      <c r="G30" s="57">
        <v>0</v>
      </c>
      <c r="H30" s="57">
        <v>83.75</v>
      </c>
      <c r="I30" s="47" t="str">
        <f t="shared" si="0"/>
        <v>DECIS EC 2.8% (250X40)-LT.</v>
      </c>
      <c r="J30" s="30" t="s">
        <v>189</v>
      </c>
      <c r="L30" s="56" t="s">
        <v>32</v>
      </c>
      <c r="M30" s="49">
        <v>3.8</v>
      </c>
      <c r="N30" s="49">
        <v>85</v>
      </c>
      <c r="O30" s="49">
        <v>0</v>
      </c>
      <c r="P30" s="49">
        <v>64.2</v>
      </c>
      <c r="Q30" s="49">
        <v>0</v>
      </c>
      <c r="R30" s="49">
        <v>24.6</v>
      </c>
    </row>
    <row r="31" spans="1:18" x14ac:dyDescent="0.3">
      <c r="A31" s="55" t="s">
        <v>115</v>
      </c>
      <c r="B31" s="55" t="s">
        <v>84</v>
      </c>
      <c r="C31" s="57">
        <v>107</v>
      </c>
      <c r="D31" s="57">
        <v>0</v>
      </c>
      <c r="E31" s="57">
        <v>0</v>
      </c>
      <c r="F31" s="57">
        <v>103</v>
      </c>
      <c r="G31" s="57">
        <v>0</v>
      </c>
      <c r="H31" s="57">
        <v>4</v>
      </c>
      <c r="I31" s="47" t="str">
        <f t="shared" si="0"/>
        <v>DECIS EC 2.8% (500X20)-LT.</v>
      </c>
      <c r="J31" s="30" t="s">
        <v>189</v>
      </c>
      <c r="L31" s="56" t="s">
        <v>33</v>
      </c>
      <c r="M31" s="49">
        <v>-0.5</v>
      </c>
      <c r="N31" s="49">
        <v>0</v>
      </c>
      <c r="O31" s="49">
        <v>0</v>
      </c>
      <c r="P31" s="49">
        <v>0.25</v>
      </c>
      <c r="Q31" s="49">
        <v>0</v>
      </c>
      <c r="R31" s="49">
        <v>-0.75</v>
      </c>
    </row>
    <row r="32" spans="1:18" x14ac:dyDescent="0.3">
      <c r="A32" s="55" t="s">
        <v>116</v>
      </c>
      <c r="B32" s="55" t="s">
        <v>84</v>
      </c>
      <c r="C32" s="57">
        <v>7</v>
      </c>
      <c r="D32" s="57">
        <v>0</v>
      </c>
      <c r="E32" s="57">
        <v>0</v>
      </c>
      <c r="F32" s="57">
        <v>6.9</v>
      </c>
      <c r="G32" s="57">
        <v>0</v>
      </c>
      <c r="H32" s="57">
        <v>0.1</v>
      </c>
      <c r="I32" s="47" t="str">
        <f t="shared" si="0"/>
        <v>EMESTO PRIME FS (100X50)-LT.</v>
      </c>
      <c r="J32" s="30" t="s">
        <v>69</v>
      </c>
      <c r="L32" s="56" t="s">
        <v>34</v>
      </c>
      <c r="M32" s="49">
        <v>1995</v>
      </c>
      <c r="N32" s="49">
        <v>0</v>
      </c>
      <c r="O32" s="49">
        <v>100</v>
      </c>
      <c r="P32" s="49">
        <v>1300</v>
      </c>
      <c r="Q32" s="49">
        <v>100</v>
      </c>
      <c r="R32" s="49">
        <v>695</v>
      </c>
    </row>
    <row r="33" spans="1:18" x14ac:dyDescent="0.3">
      <c r="A33" s="55" t="s">
        <v>117</v>
      </c>
      <c r="B33" s="55" t="s">
        <v>84</v>
      </c>
      <c r="C33" s="57">
        <v>0</v>
      </c>
      <c r="D33" s="57">
        <v>2</v>
      </c>
      <c r="E33" s="57">
        <v>0</v>
      </c>
      <c r="F33" s="57">
        <v>0</v>
      </c>
      <c r="G33" s="57">
        <v>0</v>
      </c>
      <c r="H33" s="57">
        <v>2</v>
      </c>
      <c r="I33" s="47" t="str">
        <f t="shared" si="0"/>
        <v>FAME (100MLX20)-LT.</v>
      </c>
      <c r="J33" s="30" t="s">
        <v>27</v>
      </c>
      <c r="L33" s="56" t="s">
        <v>46</v>
      </c>
      <c r="M33" s="49">
        <v>47.9</v>
      </c>
      <c r="N33" s="49">
        <v>120</v>
      </c>
      <c r="O33" s="49">
        <v>59</v>
      </c>
      <c r="P33" s="49">
        <v>59.9</v>
      </c>
      <c r="Q33" s="49">
        <v>59</v>
      </c>
      <c r="R33" s="49">
        <v>108</v>
      </c>
    </row>
    <row r="34" spans="1:18" x14ac:dyDescent="0.3">
      <c r="A34" s="55" t="s">
        <v>118</v>
      </c>
      <c r="B34" s="55" t="s">
        <v>88</v>
      </c>
      <c r="C34" s="57">
        <v>59</v>
      </c>
      <c r="D34" s="57">
        <v>1800</v>
      </c>
      <c r="E34" s="57">
        <v>0</v>
      </c>
      <c r="F34" s="57">
        <v>1324</v>
      </c>
      <c r="G34" s="57">
        <v>0</v>
      </c>
      <c r="H34" s="57">
        <v>535</v>
      </c>
      <c r="I34" s="47" t="str">
        <f t="shared" si="0"/>
        <v>FAME (10MLX200)-UNT</v>
      </c>
      <c r="J34" s="30" t="s">
        <v>26</v>
      </c>
      <c r="L34" s="56" t="s">
        <v>35</v>
      </c>
      <c r="M34" s="49">
        <v>5.0999999999999996</v>
      </c>
      <c r="N34" s="49">
        <v>20</v>
      </c>
      <c r="O34" s="49">
        <v>0</v>
      </c>
      <c r="P34" s="49">
        <v>12.6</v>
      </c>
      <c r="Q34" s="49">
        <v>0</v>
      </c>
      <c r="R34" s="49">
        <v>12.5</v>
      </c>
    </row>
    <row r="35" spans="1:18" x14ac:dyDescent="0.3">
      <c r="A35" s="55" t="s">
        <v>119</v>
      </c>
      <c r="B35" s="55" t="s">
        <v>88</v>
      </c>
      <c r="C35" s="57">
        <v>0</v>
      </c>
      <c r="D35" s="57">
        <v>40</v>
      </c>
      <c r="E35" s="57">
        <v>0</v>
      </c>
      <c r="F35" s="57">
        <v>0</v>
      </c>
      <c r="G35" s="57">
        <v>0</v>
      </c>
      <c r="H35" s="57">
        <v>40</v>
      </c>
      <c r="I35" s="47" t="str">
        <f t="shared" si="0"/>
        <v>FAME (50MLX40)-UNT</v>
      </c>
      <c r="J35" s="30" t="s">
        <v>28</v>
      </c>
      <c r="L35" s="56" t="s">
        <v>47</v>
      </c>
      <c r="M35" s="49">
        <v>3.05</v>
      </c>
      <c r="N35" s="49">
        <v>20</v>
      </c>
      <c r="O35" s="49">
        <v>0</v>
      </c>
      <c r="P35" s="49">
        <v>14.95</v>
      </c>
      <c r="Q35" s="49">
        <v>0</v>
      </c>
      <c r="R35" s="49">
        <v>8.1</v>
      </c>
    </row>
    <row r="36" spans="1:18" x14ac:dyDescent="0.3">
      <c r="A36" s="55" t="s">
        <v>120</v>
      </c>
      <c r="B36" s="55" t="s">
        <v>84</v>
      </c>
      <c r="C36" s="57">
        <v>0.3</v>
      </c>
      <c r="D36" s="57">
        <v>0</v>
      </c>
      <c r="E36" s="57">
        <v>0</v>
      </c>
      <c r="F36" s="57">
        <v>0</v>
      </c>
      <c r="G36" s="57">
        <v>0</v>
      </c>
      <c r="H36" s="57">
        <v>0.3</v>
      </c>
      <c r="I36" s="47" t="str">
        <f t="shared" si="0"/>
        <v>FOLICUR (100X50)-LT.</v>
      </c>
      <c r="J36" s="30" t="s">
        <v>190</v>
      </c>
      <c r="L36" s="56" t="s">
        <v>48</v>
      </c>
      <c r="M36" s="49">
        <v>97</v>
      </c>
      <c r="N36" s="49">
        <v>0</v>
      </c>
      <c r="O36" s="49">
        <v>0</v>
      </c>
      <c r="P36" s="49">
        <v>125</v>
      </c>
      <c r="Q36" s="49">
        <v>0</v>
      </c>
      <c r="R36" s="49">
        <v>-28</v>
      </c>
    </row>
    <row r="37" spans="1:18" x14ac:dyDescent="0.3">
      <c r="A37" s="55" t="s">
        <v>121</v>
      </c>
      <c r="B37" s="55" t="s">
        <v>84</v>
      </c>
      <c r="C37" s="57">
        <v>2.5</v>
      </c>
      <c r="D37" s="57">
        <v>10</v>
      </c>
      <c r="E37" s="57">
        <v>0</v>
      </c>
      <c r="F37" s="57">
        <v>4.25</v>
      </c>
      <c r="G37" s="57">
        <v>0</v>
      </c>
      <c r="H37" s="57">
        <v>8.25</v>
      </c>
      <c r="I37" s="47" t="str">
        <f t="shared" si="0"/>
        <v>FOLICUR (250X40)-LT.</v>
      </c>
      <c r="J37" s="30" t="s">
        <v>191</v>
      </c>
      <c r="L37" s="56" t="s">
        <v>174</v>
      </c>
      <c r="M37" s="49">
        <v>0</v>
      </c>
      <c r="N37" s="49">
        <v>720</v>
      </c>
      <c r="O37" s="49">
        <v>0</v>
      </c>
      <c r="P37" s="49">
        <v>633</v>
      </c>
      <c r="Q37" s="49">
        <v>0</v>
      </c>
      <c r="R37" s="49">
        <v>87</v>
      </c>
    </row>
    <row r="38" spans="1:18" x14ac:dyDescent="0.3">
      <c r="A38" s="55" t="s">
        <v>122</v>
      </c>
      <c r="B38" s="55" t="s">
        <v>84</v>
      </c>
      <c r="C38" s="57">
        <v>2.5</v>
      </c>
      <c r="D38" s="57">
        <v>0</v>
      </c>
      <c r="E38" s="57">
        <v>0</v>
      </c>
      <c r="F38" s="57">
        <v>1</v>
      </c>
      <c r="G38" s="57">
        <v>0</v>
      </c>
      <c r="H38" s="57">
        <v>1.5</v>
      </c>
      <c r="I38" s="47" t="str">
        <f t="shared" si="0"/>
        <v>FOLICUR (500X20)-LT.</v>
      </c>
      <c r="J38" s="30" t="s">
        <v>41</v>
      </c>
      <c r="L38" s="56" t="s">
        <v>175</v>
      </c>
      <c r="M38" s="49">
        <v>0</v>
      </c>
      <c r="N38" s="49">
        <v>100</v>
      </c>
      <c r="O38" s="49">
        <v>0</v>
      </c>
      <c r="P38" s="49">
        <v>40.75</v>
      </c>
      <c r="Q38" s="49">
        <v>0</v>
      </c>
      <c r="R38" s="49">
        <v>59.25</v>
      </c>
    </row>
    <row r="39" spans="1:18" x14ac:dyDescent="0.3">
      <c r="A39" s="55" t="s">
        <v>123</v>
      </c>
      <c r="B39" s="55" t="s">
        <v>84</v>
      </c>
      <c r="C39" s="57">
        <v>-3.1</v>
      </c>
      <c r="D39" s="57">
        <v>0</v>
      </c>
      <c r="E39" s="57">
        <v>0</v>
      </c>
      <c r="F39" s="57">
        <v>0</v>
      </c>
      <c r="G39" s="57">
        <v>0</v>
      </c>
      <c r="H39" s="57">
        <v>-3.1</v>
      </c>
      <c r="I39" s="47" t="str">
        <f t="shared" si="0"/>
        <v>GAUCHO (100MLX50)-LT.</v>
      </c>
      <c r="J39" s="30" t="s">
        <v>29</v>
      </c>
      <c r="L39" s="56" t="s">
        <v>176</v>
      </c>
      <c r="M39" s="49">
        <v>0</v>
      </c>
      <c r="N39" s="49">
        <v>100</v>
      </c>
      <c r="O39" s="49">
        <v>0</v>
      </c>
      <c r="P39" s="49">
        <v>100</v>
      </c>
      <c r="Q39" s="49">
        <v>0</v>
      </c>
      <c r="R39" s="49">
        <v>0</v>
      </c>
    </row>
    <row r="40" spans="1:18" x14ac:dyDescent="0.3">
      <c r="A40" s="55" t="s">
        <v>124</v>
      </c>
      <c r="B40" s="55" t="s">
        <v>84</v>
      </c>
      <c r="C40" s="57">
        <v>6.55</v>
      </c>
      <c r="D40" s="57">
        <v>0</v>
      </c>
      <c r="E40" s="57">
        <v>0</v>
      </c>
      <c r="F40" s="57">
        <v>0.85</v>
      </c>
      <c r="G40" s="57">
        <v>0</v>
      </c>
      <c r="H40" s="57">
        <v>5.7</v>
      </c>
      <c r="I40" s="47" t="str">
        <f t="shared" si="0"/>
        <v>GAUCHO (50MLX100)-LT.</v>
      </c>
      <c r="J40" s="30" t="s">
        <v>42</v>
      </c>
      <c r="L40" s="56" t="s">
        <v>178</v>
      </c>
      <c r="M40" s="49">
        <v>0</v>
      </c>
      <c r="N40" s="49">
        <v>100</v>
      </c>
      <c r="O40" s="49">
        <v>0</v>
      </c>
      <c r="P40" s="49">
        <v>68</v>
      </c>
      <c r="Q40" s="49">
        <v>0</v>
      </c>
      <c r="R40" s="49">
        <v>32</v>
      </c>
    </row>
    <row r="41" spans="1:18" x14ac:dyDescent="0.3">
      <c r="A41" s="55" t="s">
        <v>125</v>
      </c>
      <c r="B41" s="55" t="s">
        <v>88</v>
      </c>
      <c r="C41" s="57">
        <v>160</v>
      </c>
      <c r="D41" s="57">
        <v>0</v>
      </c>
      <c r="E41" s="57">
        <v>0</v>
      </c>
      <c r="F41" s="57">
        <v>100</v>
      </c>
      <c r="G41" s="57">
        <v>0</v>
      </c>
      <c r="H41" s="57">
        <v>60</v>
      </c>
      <c r="I41" s="47" t="str">
        <f t="shared" si="0"/>
        <v>GAUCHO (9ML)-UNT</v>
      </c>
      <c r="J41" s="30" t="s">
        <v>192</v>
      </c>
      <c r="L41" s="56" t="s">
        <v>179</v>
      </c>
      <c r="M41" s="49">
        <v>13</v>
      </c>
      <c r="N41" s="49">
        <v>0</v>
      </c>
      <c r="O41" s="49">
        <v>0</v>
      </c>
      <c r="P41" s="49">
        <v>29</v>
      </c>
      <c r="Q41" s="49">
        <v>0</v>
      </c>
      <c r="R41" s="49">
        <v>-16</v>
      </c>
    </row>
    <row r="42" spans="1:18" x14ac:dyDescent="0.3">
      <c r="A42" s="55" t="s">
        <v>126</v>
      </c>
      <c r="B42" s="55" t="s">
        <v>84</v>
      </c>
      <c r="C42" s="57">
        <v>0</v>
      </c>
      <c r="D42" s="57">
        <v>15</v>
      </c>
      <c r="E42" s="57">
        <v>0</v>
      </c>
      <c r="F42" s="57">
        <v>4.7</v>
      </c>
      <c r="G42" s="57">
        <v>0</v>
      </c>
      <c r="H42" s="57">
        <v>10.3</v>
      </c>
      <c r="I42" s="47" t="str">
        <f t="shared" si="0"/>
        <v>INFINITO (100MLX50)-LT.</v>
      </c>
      <c r="J42" s="30" t="s">
        <v>193</v>
      </c>
      <c r="L42" s="56" t="s">
        <v>180</v>
      </c>
      <c r="M42" s="49">
        <v>0</v>
      </c>
      <c r="N42" s="49">
        <v>50</v>
      </c>
      <c r="O42" s="49">
        <v>0</v>
      </c>
      <c r="P42" s="49">
        <v>23.9</v>
      </c>
      <c r="Q42" s="49">
        <v>0</v>
      </c>
      <c r="R42" s="49">
        <v>26.1</v>
      </c>
    </row>
    <row r="43" spans="1:18" x14ac:dyDescent="0.3">
      <c r="A43" s="55" t="s">
        <v>127</v>
      </c>
      <c r="B43" s="55" t="s">
        <v>84</v>
      </c>
      <c r="C43" s="57">
        <v>0</v>
      </c>
      <c r="D43" s="57">
        <v>10</v>
      </c>
      <c r="E43" s="57">
        <v>0</v>
      </c>
      <c r="F43" s="57">
        <v>0</v>
      </c>
      <c r="G43" s="57">
        <v>0</v>
      </c>
      <c r="H43" s="57">
        <v>10</v>
      </c>
      <c r="I43" s="47" t="str">
        <f t="shared" si="0"/>
        <v>INFINITO (500MLX20)-LT.</v>
      </c>
      <c r="J43" s="30" t="s">
        <v>194</v>
      </c>
      <c r="L43" s="56" t="s">
        <v>181</v>
      </c>
      <c r="M43" s="49">
        <v>0.25</v>
      </c>
      <c r="N43" s="49">
        <v>50</v>
      </c>
      <c r="O43" s="49">
        <v>0</v>
      </c>
      <c r="P43" s="49">
        <v>25</v>
      </c>
      <c r="Q43" s="49">
        <v>0</v>
      </c>
      <c r="R43" s="49">
        <v>25.25</v>
      </c>
    </row>
    <row r="44" spans="1:18" x14ac:dyDescent="0.3">
      <c r="A44" s="55" t="s">
        <v>128</v>
      </c>
      <c r="B44" s="55" t="s">
        <v>88</v>
      </c>
      <c r="C44" s="57">
        <v>1392</v>
      </c>
      <c r="D44" s="57">
        <v>11200</v>
      </c>
      <c r="E44" s="57">
        <v>0</v>
      </c>
      <c r="F44" s="57">
        <v>4150</v>
      </c>
      <c r="G44" s="57">
        <v>0</v>
      </c>
      <c r="H44" s="57">
        <v>8442</v>
      </c>
      <c r="I44" s="47" t="str">
        <f t="shared" si="0"/>
        <v>JUMP (160X10X2)-UNT</v>
      </c>
      <c r="J44" s="30" t="s">
        <v>30</v>
      </c>
      <c r="L44" s="56" t="s">
        <v>182</v>
      </c>
      <c r="M44" s="49">
        <v>2.5</v>
      </c>
      <c r="N44" s="49">
        <v>0</v>
      </c>
      <c r="O44" s="49">
        <v>0</v>
      </c>
      <c r="P44" s="49">
        <v>2.5</v>
      </c>
      <c r="Q44" s="49">
        <v>0</v>
      </c>
      <c r="R44" s="49">
        <v>0</v>
      </c>
    </row>
    <row r="45" spans="1:18" x14ac:dyDescent="0.3">
      <c r="A45" s="55" t="s">
        <v>129</v>
      </c>
      <c r="B45" s="55" t="s">
        <v>96</v>
      </c>
      <c r="C45" s="57">
        <v>0</v>
      </c>
      <c r="D45" s="57">
        <v>4</v>
      </c>
      <c r="E45" s="57">
        <v>0</v>
      </c>
      <c r="F45" s="57">
        <v>2</v>
      </c>
      <c r="G45" s="57">
        <v>0</v>
      </c>
      <c r="H45" s="57">
        <v>2</v>
      </c>
      <c r="I45" s="47" t="str">
        <f t="shared" si="0"/>
        <v>LARVIN (100GMX40)-KG</v>
      </c>
      <c r="J45" s="30" t="s">
        <v>195</v>
      </c>
      <c r="L45" s="56" t="s">
        <v>183</v>
      </c>
      <c r="M45" s="49">
        <v>0.25</v>
      </c>
      <c r="N45" s="49">
        <v>0</v>
      </c>
      <c r="O45" s="49">
        <v>0</v>
      </c>
      <c r="P45" s="49">
        <v>0</v>
      </c>
      <c r="Q45" s="49">
        <v>0</v>
      </c>
      <c r="R45" s="49">
        <v>0.25</v>
      </c>
    </row>
    <row r="46" spans="1:18" x14ac:dyDescent="0.3">
      <c r="A46" s="55" t="s">
        <v>130</v>
      </c>
      <c r="B46" s="55" t="s">
        <v>96</v>
      </c>
      <c r="C46" s="57">
        <v>0</v>
      </c>
      <c r="D46" s="57">
        <v>5</v>
      </c>
      <c r="E46" s="57">
        <v>0</v>
      </c>
      <c r="F46" s="57">
        <v>2.75</v>
      </c>
      <c r="G46" s="57">
        <v>0</v>
      </c>
      <c r="H46" s="57">
        <v>2.25</v>
      </c>
      <c r="I46" s="47" t="str">
        <f t="shared" si="0"/>
        <v>LARVIN (250GMX20)-KG</v>
      </c>
      <c r="J46" s="30" t="s">
        <v>52</v>
      </c>
      <c r="L46" s="56" t="s">
        <v>184</v>
      </c>
      <c r="M46" s="49">
        <v>2.9</v>
      </c>
      <c r="N46" s="49">
        <v>0</v>
      </c>
      <c r="O46" s="49">
        <v>0</v>
      </c>
      <c r="P46" s="49">
        <v>1.65</v>
      </c>
      <c r="Q46" s="49">
        <v>0</v>
      </c>
      <c r="R46" s="49">
        <v>1.25</v>
      </c>
    </row>
    <row r="47" spans="1:18" x14ac:dyDescent="0.3">
      <c r="A47" s="55" t="s">
        <v>131</v>
      </c>
      <c r="B47" s="55" t="s">
        <v>96</v>
      </c>
      <c r="C47" s="57">
        <v>6.4</v>
      </c>
      <c r="D47" s="57">
        <v>0</v>
      </c>
      <c r="E47" s="57">
        <v>0</v>
      </c>
      <c r="F47" s="57">
        <v>0.08</v>
      </c>
      <c r="G47" s="57">
        <v>0</v>
      </c>
      <c r="H47" s="57">
        <v>6.32</v>
      </c>
      <c r="I47" s="47" t="str">
        <f t="shared" si="0"/>
        <v>LESENTA (40GX100)-KG</v>
      </c>
      <c r="J47" s="30" t="s">
        <v>196</v>
      </c>
      <c r="L47" s="56" t="s">
        <v>185</v>
      </c>
      <c r="M47" s="49">
        <v>15.2</v>
      </c>
      <c r="N47" s="49">
        <v>5</v>
      </c>
      <c r="O47" s="49">
        <v>0</v>
      </c>
      <c r="P47" s="49">
        <v>20</v>
      </c>
      <c r="Q47" s="49">
        <v>0</v>
      </c>
      <c r="R47" s="49">
        <v>0.2</v>
      </c>
    </row>
    <row r="48" spans="1:18" x14ac:dyDescent="0.3">
      <c r="A48" s="55" t="s">
        <v>132</v>
      </c>
      <c r="B48" s="55" t="s">
        <v>88</v>
      </c>
      <c r="C48" s="57">
        <v>0</v>
      </c>
      <c r="D48" s="57">
        <v>500</v>
      </c>
      <c r="E48" s="57">
        <v>0</v>
      </c>
      <c r="F48" s="57">
        <v>316</v>
      </c>
      <c r="G48" s="57">
        <v>0</v>
      </c>
      <c r="H48" s="57">
        <v>184</v>
      </c>
      <c r="I48" s="47" t="str">
        <f t="shared" si="0"/>
        <v>LUCIFER (160X25)-UNT</v>
      </c>
      <c r="J48" s="30" t="s">
        <v>49</v>
      </c>
      <c r="L48" s="56" t="s">
        <v>186</v>
      </c>
      <c r="M48" s="49">
        <v>20</v>
      </c>
      <c r="N48" s="49">
        <v>0</v>
      </c>
      <c r="O48" s="49">
        <v>0</v>
      </c>
      <c r="P48" s="49">
        <v>10</v>
      </c>
      <c r="Q48" s="49">
        <v>0</v>
      </c>
      <c r="R48" s="49">
        <v>10</v>
      </c>
    </row>
    <row r="49" spans="1:18" x14ac:dyDescent="0.3">
      <c r="A49" s="55" t="s">
        <v>133</v>
      </c>
      <c r="B49" s="55" t="s">
        <v>84</v>
      </c>
      <c r="C49" s="57">
        <v>0</v>
      </c>
      <c r="D49" s="57">
        <v>105</v>
      </c>
      <c r="E49" s="57">
        <v>0</v>
      </c>
      <c r="F49" s="57">
        <v>66.900000000000006</v>
      </c>
      <c r="G49" s="57">
        <v>0</v>
      </c>
      <c r="H49" s="57">
        <v>38.1</v>
      </c>
      <c r="I49" s="47" t="str">
        <f t="shared" si="0"/>
        <v>LUNA EXPERIENCE (100X50)-LT.</v>
      </c>
      <c r="J49" s="30" t="s">
        <v>197</v>
      </c>
      <c r="L49" s="56" t="s">
        <v>187</v>
      </c>
      <c r="M49" s="49">
        <v>1.3</v>
      </c>
      <c r="N49" s="49">
        <v>35</v>
      </c>
      <c r="O49" s="49">
        <v>0</v>
      </c>
      <c r="P49" s="49">
        <v>15.5</v>
      </c>
      <c r="Q49" s="49">
        <v>0</v>
      </c>
      <c r="R49" s="49">
        <v>20.8</v>
      </c>
    </row>
    <row r="50" spans="1:18" x14ac:dyDescent="0.3">
      <c r="A50" s="55" t="s">
        <v>134</v>
      </c>
      <c r="B50" s="55" t="s">
        <v>96</v>
      </c>
      <c r="C50" s="57">
        <v>0.8</v>
      </c>
      <c r="D50" s="57">
        <v>5</v>
      </c>
      <c r="E50" s="57">
        <v>0</v>
      </c>
      <c r="F50" s="57">
        <v>5.8</v>
      </c>
      <c r="G50" s="57">
        <v>0</v>
      </c>
      <c r="H50" s="57">
        <v>0</v>
      </c>
      <c r="I50" s="47" t="str">
        <f t="shared" si="0"/>
        <v>MELODY DUO (100X50)-KG</v>
      </c>
      <c r="J50" s="30" t="s">
        <v>198</v>
      </c>
      <c r="L50" s="56" t="s">
        <v>188</v>
      </c>
      <c r="M50" s="49">
        <v>56</v>
      </c>
      <c r="N50" s="49">
        <v>0</v>
      </c>
      <c r="O50" s="49">
        <v>0</v>
      </c>
      <c r="P50" s="49">
        <v>50</v>
      </c>
      <c r="Q50" s="49">
        <v>0</v>
      </c>
      <c r="R50" s="49">
        <v>6</v>
      </c>
    </row>
    <row r="51" spans="1:18" x14ac:dyDescent="0.3">
      <c r="A51" s="55" t="s">
        <v>135</v>
      </c>
      <c r="B51" s="55" t="s">
        <v>84</v>
      </c>
      <c r="C51" s="57">
        <v>1</v>
      </c>
      <c r="D51" s="57">
        <v>25</v>
      </c>
      <c r="E51" s="57">
        <v>0</v>
      </c>
      <c r="F51" s="57">
        <v>27</v>
      </c>
      <c r="G51" s="57">
        <v>0</v>
      </c>
      <c r="H51" s="57">
        <v>-1</v>
      </c>
      <c r="I51" s="47" t="str">
        <f t="shared" si="0"/>
        <v>MONCEREN (100X50)-LT.</v>
      </c>
      <c r="J51" s="30" t="s">
        <v>199</v>
      </c>
      <c r="L51" s="56" t="s">
        <v>189</v>
      </c>
      <c r="M51" s="49">
        <v>252</v>
      </c>
      <c r="N51" s="49">
        <v>0</v>
      </c>
      <c r="O51" s="49">
        <v>0</v>
      </c>
      <c r="P51" s="49">
        <v>164.25</v>
      </c>
      <c r="Q51" s="49">
        <v>0</v>
      </c>
      <c r="R51" s="49">
        <v>87.75</v>
      </c>
    </row>
    <row r="52" spans="1:18" x14ac:dyDescent="0.3">
      <c r="A52" s="55" t="s">
        <v>136</v>
      </c>
      <c r="B52" s="55" t="s">
        <v>84</v>
      </c>
      <c r="C52" s="57">
        <v>3</v>
      </c>
      <c r="D52" s="57">
        <v>0</v>
      </c>
      <c r="E52" s="57">
        <v>0</v>
      </c>
      <c r="F52" s="57">
        <v>2</v>
      </c>
      <c r="G52" s="57">
        <v>0</v>
      </c>
      <c r="H52" s="57">
        <v>1</v>
      </c>
      <c r="I52" s="47" t="str">
        <f t="shared" si="0"/>
        <v>MONCEREN (1X10)-LT.</v>
      </c>
      <c r="J52" s="30" t="s">
        <v>70</v>
      </c>
      <c r="L52" s="56" t="s">
        <v>190</v>
      </c>
      <c r="M52" s="49">
        <v>0.3</v>
      </c>
      <c r="N52" s="49">
        <v>0</v>
      </c>
      <c r="O52" s="49">
        <v>0</v>
      </c>
      <c r="P52" s="49">
        <v>0</v>
      </c>
      <c r="Q52" s="49">
        <v>0</v>
      </c>
      <c r="R52" s="49">
        <v>0.3</v>
      </c>
    </row>
    <row r="53" spans="1:18" x14ac:dyDescent="0.3">
      <c r="A53" s="55" t="s">
        <v>137</v>
      </c>
      <c r="B53" s="55" t="s">
        <v>84</v>
      </c>
      <c r="C53" s="57">
        <v>16</v>
      </c>
      <c r="D53" s="57">
        <v>50</v>
      </c>
      <c r="E53" s="57">
        <v>0</v>
      </c>
      <c r="F53" s="57">
        <v>64.75</v>
      </c>
      <c r="G53" s="57">
        <v>0</v>
      </c>
      <c r="H53" s="57">
        <v>1.25</v>
      </c>
      <c r="I53" s="47" t="str">
        <f t="shared" si="0"/>
        <v>MONCEREN (250X40)-LT.</v>
      </c>
      <c r="J53" s="30" t="s">
        <v>200</v>
      </c>
      <c r="L53" s="56" t="s">
        <v>191</v>
      </c>
      <c r="M53" s="49">
        <v>2.5</v>
      </c>
      <c r="N53" s="49">
        <v>10</v>
      </c>
      <c r="O53" s="49">
        <v>0</v>
      </c>
      <c r="P53" s="49">
        <v>4.25</v>
      </c>
      <c r="Q53" s="49">
        <v>0</v>
      </c>
      <c r="R53" s="49">
        <v>8.25</v>
      </c>
    </row>
    <row r="54" spans="1:18" x14ac:dyDescent="0.3">
      <c r="A54" s="55" t="s">
        <v>138</v>
      </c>
      <c r="B54" s="55" t="s">
        <v>84</v>
      </c>
      <c r="C54" s="57">
        <v>2</v>
      </c>
      <c r="D54" s="57">
        <v>30</v>
      </c>
      <c r="E54" s="57">
        <v>0</v>
      </c>
      <c r="F54" s="57">
        <v>23.5</v>
      </c>
      <c r="G54" s="57">
        <v>0</v>
      </c>
      <c r="H54" s="57">
        <v>8.5</v>
      </c>
      <c r="I54" s="47" t="str">
        <f t="shared" si="0"/>
        <v>MONCEREN (500X20)-LT.</v>
      </c>
      <c r="J54" s="30" t="s">
        <v>43</v>
      </c>
      <c r="L54" s="56" t="s">
        <v>192</v>
      </c>
      <c r="M54" s="49">
        <v>160</v>
      </c>
      <c r="N54" s="49">
        <v>0</v>
      </c>
      <c r="O54" s="49">
        <v>0</v>
      </c>
      <c r="P54" s="49">
        <v>100</v>
      </c>
      <c r="Q54" s="49">
        <v>0</v>
      </c>
      <c r="R54" s="49">
        <v>60</v>
      </c>
    </row>
    <row r="55" spans="1:18" x14ac:dyDescent="0.3">
      <c r="A55" s="55" t="s">
        <v>139</v>
      </c>
      <c r="B55" s="55" t="s">
        <v>84</v>
      </c>
      <c r="C55" s="57">
        <v>-0.5</v>
      </c>
      <c r="D55" s="57">
        <v>0</v>
      </c>
      <c r="E55" s="57">
        <v>0</v>
      </c>
      <c r="F55" s="57">
        <v>0</v>
      </c>
      <c r="G55" s="57">
        <v>0</v>
      </c>
      <c r="H55" s="57">
        <v>-0.5</v>
      </c>
      <c r="I55" s="47" t="str">
        <f t="shared" si="0"/>
        <v>MOVENTO ENERGY (100MLX50)-LT.</v>
      </c>
      <c r="J55" s="30" t="s">
        <v>201</v>
      </c>
      <c r="L55" s="56" t="s">
        <v>193</v>
      </c>
      <c r="M55" s="49">
        <v>0</v>
      </c>
      <c r="N55" s="49">
        <v>15</v>
      </c>
      <c r="O55" s="49">
        <v>0</v>
      </c>
      <c r="P55" s="49">
        <v>4.7</v>
      </c>
      <c r="Q55" s="49">
        <v>0</v>
      </c>
      <c r="R55" s="49">
        <v>10.3</v>
      </c>
    </row>
    <row r="56" spans="1:18" x14ac:dyDescent="0.3">
      <c r="A56" s="55" t="s">
        <v>140</v>
      </c>
      <c r="B56" s="55" t="s">
        <v>96</v>
      </c>
      <c r="C56" s="57">
        <v>0</v>
      </c>
      <c r="D56" s="57">
        <v>15</v>
      </c>
      <c r="E56" s="57">
        <v>0</v>
      </c>
      <c r="F56" s="57">
        <v>8.9</v>
      </c>
      <c r="G56" s="57">
        <v>0</v>
      </c>
      <c r="H56" s="57">
        <v>6.1</v>
      </c>
      <c r="I56" s="47" t="str">
        <f t="shared" si="0"/>
        <v>NATIVO (100GX50)-KG</v>
      </c>
      <c r="J56" s="30" t="s">
        <v>202</v>
      </c>
      <c r="L56" s="56" t="s">
        <v>194</v>
      </c>
      <c r="M56" s="49">
        <v>0</v>
      </c>
      <c r="N56" s="49">
        <v>10</v>
      </c>
      <c r="O56" s="49">
        <v>0</v>
      </c>
      <c r="P56" s="49">
        <v>0</v>
      </c>
      <c r="Q56" s="49">
        <v>0</v>
      </c>
      <c r="R56" s="49">
        <v>10</v>
      </c>
    </row>
    <row r="57" spans="1:18" x14ac:dyDescent="0.3">
      <c r="A57" s="55" t="s">
        <v>141</v>
      </c>
      <c r="B57" s="55" t="s">
        <v>96</v>
      </c>
      <c r="C57" s="57">
        <v>0.83</v>
      </c>
      <c r="D57" s="57">
        <v>4</v>
      </c>
      <c r="E57" s="57">
        <v>0</v>
      </c>
      <c r="F57" s="57">
        <v>2.73</v>
      </c>
      <c r="G57" s="57">
        <v>0</v>
      </c>
      <c r="H57" s="57">
        <v>2.1</v>
      </c>
      <c r="I57" s="47" t="str">
        <f t="shared" si="0"/>
        <v>NATIVO (10GMX10X20)-KG</v>
      </c>
      <c r="J57" s="30" t="s">
        <v>203</v>
      </c>
      <c r="L57" s="56" t="s">
        <v>195</v>
      </c>
      <c r="M57" s="49">
        <v>0</v>
      </c>
      <c r="N57" s="49">
        <v>4</v>
      </c>
      <c r="O57" s="49">
        <v>0</v>
      </c>
      <c r="P57" s="49">
        <v>2</v>
      </c>
      <c r="Q57" s="49">
        <v>0</v>
      </c>
      <c r="R57" s="49">
        <v>2</v>
      </c>
    </row>
    <row r="58" spans="1:18" x14ac:dyDescent="0.3">
      <c r="A58" s="55" t="s">
        <v>142</v>
      </c>
      <c r="B58" s="55" t="s">
        <v>96</v>
      </c>
      <c r="C58" s="57">
        <v>4</v>
      </c>
      <c r="D58" s="57">
        <v>20</v>
      </c>
      <c r="E58" s="57">
        <v>0</v>
      </c>
      <c r="F58" s="57">
        <v>13</v>
      </c>
      <c r="G58" s="57">
        <v>0</v>
      </c>
      <c r="H58" s="57">
        <v>11</v>
      </c>
      <c r="I58" s="47" t="str">
        <f t="shared" si="0"/>
        <v>NATIVO (1KGX10)-KG</v>
      </c>
      <c r="J58" s="30" t="s">
        <v>44</v>
      </c>
      <c r="L58" s="56" t="s">
        <v>196</v>
      </c>
      <c r="M58" s="49">
        <v>6.4</v>
      </c>
      <c r="N58" s="49">
        <v>0</v>
      </c>
      <c r="O58" s="49">
        <v>0</v>
      </c>
      <c r="P58" s="49">
        <v>0.08</v>
      </c>
      <c r="Q58" s="49">
        <v>0</v>
      </c>
      <c r="R58" s="49">
        <v>6.32</v>
      </c>
    </row>
    <row r="59" spans="1:18" x14ac:dyDescent="0.3">
      <c r="A59" s="55" t="s">
        <v>143</v>
      </c>
      <c r="B59" s="55" t="s">
        <v>96</v>
      </c>
      <c r="C59" s="57">
        <v>0</v>
      </c>
      <c r="D59" s="57">
        <v>10</v>
      </c>
      <c r="E59" s="57">
        <v>0</v>
      </c>
      <c r="F59" s="57">
        <v>0</v>
      </c>
      <c r="G59" s="57">
        <v>0</v>
      </c>
      <c r="H59" s="57">
        <v>10</v>
      </c>
      <c r="I59" s="47" t="str">
        <f t="shared" si="0"/>
        <v>NATIVO (500GX20)-KG</v>
      </c>
      <c r="J59" s="30" t="s">
        <v>45</v>
      </c>
      <c r="L59" s="56" t="s">
        <v>49</v>
      </c>
      <c r="M59" s="49">
        <v>0</v>
      </c>
      <c r="N59" s="49">
        <v>500</v>
      </c>
      <c r="O59" s="49">
        <v>0</v>
      </c>
      <c r="P59" s="49">
        <v>316</v>
      </c>
      <c r="Q59" s="49">
        <v>0</v>
      </c>
      <c r="R59" s="49">
        <v>184</v>
      </c>
    </row>
    <row r="60" spans="1:18" x14ac:dyDescent="0.3">
      <c r="A60" s="55" t="s">
        <v>144</v>
      </c>
      <c r="B60" s="55" t="s">
        <v>96</v>
      </c>
      <c r="C60" s="57">
        <v>0.3</v>
      </c>
      <c r="D60" s="57">
        <v>10</v>
      </c>
      <c r="E60" s="57">
        <v>0</v>
      </c>
      <c r="F60" s="57">
        <v>5.0999999999999996</v>
      </c>
      <c r="G60" s="57">
        <v>0</v>
      </c>
      <c r="H60" s="57">
        <v>5.2</v>
      </c>
      <c r="I60" s="47" t="str">
        <f t="shared" si="0"/>
        <v>NATIVO (50GX100)-KG</v>
      </c>
      <c r="J60" s="30" t="s">
        <v>204</v>
      </c>
      <c r="L60" s="56" t="s">
        <v>197</v>
      </c>
      <c r="M60" s="49">
        <v>0</v>
      </c>
      <c r="N60" s="49">
        <v>105</v>
      </c>
      <c r="O60" s="49">
        <v>0</v>
      </c>
      <c r="P60" s="49">
        <v>66.900000000000006</v>
      </c>
      <c r="Q60" s="49">
        <v>0</v>
      </c>
      <c r="R60" s="49">
        <v>38.1</v>
      </c>
    </row>
    <row r="61" spans="1:18" x14ac:dyDescent="0.3">
      <c r="A61" s="55" t="s">
        <v>145</v>
      </c>
      <c r="B61" s="55" t="s">
        <v>84</v>
      </c>
      <c r="C61" s="57">
        <v>6.2</v>
      </c>
      <c r="D61" s="57">
        <v>15</v>
      </c>
      <c r="E61" s="57">
        <v>0</v>
      </c>
      <c r="F61" s="57">
        <v>14.1</v>
      </c>
      <c r="G61" s="57">
        <v>0</v>
      </c>
      <c r="H61" s="57">
        <v>7.1</v>
      </c>
      <c r="I61" s="47" t="str">
        <f t="shared" si="0"/>
        <v>OBERON (100X50)-LT.</v>
      </c>
      <c r="J61" s="30" t="s">
        <v>205</v>
      </c>
      <c r="L61" s="56" t="s">
        <v>198</v>
      </c>
      <c r="M61" s="49">
        <v>0.8</v>
      </c>
      <c r="N61" s="49">
        <v>5</v>
      </c>
      <c r="O61" s="49">
        <v>0</v>
      </c>
      <c r="P61" s="49">
        <v>5.8</v>
      </c>
      <c r="Q61" s="49">
        <v>0</v>
      </c>
      <c r="R61" s="49">
        <v>0</v>
      </c>
    </row>
    <row r="62" spans="1:18" x14ac:dyDescent="0.3">
      <c r="A62" s="55" t="s">
        <v>146</v>
      </c>
      <c r="B62" s="55" t="s">
        <v>88</v>
      </c>
      <c r="C62" s="57">
        <v>21</v>
      </c>
      <c r="D62" s="57">
        <v>0</v>
      </c>
      <c r="E62" s="57">
        <v>0</v>
      </c>
      <c r="F62" s="57">
        <v>0</v>
      </c>
      <c r="G62" s="57">
        <v>0</v>
      </c>
      <c r="H62" s="57">
        <v>21</v>
      </c>
      <c r="I62" s="47" t="str">
        <f t="shared" si="0"/>
        <v>OBERON (200X20)-UNT</v>
      </c>
      <c r="J62" s="30" t="s">
        <v>31</v>
      </c>
      <c r="L62" s="56" t="s">
        <v>199</v>
      </c>
      <c r="M62" s="49">
        <v>1</v>
      </c>
      <c r="N62" s="49">
        <v>25</v>
      </c>
      <c r="O62" s="49">
        <v>0</v>
      </c>
      <c r="P62" s="49">
        <v>27</v>
      </c>
      <c r="Q62" s="49">
        <v>0</v>
      </c>
      <c r="R62" s="49">
        <v>-1</v>
      </c>
    </row>
    <row r="63" spans="1:18" x14ac:dyDescent="0.3">
      <c r="A63" s="55" t="s">
        <v>147</v>
      </c>
      <c r="B63" s="55" t="s">
        <v>84</v>
      </c>
      <c r="C63" s="57">
        <v>9</v>
      </c>
      <c r="D63" s="57">
        <v>0</v>
      </c>
      <c r="E63" s="57">
        <v>0</v>
      </c>
      <c r="F63" s="57">
        <v>2.7</v>
      </c>
      <c r="G63" s="57">
        <v>0</v>
      </c>
      <c r="H63" s="57">
        <v>6.3</v>
      </c>
      <c r="I63" s="47" t="str">
        <f t="shared" si="0"/>
        <v>OBERON (50X100)-LT.</v>
      </c>
      <c r="J63" s="30" t="s">
        <v>206</v>
      </c>
      <c r="L63" s="56" t="s">
        <v>200</v>
      </c>
      <c r="M63" s="49">
        <v>16</v>
      </c>
      <c r="N63" s="49">
        <v>50</v>
      </c>
      <c r="O63" s="49">
        <v>0</v>
      </c>
      <c r="P63" s="49">
        <v>64.75</v>
      </c>
      <c r="Q63" s="49">
        <v>0</v>
      </c>
      <c r="R63" s="49">
        <v>1.25</v>
      </c>
    </row>
    <row r="64" spans="1:18" x14ac:dyDescent="0.3">
      <c r="A64" s="55" t="s">
        <v>148</v>
      </c>
      <c r="B64" s="55" t="s">
        <v>84</v>
      </c>
      <c r="C64" s="57">
        <v>3.8</v>
      </c>
      <c r="D64" s="57">
        <v>85</v>
      </c>
      <c r="E64" s="57">
        <v>0</v>
      </c>
      <c r="F64" s="57">
        <v>64.2</v>
      </c>
      <c r="G64" s="57">
        <v>0</v>
      </c>
      <c r="H64" s="57">
        <v>24.6</v>
      </c>
      <c r="I64" s="47" t="str">
        <f t="shared" si="0"/>
        <v>PLANOFIX (100X50)-LT.</v>
      </c>
      <c r="J64" s="30" t="s">
        <v>32</v>
      </c>
      <c r="L64" s="56" t="s">
        <v>201</v>
      </c>
      <c r="M64" s="49">
        <v>-0.5</v>
      </c>
      <c r="N64" s="49">
        <v>0</v>
      </c>
      <c r="O64" s="49">
        <v>0</v>
      </c>
      <c r="P64" s="49">
        <v>0</v>
      </c>
      <c r="Q64" s="49">
        <v>0</v>
      </c>
      <c r="R64" s="49">
        <v>-0.5</v>
      </c>
    </row>
    <row r="65" spans="1:18" x14ac:dyDescent="0.3">
      <c r="A65" s="55" t="s">
        <v>149</v>
      </c>
      <c r="B65" s="55" t="s">
        <v>96</v>
      </c>
      <c r="C65" s="57">
        <v>10460.25</v>
      </c>
      <c r="D65" s="57">
        <v>23000</v>
      </c>
      <c r="E65" s="57">
        <v>5580</v>
      </c>
      <c r="F65" s="57">
        <v>30069</v>
      </c>
      <c r="G65" s="57">
        <v>5580</v>
      </c>
      <c r="H65" s="57">
        <v>3391.25</v>
      </c>
      <c r="I65" s="47" t="str">
        <f t="shared" si="0"/>
        <v>REGENT 03%GR.(1X20)FIPRONIL 03%GR-KG</v>
      </c>
      <c r="J65" s="30" t="s">
        <v>207</v>
      </c>
      <c r="L65" s="56" t="s">
        <v>202</v>
      </c>
      <c r="M65" s="49">
        <v>0</v>
      </c>
      <c r="N65" s="49">
        <v>15</v>
      </c>
      <c r="O65" s="49">
        <v>0</v>
      </c>
      <c r="P65" s="49">
        <v>8.9</v>
      </c>
      <c r="Q65" s="49">
        <v>0</v>
      </c>
      <c r="R65" s="49">
        <v>6.1</v>
      </c>
    </row>
    <row r="66" spans="1:18" x14ac:dyDescent="0.3">
      <c r="A66" s="55" t="s">
        <v>150</v>
      </c>
      <c r="B66" s="55" t="s">
        <v>96</v>
      </c>
      <c r="C66" s="57">
        <v>1995</v>
      </c>
      <c r="D66" s="57">
        <v>0</v>
      </c>
      <c r="E66" s="57">
        <v>100</v>
      </c>
      <c r="F66" s="57">
        <v>1300</v>
      </c>
      <c r="G66" s="57">
        <v>100</v>
      </c>
      <c r="H66" s="57">
        <v>695</v>
      </c>
      <c r="I66" s="47" t="str">
        <f t="shared" si="0"/>
        <v>REGENT 03%GR.(5X4)FIPRONIL 03%GR-KG</v>
      </c>
      <c r="J66" s="30" t="s">
        <v>34</v>
      </c>
      <c r="L66" s="56" t="s">
        <v>203</v>
      </c>
      <c r="M66" s="49">
        <v>0.83</v>
      </c>
      <c r="N66" s="49">
        <v>4</v>
      </c>
      <c r="O66" s="49">
        <v>0</v>
      </c>
      <c r="P66" s="49">
        <v>2.73</v>
      </c>
      <c r="Q66" s="49">
        <v>0</v>
      </c>
      <c r="R66" s="49">
        <v>2.1</v>
      </c>
    </row>
    <row r="67" spans="1:18" x14ac:dyDescent="0.3">
      <c r="A67" s="55" t="s">
        <v>151</v>
      </c>
      <c r="B67" s="55" t="s">
        <v>84</v>
      </c>
      <c r="C67" s="57">
        <v>6.6</v>
      </c>
      <c r="D67" s="57">
        <v>20</v>
      </c>
      <c r="E67" s="57">
        <v>0</v>
      </c>
      <c r="F67" s="57">
        <v>17.8</v>
      </c>
      <c r="G67" s="57">
        <v>0</v>
      </c>
      <c r="H67" s="57">
        <v>8.8000000000000007</v>
      </c>
      <c r="I67" s="47" t="str">
        <f t="shared" ref="I67:I89" si="1">A67&amp;"-"&amp;B67</f>
        <v>REGENT 50%(100MX50)FIPRONIL 50%SC-LT.</v>
      </c>
      <c r="J67" s="30" t="s">
        <v>208</v>
      </c>
      <c r="L67" s="56" t="s">
        <v>204</v>
      </c>
      <c r="M67" s="49">
        <v>0.3</v>
      </c>
      <c r="N67" s="49">
        <v>10</v>
      </c>
      <c r="O67" s="49">
        <v>0</v>
      </c>
      <c r="P67" s="49">
        <v>5.0999999999999996</v>
      </c>
      <c r="Q67" s="49">
        <v>0</v>
      </c>
      <c r="R67" s="49">
        <v>5.2</v>
      </c>
    </row>
    <row r="68" spans="1:18" x14ac:dyDescent="0.3">
      <c r="A68" s="55" t="s">
        <v>152</v>
      </c>
      <c r="B68" s="55" t="s">
        <v>84</v>
      </c>
      <c r="C68" s="57">
        <v>-0.5</v>
      </c>
      <c r="D68" s="57">
        <v>0</v>
      </c>
      <c r="E68" s="57">
        <v>0</v>
      </c>
      <c r="F68" s="57">
        <v>0.25</v>
      </c>
      <c r="G68" s="57">
        <v>0</v>
      </c>
      <c r="H68" s="57">
        <v>-0.75</v>
      </c>
      <c r="I68" s="47" t="str">
        <f t="shared" si="1"/>
        <v>REGENT 50%(250MX20)FIPRONIL 50%SC-LT.</v>
      </c>
      <c r="J68" s="30" t="s">
        <v>33</v>
      </c>
      <c r="L68" s="56" t="s">
        <v>205</v>
      </c>
      <c r="M68" s="49">
        <v>6.2</v>
      </c>
      <c r="N68" s="49">
        <v>15</v>
      </c>
      <c r="O68" s="49">
        <v>0</v>
      </c>
      <c r="P68" s="49">
        <v>14.1</v>
      </c>
      <c r="Q68" s="49">
        <v>0</v>
      </c>
      <c r="R68" s="49">
        <v>7.1</v>
      </c>
    </row>
    <row r="69" spans="1:18" x14ac:dyDescent="0.3">
      <c r="A69" s="55" t="s">
        <v>153</v>
      </c>
      <c r="B69" s="55" t="s">
        <v>96</v>
      </c>
      <c r="C69" s="57">
        <v>534</v>
      </c>
      <c r="D69" s="57">
        <v>0</v>
      </c>
      <c r="E69" s="57">
        <v>854</v>
      </c>
      <c r="F69" s="57">
        <v>455</v>
      </c>
      <c r="G69" s="57">
        <v>854</v>
      </c>
      <c r="H69" s="57">
        <v>79</v>
      </c>
      <c r="I69" s="47" t="str">
        <f t="shared" si="1"/>
        <v>REGENT ULTRA (1KGX20)-KG</v>
      </c>
      <c r="J69" s="30" t="s">
        <v>207</v>
      </c>
      <c r="L69" s="56" t="s">
        <v>206</v>
      </c>
      <c r="M69" s="49">
        <v>9</v>
      </c>
      <c r="N69" s="49">
        <v>0</v>
      </c>
      <c r="O69" s="49">
        <v>0</v>
      </c>
      <c r="P69" s="49">
        <v>2.7</v>
      </c>
      <c r="Q69" s="49">
        <v>0</v>
      </c>
      <c r="R69" s="49">
        <v>6.3</v>
      </c>
    </row>
    <row r="70" spans="1:18" x14ac:dyDescent="0.3">
      <c r="A70" s="55" t="s">
        <v>154</v>
      </c>
      <c r="B70" s="55" t="s">
        <v>96</v>
      </c>
      <c r="C70" s="57">
        <v>0.2</v>
      </c>
      <c r="D70" s="57">
        <v>20</v>
      </c>
      <c r="E70" s="57">
        <v>0</v>
      </c>
      <c r="F70" s="57">
        <v>19.5</v>
      </c>
      <c r="G70" s="57">
        <v>0</v>
      </c>
      <c r="H70" s="57">
        <v>0.7</v>
      </c>
      <c r="I70" s="47" t="str">
        <f t="shared" si="1"/>
        <v>SECTIN WG60(100X50)-KG</v>
      </c>
      <c r="J70" s="30" t="s">
        <v>209</v>
      </c>
      <c r="L70" s="56" t="s">
        <v>207</v>
      </c>
      <c r="M70" s="49">
        <v>10994.25</v>
      </c>
      <c r="N70" s="49">
        <v>23000</v>
      </c>
      <c r="O70" s="49">
        <v>6434</v>
      </c>
      <c r="P70" s="49">
        <v>30524</v>
      </c>
      <c r="Q70" s="49">
        <v>6434</v>
      </c>
      <c r="R70" s="49">
        <v>3470.25</v>
      </c>
    </row>
    <row r="71" spans="1:18" x14ac:dyDescent="0.3">
      <c r="A71" s="55" t="s">
        <v>155</v>
      </c>
      <c r="B71" s="55" t="s">
        <v>96</v>
      </c>
      <c r="C71" s="57">
        <v>0</v>
      </c>
      <c r="D71" s="57">
        <v>12</v>
      </c>
      <c r="E71" s="57">
        <v>0</v>
      </c>
      <c r="F71" s="57">
        <v>6</v>
      </c>
      <c r="G71" s="57">
        <v>0</v>
      </c>
      <c r="H71" s="57">
        <v>6</v>
      </c>
      <c r="I71" s="47" t="str">
        <f t="shared" si="1"/>
        <v>SECTIN WG60(600X10)-KG</v>
      </c>
      <c r="J71" s="30" t="s">
        <v>210</v>
      </c>
      <c r="L71" s="56" t="s">
        <v>208</v>
      </c>
      <c r="M71" s="49">
        <v>6.6</v>
      </c>
      <c r="N71" s="49">
        <v>20</v>
      </c>
      <c r="O71" s="49">
        <v>0</v>
      </c>
      <c r="P71" s="49">
        <v>17.8</v>
      </c>
      <c r="Q71" s="49">
        <v>0</v>
      </c>
      <c r="R71" s="49">
        <v>8.8000000000000007</v>
      </c>
    </row>
    <row r="72" spans="1:18" x14ac:dyDescent="0.3">
      <c r="A72" s="55" t="s">
        <v>156</v>
      </c>
      <c r="B72" s="55" t="s">
        <v>96</v>
      </c>
      <c r="C72" s="57">
        <v>47.9</v>
      </c>
      <c r="D72" s="57">
        <v>120</v>
      </c>
      <c r="E72" s="57">
        <v>59</v>
      </c>
      <c r="F72" s="57">
        <v>59.9</v>
      </c>
      <c r="G72" s="57">
        <v>59</v>
      </c>
      <c r="H72" s="57">
        <v>108</v>
      </c>
      <c r="I72" s="47" t="str">
        <f t="shared" si="1"/>
        <v>SENCOR (100X60)METRIBUZIN 70%WP-KG</v>
      </c>
      <c r="J72" s="30" t="s">
        <v>46</v>
      </c>
      <c r="L72" s="56" t="s">
        <v>209</v>
      </c>
      <c r="M72" s="49">
        <v>0.2</v>
      </c>
      <c r="N72" s="49">
        <v>20</v>
      </c>
      <c r="O72" s="49">
        <v>0</v>
      </c>
      <c r="P72" s="49">
        <v>19.5</v>
      </c>
      <c r="Q72" s="49">
        <v>0</v>
      </c>
      <c r="R72" s="49">
        <v>0.7</v>
      </c>
    </row>
    <row r="73" spans="1:18" x14ac:dyDescent="0.3">
      <c r="A73" s="55" t="s">
        <v>157</v>
      </c>
      <c r="B73" s="55" t="s">
        <v>84</v>
      </c>
      <c r="C73" s="57">
        <v>0.6</v>
      </c>
      <c r="D73" s="57">
        <v>0</v>
      </c>
      <c r="E73" s="57">
        <v>0</v>
      </c>
      <c r="F73" s="57">
        <v>0</v>
      </c>
      <c r="G73" s="57">
        <v>0</v>
      </c>
      <c r="H73" s="57">
        <v>0.6</v>
      </c>
      <c r="I73" s="47" t="str">
        <f t="shared" si="1"/>
        <v>SIVANTO PRIME (100MLX50)-LT.</v>
      </c>
      <c r="J73" s="30" t="s">
        <v>211</v>
      </c>
      <c r="L73" s="56" t="s">
        <v>210</v>
      </c>
      <c r="M73" s="49">
        <v>0</v>
      </c>
      <c r="N73" s="49">
        <v>12</v>
      </c>
      <c r="O73" s="49">
        <v>0</v>
      </c>
      <c r="P73" s="49">
        <v>6</v>
      </c>
      <c r="Q73" s="49">
        <v>0</v>
      </c>
      <c r="R73" s="49">
        <v>6</v>
      </c>
    </row>
    <row r="74" spans="1:18" x14ac:dyDescent="0.3">
      <c r="A74" s="55" t="s">
        <v>158</v>
      </c>
      <c r="B74" s="55" t="s">
        <v>84</v>
      </c>
      <c r="C74" s="57">
        <v>5.0999999999999996</v>
      </c>
      <c r="D74" s="57">
        <v>20</v>
      </c>
      <c r="E74" s="57">
        <v>0</v>
      </c>
      <c r="F74" s="57">
        <v>12.6</v>
      </c>
      <c r="G74" s="57">
        <v>0</v>
      </c>
      <c r="H74" s="57">
        <v>12.5</v>
      </c>
      <c r="I74" s="47" t="str">
        <f t="shared" si="1"/>
        <v>SOLAMON (100X50)-LT.</v>
      </c>
      <c r="J74" s="30" t="s">
        <v>35</v>
      </c>
      <c r="L74" s="56" t="s">
        <v>211</v>
      </c>
      <c r="M74" s="49">
        <v>0.6</v>
      </c>
      <c r="N74" s="49">
        <v>0</v>
      </c>
      <c r="O74" s="49">
        <v>0</v>
      </c>
      <c r="P74" s="49">
        <v>0</v>
      </c>
      <c r="Q74" s="49">
        <v>0</v>
      </c>
      <c r="R74" s="49">
        <v>0.6</v>
      </c>
    </row>
    <row r="75" spans="1:18" x14ac:dyDescent="0.3">
      <c r="A75" s="55" t="s">
        <v>159</v>
      </c>
      <c r="B75" s="55" t="s">
        <v>88</v>
      </c>
      <c r="C75" s="57">
        <v>51</v>
      </c>
      <c r="D75" s="57">
        <v>0</v>
      </c>
      <c r="E75" s="57">
        <v>0</v>
      </c>
      <c r="F75" s="57">
        <v>51</v>
      </c>
      <c r="G75" s="57">
        <v>0</v>
      </c>
      <c r="H75" s="57">
        <v>0</v>
      </c>
      <c r="I75" s="47" t="str">
        <f t="shared" si="1"/>
        <v>SPINTOR (7 MLX200)-UNT</v>
      </c>
      <c r="J75" s="30" t="s">
        <v>212</v>
      </c>
      <c r="L75" s="56" t="s">
        <v>212</v>
      </c>
      <c r="M75" s="49">
        <v>51</v>
      </c>
      <c r="N75" s="49">
        <v>0</v>
      </c>
      <c r="O75" s="49">
        <v>0</v>
      </c>
      <c r="P75" s="49">
        <v>51</v>
      </c>
      <c r="Q75" s="49">
        <v>0</v>
      </c>
      <c r="R75" s="49">
        <v>0</v>
      </c>
    </row>
    <row r="76" spans="1:18" x14ac:dyDescent="0.3">
      <c r="A76" s="55" t="s">
        <v>160</v>
      </c>
      <c r="B76" s="55" t="s">
        <v>96</v>
      </c>
      <c r="C76" s="57">
        <v>3.05</v>
      </c>
      <c r="D76" s="57">
        <v>20</v>
      </c>
      <c r="E76" s="57">
        <v>0</v>
      </c>
      <c r="F76" s="57">
        <v>14.95</v>
      </c>
      <c r="G76" s="57">
        <v>0</v>
      </c>
      <c r="H76" s="57">
        <v>8.1</v>
      </c>
      <c r="I76" s="47" t="str">
        <f t="shared" si="1"/>
        <v>SUNRICE (50GMX100)-KG</v>
      </c>
      <c r="J76" s="30" t="s">
        <v>47</v>
      </c>
      <c r="L76" s="56" t="s">
        <v>213</v>
      </c>
      <c r="M76" s="49">
        <v>0</v>
      </c>
      <c r="N76" s="49">
        <v>120</v>
      </c>
      <c r="O76" s="49">
        <v>0</v>
      </c>
      <c r="P76" s="49">
        <v>123</v>
      </c>
      <c r="Q76" s="49">
        <v>0</v>
      </c>
      <c r="R76" s="49">
        <v>-3</v>
      </c>
    </row>
    <row r="77" spans="1:18" x14ac:dyDescent="0.3">
      <c r="A77" s="55" t="s">
        <v>161</v>
      </c>
      <c r="B77" s="55" t="s">
        <v>88</v>
      </c>
      <c r="C77" s="57">
        <v>97</v>
      </c>
      <c r="D77" s="57">
        <v>0</v>
      </c>
      <c r="E77" s="57">
        <v>0</v>
      </c>
      <c r="F77" s="57">
        <v>125</v>
      </c>
      <c r="G77" s="57">
        <v>0</v>
      </c>
      <c r="H77" s="57">
        <v>-28</v>
      </c>
      <c r="I77" s="47" t="str">
        <f t="shared" si="1"/>
        <v>TOPSTAR (22.5GX20X8)-UNT</v>
      </c>
      <c r="J77" s="30" t="s">
        <v>48</v>
      </c>
      <c r="L77" s="56" t="s">
        <v>214</v>
      </c>
      <c r="M77" s="49">
        <v>19</v>
      </c>
      <c r="N77" s="49">
        <v>5982</v>
      </c>
      <c r="O77" s="49">
        <v>1002</v>
      </c>
      <c r="P77" s="49">
        <v>5982</v>
      </c>
      <c r="Q77" s="49">
        <v>1002</v>
      </c>
      <c r="R77" s="49">
        <v>19</v>
      </c>
    </row>
    <row r="78" spans="1:18" x14ac:dyDescent="0.3">
      <c r="A78" s="55" t="s">
        <v>162</v>
      </c>
      <c r="B78" s="55" t="s">
        <v>96</v>
      </c>
      <c r="C78" s="57">
        <v>0</v>
      </c>
      <c r="D78" s="57">
        <v>120</v>
      </c>
      <c r="E78" s="57">
        <v>0</v>
      </c>
      <c r="F78" s="57">
        <v>123</v>
      </c>
      <c r="G78" s="57">
        <v>0</v>
      </c>
      <c r="H78" s="57">
        <v>-3</v>
      </c>
      <c r="I78" s="47" t="str">
        <f t="shared" si="1"/>
        <v>ARIZE 6129 GOLD(3KGX10)-KG</v>
      </c>
      <c r="J78" s="30" t="s">
        <v>213</v>
      </c>
      <c r="L78" s="56" t="s">
        <v>215</v>
      </c>
      <c r="M78" s="49">
        <v>52.5</v>
      </c>
      <c r="N78" s="49">
        <v>87405</v>
      </c>
      <c r="O78" s="49">
        <v>8820</v>
      </c>
      <c r="P78" s="49">
        <v>87089</v>
      </c>
      <c r="Q78" s="49">
        <v>8820</v>
      </c>
      <c r="R78" s="49">
        <v>368.5</v>
      </c>
    </row>
    <row r="79" spans="1:18" x14ac:dyDescent="0.3">
      <c r="A79" s="55" t="s">
        <v>163</v>
      </c>
      <c r="B79" s="55" t="s">
        <v>96</v>
      </c>
      <c r="C79" s="57">
        <v>19</v>
      </c>
      <c r="D79" s="57">
        <v>5982</v>
      </c>
      <c r="E79" s="57">
        <v>1002</v>
      </c>
      <c r="F79" s="57">
        <v>5982</v>
      </c>
      <c r="G79" s="57">
        <v>1002</v>
      </c>
      <c r="H79" s="57">
        <v>19</v>
      </c>
      <c r="I79" s="47" t="str">
        <f t="shared" si="1"/>
        <v>ARIZE 6444 (3KGX10)-KG</v>
      </c>
      <c r="J79" s="30" t="s">
        <v>214</v>
      </c>
      <c r="L79" s="56" t="s">
        <v>216</v>
      </c>
      <c r="M79" s="49">
        <v>141</v>
      </c>
      <c r="N79" s="49">
        <v>-149</v>
      </c>
      <c r="O79" s="49">
        <v>0</v>
      </c>
      <c r="P79" s="49">
        <v>0</v>
      </c>
      <c r="Q79" s="49">
        <v>0</v>
      </c>
      <c r="R79" s="49">
        <v>-8</v>
      </c>
    </row>
    <row r="80" spans="1:18" x14ac:dyDescent="0.3">
      <c r="A80" s="55" t="s">
        <v>164</v>
      </c>
      <c r="B80" s="55" t="s">
        <v>96</v>
      </c>
      <c r="C80" s="57">
        <v>32</v>
      </c>
      <c r="D80" s="57">
        <v>0</v>
      </c>
      <c r="E80" s="57">
        <v>0</v>
      </c>
      <c r="F80" s="57">
        <v>0</v>
      </c>
      <c r="G80" s="57">
        <v>0</v>
      </c>
      <c r="H80" s="57">
        <v>32</v>
      </c>
      <c r="I80" s="47" t="str">
        <f t="shared" si="1"/>
        <v>ARIZE 6444 GOLD (1KGX30)-KG</v>
      </c>
      <c r="J80" s="30" t="s">
        <v>215</v>
      </c>
      <c r="L80" s="56" t="s">
        <v>217</v>
      </c>
      <c r="M80" s="49">
        <v>-168</v>
      </c>
      <c r="N80" s="49">
        <v>450</v>
      </c>
      <c r="O80" s="49">
        <v>123</v>
      </c>
      <c r="P80" s="49">
        <v>301</v>
      </c>
      <c r="Q80" s="49">
        <v>123</v>
      </c>
      <c r="R80" s="49">
        <v>-19</v>
      </c>
    </row>
    <row r="81" spans="1:18" x14ac:dyDescent="0.3">
      <c r="A81" s="55" t="s">
        <v>165</v>
      </c>
      <c r="B81" s="55" t="s">
        <v>96</v>
      </c>
      <c r="C81" s="57">
        <v>20.5</v>
      </c>
      <c r="D81" s="57">
        <v>87405</v>
      </c>
      <c r="E81" s="57">
        <v>8820</v>
      </c>
      <c r="F81" s="57">
        <v>87089</v>
      </c>
      <c r="G81" s="57">
        <v>8820</v>
      </c>
      <c r="H81" s="57">
        <v>336.5</v>
      </c>
      <c r="I81" s="47" t="str">
        <f t="shared" si="1"/>
        <v>ARIZE 6444 GOLD (3X10)-KG</v>
      </c>
      <c r="J81" s="30" t="s">
        <v>215</v>
      </c>
      <c r="L81" s="56" t="s">
        <v>218</v>
      </c>
      <c r="M81" s="49">
        <v>-33</v>
      </c>
      <c r="N81" s="49">
        <v>237</v>
      </c>
      <c r="O81" s="49">
        <v>162</v>
      </c>
      <c r="P81" s="49">
        <v>252</v>
      </c>
      <c r="Q81" s="49">
        <v>162</v>
      </c>
      <c r="R81" s="49">
        <v>-48</v>
      </c>
    </row>
    <row r="82" spans="1:18" x14ac:dyDescent="0.3">
      <c r="A82" s="55" t="s">
        <v>166</v>
      </c>
      <c r="B82" s="55" t="s">
        <v>96</v>
      </c>
      <c r="C82" s="57">
        <v>141</v>
      </c>
      <c r="D82" s="57">
        <v>-149</v>
      </c>
      <c r="E82" s="57">
        <v>0</v>
      </c>
      <c r="F82" s="57">
        <v>0</v>
      </c>
      <c r="G82" s="57">
        <v>0</v>
      </c>
      <c r="H82" s="57">
        <v>-8</v>
      </c>
      <c r="I82" s="47" t="str">
        <f t="shared" si="1"/>
        <v>ARIZE AZ 6508 (1X30)-KG</v>
      </c>
      <c r="J82" s="30" t="s">
        <v>216</v>
      </c>
      <c r="L82" s="56" t="s">
        <v>219</v>
      </c>
      <c r="M82" s="49">
        <v>27</v>
      </c>
      <c r="N82" s="49">
        <v>180</v>
      </c>
      <c r="O82" s="49">
        <v>120</v>
      </c>
      <c r="P82" s="49">
        <v>177</v>
      </c>
      <c r="Q82" s="49">
        <v>120</v>
      </c>
      <c r="R82" s="49">
        <v>30</v>
      </c>
    </row>
    <row r="83" spans="1:18" x14ac:dyDescent="0.3">
      <c r="A83" s="55" t="s">
        <v>167</v>
      </c>
      <c r="B83" s="55" t="s">
        <v>96</v>
      </c>
      <c r="C83" s="57">
        <v>-168</v>
      </c>
      <c r="D83" s="57">
        <v>450</v>
      </c>
      <c r="E83" s="57">
        <v>123</v>
      </c>
      <c r="F83" s="57">
        <v>301</v>
      </c>
      <c r="G83" s="57">
        <v>123</v>
      </c>
      <c r="H83" s="57">
        <v>-19</v>
      </c>
      <c r="I83" s="47" t="str">
        <f t="shared" si="1"/>
        <v>ARIZE AZ 6508 (3X10)-KG</v>
      </c>
      <c r="J83" s="30" t="s">
        <v>217</v>
      </c>
      <c r="L83" s="56" t="s">
        <v>220</v>
      </c>
      <c r="M83" s="49">
        <v>0</v>
      </c>
      <c r="N83" s="49">
        <v>113</v>
      </c>
      <c r="O83" s="49">
        <v>300</v>
      </c>
      <c r="P83" s="49">
        <v>102</v>
      </c>
      <c r="Q83" s="49">
        <v>300</v>
      </c>
      <c r="R83" s="49">
        <v>11</v>
      </c>
    </row>
    <row r="84" spans="1:18" x14ac:dyDescent="0.3">
      <c r="A84" s="55" t="s">
        <v>168</v>
      </c>
      <c r="B84" s="55" t="s">
        <v>96</v>
      </c>
      <c r="C84" s="57">
        <v>-33</v>
      </c>
      <c r="D84" s="57">
        <v>237</v>
      </c>
      <c r="E84" s="57">
        <v>162</v>
      </c>
      <c r="F84" s="57">
        <v>252</v>
      </c>
      <c r="G84" s="57">
        <v>162</v>
      </c>
      <c r="H84" s="57">
        <v>-48</v>
      </c>
      <c r="I84" s="47" t="str">
        <f t="shared" si="1"/>
        <v>ARIZE AZ 6633 (3X10)-KG</v>
      </c>
      <c r="J84" s="30" t="s">
        <v>218</v>
      </c>
      <c r="L84" s="56" t="s">
        <v>221</v>
      </c>
      <c r="M84" s="49">
        <v>0</v>
      </c>
      <c r="N84" s="49">
        <v>817</v>
      </c>
      <c r="O84" s="49">
        <v>985</v>
      </c>
      <c r="P84" s="49">
        <v>816</v>
      </c>
      <c r="Q84" s="49">
        <v>985</v>
      </c>
      <c r="R84" s="49">
        <v>1</v>
      </c>
    </row>
    <row r="85" spans="1:18" x14ac:dyDescent="0.3">
      <c r="A85" s="55" t="s">
        <v>169</v>
      </c>
      <c r="B85" s="55" t="s">
        <v>96</v>
      </c>
      <c r="C85" s="57">
        <v>27</v>
      </c>
      <c r="D85" s="57">
        <v>180</v>
      </c>
      <c r="E85" s="57">
        <v>120</v>
      </c>
      <c r="F85" s="57">
        <v>177</v>
      </c>
      <c r="G85" s="57">
        <v>120</v>
      </c>
      <c r="H85" s="57">
        <v>30</v>
      </c>
      <c r="I85" s="47" t="str">
        <f t="shared" si="1"/>
        <v>ARIZE AZ-8433 DT(3X10)-KG</v>
      </c>
      <c r="J85" s="30" t="s">
        <v>219</v>
      </c>
      <c r="L85" s="56" t="s">
        <v>222</v>
      </c>
      <c r="M85" s="49">
        <v>-5</v>
      </c>
      <c r="N85" s="49">
        <v>990</v>
      </c>
      <c r="O85" s="49">
        <v>960</v>
      </c>
      <c r="P85" s="49">
        <v>989</v>
      </c>
      <c r="Q85" s="49">
        <v>960</v>
      </c>
      <c r="R85" s="49">
        <v>-4</v>
      </c>
    </row>
    <row r="86" spans="1:18" x14ac:dyDescent="0.3">
      <c r="A86" s="55" t="s">
        <v>170</v>
      </c>
      <c r="B86" s="55" t="s">
        <v>96</v>
      </c>
      <c r="C86" s="57">
        <v>0</v>
      </c>
      <c r="D86" s="57">
        <v>113</v>
      </c>
      <c r="E86" s="57">
        <v>300</v>
      </c>
      <c r="F86" s="57">
        <v>102</v>
      </c>
      <c r="G86" s="57">
        <v>300</v>
      </c>
      <c r="H86" s="57">
        <v>11</v>
      </c>
      <c r="I86" s="47" t="str">
        <f t="shared" si="1"/>
        <v>MUSTARD -5210 (1KGX30)-KG</v>
      </c>
      <c r="J86" s="30" t="s">
        <v>220</v>
      </c>
      <c r="L86" s="56" t="s">
        <v>223</v>
      </c>
      <c r="M86" s="49">
        <v>0.5</v>
      </c>
      <c r="N86" s="49">
        <v>0</v>
      </c>
      <c r="O86" s="49">
        <v>0</v>
      </c>
      <c r="P86" s="49">
        <v>0</v>
      </c>
      <c r="Q86" s="49">
        <v>0</v>
      </c>
      <c r="R86" s="49">
        <v>0.5</v>
      </c>
    </row>
    <row r="87" spans="1:18" x14ac:dyDescent="0.3">
      <c r="A87" s="55" t="s">
        <v>171</v>
      </c>
      <c r="B87" s="55" t="s">
        <v>96</v>
      </c>
      <c r="C87" s="57">
        <v>0</v>
      </c>
      <c r="D87" s="57">
        <v>817</v>
      </c>
      <c r="E87" s="57">
        <v>985</v>
      </c>
      <c r="F87" s="57">
        <v>816</v>
      </c>
      <c r="G87" s="57">
        <v>985</v>
      </c>
      <c r="H87" s="57">
        <v>1</v>
      </c>
      <c r="I87" s="47" t="str">
        <f t="shared" si="1"/>
        <v>MUSTARD -5222 (1KGX30)-KG</v>
      </c>
      <c r="J87" s="30" t="s">
        <v>221</v>
      </c>
      <c r="L87" s="56" t="s">
        <v>20</v>
      </c>
      <c r="M87" s="49">
        <v>16926.079999999998</v>
      </c>
      <c r="N87" s="49">
        <v>144320</v>
      </c>
      <c r="O87" s="49">
        <v>19115</v>
      </c>
      <c r="P87" s="49">
        <v>142075.31</v>
      </c>
      <c r="Q87" s="49">
        <v>19115</v>
      </c>
      <c r="R87" s="49">
        <v>19170.769999999997</v>
      </c>
    </row>
    <row r="88" spans="1:18" x14ac:dyDescent="0.3">
      <c r="A88" s="55" t="s">
        <v>172</v>
      </c>
      <c r="B88" s="55" t="s">
        <v>96</v>
      </c>
      <c r="C88" s="57">
        <v>-5</v>
      </c>
      <c r="D88" s="57">
        <v>990</v>
      </c>
      <c r="E88" s="57">
        <v>960</v>
      </c>
      <c r="F88" s="57">
        <v>989</v>
      </c>
      <c r="G88" s="57">
        <v>960</v>
      </c>
      <c r="H88" s="57">
        <v>-4</v>
      </c>
      <c r="I88" s="47" t="str">
        <f t="shared" si="1"/>
        <v>MUSTARD -5222 (500X60)-KG</v>
      </c>
      <c r="J88" s="30" t="s">
        <v>222</v>
      </c>
    </row>
    <row r="89" spans="1:18" x14ac:dyDescent="0.3">
      <c r="A89" s="55" t="s">
        <v>173</v>
      </c>
      <c r="B89" s="55" t="s">
        <v>96</v>
      </c>
      <c r="C89" s="57">
        <v>0.5</v>
      </c>
      <c r="D89" s="57">
        <v>0</v>
      </c>
      <c r="E89" s="57">
        <v>0</v>
      </c>
      <c r="F89" s="57">
        <v>0</v>
      </c>
      <c r="G89" s="57">
        <v>0</v>
      </c>
      <c r="H89" s="57">
        <v>0.5</v>
      </c>
      <c r="I89" s="47" t="str">
        <f t="shared" si="1"/>
        <v>MUSTARD KESARI 5111 (500GMX60)-KG</v>
      </c>
      <c r="J89" s="30" t="s">
        <v>223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88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177</v>
      </c>
      <c r="C3" s="3"/>
      <c r="D3" s="4"/>
      <c r="E3" s="38">
        <f t="shared" ref="E3:E87" ca="1" si="0">VLOOKUP($B3,FinalDeal_Vlookup,2,0)</f>
        <v>1224</v>
      </c>
      <c r="F3" s="39">
        <f t="shared" ref="F3:F87" ca="1" si="1">VLOOKUP($B3,FinalDeal_Vlookup,3,0)</f>
        <v>8000</v>
      </c>
      <c r="G3" s="40">
        <f t="shared" ref="G3:G87" ca="1" si="2">VLOOKUP($B3,FinalDeal_Vlookup,4,0)</f>
        <v>0</v>
      </c>
      <c r="H3" s="40">
        <f t="shared" ref="H3:H87" ca="1" si="3">VLOOKUP($B3,FinalDeal_Vlookup,5,0)</f>
        <v>5051</v>
      </c>
      <c r="I3" s="40">
        <f t="shared" ref="I3:I87" ca="1" si="4">VLOOKUP($B3,FinalDeal_Vlookup,6,0)</f>
        <v>0</v>
      </c>
      <c r="J3" s="40">
        <v>0</v>
      </c>
      <c r="K3" s="40">
        <v>0</v>
      </c>
      <c r="L3" s="40">
        <v>0</v>
      </c>
      <c r="M3" s="41">
        <f t="shared" ref="M3:M87" ca="1" si="5">VLOOKUP($B3,FinalDeal_Vlookup,7,0)</f>
        <v>4173</v>
      </c>
    </row>
    <row r="4" spans="1:13" x14ac:dyDescent="0.3">
      <c r="A4" s="16"/>
      <c r="B4" s="4" t="s">
        <v>64</v>
      </c>
      <c r="C4" s="3"/>
      <c r="D4" s="4"/>
      <c r="E4" s="42">
        <f t="shared" ca="1" si="0"/>
        <v>0</v>
      </c>
      <c r="F4" s="39">
        <f t="shared" ca="1" si="1"/>
        <v>4</v>
      </c>
      <c r="G4" s="39">
        <f t="shared" ca="1" si="2"/>
        <v>0</v>
      </c>
      <c r="H4" s="39">
        <f t="shared" ca="1" si="3"/>
        <v>1</v>
      </c>
      <c r="I4" s="39">
        <f t="shared" ca="1" si="4"/>
        <v>0</v>
      </c>
      <c r="J4" s="39">
        <v>0</v>
      </c>
      <c r="K4" s="39">
        <v>0</v>
      </c>
      <c r="L4" s="39">
        <v>0</v>
      </c>
      <c r="M4" s="43">
        <f t="shared" ca="1" si="5"/>
        <v>3</v>
      </c>
    </row>
    <row r="5" spans="1:13" x14ac:dyDescent="0.3">
      <c r="A5" s="16"/>
      <c r="B5" s="4" t="s">
        <v>65</v>
      </c>
      <c r="C5" s="3"/>
      <c r="D5" s="4"/>
      <c r="E5" s="42">
        <f t="shared" ca="1" si="0"/>
        <v>0</v>
      </c>
      <c r="F5" s="39">
        <f t="shared" ca="1" si="1"/>
        <v>100</v>
      </c>
      <c r="G5" s="39">
        <f t="shared" ca="1" si="2"/>
        <v>0</v>
      </c>
      <c r="H5" s="39">
        <f t="shared" ca="1" si="3"/>
        <v>100</v>
      </c>
      <c r="I5" s="39">
        <f t="shared" ca="1" si="4"/>
        <v>0</v>
      </c>
      <c r="J5" s="39">
        <v>0</v>
      </c>
      <c r="K5" s="39">
        <v>0</v>
      </c>
      <c r="L5" s="39">
        <v>0</v>
      </c>
      <c r="M5" s="43">
        <f t="shared" ca="1" si="5"/>
        <v>0</v>
      </c>
    </row>
    <row r="6" spans="1:13" x14ac:dyDescent="0.3">
      <c r="A6" s="16"/>
      <c r="B6" s="4" t="s">
        <v>66</v>
      </c>
      <c r="C6" s="3"/>
      <c r="D6" s="4"/>
      <c r="E6" s="42">
        <f t="shared" ca="1" si="0"/>
        <v>0</v>
      </c>
      <c r="F6" s="39">
        <f t="shared" ca="1" si="1"/>
        <v>20</v>
      </c>
      <c r="G6" s="39">
        <f t="shared" ca="1" si="2"/>
        <v>0</v>
      </c>
      <c r="H6" s="39">
        <f t="shared" ca="1" si="3"/>
        <v>7</v>
      </c>
      <c r="I6" s="39">
        <f t="shared" ca="1" si="4"/>
        <v>0</v>
      </c>
      <c r="J6" s="39">
        <v>0</v>
      </c>
      <c r="K6" s="39">
        <v>0</v>
      </c>
      <c r="L6" s="39">
        <v>0</v>
      </c>
      <c r="M6" s="43">
        <f t="shared" ca="1" si="5"/>
        <v>13</v>
      </c>
    </row>
    <row r="7" spans="1:13" x14ac:dyDescent="0.3">
      <c r="A7" s="16"/>
      <c r="B7" s="4" t="s">
        <v>50</v>
      </c>
      <c r="C7" s="3"/>
      <c r="D7" s="4"/>
      <c r="E7" s="42">
        <f t="shared" ca="1" si="0"/>
        <v>132</v>
      </c>
      <c r="F7" s="39">
        <f t="shared" ca="1" si="1"/>
        <v>350</v>
      </c>
      <c r="G7" s="39">
        <f t="shared" ca="1" si="2"/>
        <v>50</v>
      </c>
      <c r="H7" s="39">
        <f t="shared" ca="1" si="3"/>
        <v>327</v>
      </c>
      <c r="I7" s="39">
        <f t="shared" ca="1" si="4"/>
        <v>50</v>
      </c>
      <c r="J7" s="39">
        <v>0</v>
      </c>
      <c r="K7" s="39">
        <v>0</v>
      </c>
      <c r="L7" s="39">
        <v>0</v>
      </c>
      <c r="M7" s="43">
        <f t="shared" ca="1" si="5"/>
        <v>155</v>
      </c>
    </row>
    <row r="8" spans="1:13" x14ac:dyDescent="0.3">
      <c r="A8" s="16"/>
      <c r="B8" s="4" t="s">
        <v>24</v>
      </c>
      <c r="C8" s="3"/>
      <c r="D8" s="4"/>
      <c r="E8" s="42">
        <f t="shared" ca="1" si="0"/>
        <v>5.4</v>
      </c>
      <c r="F8" s="39">
        <f t="shared" ca="1" si="1"/>
        <v>4</v>
      </c>
      <c r="G8" s="39">
        <f t="shared" ca="1" si="2"/>
        <v>0</v>
      </c>
      <c r="H8" s="39">
        <f t="shared" ca="1" si="3"/>
        <v>4.5999999999999996</v>
      </c>
      <c r="I8" s="39">
        <f t="shared" ca="1" si="4"/>
        <v>0</v>
      </c>
      <c r="J8" s="39">
        <v>0</v>
      </c>
      <c r="K8" s="39">
        <v>0</v>
      </c>
      <c r="L8" s="39">
        <v>0</v>
      </c>
      <c r="M8" s="43">
        <f t="shared" ca="1" si="5"/>
        <v>4.8</v>
      </c>
    </row>
    <row r="9" spans="1:13" x14ac:dyDescent="0.3">
      <c r="A9" s="16"/>
      <c r="B9" s="4" t="s">
        <v>37</v>
      </c>
      <c r="C9" s="3"/>
      <c r="D9" s="4"/>
      <c r="E9" s="42">
        <f t="shared" ca="1" si="0"/>
        <v>2</v>
      </c>
      <c r="F9" s="39">
        <f t="shared" ca="1" si="1"/>
        <v>310</v>
      </c>
      <c r="G9" s="39">
        <f t="shared" ca="1" si="2"/>
        <v>0</v>
      </c>
      <c r="H9" s="39">
        <f t="shared" ca="1" si="3"/>
        <v>205</v>
      </c>
      <c r="I9" s="39">
        <f t="shared" ca="1" si="4"/>
        <v>0</v>
      </c>
      <c r="J9" s="39">
        <v>0</v>
      </c>
      <c r="K9" s="39">
        <v>0</v>
      </c>
      <c r="L9" s="39">
        <v>0</v>
      </c>
      <c r="M9" s="43">
        <f t="shared" ca="1" si="5"/>
        <v>107</v>
      </c>
    </row>
    <row r="10" spans="1:13" x14ac:dyDescent="0.3">
      <c r="A10" s="16"/>
      <c r="B10" s="4" t="s">
        <v>39</v>
      </c>
      <c r="C10" s="3"/>
      <c r="D10" s="4"/>
      <c r="E10" s="42">
        <f t="shared" ca="1" si="0"/>
        <v>0.4</v>
      </c>
      <c r="F10" s="39">
        <f t="shared" ca="1" si="1"/>
        <v>180</v>
      </c>
      <c r="G10" s="39">
        <f t="shared" ca="1" si="2"/>
        <v>0</v>
      </c>
      <c r="H10" s="39">
        <f t="shared" ca="1" si="3"/>
        <v>123.1</v>
      </c>
      <c r="I10" s="39">
        <f t="shared" ca="1" si="4"/>
        <v>0</v>
      </c>
      <c r="J10" s="39">
        <v>0</v>
      </c>
      <c r="K10" s="39">
        <v>0</v>
      </c>
      <c r="L10" s="39">
        <v>0</v>
      </c>
      <c r="M10" s="43">
        <f t="shared" ca="1" si="5"/>
        <v>57.3</v>
      </c>
    </row>
    <row r="11" spans="1:13" x14ac:dyDescent="0.3">
      <c r="A11" s="16"/>
      <c r="B11" s="4" t="s">
        <v>25</v>
      </c>
      <c r="C11" s="3"/>
      <c r="D11" s="4"/>
      <c r="E11" s="42">
        <f t="shared" ca="1" si="0"/>
        <v>117.5</v>
      </c>
      <c r="F11" s="39">
        <f t="shared" ca="1" si="1"/>
        <v>270</v>
      </c>
      <c r="G11" s="39">
        <f t="shared" ca="1" si="2"/>
        <v>0</v>
      </c>
      <c r="H11" s="39">
        <f t="shared" ca="1" si="3"/>
        <v>281.25</v>
      </c>
      <c r="I11" s="39">
        <f t="shared" ca="1" si="4"/>
        <v>0</v>
      </c>
      <c r="J11" s="39">
        <v>0</v>
      </c>
      <c r="K11" s="39">
        <v>0</v>
      </c>
      <c r="L11" s="39">
        <v>0</v>
      </c>
      <c r="M11" s="43">
        <f t="shared" ca="1" si="5"/>
        <v>106.25</v>
      </c>
    </row>
    <row r="12" spans="1:13" x14ac:dyDescent="0.3">
      <c r="A12" s="16"/>
      <c r="B12" s="4" t="s">
        <v>38</v>
      </c>
      <c r="C12" s="3"/>
      <c r="D12" s="4"/>
      <c r="E12" s="42">
        <f t="shared" ca="1" si="0"/>
        <v>23.5</v>
      </c>
      <c r="F12" s="39">
        <f t="shared" ca="1" si="1"/>
        <v>240</v>
      </c>
      <c r="G12" s="39">
        <f t="shared" ca="1" si="2"/>
        <v>0</v>
      </c>
      <c r="H12" s="39">
        <f t="shared" ca="1" si="3"/>
        <v>131</v>
      </c>
      <c r="I12" s="39">
        <f t="shared" ca="1" si="4"/>
        <v>0</v>
      </c>
      <c r="J12" s="39">
        <v>0</v>
      </c>
      <c r="K12" s="39">
        <v>0</v>
      </c>
      <c r="L12" s="39">
        <v>0</v>
      </c>
      <c r="M12" s="43">
        <f t="shared" ca="1" si="5"/>
        <v>132.5</v>
      </c>
    </row>
    <row r="13" spans="1:13" x14ac:dyDescent="0.3">
      <c r="A13" s="16"/>
      <c r="B13" s="4" t="s">
        <v>51</v>
      </c>
      <c r="C13" s="3"/>
      <c r="D13" s="4"/>
      <c r="E13" s="42">
        <f t="shared" ca="1" si="0"/>
        <v>0</v>
      </c>
      <c r="F13" s="39">
        <f t="shared" ca="1" si="1"/>
        <v>300</v>
      </c>
      <c r="G13" s="39">
        <f t="shared" ca="1" si="2"/>
        <v>0</v>
      </c>
      <c r="H13" s="39">
        <f t="shared" ca="1" si="3"/>
        <v>294</v>
      </c>
      <c r="I13" s="39">
        <f t="shared" ca="1" si="4"/>
        <v>0</v>
      </c>
      <c r="J13" s="39">
        <v>0</v>
      </c>
      <c r="K13" s="39">
        <v>0</v>
      </c>
      <c r="L13" s="39">
        <v>0</v>
      </c>
      <c r="M13" s="43">
        <f t="shared" ca="1" si="5"/>
        <v>6</v>
      </c>
    </row>
    <row r="14" spans="1:13" x14ac:dyDescent="0.3">
      <c r="A14" s="16"/>
      <c r="B14" s="4" t="s">
        <v>67</v>
      </c>
      <c r="C14" s="3"/>
      <c r="D14" s="4"/>
      <c r="E14" s="42">
        <f t="shared" ca="1" si="0"/>
        <v>4.0999999999999996</v>
      </c>
      <c r="F14" s="39">
        <f t="shared" ca="1" si="1"/>
        <v>5</v>
      </c>
      <c r="G14" s="39">
        <f t="shared" ca="1" si="2"/>
        <v>0</v>
      </c>
      <c r="H14" s="39">
        <f t="shared" ca="1" si="3"/>
        <v>1.6</v>
      </c>
      <c r="I14" s="39">
        <f t="shared" ca="1" si="4"/>
        <v>0</v>
      </c>
      <c r="J14" s="39">
        <v>0</v>
      </c>
      <c r="K14" s="39">
        <v>0</v>
      </c>
      <c r="L14" s="39">
        <v>0</v>
      </c>
      <c r="M14" s="43">
        <f t="shared" ca="1" si="5"/>
        <v>7.5</v>
      </c>
    </row>
    <row r="15" spans="1:13" x14ac:dyDescent="0.3">
      <c r="A15" s="16"/>
      <c r="B15" s="4" t="s">
        <v>68</v>
      </c>
      <c r="C15" s="3"/>
      <c r="D15" s="4"/>
      <c r="E15" s="42">
        <f t="shared" ca="1" si="0"/>
        <v>50</v>
      </c>
      <c r="F15" s="39">
        <f t="shared" ca="1" si="1"/>
        <v>60</v>
      </c>
      <c r="G15" s="39">
        <f t="shared" ca="1" si="2"/>
        <v>0</v>
      </c>
      <c r="H15" s="39">
        <f t="shared" ca="1" si="3"/>
        <v>110</v>
      </c>
      <c r="I15" s="39">
        <f t="shared" ca="1" si="4"/>
        <v>0</v>
      </c>
      <c r="J15" s="39">
        <v>0</v>
      </c>
      <c r="K15" s="39">
        <v>0</v>
      </c>
      <c r="L15" s="39">
        <v>0</v>
      </c>
      <c r="M15" s="43">
        <f t="shared" ca="1" si="5"/>
        <v>0</v>
      </c>
    </row>
    <row r="16" spans="1:13" x14ac:dyDescent="0.3">
      <c r="A16" s="16"/>
      <c r="B16" s="4" t="s">
        <v>40</v>
      </c>
      <c r="C16" s="3"/>
      <c r="D16" s="4"/>
      <c r="E16" s="42">
        <f t="shared" ca="1" si="0"/>
        <v>69</v>
      </c>
      <c r="F16" s="39">
        <f t="shared" ca="1" si="1"/>
        <v>0</v>
      </c>
      <c r="G16" s="39">
        <f t="shared" ca="1" si="2"/>
        <v>0</v>
      </c>
      <c r="H16" s="39">
        <f t="shared" ca="1" si="3"/>
        <v>80</v>
      </c>
      <c r="I16" s="39">
        <f t="shared" ca="1" si="4"/>
        <v>0</v>
      </c>
      <c r="J16" s="39">
        <v>0</v>
      </c>
      <c r="K16" s="39">
        <v>0</v>
      </c>
      <c r="L16" s="39">
        <v>0</v>
      </c>
      <c r="M16" s="43">
        <f t="shared" ca="1" si="5"/>
        <v>-11</v>
      </c>
    </row>
    <row r="17" spans="1:13" x14ac:dyDescent="0.3">
      <c r="A17" s="16"/>
      <c r="B17" s="4" t="s">
        <v>69</v>
      </c>
      <c r="C17" s="3"/>
      <c r="D17" s="4"/>
      <c r="E17" s="42">
        <f t="shared" ca="1" si="0"/>
        <v>7</v>
      </c>
      <c r="F17" s="39">
        <f t="shared" ca="1" si="1"/>
        <v>0</v>
      </c>
      <c r="G17" s="39">
        <f t="shared" ca="1" si="2"/>
        <v>0</v>
      </c>
      <c r="H17" s="39">
        <f t="shared" ca="1" si="3"/>
        <v>6.9</v>
      </c>
      <c r="I17" s="39">
        <f t="shared" ca="1" si="4"/>
        <v>0</v>
      </c>
      <c r="J17" s="39">
        <v>0</v>
      </c>
      <c r="K17" s="39">
        <v>0</v>
      </c>
      <c r="L17" s="39">
        <v>0</v>
      </c>
      <c r="M17" s="43">
        <f t="shared" ca="1" si="5"/>
        <v>0.1</v>
      </c>
    </row>
    <row r="18" spans="1:13" x14ac:dyDescent="0.3">
      <c r="A18" s="16"/>
      <c r="B18" s="4" t="s">
        <v>26</v>
      </c>
      <c r="C18" s="3"/>
      <c r="D18" s="4"/>
      <c r="E18" s="42">
        <f t="shared" ca="1" si="0"/>
        <v>59</v>
      </c>
      <c r="F18" s="39">
        <f t="shared" ca="1" si="1"/>
        <v>1800</v>
      </c>
      <c r="G18" s="39">
        <f t="shared" ca="1" si="2"/>
        <v>0</v>
      </c>
      <c r="H18" s="39">
        <f t="shared" ca="1" si="3"/>
        <v>1324</v>
      </c>
      <c r="I18" s="39">
        <f t="shared" ca="1" si="4"/>
        <v>0</v>
      </c>
      <c r="J18" s="39">
        <v>0</v>
      </c>
      <c r="K18" s="39">
        <v>0</v>
      </c>
      <c r="L18" s="39">
        <v>0</v>
      </c>
      <c r="M18" s="43">
        <f t="shared" ca="1" si="5"/>
        <v>535</v>
      </c>
    </row>
    <row r="19" spans="1:13" x14ac:dyDescent="0.3">
      <c r="A19" s="16"/>
      <c r="B19" s="4" t="s">
        <v>27</v>
      </c>
      <c r="C19" s="3"/>
      <c r="D19" s="4"/>
      <c r="E19" s="42">
        <f t="shared" ca="1" si="0"/>
        <v>0</v>
      </c>
      <c r="F19" s="39">
        <f t="shared" ca="1" si="1"/>
        <v>2</v>
      </c>
      <c r="G19" s="39">
        <f t="shared" ca="1" si="2"/>
        <v>0</v>
      </c>
      <c r="H19" s="39">
        <f t="shared" ca="1" si="3"/>
        <v>0</v>
      </c>
      <c r="I19" s="39">
        <f t="shared" ca="1" si="4"/>
        <v>0</v>
      </c>
      <c r="J19" s="39">
        <v>0</v>
      </c>
      <c r="K19" s="39">
        <v>0</v>
      </c>
      <c r="L19" s="39">
        <v>0</v>
      </c>
      <c r="M19" s="43">
        <f t="shared" ca="1" si="5"/>
        <v>2</v>
      </c>
    </row>
    <row r="20" spans="1:13" x14ac:dyDescent="0.3">
      <c r="A20" s="16"/>
      <c r="B20" s="4" t="s">
        <v>28</v>
      </c>
      <c r="C20" s="3"/>
      <c r="D20" s="4"/>
      <c r="E20" s="42">
        <f t="shared" ca="1" si="0"/>
        <v>0</v>
      </c>
      <c r="F20" s="39">
        <f t="shared" ca="1" si="1"/>
        <v>40</v>
      </c>
      <c r="G20" s="39">
        <f t="shared" ca="1" si="2"/>
        <v>0</v>
      </c>
      <c r="H20" s="39">
        <f t="shared" ca="1" si="3"/>
        <v>0</v>
      </c>
      <c r="I20" s="39">
        <f t="shared" ca="1" si="4"/>
        <v>0</v>
      </c>
      <c r="J20" s="39">
        <v>0</v>
      </c>
      <c r="K20" s="39">
        <v>0</v>
      </c>
      <c r="L20" s="39">
        <v>0</v>
      </c>
      <c r="M20" s="43">
        <f t="shared" ca="1" si="5"/>
        <v>40</v>
      </c>
    </row>
    <row r="21" spans="1:13" x14ac:dyDescent="0.3">
      <c r="A21" s="16"/>
      <c r="B21" s="4" t="s">
        <v>41</v>
      </c>
      <c r="C21" s="3"/>
      <c r="D21" s="4"/>
      <c r="E21" s="42">
        <f t="shared" ca="1" si="0"/>
        <v>2.5</v>
      </c>
      <c r="F21" s="39">
        <f t="shared" ca="1" si="1"/>
        <v>0</v>
      </c>
      <c r="G21" s="39">
        <f t="shared" ca="1" si="2"/>
        <v>0</v>
      </c>
      <c r="H21" s="39">
        <f t="shared" ca="1" si="3"/>
        <v>1</v>
      </c>
      <c r="I21" s="39">
        <f t="shared" ca="1" si="4"/>
        <v>0</v>
      </c>
      <c r="J21" s="39">
        <v>0</v>
      </c>
      <c r="K21" s="39">
        <v>0</v>
      </c>
      <c r="L21" s="39">
        <v>0</v>
      </c>
      <c r="M21" s="43">
        <f t="shared" ca="1" si="5"/>
        <v>1.5</v>
      </c>
    </row>
    <row r="22" spans="1:13" x14ac:dyDescent="0.3">
      <c r="A22" s="16"/>
      <c r="B22" s="4" t="s">
        <v>29</v>
      </c>
      <c r="C22" s="3"/>
      <c r="D22" s="4"/>
      <c r="E22" s="42">
        <f t="shared" ca="1" si="0"/>
        <v>-3.1</v>
      </c>
      <c r="F22" s="39">
        <f t="shared" ca="1" si="1"/>
        <v>0</v>
      </c>
      <c r="G22" s="39">
        <f t="shared" ca="1" si="2"/>
        <v>0</v>
      </c>
      <c r="H22" s="39">
        <f t="shared" ca="1" si="3"/>
        <v>0</v>
      </c>
      <c r="I22" s="39">
        <f t="shared" ca="1" si="4"/>
        <v>0</v>
      </c>
      <c r="J22" s="39">
        <v>0</v>
      </c>
      <c r="K22" s="39">
        <v>0</v>
      </c>
      <c r="L22" s="39">
        <v>0</v>
      </c>
      <c r="M22" s="43">
        <f t="shared" ca="1" si="5"/>
        <v>-3.1</v>
      </c>
    </row>
    <row r="23" spans="1:13" x14ac:dyDescent="0.3">
      <c r="A23" s="16"/>
      <c r="B23" s="4" t="s">
        <v>42</v>
      </c>
      <c r="C23" s="3"/>
      <c r="D23" s="4"/>
      <c r="E23" s="42">
        <f t="shared" ca="1" si="0"/>
        <v>6.55</v>
      </c>
      <c r="F23" s="39">
        <f t="shared" ca="1" si="1"/>
        <v>0</v>
      </c>
      <c r="G23" s="39">
        <f t="shared" ca="1" si="2"/>
        <v>0</v>
      </c>
      <c r="H23" s="39">
        <f t="shared" ca="1" si="3"/>
        <v>0.85</v>
      </c>
      <c r="I23" s="39">
        <f t="shared" ca="1" si="4"/>
        <v>0</v>
      </c>
      <c r="J23" s="39">
        <v>0</v>
      </c>
      <c r="K23" s="39">
        <v>0</v>
      </c>
      <c r="L23" s="39">
        <v>0</v>
      </c>
      <c r="M23" s="43">
        <f t="shared" ca="1" si="5"/>
        <v>5.7</v>
      </c>
    </row>
    <row r="24" spans="1:13" x14ac:dyDescent="0.3">
      <c r="A24" s="16"/>
      <c r="B24" s="4" t="s">
        <v>30</v>
      </c>
      <c r="C24" s="3"/>
      <c r="D24" s="4"/>
      <c r="E24" s="42">
        <f t="shared" ca="1" si="0"/>
        <v>1392</v>
      </c>
      <c r="F24" s="39">
        <f t="shared" ca="1" si="1"/>
        <v>11200</v>
      </c>
      <c r="G24" s="39">
        <f t="shared" ca="1" si="2"/>
        <v>0</v>
      </c>
      <c r="H24" s="39">
        <f t="shared" ca="1" si="3"/>
        <v>4150</v>
      </c>
      <c r="I24" s="39">
        <f t="shared" ca="1" si="4"/>
        <v>0</v>
      </c>
      <c r="J24" s="39">
        <v>0</v>
      </c>
      <c r="K24" s="39">
        <v>0</v>
      </c>
      <c r="L24" s="39">
        <v>0</v>
      </c>
      <c r="M24" s="43">
        <f t="shared" ca="1" si="5"/>
        <v>8442</v>
      </c>
    </row>
    <row r="25" spans="1:13" x14ac:dyDescent="0.3">
      <c r="A25" s="16"/>
      <c r="B25" s="4" t="s">
        <v>52</v>
      </c>
      <c r="C25" s="3"/>
      <c r="D25" s="4"/>
      <c r="E25" s="42">
        <f t="shared" ca="1" si="0"/>
        <v>0</v>
      </c>
      <c r="F25" s="39">
        <f t="shared" ca="1" si="1"/>
        <v>5</v>
      </c>
      <c r="G25" s="39">
        <f t="shared" ca="1" si="2"/>
        <v>0</v>
      </c>
      <c r="H25" s="39">
        <f t="shared" ca="1" si="3"/>
        <v>2.75</v>
      </c>
      <c r="I25" s="39">
        <f t="shared" ca="1" si="4"/>
        <v>0</v>
      </c>
      <c r="J25" s="39">
        <v>0</v>
      </c>
      <c r="K25" s="39">
        <v>0</v>
      </c>
      <c r="L25" s="39">
        <v>0</v>
      </c>
      <c r="M25" s="43">
        <f t="shared" ca="1" si="5"/>
        <v>2.25</v>
      </c>
    </row>
    <row r="26" spans="1:13" x14ac:dyDescent="0.3">
      <c r="A26" s="16"/>
      <c r="B26" s="4" t="s">
        <v>70</v>
      </c>
      <c r="C26" s="3"/>
      <c r="D26" s="4"/>
      <c r="E26" s="42">
        <f t="shared" ca="1" si="0"/>
        <v>3</v>
      </c>
      <c r="F26" s="39">
        <f t="shared" ca="1" si="1"/>
        <v>0</v>
      </c>
      <c r="G26" s="39">
        <f t="shared" ca="1" si="2"/>
        <v>0</v>
      </c>
      <c r="H26" s="39">
        <f t="shared" ca="1" si="3"/>
        <v>2</v>
      </c>
      <c r="I26" s="39">
        <f t="shared" ca="1" si="4"/>
        <v>0</v>
      </c>
      <c r="J26" s="39">
        <v>0</v>
      </c>
      <c r="K26" s="39">
        <v>0</v>
      </c>
      <c r="L26" s="39">
        <v>0</v>
      </c>
      <c r="M26" s="43">
        <f t="shared" ca="1" si="5"/>
        <v>1</v>
      </c>
    </row>
    <row r="27" spans="1:13" x14ac:dyDescent="0.3">
      <c r="A27" s="16"/>
      <c r="B27" s="4" t="s">
        <v>43</v>
      </c>
      <c r="C27" s="3"/>
      <c r="D27" s="4"/>
      <c r="E27" s="42">
        <f t="shared" ca="1" si="0"/>
        <v>2</v>
      </c>
      <c r="F27" s="39">
        <f t="shared" ca="1" si="1"/>
        <v>30</v>
      </c>
      <c r="G27" s="39">
        <f t="shared" ca="1" si="2"/>
        <v>0</v>
      </c>
      <c r="H27" s="39">
        <f t="shared" ca="1" si="3"/>
        <v>23.5</v>
      </c>
      <c r="I27" s="39">
        <f t="shared" ca="1" si="4"/>
        <v>0</v>
      </c>
      <c r="J27" s="39">
        <v>0</v>
      </c>
      <c r="K27" s="39">
        <v>0</v>
      </c>
      <c r="L27" s="39">
        <v>0</v>
      </c>
      <c r="M27" s="43">
        <f t="shared" ca="1" si="5"/>
        <v>8.5</v>
      </c>
    </row>
    <row r="28" spans="1:13" x14ac:dyDescent="0.3">
      <c r="A28" s="16"/>
      <c r="B28" s="4" t="s">
        <v>44</v>
      </c>
      <c r="C28" s="3"/>
      <c r="D28" s="4"/>
      <c r="E28" s="42">
        <f t="shared" ca="1" si="0"/>
        <v>4</v>
      </c>
      <c r="F28" s="39">
        <f t="shared" ca="1" si="1"/>
        <v>20</v>
      </c>
      <c r="G28" s="39">
        <f t="shared" ca="1" si="2"/>
        <v>0</v>
      </c>
      <c r="H28" s="39">
        <f t="shared" ca="1" si="3"/>
        <v>13</v>
      </c>
      <c r="I28" s="39">
        <f t="shared" ca="1" si="4"/>
        <v>0</v>
      </c>
      <c r="J28" s="39">
        <v>0</v>
      </c>
      <c r="K28" s="39">
        <v>0</v>
      </c>
      <c r="L28" s="39">
        <v>0</v>
      </c>
      <c r="M28" s="43">
        <f t="shared" ca="1" si="5"/>
        <v>11</v>
      </c>
    </row>
    <row r="29" spans="1:13" x14ac:dyDescent="0.3">
      <c r="A29" s="16"/>
      <c r="B29" s="4" t="s">
        <v>45</v>
      </c>
      <c r="C29" s="3"/>
      <c r="D29" s="4"/>
      <c r="E29" s="42">
        <f t="shared" ca="1" si="0"/>
        <v>0</v>
      </c>
      <c r="F29" s="39">
        <f t="shared" ca="1" si="1"/>
        <v>10</v>
      </c>
      <c r="G29" s="39">
        <f t="shared" ca="1" si="2"/>
        <v>0</v>
      </c>
      <c r="H29" s="39">
        <f t="shared" ca="1" si="3"/>
        <v>0</v>
      </c>
      <c r="I29" s="39">
        <f t="shared" ca="1" si="4"/>
        <v>0</v>
      </c>
      <c r="J29" s="39">
        <v>0</v>
      </c>
      <c r="K29" s="39">
        <v>0</v>
      </c>
      <c r="L29" s="39">
        <v>0</v>
      </c>
      <c r="M29" s="43">
        <f t="shared" ca="1" si="5"/>
        <v>10</v>
      </c>
    </row>
    <row r="30" spans="1:13" x14ac:dyDescent="0.3">
      <c r="A30" s="16"/>
      <c r="B30" s="4" t="s">
        <v>31</v>
      </c>
      <c r="C30" s="3"/>
      <c r="D30" s="4"/>
      <c r="E30" s="42">
        <f t="shared" ca="1" si="0"/>
        <v>21</v>
      </c>
      <c r="F30" s="39">
        <f t="shared" ca="1" si="1"/>
        <v>0</v>
      </c>
      <c r="G30" s="39">
        <f t="shared" ca="1" si="2"/>
        <v>0</v>
      </c>
      <c r="H30" s="39">
        <f t="shared" ca="1" si="3"/>
        <v>0</v>
      </c>
      <c r="I30" s="39">
        <f t="shared" ca="1" si="4"/>
        <v>0</v>
      </c>
      <c r="J30" s="39">
        <v>0</v>
      </c>
      <c r="K30" s="39">
        <v>0</v>
      </c>
      <c r="L30" s="39">
        <v>0</v>
      </c>
      <c r="M30" s="43">
        <f t="shared" ca="1" si="5"/>
        <v>21</v>
      </c>
    </row>
    <row r="31" spans="1:13" x14ac:dyDescent="0.3">
      <c r="A31" s="16"/>
      <c r="B31" s="4" t="s">
        <v>32</v>
      </c>
      <c r="C31" s="3"/>
      <c r="D31" s="4"/>
      <c r="E31" s="42">
        <f t="shared" ca="1" si="0"/>
        <v>3.8</v>
      </c>
      <c r="F31" s="39">
        <f t="shared" ca="1" si="1"/>
        <v>85</v>
      </c>
      <c r="G31" s="39">
        <f t="shared" ca="1" si="2"/>
        <v>0</v>
      </c>
      <c r="H31" s="39">
        <f t="shared" ca="1" si="3"/>
        <v>64.2</v>
      </c>
      <c r="I31" s="39">
        <f t="shared" ca="1" si="4"/>
        <v>0</v>
      </c>
      <c r="J31" s="39">
        <v>0</v>
      </c>
      <c r="K31" s="39">
        <v>0</v>
      </c>
      <c r="L31" s="39">
        <v>0</v>
      </c>
      <c r="M31" s="43">
        <f t="shared" ca="1" si="5"/>
        <v>24.6</v>
      </c>
    </row>
    <row r="32" spans="1:13" x14ac:dyDescent="0.3">
      <c r="A32" s="16"/>
      <c r="B32" s="4" t="s">
        <v>33</v>
      </c>
      <c r="C32" s="3"/>
      <c r="D32" s="4"/>
      <c r="E32" s="42">
        <f t="shared" ca="1" si="0"/>
        <v>-0.5</v>
      </c>
      <c r="F32" s="39">
        <f t="shared" ca="1" si="1"/>
        <v>0</v>
      </c>
      <c r="G32" s="39">
        <f t="shared" ca="1" si="2"/>
        <v>0</v>
      </c>
      <c r="H32" s="39">
        <f t="shared" ca="1" si="3"/>
        <v>0.25</v>
      </c>
      <c r="I32" s="39">
        <f t="shared" ca="1" si="4"/>
        <v>0</v>
      </c>
      <c r="J32" s="39">
        <v>0</v>
      </c>
      <c r="K32" s="39">
        <v>0</v>
      </c>
      <c r="L32" s="39">
        <v>0</v>
      </c>
      <c r="M32" s="43">
        <f t="shared" ca="1" si="5"/>
        <v>-0.75</v>
      </c>
    </row>
    <row r="33" spans="1:13" x14ac:dyDescent="0.3">
      <c r="A33" s="16"/>
      <c r="B33" s="4" t="s">
        <v>34</v>
      </c>
      <c r="C33" s="3"/>
      <c r="D33" s="4"/>
      <c r="E33" s="42">
        <f t="shared" ca="1" si="0"/>
        <v>1995</v>
      </c>
      <c r="F33" s="39">
        <f t="shared" ca="1" si="1"/>
        <v>0</v>
      </c>
      <c r="G33" s="39">
        <f t="shared" ca="1" si="2"/>
        <v>100</v>
      </c>
      <c r="H33" s="39">
        <f t="shared" ca="1" si="3"/>
        <v>1300</v>
      </c>
      <c r="I33" s="39">
        <f t="shared" ca="1" si="4"/>
        <v>100</v>
      </c>
      <c r="J33" s="39">
        <v>0</v>
      </c>
      <c r="K33" s="39">
        <v>0</v>
      </c>
      <c r="L33" s="39">
        <v>0</v>
      </c>
      <c r="M33" s="43">
        <f t="shared" ca="1" si="5"/>
        <v>695</v>
      </c>
    </row>
    <row r="34" spans="1:13" x14ac:dyDescent="0.3">
      <c r="A34" s="16"/>
      <c r="B34" s="4" t="s">
        <v>46</v>
      </c>
      <c r="C34" s="3"/>
      <c r="D34" s="4"/>
      <c r="E34" s="42">
        <f t="shared" ca="1" si="0"/>
        <v>47.9</v>
      </c>
      <c r="F34" s="39">
        <f t="shared" ca="1" si="1"/>
        <v>120</v>
      </c>
      <c r="G34" s="39">
        <f t="shared" ca="1" si="2"/>
        <v>59</v>
      </c>
      <c r="H34" s="39">
        <f t="shared" ca="1" si="3"/>
        <v>59.9</v>
      </c>
      <c r="I34" s="39">
        <f t="shared" ca="1" si="4"/>
        <v>59</v>
      </c>
      <c r="J34" s="39">
        <v>0</v>
      </c>
      <c r="K34" s="39">
        <v>0</v>
      </c>
      <c r="L34" s="39">
        <v>0</v>
      </c>
      <c r="M34" s="43">
        <f t="shared" ca="1" si="5"/>
        <v>108</v>
      </c>
    </row>
    <row r="35" spans="1:13" x14ac:dyDescent="0.3">
      <c r="A35" s="16"/>
      <c r="B35" s="4" t="s">
        <v>35</v>
      </c>
      <c r="C35" s="3"/>
      <c r="D35" s="4"/>
      <c r="E35" s="42">
        <f t="shared" ca="1" si="0"/>
        <v>5.0999999999999996</v>
      </c>
      <c r="F35" s="39">
        <f t="shared" ca="1" si="1"/>
        <v>20</v>
      </c>
      <c r="G35" s="39">
        <f t="shared" ca="1" si="2"/>
        <v>0</v>
      </c>
      <c r="H35" s="39">
        <f t="shared" ca="1" si="3"/>
        <v>12.6</v>
      </c>
      <c r="I35" s="39">
        <f t="shared" ca="1" si="4"/>
        <v>0</v>
      </c>
      <c r="J35" s="39">
        <v>0</v>
      </c>
      <c r="K35" s="39">
        <v>0</v>
      </c>
      <c r="L35" s="39">
        <v>0</v>
      </c>
      <c r="M35" s="43">
        <f t="shared" ca="1" si="5"/>
        <v>12.5</v>
      </c>
    </row>
    <row r="36" spans="1:13" x14ac:dyDescent="0.3">
      <c r="A36" s="16"/>
      <c r="B36" s="4" t="s">
        <v>47</v>
      </c>
      <c r="C36" s="3"/>
      <c r="D36" s="4"/>
      <c r="E36" s="42">
        <f t="shared" ca="1" si="0"/>
        <v>3.05</v>
      </c>
      <c r="F36" s="39">
        <f t="shared" ca="1" si="1"/>
        <v>20</v>
      </c>
      <c r="G36" s="39">
        <f t="shared" ca="1" si="2"/>
        <v>0</v>
      </c>
      <c r="H36" s="39">
        <f t="shared" ca="1" si="3"/>
        <v>14.95</v>
      </c>
      <c r="I36" s="39">
        <f t="shared" ca="1" si="4"/>
        <v>0</v>
      </c>
      <c r="J36" s="39">
        <v>0</v>
      </c>
      <c r="K36" s="39">
        <v>0</v>
      </c>
      <c r="L36" s="39">
        <v>0</v>
      </c>
      <c r="M36" s="43">
        <f t="shared" ca="1" si="5"/>
        <v>8.1</v>
      </c>
    </row>
    <row r="37" spans="1:13" x14ac:dyDescent="0.3">
      <c r="A37" s="16"/>
      <c r="B37" s="4" t="s">
        <v>48</v>
      </c>
      <c r="C37" s="3"/>
      <c r="D37" s="4"/>
      <c r="E37" s="42">
        <f t="shared" ca="1" si="0"/>
        <v>97</v>
      </c>
      <c r="F37" s="39">
        <f t="shared" ca="1" si="1"/>
        <v>0</v>
      </c>
      <c r="G37" s="39">
        <f t="shared" ca="1" si="2"/>
        <v>0</v>
      </c>
      <c r="H37" s="39">
        <f t="shared" ca="1" si="3"/>
        <v>125</v>
      </c>
      <c r="I37" s="39">
        <f t="shared" ca="1" si="4"/>
        <v>0</v>
      </c>
      <c r="J37" s="39">
        <v>0</v>
      </c>
      <c r="K37" s="39">
        <v>0</v>
      </c>
      <c r="L37" s="39">
        <v>0</v>
      </c>
      <c r="M37" s="43">
        <f t="shared" ca="1" si="5"/>
        <v>-28</v>
      </c>
    </row>
    <row r="38" spans="1:13" x14ac:dyDescent="0.3">
      <c r="A38" s="16"/>
      <c r="B38" s="4" t="s">
        <v>174</v>
      </c>
      <c r="C38" s="3"/>
      <c r="D38" s="4"/>
      <c r="E38" s="42">
        <f t="shared" ca="1" si="0"/>
        <v>0</v>
      </c>
      <c r="F38" s="39">
        <f t="shared" ca="1" si="1"/>
        <v>720</v>
      </c>
      <c r="G38" s="39">
        <f t="shared" ca="1" si="2"/>
        <v>0</v>
      </c>
      <c r="H38" s="39">
        <f t="shared" ca="1" si="3"/>
        <v>633</v>
      </c>
      <c r="I38" s="39">
        <f t="shared" ca="1" si="4"/>
        <v>0</v>
      </c>
      <c r="J38" s="39">
        <v>0</v>
      </c>
      <c r="K38" s="39">
        <v>0</v>
      </c>
      <c r="L38" s="39">
        <v>0</v>
      </c>
      <c r="M38" s="43">
        <f t="shared" ca="1" si="5"/>
        <v>87</v>
      </c>
    </row>
    <row r="39" spans="1:13" x14ac:dyDescent="0.3">
      <c r="A39" s="16"/>
      <c r="B39" s="4" t="s">
        <v>175</v>
      </c>
      <c r="C39" s="3"/>
      <c r="D39" s="4"/>
      <c r="E39" s="42">
        <f t="shared" ca="1" si="0"/>
        <v>0</v>
      </c>
      <c r="F39" s="39">
        <f t="shared" ca="1" si="1"/>
        <v>100</v>
      </c>
      <c r="G39" s="39">
        <f t="shared" ca="1" si="2"/>
        <v>0</v>
      </c>
      <c r="H39" s="39">
        <f t="shared" ca="1" si="3"/>
        <v>40.75</v>
      </c>
      <c r="I39" s="39">
        <f t="shared" ca="1" si="4"/>
        <v>0</v>
      </c>
      <c r="J39" s="39">
        <v>0</v>
      </c>
      <c r="K39" s="39">
        <v>0</v>
      </c>
      <c r="L39" s="39">
        <v>0</v>
      </c>
      <c r="M39" s="43">
        <f t="shared" ca="1" si="5"/>
        <v>59.25</v>
      </c>
    </row>
    <row r="40" spans="1:13" x14ac:dyDescent="0.3">
      <c r="A40" s="16"/>
      <c r="B40" s="4" t="s">
        <v>176</v>
      </c>
      <c r="C40" s="3"/>
      <c r="D40" s="4"/>
      <c r="E40" s="42">
        <f t="shared" ca="1" si="0"/>
        <v>0</v>
      </c>
      <c r="F40" s="39">
        <f t="shared" ca="1" si="1"/>
        <v>100</v>
      </c>
      <c r="G40" s="39">
        <f t="shared" ca="1" si="2"/>
        <v>0</v>
      </c>
      <c r="H40" s="39">
        <f t="shared" ca="1" si="3"/>
        <v>100</v>
      </c>
      <c r="I40" s="39">
        <f t="shared" ca="1" si="4"/>
        <v>0</v>
      </c>
      <c r="J40" s="39">
        <v>0</v>
      </c>
      <c r="K40" s="39">
        <v>0</v>
      </c>
      <c r="L40" s="39">
        <v>0</v>
      </c>
      <c r="M40" s="43">
        <f t="shared" ca="1" si="5"/>
        <v>0</v>
      </c>
    </row>
    <row r="41" spans="1:13" x14ac:dyDescent="0.3">
      <c r="A41" s="16"/>
      <c r="B41" s="4" t="s">
        <v>178</v>
      </c>
      <c r="C41" s="3"/>
      <c r="D41" s="4"/>
      <c r="E41" s="42">
        <f t="shared" ca="1" si="0"/>
        <v>0</v>
      </c>
      <c r="F41" s="39">
        <f t="shared" ca="1" si="1"/>
        <v>100</v>
      </c>
      <c r="G41" s="39">
        <f t="shared" ca="1" si="2"/>
        <v>0</v>
      </c>
      <c r="H41" s="39">
        <f t="shared" ca="1" si="3"/>
        <v>68</v>
      </c>
      <c r="I41" s="39">
        <f t="shared" ca="1" si="4"/>
        <v>0</v>
      </c>
      <c r="J41" s="39">
        <v>0</v>
      </c>
      <c r="K41" s="39">
        <v>0</v>
      </c>
      <c r="L41" s="39">
        <v>0</v>
      </c>
      <c r="M41" s="43">
        <f t="shared" ca="1" si="5"/>
        <v>32</v>
      </c>
    </row>
    <row r="42" spans="1:13" x14ac:dyDescent="0.3">
      <c r="A42" s="16"/>
      <c r="B42" s="4" t="s">
        <v>179</v>
      </c>
      <c r="C42" s="3"/>
      <c r="D42" s="4"/>
      <c r="E42" s="42">
        <f t="shared" ca="1" si="0"/>
        <v>13</v>
      </c>
      <c r="F42" s="39">
        <f t="shared" ca="1" si="1"/>
        <v>0</v>
      </c>
      <c r="G42" s="39">
        <f t="shared" ca="1" si="2"/>
        <v>0</v>
      </c>
      <c r="H42" s="39">
        <f t="shared" ca="1" si="3"/>
        <v>29</v>
      </c>
      <c r="I42" s="39">
        <f t="shared" ca="1" si="4"/>
        <v>0</v>
      </c>
      <c r="J42" s="39">
        <v>0</v>
      </c>
      <c r="K42" s="39">
        <v>0</v>
      </c>
      <c r="L42" s="39">
        <v>0</v>
      </c>
      <c r="M42" s="43">
        <f t="shared" ca="1" si="5"/>
        <v>-16</v>
      </c>
    </row>
    <row r="43" spans="1:13" x14ac:dyDescent="0.3">
      <c r="A43" s="16"/>
      <c r="B43" s="4" t="s">
        <v>180</v>
      </c>
      <c r="C43" s="3"/>
      <c r="D43" s="4"/>
      <c r="E43" s="42">
        <f t="shared" ca="1" si="0"/>
        <v>0</v>
      </c>
      <c r="F43" s="39">
        <f t="shared" ca="1" si="1"/>
        <v>50</v>
      </c>
      <c r="G43" s="39">
        <f t="shared" ca="1" si="2"/>
        <v>0</v>
      </c>
      <c r="H43" s="39">
        <f t="shared" ca="1" si="3"/>
        <v>23.9</v>
      </c>
      <c r="I43" s="39">
        <f t="shared" ca="1" si="4"/>
        <v>0</v>
      </c>
      <c r="J43" s="39">
        <v>0</v>
      </c>
      <c r="K43" s="39">
        <v>0</v>
      </c>
      <c r="L43" s="39">
        <v>0</v>
      </c>
      <c r="M43" s="43">
        <f t="shared" ca="1" si="5"/>
        <v>26.1</v>
      </c>
    </row>
    <row r="44" spans="1:13" x14ac:dyDescent="0.3">
      <c r="A44" s="16"/>
      <c r="B44" s="4" t="s">
        <v>181</v>
      </c>
      <c r="C44" s="3"/>
      <c r="D44" s="4"/>
      <c r="E44" s="42">
        <f t="shared" ca="1" si="0"/>
        <v>0.25</v>
      </c>
      <c r="F44" s="39">
        <f t="shared" ca="1" si="1"/>
        <v>50</v>
      </c>
      <c r="G44" s="39">
        <f t="shared" ca="1" si="2"/>
        <v>0</v>
      </c>
      <c r="H44" s="39">
        <f t="shared" ca="1" si="3"/>
        <v>25</v>
      </c>
      <c r="I44" s="39">
        <f t="shared" ca="1" si="4"/>
        <v>0</v>
      </c>
      <c r="J44" s="39">
        <v>0</v>
      </c>
      <c r="K44" s="39">
        <v>0</v>
      </c>
      <c r="L44" s="39">
        <v>0</v>
      </c>
      <c r="M44" s="43">
        <f t="shared" ca="1" si="5"/>
        <v>25.25</v>
      </c>
    </row>
    <row r="45" spans="1:13" x14ac:dyDescent="0.3">
      <c r="A45" s="16"/>
      <c r="B45" s="4" t="s">
        <v>182</v>
      </c>
      <c r="C45" s="3"/>
      <c r="D45" s="4"/>
      <c r="E45" s="42">
        <f t="shared" ca="1" si="0"/>
        <v>2.5</v>
      </c>
      <c r="F45" s="39">
        <f t="shared" ca="1" si="1"/>
        <v>0</v>
      </c>
      <c r="G45" s="39">
        <f t="shared" ca="1" si="2"/>
        <v>0</v>
      </c>
      <c r="H45" s="39">
        <f t="shared" ca="1" si="3"/>
        <v>2.5</v>
      </c>
      <c r="I45" s="39">
        <f t="shared" ca="1" si="4"/>
        <v>0</v>
      </c>
      <c r="J45" s="39">
        <v>0</v>
      </c>
      <c r="K45" s="39">
        <v>0</v>
      </c>
      <c r="L45" s="39">
        <v>0</v>
      </c>
      <c r="M45" s="43">
        <f t="shared" ca="1" si="5"/>
        <v>0</v>
      </c>
    </row>
    <row r="46" spans="1:13" x14ac:dyDescent="0.3">
      <c r="A46" s="16"/>
      <c r="B46" s="4" t="s">
        <v>183</v>
      </c>
      <c r="C46" s="3"/>
      <c r="D46" s="4"/>
      <c r="E46" s="42">
        <f t="shared" ca="1" si="0"/>
        <v>0.25</v>
      </c>
      <c r="F46" s="39">
        <f t="shared" ca="1" si="1"/>
        <v>0</v>
      </c>
      <c r="G46" s="39">
        <f t="shared" ca="1" si="2"/>
        <v>0</v>
      </c>
      <c r="H46" s="39">
        <f t="shared" ca="1" si="3"/>
        <v>0</v>
      </c>
      <c r="I46" s="39">
        <f t="shared" ca="1" si="4"/>
        <v>0</v>
      </c>
      <c r="J46" s="39">
        <v>0</v>
      </c>
      <c r="K46" s="39">
        <v>0</v>
      </c>
      <c r="L46" s="39">
        <v>0</v>
      </c>
      <c r="M46" s="43">
        <f t="shared" ca="1" si="5"/>
        <v>0.25</v>
      </c>
    </row>
    <row r="47" spans="1:13" x14ac:dyDescent="0.3">
      <c r="A47" s="16"/>
      <c r="B47" s="4" t="s">
        <v>184</v>
      </c>
      <c r="C47" s="3"/>
      <c r="D47" s="4"/>
      <c r="E47" s="42">
        <f t="shared" ca="1" si="0"/>
        <v>2.9</v>
      </c>
      <c r="F47" s="39">
        <f t="shared" ca="1" si="1"/>
        <v>0</v>
      </c>
      <c r="G47" s="39">
        <f t="shared" ca="1" si="2"/>
        <v>0</v>
      </c>
      <c r="H47" s="39">
        <f t="shared" ca="1" si="3"/>
        <v>1.65</v>
      </c>
      <c r="I47" s="39">
        <f t="shared" ca="1" si="4"/>
        <v>0</v>
      </c>
      <c r="J47" s="39">
        <v>0</v>
      </c>
      <c r="K47" s="39">
        <v>0</v>
      </c>
      <c r="L47" s="39">
        <v>0</v>
      </c>
      <c r="M47" s="43">
        <f t="shared" ca="1" si="5"/>
        <v>1.25</v>
      </c>
    </row>
    <row r="48" spans="1:13" x14ac:dyDescent="0.3">
      <c r="A48" s="16"/>
      <c r="B48" s="4" t="s">
        <v>185</v>
      </c>
      <c r="C48" s="3"/>
      <c r="D48" s="4"/>
      <c r="E48" s="42">
        <f t="shared" ca="1" si="0"/>
        <v>15.2</v>
      </c>
      <c r="F48" s="39">
        <f t="shared" ca="1" si="1"/>
        <v>5</v>
      </c>
      <c r="G48" s="39">
        <f t="shared" ca="1" si="2"/>
        <v>0</v>
      </c>
      <c r="H48" s="39">
        <f t="shared" ca="1" si="3"/>
        <v>20</v>
      </c>
      <c r="I48" s="39">
        <f t="shared" ca="1" si="4"/>
        <v>0</v>
      </c>
      <c r="J48" s="39">
        <v>0</v>
      </c>
      <c r="K48" s="39">
        <v>0</v>
      </c>
      <c r="L48" s="39">
        <v>0</v>
      </c>
      <c r="M48" s="43">
        <f t="shared" ca="1" si="5"/>
        <v>0.2</v>
      </c>
    </row>
    <row r="49" spans="1:13" x14ac:dyDescent="0.3">
      <c r="A49" s="16"/>
      <c r="B49" s="4" t="s">
        <v>186</v>
      </c>
      <c r="C49" s="3"/>
      <c r="D49" s="4"/>
      <c r="E49" s="42">
        <f t="shared" ca="1" si="0"/>
        <v>20</v>
      </c>
      <c r="F49" s="39">
        <f t="shared" ca="1" si="1"/>
        <v>0</v>
      </c>
      <c r="G49" s="39">
        <f t="shared" ca="1" si="2"/>
        <v>0</v>
      </c>
      <c r="H49" s="39">
        <f t="shared" ca="1" si="3"/>
        <v>10</v>
      </c>
      <c r="I49" s="39">
        <f t="shared" ca="1" si="4"/>
        <v>0</v>
      </c>
      <c r="J49" s="39">
        <v>0</v>
      </c>
      <c r="K49" s="39">
        <v>0</v>
      </c>
      <c r="L49" s="39">
        <v>0</v>
      </c>
      <c r="M49" s="43">
        <f t="shared" ca="1" si="5"/>
        <v>10</v>
      </c>
    </row>
    <row r="50" spans="1:13" x14ac:dyDescent="0.3">
      <c r="A50" s="16"/>
      <c r="B50" s="4" t="s">
        <v>187</v>
      </c>
      <c r="C50" s="3"/>
      <c r="D50" s="4"/>
      <c r="E50" s="42">
        <f t="shared" ca="1" si="0"/>
        <v>1.3</v>
      </c>
      <c r="F50" s="39">
        <f t="shared" ca="1" si="1"/>
        <v>35</v>
      </c>
      <c r="G50" s="39">
        <f t="shared" ca="1" si="2"/>
        <v>0</v>
      </c>
      <c r="H50" s="39">
        <f t="shared" ca="1" si="3"/>
        <v>15.5</v>
      </c>
      <c r="I50" s="39">
        <f t="shared" ca="1" si="4"/>
        <v>0</v>
      </c>
      <c r="J50" s="39">
        <v>0</v>
      </c>
      <c r="K50" s="39">
        <v>0</v>
      </c>
      <c r="L50" s="39">
        <v>0</v>
      </c>
      <c r="M50" s="43">
        <f t="shared" ca="1" si="5"/>
        <v>20.8</v>
      </c>
    </row>
    <row r="51" spans="1:13" x14ac:dyDescent="0.3">
      <c r="A51" s="16"/>
      <c r="B51" s="4" t="s">
        <v>188</v>
      </c>
      <c r="C51" s="3"/>
      <c r="D51" s="4"/>
      <c r="E51" s="42">
        <f t="shared" ca="1" si="0"/>
        <v>56</v>
      </c>
      <c r="F51" s="39">
        <f t="shared" ca="1" si="1"/>
        <v>0</v>
      </c>
      <c r="G51" s="39">
        <f t="shared" ca="1" si="2"/>
        <v>0</v>
      </c>
      <c r="H51" s="39">
        <f t="shared" ca="1" si="3"/>
        <v>50</v>
      </c>
      <c r="I51" s="39">
        <f t="shared" ca="1" si="4"/>
        <v>0</v>
      </c>
      <c r="J51" s="39">
        <v>0</v>
      </c>
      <c r="K51" s="39">
        <v>0</v>
      </c>
      <c r="L51" s="39">
        <v>0</v>
      </c>
      <c r="M51" s="43">
        <f t="shared" ca="1" si="5"/>
        <v>6</v>
      </c>
    </row>
    <row r="52" spans="1:13" x14ac:dyDescent="0.3">
      <c r="A52" s="16"/>
      <c r="B52" s="4" t="s">
        <v>189</v>
      </c>
      <c r="C52" s="3"/>
      <c r="D52" s="4"/>
      <c r="E52" s="42">
        <f t="shared" ca="1" si="0"/>
        <v>252</v>
      </c>
      <c r="F52" s="39">
        <f t="shared" ca="1" si="1"/>
        <v>0</v>
      </c>
      <c r="G52" s="39">
        <f t="shared" ca="1" si="2"/>
        <v>0</v>
      </c>
      <c r="H52" s="39">
        <f t="shared" ca="1" si="3"/>
        <v>164.25</v>
      </c>
      <c r="I52" s="39">
        <f t="shared" ca="1" si="4"/>
        <v>0</v>
      </c>
      <c r="J52" s="39">
        <v>0</v>
      </c>
      <c r="K52" s="39">
        <v>0</v>
      </c>
      <c r="L52" s="39">
        <v>0</v>
      </c>
      <c r="M52" s="43">
        <f t="shared" ca="1" si="5"/>
        <v>87.75</v>
      </c>
    </row>
    <row r="53" spans="1:13" x14ac:dyDescent="0.3">
      <c r="A53" s="16"/>
      <c r="B53" s="4" t="s">
        <v>190</v>
      </c>
      <c r="C53" s="3"/>
      <c r="D53" s="4"/>
      <c r="E53" s="42">
        <f t="shared" ca="1" si="0"/>
        <v>0.3</v>
      </c>
      <c r="F53" s="39">
        <f t="shared" ca="1" si="1"/>
        <v>0</v>
      </c>
      <c r="G53" s="39">
        <f t="shared" ca="1" si="2"/>
        <v>0</v>
      </c>
      <c r="H53" s="39">
        <f t="shared" ca="1" si="3"/>
        <v>0</v>
      </c>
      <c r="I53" s="39">
        <f t="shared" ca="1" si="4"/>
        <v>0</v>
      </c>
      <c r="J53" s="39">
        <v>0</v>
      </c>
      <c r="K53" s="39">
        <v>0</v>
      </c>
      <c r="L53" s="39">
        <v>0</v>
      </c>
      <c r="M53" s="43">
        <f t="shared" ca="1" si="5"/>
        <v>0.3</v>
      </c>
    </row>
    <row r="54" spans="1:13" x14ac:dyDescent="0.3">
      <c r="A54" s="16"/>
      <c r="B54" s="4" t="s">
        <v>191</v>
      </c>
      <c r="C54" s="3"/>
      <c r="D54" s="4"/>
      <c r="E54" s="42">
        <f t="shared" ca="1" si="0"/>
        <v>2.5</v>
      </c>
      <c r="F54" s="39">
        <f t="shared" ca="1" si="1"/>
        <v>10</v>
      </c>
      <c r="G54" s="39">
        <f t="shared" ca="1" si="2"/>
        <v>0</v>
      </c>
      <c r="H54" s="39">
        <f t="shared" ca="1" si="3"/>
        <v>4.25</v>
      </c>
      <c r="I54" s="39">
        <f t="shared" ca="1" si="4"/>
        <v>0</v>
      </c>
      <c r="J54" s="39">
        <v>0</v>
      </c>
      <c r="K54" s="39">
        <v>0</v>
      </c>
      <c r="L54" s="39">
        <v>0</v>
      </c>
      <c r="M54" s="43">
        <f t="shared" ca="1" si="5"/>
        <v>8.25</v>
      </c>
    </row>
    <row r="55" spans="1:13" x14ac:dyDescent="0.3">
      <c r="A55" s="16"/>
      <c r="B55" s="4" t="s">
        <v>192</v>
      </c>
      <c r="C55" s="3"/>
      <c r="D55" s="4"/>
      <c r="E55" s="42">
        <f t="shared" ca="1" si="0"/>
        <v>160</v>
      </c>
      <c r="F55" s="39">
        <f t="shared" ca="1" si="1"/>
        <v>0</v>
      </c>
      <c r="G55" s="39">
        <f t="shared" ca="1" si="2"/>
        <v>0</v>
      </c>
      <c r="H55" s="39">
        <f t="shared" ca="1" si="3"/>
        <v>100</v>
      </c>
      <c r="I55" s="39">
        <f t="shared" ca="1" si="4"/>
        <v>0</v>
      </c>
      <c r="J55" s="39">
        <v>0</v>
      </c>
      <c r="K55" s="39">
        <v>0</v>
      </c>
      <c r="L55" s="39">
        <v>0</v>
      </c>
      <c r="M55" s="43">
        <f t="shared" ca="1" si="5"/>
        <v>60</v>
      </c>
    </row>
    <row r="56" spans="1:13" x14ac:dyDescent="0.3">
      <c r="A56" s="16"/>
      <c r="B56" s="4" t="s">
        <v>193</v>
      </c>
      <c r="C56" s="3"/>
      <c r="D56" s="4"/>
      <c r="E56" s="42">
        <f t="shared" ca="1" si="0"/>
        <v>0</v>
      </c>
      <c r="F56" s="39">
        <f t="shared" ca="1" si="1"/>
        <v>15</v>
      </c>
      <c r="G56" s="39">
        <f t="shared" ca="1" si="2"/>
        <v>0</v>
      </c>
      <c r="H56" s="39">
        <f t="shared" ca="1" si="3"/>
        <v>4.7</v>
      </c>
      <c r="I56" s="39">
        <f t="shared" ca="1" si="4"/>
        <v>0</v>
      </c>
      <c r="J56" s="39">
        <v>0</v>
      </c>
      <c r="K56" s="39">
        <v>0</v>
      </c>
      <c r="L56" s="39">
        <v>0</v>
      </c>
      <c r="M56" s="43">
        <f t="shared" ca="1" si="5"/>
        <v>10.3</v>
      </c>
    </row>
    <row r="57" spans="1:13" x14ac:dyDescent="0.3">
      <c r="A57" s="16"/>
      <c r="B57" s="4" t="s">
        <v>194</v>
      </c>
      <c r="C57" s="3"/>
      <c r="D57" s="4"/>
      <c r="E57" s="42">
        <f t="shared" ca="1" si="0"/>
        <v>0</v>
      </c>
      <c r="F57" s="39">
        <f t="shared" ca="1" si="1"/>
        <v>10</v>
      </c>
      <c r="G57" s="39">
        <f t="shared" ca="1" si="2"/>
        <v>0</v>
      </c>
      <c r="H57" s="39">
        <f t="shared" ca="1" si="3"/>
        <v>0</v>
      </c>
      <c r="I57" s="39">
        <f t="shared" ca="1" si="4"/>
        <v>0</v>
      </c>
      <c r="J57" s="39">
        <v>0</v>
      </c>
      <c r="K57" s="39">
        <v>0</v>
      </c>
      <c r="L57" s="39">
        <v>0</v>
      </c>
      <c r="M57" s="43">
        <f t="shared" ca="1" si="5"/>
        <v>10</v>
      </c>
    </row>
    <row r="58" spans="1:13" x14ac:dyDescent="0.3">
      <c r="A58" s="16"/>
      <c r="B58" s="4" t="s">
        <v>195</v>
      </c>
      <c r="C58" s="3"/>
      <c r="D58" s="4"/>
      <c r="E58" s="42">
        <f t="shared" ca="1" si="0"/>
        <v>0</v>
      </c>
      <c r="F58" s="39">
        <f t="shared" ca="1" si="1"/>
        <v>4</v>
      </c>
      <c r="G58" s="39">
        <f t="shared" ca="1" si="2"/>
        <v>0</v>
      </c>
      <c r="H58" s="39">
        <f t="shared" ca="1" si="3"/>
        <v>2</v>
      </c>
      <c r="I58" s="39">
        <f t="shared" ca="1" si="4"/>
        <v>0</v>
      </c>
      <c r="J58" s="39">
        <v>0</v>
      </c>
      <c r="K58" s="39">
        <v>0</v>
      </c>
      <c r="L58" s="39">
        <v>0</v>
      </c>
      <c r="M58" s="43">
        <f t="shared" ca="1" si="5"/>
        <v>2</v>
      </c>
    </row>
    <row r="59" spans="1:13" x14ac:dyDescent="0.3">
      <c r="A59" s="16"/>
      <c r="B59" s="4" t="s">
        <v>196</v>
      </c>
      <c r="C59" s="3"/>
      <c r="D59" s="4"/>
      <c r="E59" s="42">
        <f t="shared" ca="1" si="0"/>
        <v>6.4</v>
      </c>
      <c r="F59" s="39">
        <f t="shared" ca="1" si="1"/>
        <v>0</v>
      </c>
      <c r="G59" s="39">
        <f t="shared" ca="1" si="2"/>
        <v>0</v>
      </c>
      <c r="H59" s="39">
        <f t="shared" ca="1" si="3"/>
        <v>0.08</v>
      </c>
      <c r="I59" s="39">
        <f t="shared" ca="1" si="4"/>
        <v>0</v>
      </c>
      <c r="J59" s="39">
        <v>0</v>
      </c>
      <c r="K59" s="39">
        <v>0</v>
      </c>
      <c r="L59" s="39">
        <v>0</v>
      </c>
      <c r="M59" s="43">
        <f t="shared" ca="1" si="5"/>
        <v>6.32</v>
      </c>
    </row>
    <row r="60" spans="1:13" x14ac:dyDescent="0.3">
      <c r="A60" s="16"/>
      <c r="B60" s="4" t="s">
        <v>49</v>
      </c>
      <c r="C60" s="3"/>
      <c r="D60" s="4"/>
      <c r="E60" s="42">
        <f t="shared" ca="1" si="0"/>
        <v>0</v>
      </c>
      <c r="F60" s="39">
        <f t="shared" ca="1" si="1"/>
        <v>500</v>
      </c>
      <c r="G60" s="39">
        <f t="shared" ca="1" si="2"/>
        <v>0</v>
      </c>
      <c r="H60" s="39">
        <f t="shared" ca="1" si="3"/>
        <v>316</v>
      </c>
      <c r="I60" s="39">
        <f t="shared" ca="1" si="4"/>
        <v>0</v>
      </c>
      <c r="J60" s="39">
        <v>0</v>
      </c>
      <c r="K60" s="39">
        <v>0</v>
      </c>
      <c r="L60" s="39">
        <v>0</v>
      </c>
      <c r="M60" s="43">
        <f t="shared" ca="1" si="5"/>
        <v>184</v>
      </c>
    </row>
    <row r="61" spans="1:13" x14ac:dyDescent="0.3">
      <c r="A61" s="16"/>
      <c r="B61" s="4" t="s">
        <v>197</v>
      </c>
      <c r="C61" s="3"/>
      <c r="D61" s="4"/>
      <c r="E61" s="42">
        <f t="shared" ca="1" si="0"/>
        <v>0</v>
      </c>
      <c r="F61" s="39">
        <f t="shared" ca="1" si="1"/>
        <v>105</v>
      </c>
      <c r="G61" s="39">
        <f t="shared" ca="1" si="2"/>
        <v>0</v>
      </c>
      <c r="H61" s="39">
        <f t="shared" ca="1" si="3"/>
        <v>66.900000000000006</v>
      </c>
      <c r="I61" s="39">
        <f t="shared" ca="1" si="4"/>
        <v>0</v>
      </c>
      <c r="J61" s="39">
        <v>0</v>
      </c>
      <c r="K61" s="39">
        <v>0</v>
      </c>
      <c r="L61" s="39">
        <v>0</v>
      </c>
      <c r="M61" s="43">
        <f t="shared" ca="1" si="5"/>
        <v>38.1</v>
      </c>
    </row>
    <row r="62" spans="1:13" x14ac:dyDescent="0.3">
      <c r="A62" s="16"/>
      <c r="B62" s="4" t="s">
        <v>198</v>
      </c>
      <c r="C62" s="3"/>
      <c r="D62" s="4"/>
      <c r="E62" s="42">
        <f t="shared" ca="1" si="0"/>
        <v>0.8</v>
      </c>
      <c r="F62" s="39">
        <f t="shared" ca="1" si="1"/>
        <v>5</v>
      </c>
      <c r="G62" s="39">
        <f t="shared" ca="1" si="2"/>
        <v>0</v>
      </c>
      <c r="H62" s="39">
        <f t="shared" ca="1" si="3"/>
        <v>5.8</v>
      </c>
      <c r="I62" s="39">
        <f t="shared" ca="1" si="4"/>
        <v>0</v>
      </c>
      <c r="J62" s="39">
        <v>0</v>
      </c>
      <c r="K62" s="39">
        <v>0</v>
      </c>
      <c r="L62" s="39">
        <v>0</v>
      </c>
      <c r="M62" s="43">
        <f t="shared" ca="1" si="5"/>
        <v>0</v>
      </c>
    </row>
    <row r="63" spans="1:13" x14ac:dyDescent="0.3">
      <c r="A63" s="16"/>
      <c r="B63" s="4" t="s">
        <v>199</v>
      </c>
      <c r="C63" s="3"/>
      <c r="D63" s="4"/>
      <c r="E63" s="42">
        <f t="shared" ca="1" si="0"/>
        <v>1</v>
      </c>
      <c r="F63" s="39">
        <f t="shared" ca="1" si="1"/>
        <v>25</v>
      </c>
      <c r="G63" s="39">
        <f t="shared" ca="1" si="2"/>
        <v>0</v>
      </c>
      <c r="H63" s="39">
        <f t="shared" ca="1" si="3"/>
        <v>27</v>
      </c>
      <c r="I63" s="39">
        <f t="shared" ca="1" si="4"/>
        <v>0</v>
      </c>
      <c r="J63" s="39">
        <v>0</v>
      </c>
      <c r="K63" s="39">
        <v>0</v>
      </c>
      <c r="L63" s="39">
        <v>0</v>
      </c>
      <c r="M63" s="43">
        <f t="shared" ca="1" si="5"/>
        <v>-1</v>
      </c>
    </row>
    <row r="64" spans="1:13" x14ac:dyDescent="0.3">
      <c r="A64" s="16"/>
      <c r="B64" s="4" t="s">
        <v>200</v>
      </c>
      <c r="C64" s="3"/>
      <c r="D64" s="4"/>
      <c r="E64" s="42">
        <f t="shared" ca="1" si="0"/>
        <v>16</v>
      </c>
      <c r="F64" s="39">
        <f t="shared" ca="1" si="1"/>
        <v>50</v>
      </c>
      <c r="G64" s="39">
        <f t="shared" ca="1" si="2"/>
        <v>0</v>
      </c>
      <c r="H64" s="39">
        <f t="shared" ca="1" si="3"/>
        <v>64.75</v>
      </c>
      <c r="I64" s="39">
        <f t="shared" ca="1" si="4"/>
        <v>0</v>
      </c>
      <c r="J64" s="39">
        <v>0</v>
      </c>
      <c r="K64" s="39">
        <v>0</v>
      </c>
      <c r="L64" s="39">
        <v>0</v>
      </c>
      <c r="M64" s="43">
        <f t="shared" ca="1" si="5"/>
        <v>1.25</v>
      </c>
    </row>
    <row r="65" spans="1:13" x14ac:dyDescent="0.3">
      <c r="A65" s="16"/>
      <c r="B65" s="4" t="s">
        <v>201</v>
      </c>
      <c r="C65" s="3"/>
      <c r="D65" s="4"/>
      <c r="E65" s="42">
        <f t="shared" ca="1" si="0"/>
        <v>-0.5</v>
      </c>
      <c r="F65" s="39">
        <f t="shared" ca="1" si="1"/>
        <v>0</v>
      </c>
      <c r="G65" s="39">
        <f t="shared" ca="1" si="2"/>
        <v>0</v>
      </c>
      <c r="H65" s="39">
        <f t="shared" ca="1" si="3"/>
        <v>0</v>
      </c>
      <c r="I65" s="39">
        <f t="shared" ca="1" si="4"/>
        <v>0</v>
      </c>
      <c r="J65" s="39">
        <v>0</v>
      </c>
      <c r="K65" s="39">
        <v>0</v>
      </c>
      <c r="L65" s="39">
        <v>0</v>
      </c>
      <c r="M65" s="43">
        <f t="shared" ca="1" si="5"/>
        <v>-0.5</v>
      </c>
    </row>
    <row r="66" spans="1:13" x14ac:dyDescent="0.3">
      <c r="A66" s="16"/>
      <c r="B66" s="4" t="s">
        <v>202</v>
      </c>
      <c r="C66" s="3"/>
      <c r="D66" s="4"/>
      <c r="E66" s="42">
        <f t="shared" ca="1" si="0"/>
        <v>0</v>
      </c>
      <c r="F66" s="39">
        <f t="shared" ca="1" si="1"/>
        <v>15</v>
      </c>
      <c r="G66" s="39">
        <f t="shared" ca="1" si="2"/>
        <v>0</v>
      </c>
      <c r="H66" s="39">
        <f t="shared" ca="1" si="3"/>
        <v>8.9</v>
      </c>
      <c r="I66" s="39">
        <f t="shared" ca="1" si="4"/>
        <v>0</v>
      </c>
      <c r="J66" s="39">
        <v>0</v>
      </c>
      <c r="K66" s="39">
        <v>0</v>
      </c>
      <c r="L66" s="39">
        <v>0</v>
      </c>
      <c r="M66" s="43">
        <f t="shared" ca="1" si="5"/>
        <v>6.1</v>
      </c>
    </row>
    <row r="67" spans="1:13" x14ac:dyDescent="0.3">
      <c r="A67" s="16"/>
      <c r="B67" s="4" t="s">
        <v>203</v>
      </c>
      <c r="C67" s="3"/>
      <c r="D67" s="4"/>
      <c r="E67" s="42">
        <f t="shared" ca="1" si="0"/>
        <v>0.83</v>
      </c>
      <c r="F67" s="39">
        <f t="shared" ca="1" si="1"/>
        <v>4</v>
      </c>
      <c r="G67" s="39">
        <f t="shared" ca="1" si="2"/>
        <v>0</v>
      </c>
      <c r="H67" s="39">
        <f t="shared" ca="1" si="3"/>
        <v>2.73</v>
      </c>
      <c r="I67" s="39">
        <f t="shared" ca="1" si="4"/>
        <v>0</v>
      </c>
      <c r="J67" s="39">
        <v>0</v>
      </c>
      <c r="K67" s="39">
        <v>0</v>
      </c>
      <c r="L67" s="39">
        <v>0</v>
      </c>
      <c r="M67" s="43">
        <f t="shared" ca="1" si="5"/>
        <v>2.1</v>
      </c>
    </row>
    <row r="68" spans="1:13" x14ac:dyDescent="0.3">
      <c r="A68" s="16"/>
      <c r="B68" s="4" t="s">
        <v>204</v>
      </c>
      <c r="C68" s="3"/>
      <c r="D68" s="4"/>
      <c r="E68" s="42">
        <f t="shared" ca="1" si="0"/>
        <v>0.3</v>
      </c>
      <c r="F68" s="39">
        <f t="shared" ca="1" si="1"/>
        <v>10</v>
      </c>
      <c r="G68" s="39">
        <f t="shared" ca="1" si="2"/>
        <v>0</v>
      </c>
      <c r="H68" s="39">
        <f t="shared" ca="1" si="3"/>
        <v>5.0999999999999996</v>
      </c>
      <c r="I68" s="39">
        <f t="shared" ca="1" si="4"/>
        <v>0</v>
      </c>
      <c r="J68" s="39">
        <v>0</v>
      </c>
      <c r="K68" s="39">
        <v>0</v>
      </c>
      <c r="L68" s="39">
        <v>0</v>
      </c>
      <c r="M68" s="43">
        <f t="shared" ca="1" si="5"/>
        <v>5.2</v>
      </c>
    </row>
    <row r="69" spans="1:13" x14ac:dyDescent="0.3">
      <c r="A69" s="16"/>
      <c r="B69" s="4" t="s">
        <v>205</v>
      </c>
      <c r="C69" s="3"/>
      <c r="D69" s="4"/>
      <c r="E69" s="42">
        <f t="shared" ca="1" si="0"/>
        <v>6.2</v>
      </c>
      <c r="F69" s="39">
        <f t="shared" ca="1" si="1"/>
        <v>15</v>
      </c>
      <c r="G69" s="39">
        <f t="shared" ca="1" si="2"/>
        <v>0</v>
      </c>
      <c r="H69" s="39">
        <f t="shared" ca="1" si="3"/>
        <v>14.1</v>
      </c>
      <c r="I69" s="39">
        <f t="shared" ca="1" si="4"/>
        <v>0</v>
      </c>
      <c r="J69" s="39">
        <v>0</v>
      </c>
      <c r="K69" s="39">
        <v>0</v>
      </c>
      <c r="L69" s="39">
        <v>0</v>
      </c>
      <c r="M69" s="43">
        <f t="shared" ca="1" si="5"/>
        <v>7.1</v>
      </c>
    </row>
    <row r="70" spans="1:13" x14ac:dyDescent="0.3">
      <c r="A70" s="16"/>
      <c r="B70" s="4" t="s">
        <v>206</v>
      </c>
      <c r="C70" s="3"/>
      <c r="D70" s="4"/>
      <c r="E70" s="42">
        <f t="shared" ca="1" si="0"/>
        <v>9</v>
      </c>
      <c r="F70" s="39">
        <f t="shared" ca="1" si="1"/>
        <v>0</v>
      </c>
      <c r="G70" s="39">
        <f t="shared" ca="1" si="2"/>
        <v>0</v>
      </c>
      <c r="H70" s="39">
        <f t="shared" ca="1" si="3"/>
        <v>2.7</v>
      </c>
      <c r="I70" s="39">
        <f t="shared" ca="1" si="4"/>
        <v>0</v>
      </c>
      <c r="J70" s="39">
        <v>0</v>
      </c>
      <c r="K70" s="39">
        <v>0</v>
      </c>
      <c r="L70" s="39">
        <v>0</v>
      </c>
      <c r="M70" s="43">
        <f t="shared" ca="1" si="5"/>
        <v>6.3</v>
      </c>
    </row>
    <row r="71" spans="1:13" x14ac:dyDescent="0.3">
      <c r="A71" s="16"/>
      <c r="B71" s="4" t="s">
        <v>207</v>
      </c>
      <c r="C71" s="3"/>
      <c r="D71" s="4"/>
      <c r="E71" s="42">
        <f t="shared" ca="1" si="0"/>
        <v>10994.25</v>
      </c>
      <c r="F71" s="39">
        <f t="shared" ca="1" si="1"/>
        <v>23000</v>
      </c>
      <c r="G71" s="39">
        <f t="shared" ca="1" si="2"/>
        <v>6434</v>
      </c>
      <c r="H71" s="39">
        <f t="shared" ca="1" si="3"/>
        <v>30524</v>
      </c>
      <c r="I71" s="39">
        <f t="shared" ca="1" si="4"/>
        <v>6434</v>
      </c>
      <c r="J71" s="39">
        <v>0</v>
      </c>
      <c r="K71" s="39">
        <v>0</v>
      </c>
      <c r="L71" s="39">
        <v>0</v>
      </c>
      <c r="M71" s="43">
        <f t="shared" ca="1" si="5"/>
        <v>3470.25</v>
      </c>
    </row>
    <row r="72" spans="1:13" x14ac:dyDescent="0.3">
      <c r="A72" s="16"/>
      <c r="B72" s="4" t="s">
        <v>208</v>
      </c>
      <c r="C72" s="3"/>
      <c r="D72" s="4"/>
      <c r="E72" s="42">
        <f t="shared" ca="1" si="0"/>
        <v>6.6</v>
      </c>
      <c r="F72" s="39">
        <f t="shared" ca="1" si="1"/>
        <v>20</v>
      </c>
      <c r="G72" s="39">
        <f t="shared" ca="1" si="2"/>
        <v>0</v>
      </c>
      <c r="H72" s="39">
        <f t="shared" ca="1" si="3"/>
        <v>17.8</v>
      </c>
      <c r="I72" s="39">
        <f t="shared" ca="1" si="4"/>
        <v>0</v>
      </c>
      <c r="J72" s="39">
        <v>0</v>
      </c>
      <c r="K72" s="39">
        <v>0</v>
      </c>
      <c r="L72" s="39">
        <v>0</v>
      </c>
      <c r="M72" s="43">
        <f t="shared" ca="1" si="5"/>
        <v>8.8000000000000007</v>
      </c>
    </row>
    <row r="73" spans="1:13" x14ac:dyDescent="0.3">
      <c r="A73" s="16"/>
      <c r="B73" s="4" t="s">
        <v>209</v>
      </c>
      <c r="C73" s="3"/>
      <c r="D73" s="4"/>
      <c r="E73" s="42">
        <f t="shared" ca="1" si="0"/>
        <v>0.2</v>
      </c>
      <c r="F73" s="39">
        <f t="shared" ca="1" si="1"/>
        <v>20</v>
      </c>
      <c r="G73" s="39">
        <f t="shared" ca="1" si="2"/>
        <v>0</v>
      </c>
      <c r="H73" s="39">
        <f t="shared" ca="1" si="3"/>
        <v>19.5</v>
      </c>
      <c r="I73" s="39">
        <f t="shared" ca="1" si="4"/>
        <v>0</v>
      </c>
      <c r="J73" s="39">
        <v>0</v>
      </c>
      <c r="K73" s="39">
        <v>0</v>
      </c>
      <c r="L73" s="39">
        <v>0</v>
      </c>
      <c r="M73" s="43">
        <f t="shared" ca="1" si="5"/>
        <v>0.7</v>
      </c>
    </row>
    <row r="74" spans="1:13" x14ac:dyDescent="0.3">
      <c r="A74" s="16"/>
      <c r="B74" s="4" t="s">
        <v>210</v>
      </c>
      <c r="C74" s="3"/>
      <c r="D74" s="4"/>
      <c r="E74" s="42">
        <f t="shared" ca="1" si="0"/>
        <v>0</v>
      </c>
      <c r="F74" s="39">
        <f t="shared" ca="1" si="1"/>
        <v>12</v>
      </c>
      <c r="G74" s="39">
        <f t="shared" ca="1" si="2"/>
        <v>0</v>
      </c>
      <c r="H74" s="39">
        <f t="shared" ca="1" si="3"/>
        <v>6</v>
      </c>
      <c r="I74" s="39">
        <f t="shared" ca="1" si="4"/>
        <v>0</v>
      </c>
      <c r="J74" s="39">
        <v>0</v>
      </c>
      <c r="K74" s="39">
        <v>0</v>
      </c>
      <c r="L74" s="39">
        <v>0</v>
      </c>
      <c r="M74" s="43">
        <f t="shared" ca="1" si="5"/>
        <v>6</v>
      </c>
    </row>
    <row r="75" spans="1:13" x14ac:dyDescent="0.3">
      <c r="A75" s="16"/>
      <c r="B75" s="4" t="s">
        <v>211</v>
      </c>
      <c r="C75" s="3"/>
      <c r="D75" s="4"/>
      <c r="E75" s="42">
        <f t="shared" ca="1" si="0"/>
        <v>0.6</v>
      </c>
      <c r="F75" s="39">
        <f t="shared" ca="1" si="1"/>
        <v>0</v>
      </c>
      <c r="G75" s="39">
        <f t="shared" ca="1" si="2"/>
        <v>0</v>
      </c>
      <c r="H75" s="39">
        <f t="shared" ca="1" si="3"/>
        <v>0</v>
      </c>
      <c r="I75" s="39">
        <f t="shared" ca="1" si="4"/>
        <v>0</v>
      </c>
      <c r="J75" s="39">
        <v>0</v>
      </c>
      <c r="K75" s="39">
        <v>0</v>
      </c>
      <c r="L75" s="39">
        <v>0</v>
      </c>
      <c r="M75" s="43">
        <f t="shared" ca="1" si="5"/>
        <v>0.6</v>
      </c>
    </row>
    <row r="76" spans="1:13" x14ac:dyDescent="0.3">
      <c r="A76" s="16"/>
      <c r="B76" s="4" t="s">
        <v>212</v>
      </c>
      <c r="C76" s="3"/>
      <c r="D76" s="4"/>
      <c r="E76" s="42">
        <f t="shared" ca="1" si="0"/>
        <v>51</v>
      </c>
      <c r="F76" s="39">
        <f t="shared" ca="1" si="1"/>
        <v>0</v>
      </c>
      <c r="G76" s="39">
        <f t="shared" ca="1" si="2"/>
        <v>0</v>
      </c>
      <c r="H76" s="39">
        <f t="shared" ca="1" si="3"/>
        <v>51</v>
      </c>
      <c r="I76" s="39">
        <f t="shared" ca="1" si="4"/>
        <v>0</v>
      </c>
      <c r="J76" s="39">
        <v>0</v>
      </c>
      <c r="K76" s="39">
        <v>0</v>
      </c>
      <c r="L76" s="39">
        <v>0</v>
      </c>
      <c r="M76" s="43">
        <f t="shared" ca="1" si="5"/>
        <v>0</v>
      </c>
    </row>
    <row r="77" spans="1:13" x14ac:dyDescent="0.3">
      <c r="A77" s="16"/>
      <c r="B77" s="4" t="s">
        <v>213</v>
      </c>
      <c r="C77" s="3"/>
      <c r="D77" s="4"/>
      <c r="E77" s="42">
        <f t="shared" ca="1" si="0"/>
        <v>0</v>
      </c>
      <c r="F77" s="39">
        <f t="shared" ca="1" si="1"/>
        <v>120</v>
      </c>
      <c r="G77" s="39">
        <f t="shared" ca="1" si="2"/>
        <v>0</v>
      </c>
      <c r="H77" s="39">
        <f t="shared" ca="1" si="3"/>
        <v>123</v>
      </c>
      <c r="I77" s="39">
        <f t="shared" ca="1" si="4"/>
        <v>0</v>
      </c>
      <c r="J77" s="39">
        <v>0</v>
      </c>
      <c r="K77" s="39">
        <v>0</v>
      </c>
      <c r="L77" s="39">
        <v>0</v>
      </c>
      <c r="M77" s="43">
        <f t="shared" ca="1" si="5"/>
        <v>-3</v>
      </c>
    </row>
    <row r="78" spans="1:13" x14ac:dyDescent="0.3">
      <c r="A78" s="16"/>
      <c r="B78" s="4" t="s">
        <v>214</v>
      </c>
      <c r="C78" s="3"/>
      <c r="D78" s="4"/>
      <c r="E78" s="42">
        <f t="shared" ca="1" si="0"/>
        <v>19</v>
      </c>
      <c r="F78" s="39">
        <f t="shared" ca="1" si="1"/>
        <v>5982</v>
      </c>
      <c r="G78" s="39">
        <f t="shared" ca="1" si="2"/>
        <v>1002</v>
      </c>
      <c r="H78" s="39">
        <f t="shared" ca="1" si="3"/>
        <v>5982</v>
      </c>
      <c r="I78" s="39">
        <f t="shared" ca="1" si="4"/>
        <v>1002</v>
      </c>
      <c r="J78" s="39">
        <v>0</v>
      </c>
      <c r="K78" s="39">
        <v>0</v>
      </c>
      <c r="L78" s="39">
        <v>0</v>
      </c>
      <c r="M78" s="43">
        <f t="shared" ca="1" si="5"/>
        <v>19</v>
      </c>
    </row>
    <row r="79" spans="1:13" x14ac:dyDescent="0.3">
      <c r="A79" s="16"/>
      <c r="B79" s="4" t="s">
        <v>215</v>
      </c>
      <c r="C79" s="3"/>
      <c r="D79" s="4"/>
      <c r="E79" s="42">
        <f t="shared" ca="1" si="0"/>
        <v>52.5</v>
      </c>
      <c r="F79" s="39">
        <f t="shared" ca="1" si="1"/>
        <v>87405</v>
      </c>
      <c r="G79" s="39">
        <f t="shared" ca="1" si="2"/>
        <v>8820</v>
      </c>
      <c r="H79" s="39">
        <f t="shared" ca="1" si="3"/>
        <v>87089</v>
      </c>
      <c r="I79" s="39">
        <f t="shared" ca="1" si="4"/>
        <v>8820</v>
      </c>
      <c r="J79" s="39">
        <v>0</v>
      </c>
      <c r="K79" s="39">
        <v>0</v>
      </c>
      <c r="L79" s="39">
        <v>0</v>
      </c>
      <c r="M79" s="43">
        <f t="shared" ca="1" si="5"/>
        <v>368.5</v>
      </c>
    </row>
    <row r="80" spans="1:13" x14ac:dyDescent="0.3">
      <c r="A80" s="16"/>
      <c r="B80" s="4" t="s">
        <v>216</v>
      </c>
      <c r="C80" s="3"/>
      <c r="D80" s="4"/>
      <c r="E80" s="42">
        <f t="shared" ca="1" si="0"/>
        <v>141</v>
      </c>
      <c r="F80" s="39">
        <f t="shared" ca="1" si="1"/>
        <v>-149</v>
      </c>
      <c r="G80" s="39">
        <f t="shared" ca="1" si="2"/>
        <v>0</v>
      </c>
      <c r="H80" s="39">
        <f t="shared" ca="1" si="3"/>
        <v>0</v>
      </c>
      <c r="I80" s="39">
        <f t="shared" ca="1" si="4"/>
        <v>0</v>
      </c>
      <c r="J80" s="39">
        <v>0</v>
      </c>
      <c r="K80" s="39">
        <v>0</v>
      </c>
      <c r="L80" s="39">
        <v>0</v>
      </c>
      <c r="M80" s="43">
        <f t="shared" ca="1" si="5"/>
        <v>-8</v>
      </c>
    </row>
    <row r="81" spans="1:13" x14ac:dyDescent="0.3">
      <c r="A81" s="16"/>
      <c r="B81" s="4" t="s">
        <v>217</v>
      </c>
      <c r="C81" s="3"/>
      <c r="D81" s="4"/>
      <c r="E81" s="42">
        <f t="shared" ca="1" si="0"/>
        <v>-168</v>
      </c>
      <c r="F81" s="39">
        <f t="shared" ca="1" si="1"/>
        <v>450</v>
      </c>
      <c r="G81" s="39">
        <f t="shared" ca="1" si="2"/>
        <v>123</v>
      </c>
      <c r="H81" s="39">
        <f t="shared" ca="1" si="3"/>
        <v>301</v>
      </c>
      <c r="I81" s="39">
        <f t="shared" ca="1" si="4"/>
        <v>123</v>
      </c>
      <c r="J81" s="39">
        <v>0</v>
      </c>
      <c r="K81" s="39">
        <v>0</v>
      </c>
      <c r="L81" s="39">
        <v>0</v>
      </c>
      <c r="M81" s="43">
        <f t="shared" ca="1" si="5"/>
        <v>-19</v>
      </c>
    </row>
    <row r="82" spans="1:13" x14ac:dyDescent="0.3">
      <c r="A82" s="16"/>
      <c r="B82" s="4" t="s">
        <v>218</v>
      </c>
      <c r="C82" s="3"/>
      <c r="D82" s="4"/>
      <c r="E82" s="42">
        <f t="shared" ca="1" si="0"/>
        <v>-33</v>
      </c>
      <c r="F82" s="39">
        <f t="shared" ca="1" si="1"/>
        <v>237</v>
      </c>
      <c r="G82" s="39">
        <f t="shared" ca="1" si="2"/>
        <v>162</v>
      </c>
      <c r="H82" s="39">
        <f t="shared" ca="1" si="3"/>
        <v>252</v>
      </c>
      <c r="I82" s="39">
        <f t="shared" ca="1" si="4"/>
        <v>162</v>
      </c>
      <c r="J82" s="39">
        <v>0</v>
      </c>
      <c r="K82" s="39">
        <v>0</v>
      </c>
      <c r="L82" s="39">
        <v>0</v>
      </c>
      <c r="M82" s="43">
        <f t="shared" ca="1" si="5"/>
        <v>-48</v>
      </c>
    </row>
    <row r="83" spans="1:13" x14ac:dyDescent="0.3">
      <c r="A83" s="16"/>
      <c r="B83" s="4" t="s">
        <v>219</v>
      </c>
      <c r="C83" s="3"/>
      <c r="D83" s="4"/>
      <c r="E83" s="42">
        <f t="shared" ca="1" si="0"/>
        <v>27</v>
      </c>
      <c r="F83" s="39">
        <f t="shared" ca="1" si="1"/>
        <v>180</v>
      </c>
      <c r="G83" s="39">
        <f t="shared" ca="1" si="2"/>
        <v>120</v>
      </c>
      <c r="H83" s="39">
        <f t="shared" ca="1" si="3"/>
        <v>177</v>
      </c>
      <c r="I83" s="39">
        <f t="shared" ca="1" si="4"/>
        <v>120</v>
      </c>
      <c r="J83" s="39">
        <v>0</v>
      </c>
      <c r="K83" s="39">
        <v>0</v>
      </c>
      <c r="L83" s="39">
        <v>0</v>
      </c>
      <c r="M83" s="43">
        <f t="shared" ca="1" si="5"/>
        <v>30</v>
      </c>
    </row>
    <row r="84" spans="1:13" x14ac:dyDescent="0.3">
      <c r="A84" s="16"/>
      <c r="B84" s="4" t="s">
        <v>220</v>
      </c>
      <c r="C84" s="3"/>
      <c r="D84" s="4"/>
      <c r="E84" s="42">
        <f t="shared" ca="1" si="0"/>
        <v>0</v>
      </c>
      <c r="F84" s="39">
        <f t="shared" ca="1" si="1"/>
        <v>113</v>
      </c>
      <c r="G84" s="39">
        <f t="shared" ca="1" si="2"/>
        <v>300</v>
      </c>
      <c r="H84" s="39">
        <f t="shared" ca="1" si="3"/>
        <v>102</v>
      </c>
      <c r="I84" s="39">
        <f t="shared" ca="1" si="4"/>
        <v>300</v>
      </c>
      <c r="J84" s="39">
        <v>0</v>
      </c>
      <c r="K84" s="39">
        <v>0</v>
      </c>
      <c r="L84" s="39">
        <v>0</v>
      </c>
      <c r="M84" s="43">
        <f t="shared" ca="1" si="5"/>
        <v>11</v>
      </c>
    </row>
    <row r="85" spans="1:13" x14ac:dyDescent="0.3">
      <c r="A85" s="16"/>
      <c r="B85" s="4" t="s">
        <v>221</v>
      </c>
      <c r="C85" s="3"/>
      <c r="D85" s="4"/>
      <c r="E85" s="42">
        <f t="shared" ca="1" si="0"/>
        <v>0</v>
      </c>
      <c r="F85" s="39">
        <f t="shared" ca="1" si="1"/>
        <v>817</v>
      </c>
      <c r="G85" s="39">
        <f t="shared" ca="1" si="2"/>
        <v>985</v>
      </c>
      <c r="H85" s="39">
        <f t="shared" ca="1" si="3"/>
        <v>816</v>
      </c>
      <c r="I85" s="39">
        <f t="shared" ca="1" si="4"/>
        <v>985</v>
      </c>
      <c r="J85" s="39">
        <v>0</v>
      </c>
      <c r="K85" s="39">
        <v>0</v>
      </c>
      <c r="L85" s="39">
        <v>0</v>
      </c>
      <c r="M85" s="43">
        <f t="shared" ca="1" si="5"/>
        <v>1</v>
      </c>
    </row>
    <row r="86" spans="1:13" x14ac:dyDescent="0.3">
      <c r="A86" s="16"/>
      <c r="B86" s="4" t="s">
        <v>222</v>
      </c>
      <c r="C86" s="3"/>
      <c r="D86" s="4"/>
      <c r="E86" s="42">
        <f t="shared" ca="1" si="0"/>
        <v>-5</v>
      </c>
      <c r="F86" s="39">
        <f t="shared" ca="1" si="1"/>
        <v>990</v>
      </c>
      <c r="G86" s="39">
        <f t="shared" ca="1" si="2"/>
        <v>960</v>
      </c>
      <c r="H86" s="39">
        <f t="shared" ca="1" si="3"/>
        <v>989</v>
      </c>
      <c r="I86" s="39">
        <f t="shared" ca="1" si="4"/>
        <v>960</v>
      </c>
      <c r="J86" s="39">
        <v>0</v>
      </c>
      <c r="K86" s="39">
        <v>0</v>
      </c>
      <c r="L86" s="39">
        <v>0</v>
      </c>
      <c r="M86" s="43">
        <f t="shared" ca="1" si="5"/>
        <v>-4</v>
      </c>
    </row>
    <row r="87" spans="1:13" ht="15" thickBot="1" x14ac:dyDescent="0.35">
      <c r="A87" s="16"/>
      <c r="B87" s="4" t="s">
        <v>223</v>
      </c>
      <c r="C87" s="3"/>
      <c r="D87" s="4"/>
      <c r="E87" s="42">
        <f t="shared" ca="1" si="0"/>
        <v>0.5</v>
      </c>
      <c r="F87" s="39">
        <f t="shared" ca="1" si="1"/>
        <v>0</v>
      </c>
      <c r="G87" s="39">
        <f t="shared" ca="1" si="2"/>
        <v>0</v>
      </c>
      <c r="H87" s="39">
        <f t="shared" ca="1" si="3"/>
        <v>0</v>
      </c>
      <c r="I87" s="39">
        <f t="shared" ca="1" si="4"/>
        <v>0</v>
      </c>
      <c r="J87" s="39">
        <v>0</v>
      </c>
      <c r="K87" s="39">
        <v>0</v>
      </c>
      <c r="L87" s="39">
        <v>0</v>
      </c>
      <c r="M87" s="43">
        <f t="shared" ca="1" si="5"/>
        <v>0.5</v>
      </c>
    </row>
    <row r="88" spans="1:13" ht="15" thickBot="1" x14ac:dyDescent="0.35">
      <c r="A88" s="16"/>
      <c r="B88" s="19"/>
      <c r="C88" s="18"/>
      <c r="D88" s="19" t="s">
        <v>18</v>
      </c>
      <c r="E88" s="24">
        <f t="shared" ref="E88:M88" ca="1" si="6">SUM(E3:E87)</f>
        <v>16926.079999999998</v>
      </c>
      <c r="F88" s="24">
        <f t="shared" ca="1" si="6"/>
        <v>144320</v>
      </c>
      <c r="G88" s="24">
        <f t="shared" ca="1" si="6"/>
        <v>19115</v>
      </c>
      <c r="H88" s="24">
        <f t="shared" ca="1" si="6"/>
        <v>142075.31</v>
      </c>
      <c r="I88" s="24">
        <f t="shared" ca="1" si="6"/>
        <v>19115</v>
      </c>
      <c r="J88" s="24">
        <f t="shared" si="6"/>
        <v>0</v>
      </c>
      <c r="K88" s="24">
        <f t="shared" si="6"/>
        <v>0</v>
      </c>
      <c r="L88" s="24">
        <f t="shared" si="6"/>
        <v>0</v>
      </c>
      <c r="M88" s="25">
        <f t="shared" ca="1" si="6"/>
        <v>19170.769999999997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2:L95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9" t="s">
        <v>36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</row>
    <row r="3" spans="1:12" ht="14.4" customHeight="1" x14ac:dyDescent="0.3">
      <c r="A3" s="69" t="s">
        <v>224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</row>
    <row r="4" spans="1:12" ht="14.4" customHeight="1" x14ac:dyDescent="0.3">
      <c r="A4" s="69" t="s">
        <v>231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</row>
    <row r="5" spans="1:12" ht="14.4" customHeight="1" x14ac:dyDescent="0.3">
      <c r="A5" s="69" t="s">
        <v>53</v>
      </c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</row>
    <row r="6" spans="1:12" ht="14.4" customHeight="1" x14ac:dyDescent="0.3">
      <c r="A6" s="68" t="s">
        <v>225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</row>
    <row r="7" spans="1:12" ht="14.4" customHeight="1" x14ac:dyDescent="0.3">
      <c r="A7" s="68" t="s">
        <v>226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</row>
    <row r="8" spans="1:12" x14ac:dyDescent="0.3">
      <c r="A8" s="50" t="s">
        <v>12</v>
      </c>
      <c r="B8" s="50" t="s">
        <v>227</v>
      </c>
      <c r="C8" s="50" t="s">
        <v>54</v>
      </c>
      <c r="D8" s="50" t="s">
        <v>3</v>
      </c>
      <c r="E8" s="50" t="s">
        <v>4</v>
      </c>
      <c r="F8" s="50" t="s">
        <v>5</v>
      </c>
      <c r="G8" s="50" t="s">
        <v>6</v>
      </c>
      <c r="H8" s="50" t="s">
        <v>7</v>
      </c>
      <c r="I8" s="50" t="s">
        <v>8</v>
      </c>
      <c r="J8" s="50" t="s">
        <v>9</v>
      </c>
      <c r="K8" s="50" t="s">
        <v>10</v>
      </c>
      <c r="L8" s="50" t="s">
        <v>11</v>
      </c>
    </row>
    <row r="9" spans="1:12" x14ac:dyDescent="0.3">
      <c r="A9" s="51" t="s">
        <v>228</v>
      </c>
      <c r="B9" s="52">
        <v>756908</v>
      </c>
      <c r="C9" s="51" t="s">
        <v>177</v>
      </c>
      <c r="D9" s="52">
        <v>1224</v>
      </c>
      <c r="E9" s="52">
        <v>8000</v>
      </c>
      <c r="F9" s="52">
        <v>0</v>
      </c>
      <c r="G9" s="52">
        <v>5051</v>
      </c>
      <c r="H9" s="52">
        <v>0</v>
      </c>
      <c r="I9" s="52">
        <v>0</v>
      </c>
      <c r="J9" s="52">
        <v>0</v>
      </c>
      <c r="K9" s="52">
        <v>0</v>
      </c>
      <c r="L9" s="52">
        <v>4173</v>
      </c>
    </row>
    <row r="10" spans="1:12" x14ac:dyDescent="0.3">
      <c r="A10" s="51" t="s">
        <v>228</v>
      </c>
      <c r="B10" s="52">
        <v>756908</v>
      </c>
      <c r="C10" s="51" t="s">
        <v>66</v>
      </c>
      <c r="D10" s="52">
        <v>0</v>
      </c>
      <c r="E10" s="52">
        <v>40</v>
      </c>
      <c r="F10" s="52">
        <v>20</v>
      </c>
      <c r="G10" s="52">
        <v>7</v>
      </c>
      <c r="H10" s="52">
        <v>0</v>
      </c>
      <c r="I10" s="52">
        <v>0</v>
      </c>
      <c r="J10" s="52">
        <v>0</v>
      </c>
      <c r="K10" s="52">
        <v>0</v>
      </c>
      <c r="L10" s="52">
        <v>13</v>
      </c>
    </row>
    <row r="11" spans="1:12" x14ac:dyDescent="0.3">
      <c r="A11" s="51" t="s">
        <v>228</v>
      </c>
      <c r="B11" s="52">
        <v>756908</v>
      </c>
      <c r="C11" s="51" t="s">
        <v>64</v>
      </c>
      <c r="D11" s="52">
        <v>0</v>
      </c>
      <c r="E11" s="52">
        <v>8</v>
      </c>
      <c r="F11" s="52">
        <v>4</v>
      </c>
      <c r="G11" s="52">
        <v>1</v>
      </c>
      <c r="H11" s="52">
        <v>0</v>
      </c>
      <c r="I11" s="52">
        <v>0</v>
      </c>
      <c r="J11" s="52">
        <v>0</v>
      </c>
      <c r="K11" s="52">
        <v>0</v>
      </c>
      <c r="L11" s="52">
        <v>3</v>
      </c>
    </row>
    <row r="12" spans="1:12" x14ac:dyDescent="0.3">
      <c r="A12" s="51" t="s">
        <v>228</v>
      </c>
      <c r="B12" s="52">
        <v>756908</v>
      </c>
      <c r="C12" s="51" t="s">
        <v>65</v>
      </c>
      <c r="D12" s="52">
        <v>0</v>
      </c>
      <c r="E12" s="52">
        <v>200</v>
      </c>
      <c r="F12" s="52">
        <v>100</v>
      </c>
      <c r="G12" s="52">
        <v>100</v>
      </c>
      <c r="H12" s="52">
        <v>0</v>
      </c>
      <c r="I12" s="52">
        <v>0</v>
      </c>
      <c r="J12" s="52">
        <v>0</v>
      </c>
      <c r="K12" s="52">
        <v>0</v>
      </c>
      <c r="L12" s="52">
        <v>0</v>
      </c>
    </row>
    <row r="13" spans="1:12" x14ac:dyDescent="0.3">
      <c r="A13" s="51" t="s">
        <v>228</v>
      </c>
      <c r="B13" s="52">
        <v>756908</v>
      </c>
      <c r="C13" s="51" t="s">
        <v>178</v>
      </c>
      <c r="D13" s="52">
        <v>0</v>
      </c>
      <c r="E13" s="52">
        <v>250</v>
      </c>
      <c r="F13" s="52">
        <v>150</v>
      </c>
      <c r="G13" s="52">
        <v>68</v>
      </c>
      <c r="H13" s="52">
        <v>0</v>
      </c>
      <c r="I13" s="52">
        <v>0</v>
      </c>
      <c r="J13" s="52">
        <v>0</v>
      </c>
      <c r="K13" s="52">
        <v>0</v>
      </c>
      <c r="L13" s="52">
        <v>32</v>
      </c>
    </row>
    <row r="14" spans="1:12" x14ac:dyDescent="0.3">
      <c r="A14" s="51" t="s">
        <v>228</v>
      </c>
      <c r="B14" s="52">
        <v>756908</v>
      </c>
      <c r="C14" s="51" t="s">
        <v>230</v>
      </c>
      <c r="D14" s="52">
        <v>0</v>
      </c>
      <c r="E14" s="52">
        <v>16</v>
      </c>
      <c r="F14" s="52">
        <v>16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</row>
    <row r="15" spans="1:12" x14ac:dyDescent="0.3">
      <c r="A15" s="51" t="s">
        <v>228</v>
      </c>
      <c r="B15" s="52">
        <v>756908</v>
      </c>
      <c r="C15" s="51" t="s">
        <v>179</v>
      </c>
      <c r="D15" s="52">
        <v>13</v>
      </c>
      <c r="E15" s="52">
        <v>0</v>
      </c>
      <c r="F15" s="52">
        <v>0</v>
      </c>
      <c r="G15" s="52">
        <v>29</v>
      </c>
      <c r="H15" s="52">
        <v>0</v>
      </c>
      <c r="I15" s="52">
        <v>0</v>
      </c>
      <c r="J15" s="52">
        <v>0</v>
      </c>
      <c r="K15" s="52">
        <v>0</v>
      </c>
      <c r="L15" s="52">
        <v>-16</v>
      </c>
    </row>
    <row r="16" spans="1:12" x14ac:dyDescent="0.3">
      <c r="A16" s="51" t="s">
        <v>228</v>
      </c>
      <c r="B16" s="52">
        <v>756908</v>
      </c>
      <c r="C16" s="51" t="s">
        <v>50</v>
      </c>
      <c r="D16" s="52">
        <v>132</v>
      </c>
      <c r="E16" s="52">
        <v>350</v>
      </c>
      <c r="F16" s="52">
        <v>0</v>
      </c>
      <c r="G16" s="52">
        <v>327</v>
      </c>
      <c r="H16" s="52">
        <v>0</v>
      </c>
      <c r="I16" s="52">
        <v>0</v>
      </c>
      <c r="J16" s="52">
        <v>0</v>
      </c>
      <c r="K16" s="52">
        <v>0</v>
      </c>
      <c r="L16" s="52">
        <v>155</v>
      </c>
    </row>
    <row r="17" spans="1:12" x14ac:dyDescent="0.3">
      <c r="A17" s="51" t="s">
        <v>228</v>
      </c>
      <c r="B17" s="52">
        <v>756908</v>
      </c>
      <c r="C17" s="51" t="s">
        <v>24</v>
      </c>
      <c r="D17" s="52">
        <v>5.4</v>
      </c>
      <c r="E17" s="52">
        <v>4</v>
      </c>
      <c r="F17" s="52">
        <v>0</v>
      </c>
      <c r="G17" s="52">
        <v>4.5999999999999996</v>
      </c>
      <c r="H17" s="52">
        <v>0</v>
      </c>
      <c r="I17" s="52">
        <v>0</v>
      </c>
      <c r="J17" s="52">
        <v>0</v>
      </c>
      <c r="K17" s="52">
        <v>0</v>
      </c>
      <c r="L17" s="52">
        <v>4.8</v>
      </c>
    </row>
    <row r="18" spans="1:12" x14ac:dyDescent="0.3">
      <c r="A18" s="51" t="s">
        <v>228</v>
      </c>
      <c r="B18" s="52">
        <v>756908</v>
      </c>
      <c r="C18" s="51" t="s">
        <v>182</v>
      </c>
      <c r="D18" s="52">
        <v>2.5</v>
      </c>
      <c r="E18" s="52">
        <v>0</v>
      </c>
      <c r="F18" s="52">
        <v>0</v>
      </c>
      <c r="G18" s="52">
        <v>2.5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</row>
    <row r="19" spans="1:12" x14ac:dyDescent="0.3">
      <c r="A19" s="51" t="s">
        <v>228</v>
      </c>
      <c r="B19" s="52">
        <v>756908</v>
      </c>
      <c r="C19" s="51" t="s">
        <v>181</v>
      </c>
      <c r="D19" s="52">
        <v>0.25</v>
      </c>
      <c r="E19" s="52">
        <v>50</v>
      </c>
      <c r="F19" s="52">
        <v>0</v>
      </c>
      <c r="G19" s="52">
        <v>25</v>
      </c>
      <c r="H19" s="52">
        <v>0</v>
      </c>
      <c r="I19" s="52">
        <v>0</v>
      </c>
      <c r="J19" s="52">
        <v>0</v>
      </c>
      <c r="K19" s="52">
        <v>0</v>
      </c>
      <c r="L19" s="52">
        <v>25.25</v>
      </c>
    </row>
    <row r="20" spans="1:12" x14ac:dyDescent="0.3">
      <c r="A20" s="51" t="s">
        <v>228</v>
      </c>
      <c r="B20" s="52">
        <v>756908</v>
      </c>
      <c r="C20" s="51" t="s">
        <v>37</v>
      </c>
      <c r="D20" s="52">
        <v>2</v>
      </c>
      <c r="E20" s="52">
        <v>310</v>
      </c>
      <c r="F20" s="52">
        <v>0</v>
      </c>
      <c r="G20" s="52">
        <v>205</v>
      </c>
      <c r="H20" s="52">
        <v>0</v>
      </c>
      <c r="I20" s="52">
        <v>0</v>
      </c>
      <c r="J20" s="52">
        <v>0</v>
      </c>
      <c r="K20" s="52">
        <v>0</v>
      </c>
      <c r="L20" s="52">
        <v>107</v>
      </c>
    </row>
    <row r="21" spans="1:12" x14ac:dyDescent="0.3">
      <c r="A21" s="51" t="s">
        <v>228</v>
      </c>
      <c r="B21" s="52">
        <v>756908</v>
      </c>
      <c r="C21" s="51" t="s">
        <v>38</v>
      </c>
      <c r="D21" s="52">
        <v>23.5</v>
      </c>
      <c r="E21" s="52">
        <v>240</v>
      </c>
      <c r="F21" s="52">
        <v>0</v>
      </c>
      <c r="G21" s="52">
        <v>131</v>
      </c>
      <c r="H21" s="52">
        <v>0</v>
      </c>
      <c r="I21" s="52">
        <v>0</v>
      </c>
      <c r="J21" s="52">
        <v>0</v>
      </c>
      <c r="K21" s="52">
        <v>0</v>
      </c>
      <c r="L21" s="52">
        <v>132.5</v>
      </c>
    </row>
    <row r="22" spans="1:12" x14ac:dyDescent="0.3">
      <c r="A22" s="51" t="s">
        <v>228</v>
      </c>
      <c r="B22" s="52">
        <v>756908</v>
      </c>
      <c r="C22" s="51" t="s">
        <v>25</v>
      </c>
      <c r="D22" s="52">
        <v>117.5</v>
      </c>
      <c r="E22" s="52">
        <v>270</v>
      </c>
      <c r="F22" s="52">
        <v>0</v>
      </c>
      <c r="G22" s="52">
        <v>281.25</v>
      </c>
      <c r="H22" s="52">
        <v>0</v>
      </c>
      <c r="I22" s="52">
        <v>0</v>
      </c>
      <c r="J22" s="52">
        <v>0</v>
      </c>
      <c r="K22" s="52">
        <v>0</v>
      </c>
      <c r="L22" s="52">
        <v>106.25</v>
      </c>
    </row>
    <row r="23" spans="1:12" x14ac:dyDescent="0.3">
      <c r="A23" s="51" t="s">
        <v>228</v>
      </c>
      <c r="B23" s="52">
        <v>756908</v>
      </c>
      <c r="C23" s="51" t="s">
        <v>39</v>
      </c>
      <c r="D23" s="52">
        <v>0.4</v>
      </c>
      <c r="E23" s="52">
        <v>180</v>
      </c>
      <c r="F23" s="52">
        <v>0</v>
      </c>
      <c r="G23" s="52">
        <v>123.1</v>
      </c>
      <c r="H23" s="52">
        <v>0</v>
      </c>
      <c r="I23" s="52">
        <v>0</v>
      </c>
      <c r="J23" s="52">
        <v>0</v>
      </c>
      <c r="K23" s="52">
        <v>0</v>
      </c>
      <c r="L23" s="52">
        <v>57.3</v>
      </c>
    </row>
    <row r="24" spans="1:12" x14ac:dyDescent="0.3">
      <c r="A24" s="51" t="s">
        <v>228</v>
      </c>
      <c r="B24" s="52">
        <v>756908</v>
      </c>
      <c r="C24" s="51" t="s">
        <v>213</v>
      </c>
      <c r="D24" s="52">
        <v>0</v>
      </c>
      <c r="E24" s="52">
        <v>270</v>
      </c>
      <c r="F24" s="52">
        <v>150</v>
      </c>
      <c r="G24" s="52">
        <v>270</v>
      </c>
      <c r="H24" s="52">
        <v>147</v>
      </c>
      <c r="I24" s="52">
        <v>0</v>
      </c>
      <c r="J24" s="52">
        <v>0</v>
      </c>
      <c r="K24" s="52">
        <v>0</v>
      </c>
      <c r="L24" s="52">
        <v>-3</v>
      </c>
    </row>
    <row r="25" spans="1:12" x14ac:dyDescent="0.3">
      <c r="A25" s="51" t="s">
        <v>228</v>
      </c>
      <c r="B25" s="52">
        <v>756908</v>
      </c>
      <c r="C25" s="51" t="s">
        <v>215</v>
      </c>
      <c r="D25" s="52">
        <v>52.5</v>
      </c>
      <c r="E25" s="52">
        <v>88500</v>
      </c>
      <c r="F25" s="52">
        <v>1095</v>
      </c>
      <c r="G25" s="52">
        <v>92670</v>
      </c>
      <c r="H25" s="52">
        <v>5581</v>
      </c>
      <c r="I25" s="52">
        <v>0</v>
      </c>
      <c r="J25" s="52">
        <v>0</v>
      </c>
      <c r="K25" s="52">
        <v>0</v>
      </c>
      <c r="L25" s="52">
        <v>368.5</v>
      </c>
    </row>
    <row r="26" spans="1:12" x14ac:dyDescent="0.3">
      <c r="A26" s="51" t="s">
        <v>228</v>
      </c>
      <c r="B26" s="52">
        <v>756908</v>
      </c>
      <c r="C26" s="51" t="s">
        <v>214</v>
      </c>
      <c r="D26" s="52">
        <v>19</v>
      </c>
      <c r="E26" s="52">
        <v>6000</v>
      </c>
      <c r="F26" s="52">
        <v>18</v>
      </c>
      <c r="G26" s="52">
        <v>6183</v>
      </c>
      <c r="H26" s="52">
        <v>201</v>
      </c>
      <c r="I26" s="52">
        <v>0</v>
      </c>
      <c r="J26" s="52">
        <v>0</v>
      </c>
      <c r="K26" s="52">
        <v>0</v>
      </c>
      <c r="L26" s="52">
        <v>19</v>
      </c>
    </row>
    <row r="27" spans="1:12" x14ac:dyDescent="0.3">
      <c r="A27" s="51" t="s">
        <v>228</v>
      </c>
      <c r="B27" s="52">
        <v>756908</v>
      </c>
      <c r="C27" s="51" t="s">
        <v>217</v>
      </c>
      <c r="D27" s="52">
        <v>-168</v>
      </c>
      <c r="E27" s="52">
        <v>450</v>
      </c>
      <c r="F27" s="52">
        <v>0</v>
      </c>
      <c r="G27" s="52">
        <v>510</v>
      </c>
      <c r="H27" s="52">
        <v>209</v>
      </c>
      <c r="I27" s="52">
        <v>0</v>
      </c>
      <c r="J27" s="52">
        <v>0</v>
      </c>
      <c r="K27" s="52">
        <v>0</v>
      </c>
      <c r="L27" s="52">
        <v>-19</v>
      </c>
    </row>
    <row r="28" spans="1:12" x14ac:dyDescent="0.3">
      <c r="A28" s="51" t="s">
        <v>228</v>
      </c>
      <c r="B28" s="52">
        <v>756908</v>
      </c>
      <c r="C28" s="51" t="s">
        <v>216</v>
      </c>
      <c r="D28" s="52">
        <v>141</v>
      </c>
      <c r="E28" s="52">
        <v>0</v>
      </c>
      <c r="F28" s="52">
        <v>149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-8</v>
      </c>
    </row>
    <row r="29" spans="1:12" x14ac:dyDescent="0.3">
      <c r="A29" s="51" t="s">
        <v>228</v>
      </c>
      <c r="B29" s="52">
        <v>756908</v>
      </c>
      <c r="C29" s="51" t="s">
        <v>218</v>
      </c>
      <c r="D29" s="52">
        <v>-33</v>
      </c>
      <c r="E29" s="52">
        <v>570</v>
      </c>
      <c r="F29" s="52">
        <v>333</v>
      </c>
      <c r="G29" s="52">
        <v>555</v>
      </c>
      <c r="H29" s="52">
        <v>303</v>
      </c>
      <c r="I29" s="52">
        <v>0</v>
      </c>
      <c r="J29" s="52">
        <v>0</v>
      </c>
      <c r="K29" s="52">
        <v>0</v>
      </c>
      <c r="L29" s="52">
        <v>-48</v>
      </c>
    </row>
    <row r="30" spans="1:12" x14ac:dyDescent="0.3">
      <c r="A30" s="51" t="s">
        <v>228</v>
      </c>
      <c r="B30" s="52">
        <v>756908</v>
      </c>
      <c r="C30" s="51" t="s">
        <v>219</v>
      </c>
      <c r="D30" s="52">
        <v>27</v>
      </c>
      <c r="E30" s="52">
        <v>300</v>
      </c>
      <c r="F30" s="52">
        <v>120</v>
      </c>
      <c r="G30" s="52">
        <v>270</v>
      </c>
      <c r="H30" s="52">
        <v>93</v>
      </c>
      <c r="I30" s="52">
        <v>0</v>
      </c>
      <c r="J30" s="52">
        <v>0</v>
      </c>
      <c r="K30" s="52">
        <v>0</v>
      </c>
      <c r="L30" s="52">
        <v>30</v>
      </c>
    </row>
    <row r="31" spans="1:12" x14ac:dyDescent="0.3">
      <c r="A31" s="51" t="s">
        <v>228</v>
      </c>
      <c r="B31" s="52">
        <v>756908</v>
      </c>
      <c r="C31" s="51" t="s">
        <v>183</v>
      </c>
      <c r="D31" s="52">
        <v>0.25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0.25</v>
      </c>
    </row>
    <row r="32" spans="1:12" x14ac:dyDescent="0.3">
      <c r="A32" s="51" t="s">
        <v>228</v>
      </c>
      <c r="B32" s="52">
        <v>756908</v>
      </c>
      <c r="C32" s="51" t="s">
        <v>51</v>
      </c>
      <c r="D32" s="52">
        <v>0</v>
      </c>
      <c r="E32" s="52">
        <v>300</v>
      </c>
      <c r="F32" s="52">
        <v>0</v>
      </c>
      <c r="G32" s="52">
        <v>294</v>
      </c>
      <c r="H32" s="52">
        <v>0</v>
      </c>
      <c r="I32" s="52">
        <v>0</v>
      </c>
      <c r="J32" s="52">
        <v>0</v>
      </c>
      <c r="K32" s="52">
        <v>0</v>
      </c>
      <c r="L32" s="52">
        <v>6</v>
      </c>
    </row>
    <row r="33" spans="1:12" x14ac:dyDescent="0.3">
      <c r="A33" s="51" t="s">
        <v>228</v>
      </c>
      <c r="B33" s="52">
        <v>756908</v>
      </c>
      <c r="C33" s="51" t="s">
        <v>184</v>
      </c>
      <c r="D33" s="52">
        <v>2.9</v>
      </c>
      <c r="E33" s="52">
        <v>0</v>
      </c>
      <c r="F33" s="52">
        <v>0</v>
      </c>
      <c r="G33" s="52">
        <v>1.65</v>
      </c>
      <c r="H33" s="52">
        <v>0</v>
      </c>
      <c r="I33" s="52">
        <v>0</v>
      </c>
      <c r="J33" s="52">
        <v>0</v>
      </c>
      <c r="K33" s="52">
        <v>0</v>
      </c>
      <c r="L33" s="52">
        <v>1.25</v>
      </c>
    </row>
    <row r="34" spans="1:12" x14ac:dyDescent="0.3">
      <c r="A34" s="51" t="s">
        <v>228</v>
      </c>
      <c r="B34" s="52">
        <v>756908</v>
      </c>
      <c r="C34" s="51" t="s">
        <v>67</v>
      </c>
      <c r="D34" s="52">
        <v>4.0999999999999996</v>
      </c>
      <c r="E34" s="52">
        <v>5</v>
      </c>
      <c r="F34" s="52">
        <v>0</v>
      </c>
      <c r="G34" s="52">
        <v>1.6</v>
      </c>
      <c r="H34" s="52">
        <v>0</v>
      </c>
      <c r="I34" s="52">
        <v>0</v>
      </c>
      <c r="J34" s="52">
        <v>0</v>
      </c>
      <c r="K34" s="52">
        <v>0</v>
      </c>
      <c r="L34" s="52">
        <v>7.5</v>
      </c>
    </row>
    <row r="35" spans="1:12" x14ac:dyDescent="0.3">
      <c r="A35" s="51" t="s">
        <v>228</v>
      </c>
      <c r="B35" s="52">
        <v>756908</v>
      </c>
      <c r="C35" s="51" t="s">
        <v>68</v>
      </c>
      <c r="D35" s="52">
        <v>50</v>
      </c>
      <c r="E35" s="52">
        <v>60</v>
      </c>
      <c r="F35" s="52">
        <v>0</v>
      </c>
      <c r="G35" s="52">
        <v>110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</row>
    <row r="36" spans="1:12" x14ac:dyDescent="0.3">
      <c r="A36" s="51" t="s">
        <v>228</v>
      </c>
      <c r="B36" s="52">
        <v>756908</v>
      </c>
      <c r="C36" s="51" t="s">
        <v>40</v>
      </c>
      <c r="D36" s="52">
        <v>69</v>
      </c>
      <c r="E36" s="52">
        <v>0</v>
      </c>
      <c r="F36" s="52">
        <v>0</v>
      </c>
      <c r="G36" s="52">
        <v>80</v>
      </c>
      <c r="H36" s="52">
        <v>0</v>
      </c>
      <c r="I36" s="52">
        <v>0</v>
      </c>
      <c r="J36" s="52">
        <v>0</v>
      </c>
      <c r="K36" s="52">
        <v>0</v>
      </c>
      <c r="L36" s="52">
        <v>-11</v>
      </c>
    </row>
    <row r="37" spans="1:12" x14ac:dyDescent="0.3">
      <c r="A37" s="51" t="s">
        <v>228</v>
      </c>
      <c r="B37" s="52">
        <v>756908</v>
      </c>
      <c r="C37" s="51" t="s">
        <v>188</v>
      </c>
      <c r="D37" s="52">
        <v>56</v>
      </c>
      <c r="E37" s="52">
        <v>0</v>
      </c>
      <c r="F37" s="52">
        <v>0</v>
      </c>
      <c r="G37" s="52">
        <v>50</v>
      </c>
      <c r="H37" s="52">
        <v>0</v>
      </c>
      <c r="I37" s="52">
        <v>0</v>
      </c>
      <c r="J37" s="52">
        <v>0</v>
      </c>
      <c r="K37" s="52">
        <v>0</v>
      </c>
      <c r="L37" s="52">
        <v>6</v>
      </c>
    </row>
    <row r="38" spans="1:12" x14ac:dyDescent="0.3">
      <c r="A38" s="51" t="s">
        <v>228</v>
      </c>
      <c r="B38" s="52">
        <v>756908</v>
      </c>
      <c r="C38" s="51" t="s">
        <v>189</v>
      </c>
      <c r="D38" s="52">
        <v>252</v>
      </c>
      <c r="E38" s="52">
        <v>0</v>
      </c>
      <c r="F38" s="52">
        <v>0</v>
      </c>
      <c r="G38" s="52">
        <v>164.25</v>
      </c>
      <c r="H38" s="52">
        <v>0</v>
      </c>
      <c r="I38" s="52">
        <v>0</v>
      </c>
      <c r="J38" s="52">
        <v>0</v>
      </c>
      <c r="K38" s="52">
        <v>0</v>
      </c>
      <c r="L38" s="52">
        <v>87.75</v>
      </c>
    </row>
    <row r="39" spans="1:12" x14ac:dyDescent="0.3">
      <c r="A39" s="51" t="s">
        <v>228</v>
      </c>
      <c r="B39" s="52">
        <v>756908</v>
      </c>
      <c r="C39" s="51" t="s">
        <v>69</v>
      </c>
      <c r="D39" s="52">
        <v>7</v>
      </c>
      <c r="E39" s="52">
        <v>0</v>
      </c>
      <c r="F39" s="52">
        <v>0</v>
      </c>
      <c r="G39" s="52">
        <v>6.9</v>
      </c>
      <c r="H39" s="52">
        <v>0</v>
      </c>
      <c r="I39" s="52">
        <v>0</v>
      </c>
      <c r="J39" s="52">
        <v>0</v>
      </c>
      <c r="K39" s="52">
        <v>0</v>
      </c>
      <c r="L39" s="52">
        <v>0.1</v>
      </c>
    </row>
    <row r="40" spans="1:12" x14ac:dyDescent="0.3">
      <c r="A40" s="51" t="s">
        <v>228</v>
      </c>
      <c r="B40" s="52">
        <v>756908</v>
      </c>
      <c r="C40" s="51" t="s">
        <v>26</v>
      </c>
      <c r="D40" s="52">
        <v>59</v>
      </c>
      <c r="E40" s="52">
        <v>1800</v>
      </c>
      <c r="F40" s="52">
        <v>0</v>
      </c>
      <c r="G40" s="52">
        <v>1324</v>
      </c>
      <c r="H40" s="52">
        <v>0</v>
      </c>
      <c r="I40" s="52">
        <v>0</v>
      </c>
      <c r="J40" s="52">
        <v>0</v>
      </c>
      <c r="K40" s="52">
        <v>0</v>
      </c>
      <c r="L40" s="52">
        <v>535</v>
      </c>
    </row>
    <row r="41" spans="1:12" x14ac:dyDescent="0.3">
      <c r="A41" s="51" t="s">
        <v>228</v>
      </c>
      <c r="B41" s="52">
        <v>756908</v>
      </c>
      <c r="C41" s="51" t="s">
        <v>27</v>
      </c>
      <c r="D41" s="52">
        <v>0</v>
      </c>
      <c r="E41" s="52">
        <v>2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2">
        <v>2</v>
      </c>
    </row>
    <row r="42" spans="1:12" x14ac:dyDescent="0.3">
      <c r="A42" s="51" t="s">
        <v>228</v>
      </c>
      <c r="B42" s="52">
        <v>756908</v>
      </c>
      <c r="C42" s="51" t="s">
        <v>28</v>
      </c>
      <c r="D42" s="52">
        <v>0</v>
      </c>
      <c r="E42" s="52">
        <v>40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40</v>
      </c>
    </row>
    <row r="43" spans="1:12" x14ac:dyDescent="0.3">
      <c r="A43" s="51" t="s">
        <v>228</v>
      </c>
      <c r="B43" s="52">
        <v>756908</v>
      </c>
      <c r="C43" s="51" t="s">
        <v>41</v>
      </c>
      <c r="D43" s="52">
        <v>2.5</v>
      </c>
      <c r="E43" s="52">
        <v>0</v>
      </c>
      <c r="F43" s="52">
        <v>0</v>
      </c>
      <c r="G43" s="52">
        <v>1</v>
      </c>
      <c r="H43" s="52">
        <v>0</v>
      </c>
      <c r="I43" s="52">
        <v>0</v>
      </c>
      <c r="J43" s="52">
        <v>0</v>
      </c>
      <c r="K43" s="52">
        <v>0</v>
      </c>
      <c r="L43" s="52">
        <v>1.5</v>
      </c>
    </row>
    <row r="44" spans="1:12" x14ac:dyDescent="0.3">
      <c r="A44" s="51" t="s">
        <v>228</v>
      </c>
      <c r="B44" s="52">
        <v>756908</v>
      </c>
      <c r="C44" s="51" t="s">
        <v>191</v>
      </c>
      <c r="D44" s="52">
        <v>2.5</v>
      </c>
      <c r="E44" s="52">
        <v>10</v>
      </c>
      <c r="F44" s="52">
        <v>0</v>
      </c>
      <c r="G44" s="52">
        <v>4.25</v>
      </c>
      <c r="H44" s="52">
        <v>0</v>
      </c>
      <c r="I44" s="52">
        <v>0</v>
      </c>
      <c r="J44" s="52">
        <v>0</v>
      </c>
      <c r="K44" s="52">
        <v>0</v>
      </c>
      <c r="L44" s="52">
        <v>8.25</v>
      </c>
    </row>
    <row r="45" spans="1:12" x14ac:dyDescent="0.3">
      <c r="A45" s="51" t="s">
        <v>228</v>
      </c>
      <c r="B45" s="52">
        <v>756908</v>
      </c>
      <c r="C45" s="51" t="s">
        <v>190</v>
      </c>
      <c r="D45" s="52">
        <v>0.3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2">
        <v>0</v>
      </c>
      <c r="K45" s="52">
        <v>0</v>
      </c>
      <c r="L45" s="52">
        <v>0.3</v>
      </c>
    </row>
    <row r="46" spans="1:12" x14ac:dyDescent="0.3">
      <c r="A46" s="51" t="s">
        <v>228</v>
      </c>
      <c r="B46" s="52">
        <v>756908</v>
      </c>
      <c r="C46" s="51" t="s">
        <v>42</v>
      </c>
      <c r="D46" s="52">
        <v>6.55</v>
      </c>
      <c r="E46" s="52">
        <v>0</v>
      </c>
      <c r="F46" s="52">
        <v>0</v>
      </c>
      <c r="G46" s="52">
        <v>0.85</v>
      </c>
      <c r="H46" s="52">
        <v>0</v>
      </c>
      <c r="I46" s="52">
        <v>0</v>
      </c>
      <c r="J46" s="52">
        <v>0</v>
      </c>
      <c r="K46" s="52">
        <v>0</v>
      </c>
      <c r="L46" s="52">
        <v>5.7</v>
      </c>
    </row>
    <row r="47" spans="1:12" x14ac:dyDescent="0.3">
      <c r="A47" s="51" t="s">
        <v>228</v>
      </c>
      <c r="B47" s="52">
        <v>756908</v>
      </c>
      <c r="C47" s="51" t="s">
        <v>29</v>
      </c>
      <c r="D47" s="52">
        <v>-3.1</v>
      </c>
      <c r="E47" s="52">
        <v>0</v>
      </c>
      <c r="F47" s="52">
        <v>0</v>
      </c>
      <c r="G47" s="52">
        <v>0</v>
      </c>
      <c r="H47" s="52">
        <v>0</v>
      </c>
      <c r="I47" s="52">
        <v>0</v>
      </c>
      <c r="J47" s="52">
        <v>0</v>
      </c>
      <c r="K47" s="52">
        <v>0</v>
      </c>
      <c r="L47" s="52">
        <v>-3.1</v>
      </c>
    </row>
    <row r="48" spans="1:12" x14ac:dyDescent="0.3">
      <c r="A48" s="51" t="s">
        <v>228</v>
      </c>
      <c r="B48" s="52">
        <v>756908</v>
      </c>
      <c r="C48" s="51" t="s">
        <v>192</v>
      </c>
      <c r="D48" s="52">
        <v>160</v>
      </c>
      <c r="E48" s="52">
        <v>0</v>
      </c>
      <c r="F48" s="52">
        <v>0</v>
      </c>
      <c r="G48" s="52">
        <v>100</v>
      </c>
      <c r="H48" s="52">
        <v>0</v>
      </c>
      <c r="I48" s="52">
        <v>0</v>
      </c>
      <c r="J48" s="52">
        <v>0</v>
      </c>
      <c r="K48" s="52">
        <v>0</v>
      </c>
      <c r="L48" s="52">
        <v>60</v>
      </c>
    </row>
    <row r="49" spans="1:12" x14ac:dyDescent="0.3">
      <c r="A49" s="51" t="s">
        <v>228</v>
      </c>
      <c r="B49" s="52">
        <v>756908</v>
      </c>
      <c r="C49" s="51" t="s">
        <v>194</v>
      </c>
      <c r="D49" s="52">
        <v>0</v>
      </c>
      <c r="E49" s="52">
        <v>10</v>
      </c>
      <c r="F49" s="52">
        <v>0</v>
      </c>
      <c r="G49" s="52">
        <v>0</v>
      </c>
      <c r="H49" s="52">
        <v>0</v>
      </c>
      <c r="I49" s="52">
        <v>0</v>
      </c>
      <c r="J49" s="52">
        <v>0</v>
      </c>
      <c r="K49" s="52">
        <v>0</v>
      </c>
      <c r="L49" s="52">
        <v>10</v>
      </c>
    </row>
    <row r="50" spans="1:12" x14ac:dyDescent="0.3">
      <c r="A50" s="51" t="s">
        <v>228</v>
      </c>
      <c r="B50" s="52">
        <v>756908</v>
      </c>
      <c r="C50" s="51" t="s">
        <v>193</v>
      </c>
      <c r="D50" s="52">
        <v>0</v>
      </c>
      <c r="E50" s="52">
        <v>15</v>
      </c>
      <c r="F50" s="52">
        <v>0</v>
      </c>
      <c r="G50" s="52">
        <v>4.7</v>
      </c>
      <c r="H50" s="52">
        <v>0</v>
      </c>
      <c r="I50" s="52">
        <v>0</v>
      </c>
      <c r="J50" s="52">
        <v>0</v>
      </c>
      <c r="K50" s="52">
        <v>0</v>
      </c>
      <c r="L50" s="52">
        <v>10.3</v>
      </c>
    </row>
    <row r="51" spans="1:12" x14ac:dyDescent="0.3">
      <c r="A51" s="51" t="s">
        <v>228</v>
      </c>
      <c r="B51" s="52">
        <v>756908</v>
      </c>
      <c r="C51" s="51" t="s">
        <v>30</v>
      </c>
      <c r="D51" s="52">
        <v>1392</v>
      </c>
      <c r="E51" s="52">
        <v>11200</v>
      </c>
      <c r="F51" s="52">
        <v>0</v>
      </c>
      <c r="G51" s="52">
        <v>4150</v>
      </c>
      <c r="H51" s="52">
        <v>0</v>
      </c>
      <c r="I51" s="52">
        <v>0</v>
      </c>
      <c r="J51" s="52">
        <v>0</v>
      </c>
      <c r="K51" s="52">
        <v>0</v>
      </c>
      <c r="L51" s="52">
        <v>8442</v>
      </c>
    </row>
    <row r="52" spans="1:12" x14ac:dyDescent="0.3">
      <c r="A52" s="51" t="s">
        <v>228</v>
      </c>
      <c r="B52" s="52">
        <v>756908</v>
      </c>
      <c r="C52" s="51" t="s">
        <v>52</v>
      </c>
      <c r="D52" s="52">
        <v>0</v>
      </c>
      <c r="E52" s="52">
        <v>5</v>
      </c>
      <c r="F52" s="52">
        <v>0</v>
      </c>
      <c r="G52" s="52">
        <v>2.75</v>
      </c>
      <c r="H52" s="52">
        <v>0</v>
      </c>
      <c r="I52" s="52">
        <v>0</v>
      </c>
      <c r="J52" s="52">
        <v>0</v>
      </c>
      <c r="K52" s="52">
        <v>0</v>
      </c>
      <c r="L52" s="52">
        <v>2.25</v>
      </c>
    </row>
    <row r="53" spans="1:12" x14ac:dyDescent="0.3">
      <c r="A53" s="51" t="s">
        <v>228</v>
      </c>
      <c r="B53" s="52">
        <v>756908</v>
      </c>
      <c r="C53" s="51" t="s">
        <v>195</v>
      </c>
      <c r="D53" s="52">
        <v>0</v>
      </c>
      <c r="E53" s="52">
        <v>4</v>
      </c>
      <c r="F53" s="52">
        <v>0</v>
      </c>
      <c r="G53" s="52">
        <v>2</v>
      </c>
      <c r="H53" s="52">
        <v>0</v>
      </c>
      <c r="I53" s="52">
        <v>0</v>
      </c>
      <c r="J53" s="52">
        <v>0</v>
      </c>
      <c r="K53" s="52">
        <v>0</v>
      </c>
      <c r="L53" s="52">
        <v>2</v>
      </c>
    </row>
    <row r="54" spans="1:12" x14ac:dyDescent="0.3">
      <c r="A54" s="51" t="s">
        <v>228</v>
      </c>
      <c r="B54" s="52">
        <v>756908</v>
      </c>
      <c r="C54" s="51" t="s">
        <v>196</v>
      </c>
      <c r="D54" s="52">
        <v>6.4</v>
      </c>
      <c r="E54" s="52">
        <v>0</v>
      </c>
      <c r="F54" s="52">
        <v>0</v>
      </c>
      <c r="G54" s="52">
        <v>0.08</v>
      </c>
      <c r="H54" s="52">
        <v>0</v>
      </c>
      <c r="I54" s="52">
        <v>0</v>
      </c>
      <c r="J54" s="52">
        <v>0</v>
      </c>
      <c r="K54" s="52">
        <v>0</v>
      </c>
      <c r="L54" s="52">
        <v>6.32</v>
      </c>
    </row>
    <row r="55" spans="1:12" x14ac:dyDescent="0.3">
      <c r="A55" s="51" t="s">
        <v>228</v>
      </c>
      <c r="B55" s="52">
        <v>756908</v>
      </c>
      <c r="C55" s="51" t="s">
        <v>49</v>
      </c>
      <c r="D55" s="52">
        <v>0</v>
      </c>
      <c r="E55" s="52">
        <v>500</v>
      </c>
      <c r="F55" s="52">
        <v>0</v>
      </c>
      <c r="G55" s="52">
        <v>316</v>
      </c>
      <c r="H55" s="52">
        <v>0</v>
      </c>
      <c r="I55" s="52">
        <v>0</v>
      </c>
      <c r="J55" s="52">
        <v>0</v>
      </c>
      <c r="K55" s="52">
        <v>0</v>
      </c>
      <c r="L55" s="52">
        <v>184</v>
      </c>
    </row>
    <row r="56" spans="1:12" x14ac:dyDescent="0.3">
      <c r="A56" s="51" t="s">
        <v>228</v>
      </c>
      <c r="B56" s="52">
        <v>756908</v>
      </c>
      <c r="C56" s="51" t="s">
        <v>197</v>
      </c>
      <c r="D56" s="52">
        <v>0</v>
      </c>
      <c r="E56" s="52">
        <v>105</v>
      </c>
      <c r="F56" s="52">
        <v>0</v>
      </c>
      <c r="G56" s="52">
        <v>66.900000000000006</v>
      </c>
      <c r="H56" s="52">
        <v>0</v>
      </c>
      <c r="I56" s="52">
        <v>0</v>
      </c>
      <c r="J56" s="52">
        <v>0</v>
      </c>
      <c r="K56" s="52">
        <v>0</v>
      </c>
      <c r="L56" s="52">
        <v>38.1</v>
      </c>
    </row>
    <row r="57" spans="1:12" x14ac:dyDescent="0.3">
      <c r="A57" s="51" t="s">
        <v>228</v>
      </c>
      <c r="B57" s="52">
        <v>756908</v>
      </c>
      <c r="C57" s="51" t="s">
        <v>198</v>
      </c>
      <c r="D57" s="52">
        <v>0.8</v>
      </c>
      <c r="E57" s="52">
        <v>5</v>
      </c>
      <c r="F57" s="52">
        <v>0</v>
      </c>
      <c r="G57" s="52">
        <v>5.8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</row>
    <row r="58" spans="1:12" x14ac:dyDescent="0.3">
      <c r="A58" s="51" t="s">
        <v>228</v>
      </c>
      <c r="B58" s="52">
        <v>756908</v>
      </c>
      <c r="C58" s="51" t="s">
        <v>70</v>
      </c>
      <c r="D58" s="52">
        <v>3</v>
      </c>
      <c r="E58" s="52">
        <v>0</v>
      </c>
      <c r="F58" s="52">
        <v>0</v>
      </c>
      <c r="G58" s="52">
        <v>2</v>
      </c>
      <c r="H58" s="52">
        <v>0</v>
      </c>
      <c r="I58" s="52">
        <v>0</v>
      </c>
      <c r="J58" s="52">
        <v>0</v>
      </c>
      <c r="K58" s="52">
        <v>0</v>
      </c>
      <c r="L58" s="52">
        <v>1</v>
      </c>
    </row>
    <row r="59" spans="1:12" x14ac:dyDescent="0.3">
      <c r="A59" s="51" t="s">
        <v>228</v>
      </c>
      <c r="B59" s="52">
        <v>756908</v>
      </c>
      <c r="C59" s="51" t="s">
        <v>43</v>
      </c>
      <c r="D59" s="52">
        <v>2</v>
      </c>
      <c r="E59" s="52">
        <v>30</v>
      </c>
      <c r="F59" s="52">
        <v>0</v>
      </c>
      <c r="G59" s="52">
        <v>23.5</v>
      </c>
      <c r="H59" s="52">
        <v>0</v>
      </c>
      <c r="I59" s="52">
        <v>0</v>
      </c>
      <c r="J59" s="52">
        <v>0</v>
      </c>
      <c r="K59" s="52">
        <v>0</v>
      </c>
      <c r="L59" s="52">
        <v>8.5</v>
      </c>
    </row>
    <row r="60" spans="1:12" x14ac:dyDescent="0.3">
      <c r="A60" s="51" t="s">
        <v>228</v>
      </c>
      <c r="B60" s="52">
        <v>756908</v>
      </c>
      <c r="C60" s="51" t="s">
        <v>200</v>
      </c>
      <c r="D60" s="52">
        <v>16</v>
      </c>
      <c r="E60" s="52">
        <v>50</v>
      </c>
      <c r="F60" s="52">
        <v>0</v>
      </c>
      <c r="G60" s="52">
        <v>64.75</v>
      </c>
      <c r="H60" s="52">
        <v>0</v>
      </c>
      <c r="I60" s="52">
        <v>0</v>
      </c>
      <c r="J60" s="52">
        <v>0</v>
      </c>
      <c r="K60" s="52">
        <v>0</v>
      </c>
      <c r="L60" s="52">
        <v>1.25</v>
      </c>
    </row>
    <row r="61" spans="1:12" x14ac:dyDescent="0.3">
      <c r="A61" s="51" t="s">
        <v>228</v>
      </c>
      <c r="B61" s="52">
        <v>756908</v>
      </c>
      <c r="C61" s="51" t="s">
        <v>199</v>
      </c>
      <c r="D61" s="52">
        <v>1</v>
      </c>
      <c r="E61" s="52">
        <v>25</v>
      </c>
      <c r="F61" s="52">
        <v>0</v>
      </c>
      <c r="G61" s="52">
        <v>27</v>
      </c>
      <c r="H61" s="52">
        <v>0</v>
      </c>
      <c r="I61" s="52">
        <v>0</v>
      </c>
      <c r="J61" s="52">
        <v>0</v>
      </c>
      <c r="K61" s="52">
        <v>0</v>
      </c>
      <c r="L61" s="52">
        <v>-1</v>
      </c>
    </row>
    <row r="62" spans="1:12" x14ac:dyDescent="0.3">
      <c r="A62" s="51" t="s">
        <v>228</v>
      </c>
      <c r="B62" s="52">
        <v>756908</v>
      </c>
      <c r="C62" s="51" t="s">
        <v>201</v>
      </c>
      <c r="D62" s="52">
        <v>-0.5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-0.5</v>
      </c>
    </row>
    <row r="63" spans="1:12" x14ac:dyDescent="0.3">
      <c r="A63" s="51" t="s">
        <v>228</v>
      </c>
      <c r="B63" s="52">
        <v>756908</v>
      </c>
      <c r="C63" s="51" t="s">
        <v>221</v>
      </c>
      <c r="D63" s="52">
        <v>0</v>
      </c>
      <c r="E63" s="52">
        <v>1020</v>
      </c>
      <c r="F63" s="52">
        <v>203</v>
      </c>
      <c r="G63" s="52">
        <v>820</v>
      </c>
      <c r="H63" s="52">
        <v>4</v>
      </c>
      <c r="I63" s="52">
        <v>0</v>
      </c>
      <c r="J63" s="52">
        <v>0</v>
      </c>
      <c r="K63" s="52">
        <v>0</v>
      </c>
      <c r="L63" s="52">
        <v>1</v>
      </c>
    </row>
    <row r="64" spans="1:12" x14ac:dyDescent="0.3">
      <c r="A64" s="51" t="s">
        <v>228</v>
      </c>
      <c r="B64" s="52">
        <v>756908</v>
      </c>
      <c r="C64" s="51" t="s">
        <v>222</v>
      </c>
      <c r="D64" s="52">
        <v>-5</v>
      </c>
      <c r="E64" s="52">
        <v>990</v>
      </c>
      <c r="F64" s="52">
        <v>0</v>
      </c>
      <c r="G64" s="52">
        <v>989</v>
      </c>
      <c r="H64" s="52">
        <v>0</v>
      </c>
      <c r="I64" s="52">
        <v>0</v>
      </c>
      <c r="J64" s="52">
        <v>0</v>
      </c>
      <c r="K64" s="52">
        <v>0</v>
      </c>
      <c r="L64" s="52">
        <v>-4</v>
      </c>
    </row>
    <row r="65" spans="1:12" x14ac:dyDescent="0.3">
      <c r="A65" s="51" t="s">
        <v>228</v>
      </c>
      <c r="B65" s="52">
        <v>756908</v>
      </c>
      <c r="C65" s="51" t="s">
        <v>223</v>
      </c>
      <c r="D65" s="52">
        <v>0.5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0.5</v>
      </c>
    </row>
    <row r="66" spans="1:12" x14ac:dyDescent="0.3">
      <c r="A66" s="51" t="s">
        <v>228</v>
      </c>
      <c r="B66" s="52">
        <v>756908</v>
      </c>
      <c r="C66" s="51" t="s">
        <v>204</v>
      </c>
      <c r="D66" s="52">
        <v>0.3</v>
      </c>
      <c r="E66" s="52">
        <v>10</v>
      </c>
      <c r="F66" s="52">
        <v>0</v>
      </c>
      <c r="G66" s="52">
        <v>5.0999999999999996</v>
      </c>
      <c r="H66" s="52">
        <v>0</v>
      </c>
      <c r="I66" s="52">
        <v>0</v>
      </c>
      <c r="J66" s="52">
        <v>0</v>
      </c>
      <c r="K66" s="52">
        <v>0</v>
      </c>
      <c r="L66" s="52">
        <v>5.2</v>
      </c>
    </row>
    <row r="67" spans="1:12" x14ac:dyDescent="0.3">
      <c r="A67" s="51" t="s">
        <v>228</v>
      </c>
      <c r="B67" s="52">
        <v>756908</v>
      </c>
      <c r="C67" s="51" t="s">
        <v>44</v>
      </c>
      <c r="D67" s="52">
        <v>4</v>
      </c>
      <c r="E67" s="52">
        <v>20</v>
      </c>
      <c r="F67" s="52">
        <v>0</v>
      </c>
      <c r="G67" s="52">
        <v>13</v>
      </c>
      <c r="H67" s="52">
        <v>0</v>
      </c>
      <c r="I67" s="52">
        <v>0</v>
      </c>
      <c r="J67" s="52">
        <v>0</v>
      </c>
      <c r="K67" s="52">
        <v>0</v>
      </c>
      <c r="L67" s="52">
        <v>11</v>
      </c>
    </row>
    <row r="68" spans="1:12" x14ac:dyDescent="0.3">
      <c r="A68" s="51" t="s">
        <v>228</v>
      </c>
      <c r="B68" s="52">
        <v>756908</v>
      </c>
      <c r="C68" s="51" t="s">
        <v>203</v>
      </c>
      <c r="D68" s="52">
        <v>0.83</v>
      </c>
      <c r="E68" s="52">
        <v>4</v>
      </c>
      <c r="F68" s="52">
        <v>0</v>
      </c>
      <c r="G68" s="52">
        <v>2.73</v>
      </c>
      <c r="H68" s="52">
        <v>0</v>
      </c>
      <c r="I68" s="52">
        <v>0</v>
      </c>
      <c r="J68" s="52">
        <v>0</v>
      </c>
      <c r="K68" s="52">
        <v>0</v>
      </c>
      <c r="L68" s="52">
        <v>2.1</v>
      </c>
    </row>
    <row r="69" spans="1:12" x14ac:dyDescent="0.3">
      <c r="A69" s="51" t="s">
        <v>228</v>
      </c>
      <c r="B69" s="52">
        <v>756908</v>
      </c>
      <c r="C69" s="51" t="s">
        <v>45</v>
      </c>
      <c r="D69" s="52">
        <v>0</v>
      </c>
      <c r="E69" s="52">
        <v>10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10</v>
      </c>
    </row>
    <row r="70" spans="1:12" x14ac:dyDescent="0.3">
      <c r="A70" s="51" t="s">
        <v>228</v>
      </c>
      <c r="B70" s="52">
        <v>756908</v>
      </c>
      <c r="C70" s="51" t="s">
        <v>202</v>
      </c>
      <c r="D70" s="52">
        <v>0</v>
      </c>
      <c r="E70" s="52">
        <v>15</v>
      </c>
      <c r="F70" s="52">
        <v>0</v>
      </c>
      <c r="G70" s="52">
        <v>8.9</v>
      </c>
      <c r="H70" s="52">
        <v>0</v>
      </c>
      <c r="I70" s="52">
        <v>0</v>
      </c>
      <c r="J70" s="52">
        <v>0</v>
      </c>
      <c r="K70" s="52">
        <v>0</v>
      </c>
      <c r="L70" s="52">
        <v>6.1</v>
      </c>
    </row>
    <row r="71" spans="1:12" x14ac:dyDescent="0.3">
      <c r="A71" s="51" t="s">
        <v>228</v>
      </c>
      <c r="B71" s="52">
        <v>756908</v>
      </c>
      <c r="C71" s="51" t="s">
        <v>206</v>
      </c>
      <c r="D71" s="52">
        <v>9</v>
      </c>
      <c r="E71" s="52">
        <v>0</v>
      </c>
      <c r="F71" s="52">
        <v>0</v>
      </c>
      <c r="G71" s="52">
        <v>2.7</v>
      </c>
      <c r="H71" s="52">
        <v>0</v>
      </c>
      <c r="I71" s="52">
        <v>0</v>
      </c>
      <c r="J71" s="52">
        <v>0</v>
      </c>
      <c r="K71" s="52">
        <v>0</v>
      </c>
      <c r="L71" s="52">
        <v>6.3</v>
      </c>
    </row>
    <row r="72" spans="1:12" x14ac:dyDescent="0.3">
      <c r="A72" s="51" t="s">
        <v>228</v>
      </c>
      <c r="B72" s="52">
        <v>756908</v>
      </c>
      <c r="C72" s="51" t="s">
        <v>31</v>
      </c>
      <c r="D72" s="52">
        <v>21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21</v>
      </c>
    </row>
    <row r="73" spans="1:12" x14ac:dyDescent="0.3">
      <c r="A73" s="51" t="s">
        <v>228</v>
      </c>
      <c r="B73" s="52">
        <v>756908</v>
      </c>
      <c r="C73" s="51" t="s">
        <v>205</v>
      </c>
      <c r="D73" s="52">
        <v>6.2</v>
      </c>
      <c r="E73" s="52">
        <v>15</v>
      </c>
      <c r="F73" s="52">
        <v>0</v>
      </c>
      <c r="G73" s="52">
        <v>14.1</v>
      </c>
      <c r="H73" s="52">
        <v>0</v>
      </c>
      <c r="I73" s="52">
        <v>0</v>
      </c>
      <c r="J73" s="52">
        <v>0</v>
      </c>
      <c r="K73" s="52">
        <v>0</v>
      </c>
      <c r="L73" s="52">
        <v>7.1</v>
      </c>
    </row>
    <row r="74" spans="1:12" x14ac:dyDescent="0.3">
      <c r="A74" s="51" t="s">
        <v>228</v>
      </c>
      <c r="B74" s="52">
        <v>756908</v>
      </c>
      <c r="C74" s="51" t="s">
        <v>32</v>
      </c>
      <c r="D74" s="52">
        <v>3.8</v>
      </c>
      <c r="E74" s="52">
        <v>85</v>
      </c>
      <c r="F74" s="52">
        <v>0</v>
      </c>
      <c r="G74" s="52">
        <v>64.2</v>
      </c>
      <c r="H74" s="52">
        <v>0</v>
      </c>
      <c r="I74" s="52">
        <v>0</v>
      </c>
      <c r="J74" s="52">
        <v>0</v>
      </c>
      <c r="K74" s="52">
        <v>0</v>
      </c>
      <c r="L74" s="52">
        <v>24.6</v>
      </c>
    </row>
    <row r="75" spans="1:12" x14ac:dyDescent="0.3">
      <c r="A75" s="51" t="s">
        <v>228</v>
      </c>
      <c r="B75" s="52">
        <v>756908</v>
      </c>
      <c r="C75" s="51" t="s">
        <v>33</v>
      </c>
      <c r="D75" s="52">
        <v>-0.5</v>
      </c>
      <c r="E75" s="52">
        <v>0</v>
      </c>
      <c r="F75" s="52">
        <v>0</v>
      </c>
      <c r="G75" s="52">
        <v>0.25</v>
      </c>
      <c r="H75" s="52">
        <v>0</v>
      </c>
      <c r="I75" s="52">
        <v>0</v>
      </c>
      <c r="J75" s="52">
        <v>0</v>
      </c>
      <c r="K75" s="52">
        <v>0</v>
      </c>
      <c r="L75" s="52">
        <v>-0.75</v>
      </c>
    </row>
    <row r="76" spans="1:12" x14ac:dyDescent="0.3">
      <c r="A76" s="51" t="s">
        <v>228</v>
      </c>
      <c r="B76" s="52">
        <v>756908</v>
      </c>
      <c r="C76" s="51" t="s">
        <v>208</v>
      </c>
      <c r="D76" s="52">
        <v>6.6</v>
      </c>
      <c r="E76" s="52">
        <v>20</v>
      </c>
      <c r="F76" s="52">
        <v>0</v>
      </c>
      <c r="G76" s="52">
        <v>17.8</v>
      </c>
      <c r="H76" s="52">
        <v>0</v>
      </c>
      <c r="I76" s="52">
        <v>0</v>
      </c>
      <c r="J76" s="52">
        <v>0</v>
      </c>
      <c r="K76" s="52">
        <v>0</v>
      </c>
      <c r="L76" s="52">
        <v>8.8000000000000007</v>
      </c>
    </row>
    <row r="77" spans="1:12" x14ac:dyDescent="0.3">
      <c r="A77" s="51" t="s">
        <v>228</v>
      </c>
      <c r="B77" s="52">
        <v>756908</v>
      </c>
      <c r="C77" s="51" t="s">
        <v>34</v>
      </c>
      <c r="D77" s="52">
        <v>1995</v>
      </c>
      <c r="E77" s="52">
        <v>0</v>
      </c>
      <c r="F77" s="52">
        <v>0</v>
      </c>
      <c r="G77" s="52">
        <v>1300</v>
      </c>
      <c r="H77" s="52">
        <v>0</v>
      </c>
      <c r="I77" s="52">
        <v>0</v>
      </c>
      <c r="J77" s="52">
        <v>0</v>
      </c>
      <c r="K77" s="52">
        <v>0</v>
      </c>
      <c r="L77" s="52">
        <v>695</v>
      </c>
    </row>
    <row r="78" spans="1:12" x14ac:dyDescent="0.3">
      <c r="A78" s="51" t="s">
        <v>228</v>
      </c>
      <c r="B78" s="52">
        <v>756908</v>
      </c>
      <c r="C78" s="51" t="s">
        <v>209</v>
      </c>
      <c r="D78" s="52">
        <v>0.2</v>
      </c>
      <c r="E78" s="52">
        <v>20</v>
      </c>
      <c r="F78" s="52">
        <v>0</v>
      </c>
      <c r="G78" s="52">
        <v>19.5</v>
      </c>
      <c r="H78" s="52">
        <v>0</v>
      </c>
      <c r="I78" s="52">
        <v>0</v>
      </c>
      <c r="J78" s="52">
        <v>0</v>
      </c>
      <c r="K78" s="52">
        <v>0</v>
      </c>
      <c r="L78" s="52">
        <v>0.7</v>
      </c>
    </row>
    <row r="79" spans="1:12" x14ac:dyDescent="0.3">
      <c r="A79" s="51" t="s">
        <v>228</v>
      </c>
      <c r="B79" s="52">
        <v>756908</v>
      </c>
      <c r="C79" s="51" t="s">
        <v>46</v>
      </c>
      <c r="D79" s="52">
        <v>47.9</v>
      </c>
      <c r="E79" s="52">
        <v>120</v>
      </c>
      <c r="F79" s="52">
        <v>0</v>
      </c>
      <c r="G79" s="52">
        <v>59.9</v>
      </c>
      <c r="H79" s="52">
        <v>0</v>
      </c>
      <c r="I79" s="52">
        <v>0</v>
      </c>
      <c r="J79" s="52">
        <v>0</v>
      </c>
      <c r="K79" s="52">
        <v>0</v>
      </c>
      <c r="L79" s="52">
        <v>108</v>
      </c>
    </row>
    <row r="80" spans="1:12" x14ac:dyDescent="0.3">
      <c r="A80" s="51" t="s">
        <v>228</v>
      </c>
      <c r="B80" s="52">
        <v>756908</v>
      </c>
      <c r="C80" s="51" t="s">
        <v>211</v>
      </c>
      <c r="D80" s="52">
        <v>0.6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2">
        <v>0</v>
      </c>
      <c r="K80" s="52">
        <v>0</v>
      </c>
      <c r="L80" s="52">
        <v>0.6</v>
      </c>
    </row>
    <row r="81" spans="1:12" x14ac:dyDescent="0.3">
      <c r="A81" s="51" t="s">
        <v>228</v>
      </c>
      <c r="B81" s="52">
        <v>756908</v>
      </c>
      <c r="C81" s="51" t="s">
        <v>35</v>
      </c>
      <c r="D81" s="52">
        <v>5.0999999999999996</v>
      </c>
      <c r="E81" s="52">
        <v>20</v>
      </c>
      <c r="F81" s="52">
        <v>0</v>
      </c>
      <c r="G81" s="52">
        <v>12.6</v>
      </c>
      <c r="H81" s="52">
        <v>0</v>
      </c>
      <c r="I81" s="52">
        <v>0</v>
      </c>
      <c r="J81" s="52">
        <v>0</v>
      </c>
      <c r="K81" s="52">
        <v>0</v>
      </c>
      <c r="L81" s="52">
        <v>12.5</v>
      </c>
    </row>
    <row r="82" spans="1:12" x14ac:dyDescent="0.3">
      <c r="A82" s="51" t="s">
        <v>228</v>
      </c>
      <c r="B82" s="52">
        <v>756908</v>
      </c>
      <c r="C82" s="51" t="s">
        <v>212</v>
      </c>
      <c r="D82" s="52">
        <v>51</v>
      </c>
      <c r="E82" s="52">
        <v>0</v>
      </c>
      <c r="F82" s="52">
        <v>0</v>
      </c>
      <c r="G82" s="52">
        <v>51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</row>
    <row r="83" spans="1:12" x14ac:dyDescent="0.3">
      <c r="A83" s="51" t="s">
        <v>228</v>
      </c>
      <c r="B83" s="52">
        <v>756908</v>
      </c>
      <c r="C83" s="51" t="s">
        <v>47</v>
      </c>
      <c r="D83" s="52">
        <v>3.05</v>
      </c>
      <c r="E83" s="52">
        <v>20</v>
      </c>
      <c r="F83" s="52">
        <v>0</v>
      </c>
      <c r="G83" s="52">
        <v>14.95</v>
      </c>
      <c r="H83" s="52">
        <v>0</v>
      </c>
      <c r="I83" s="52">
        <v>0</v>
      </c>
      <c r="J83" s="52">
        <v>0</v>
      </c>
      <c r="K83" s="52">
        <v>0</v>
      </c>
      <c r="L83" s="52">
        <v>8.1</v>
      </c>
    </row>
    <row r="84" spans="1:12" x14ac:dyDescent="0.3">
      <c r="A84" s="51" t="s">
        <v>228</v>
      </c>
      <c r="B84" s="52">
        <v>756908</v>
      </c>
      <c r="C84" s="51" t="s">
        <v>180</v>
      </c>
      <c r="D84" s="52">
        <v>0</v>
      </c>
      <c r="E84" s="52">
        <v>50</v>
      </c>
      <c r="F84" s="52">
        <v>0</v>
      </c>
      <c r="G84" s="52">
        <v>23.9</v>
      </c>
      <c r="H84" s="52">
        <v>0</v>
      </c>
      <c r="I84" s="52">
        <v>0</v>
      </c>
      <c r="J84" s="52">
        <v>0</v>
      </c>
      <c r="K84" s="52">
        <v>0</v>
      </c>
      <c r="L84" s="52">
        <v>26.1</v>
      </c>
    </row>
    <row r="85" spans="1:12" x14ac:dyDescent="0.3">
      <c r="A85" s="51" t="s">
        <v>228</v>
      </c>
      <c r="B85" s="52">
        <v>756908</v>
      </c>
      <c r="C85" s="51" t="s">
        <v>187</v>
      </c>
      <c r="D85" s="52">
        <v>1.3</v>
      </c>
      <c r="E85" s="52">
        <v>35</v>
      </c>
      <c r="F85" s="52">
        <v>0</v>
      </c>
      <c r="G85" s="52">
        <v>15.5</v>
      </c>
      <c r="H85" s="52">
        <v>0</v>
      </c>
      <c r="I85" s="52">
        <v>0</v>
      </c>
      <c r="J85" s="52">
        <v>0</v>
      </c>
      <c r="K85" s="52">
        <v>0</v>
      </c>
      <c r="L85" s="52">
        <v>20.8</v>
      </c>
    </row>
    <row r="86" spans="1:12" x14ac:dyDescent="0.3">
      <c r="A86" s="51" t="s">
        <v>228</v>
      </c>
      <c r="B86" s="52">
        <v>756908</v>
      </c>
      <c r="C86" s="51" t="s">
        <v>185</v>
      </c>
      <c r="D86" s="52">
        <v>15.2</v>
      </c>
      <c r="E86" s="52">
        <v>5</v>
      </c>
      <c r="F86" s="52">
        <v>0</v>
      </c>
      <c r="G86" s="52">
        <v>20</v>
      </c>
      <c r="H86" s="52">
        <v>0</v>
      </c>
      <c r="I86" s="52">
        <v>0</v>
      </c>
      <c r="J86" s="52">
        <v>0</v>
      </c>
      <c r="K86" s="52">
        <v>0</v>
      </c>
      <c r="L86" s="52">
        <v>0.2</v>
      </c>
    </row>
    <row r="87" spans="1:12" x14ac:dyDescent="0.3">
      <c r="A87" s="51" t="s">
        <v>228</v>
      </c>
      <c r="B87" s="52">
        <v>756908</v>
      </c>
      <c r="C87" s="51" t="s">
        <v>186</v>
      </c>
      <c r="D87" s="52">
        <v>20</v>
      </c>
      <c r="E87" s="52">
        <v>0</v>
      </c>
      <c r="F87" s="52">
        <v>0</v>
      </c>
      <c r="G87" s="52">
        <v>10</v>
      </c>
      <c r="H87" s="52">
        <v>0</v>
      </c>
      <c r="I87" s="52">
        <v>0</v>
      </c>
      <c r="J87" s="52">
        <v>0</v>
      </c>
      <c r="K87" s="52">
        <v>0</v>
      </c>
      <c r="L87" s="52">
        <v>10</v>
      </c>
    </row>
    <row r="88" spans="1:12" x14ac:dyDescent="0.3">
      <c r="A88" s="51" t="s">
        <v>228</v>
      </c>
      <c r="B88" s="52">
        <v>756908</v>
      </c>
      <c r="C88" s="51" t="s">
        <v>220</v>
      </c>
      <c r="D88" s="52">
        <v>0</v>
      </c>
      <c r="E88" s="52">
        <v>300</v>
      </c>
      <c r="F88" s="52">
        <v>187</v>
      </c>
      <c r="G88" s="52">
        <v>102</v>
      </c>
      <c r="H88" s="52">
        <v>0</v>
      </c>
      <c r="I88" s="52">
        <v>0</v>
      </c>
      <c r="J88" s="52">
        <v>0</v>
      </c>
      <c r="K88" s="52">
        <v>0</v>
      </c>
      <c r="L88" s="52">
        <v>11</v>
      </c>
    </row>
    <row r="89" spans="1:12" x14ac:dyDescent="0.3">
      <c r="A89" s="51" t="s">
        <v>228</v>
      </c>
      <c r="B89" s="52">
        <v>756908</v>
      </c>
      <c r="C89" s="51" t="s">
        <v>176</v>
      </c>
      <c r="D89" s="52">
        <v>0</v>
      </c>
      <c r="E89" s="52">
        <v>100</v>
      </c>
      <c r="F89" s="52">
        <v>0</v>
      </c>
      <c r="G89" s="52">
        <v>100</v>
      </c>
      <c r="H89" s="52">
        <v>0</v>
      </c>
      <c r="I89" s="52">
        <v>0</v>
      </c>
      <c r="J89" s="52">
        <v>0</v>
      </c>
      <c r="K89" s="52">
        <v>0</v>
      </c>
      <c r="L89" s="52">
        <v>0</v>
      </c>
    </row>
    <row r="90" spans="1:12" x14ac:dyDescent="0.3">
      <c r="A90" s="51" t="s">
        <v>228</v>
      </c>
      <c r="B90" s="52">
        <v>756908</v>
      </c>
      <c r="C90" s="51" t="s">
        <v>175</v>
      </c>
      <c r="D90" s="52">
        <v>0</v>
      </c>
      <c r="E90" s="52">
        <v>100</v>
      </c>
      <c r="F90" s="52">
        <v>0</v>
      </c>
      <c r="G90" s="52">
        <v>40.75</v>
      </c>
      <c r="H90" s="52">
        <v>0</v>
      </c>
      <c r="I90" s="52">
        <v>0</v>
      </c>
      <c r="J90" s="52">
        <v>0</v>
      </c>
      <c r="K90" s="52">
        <v>0</v>
      </c>
      <c r="L90" s="52">
        <v>59.25</v>
      </c>
    </row>
    <row r="91" spans="1:12" x14ac:dyDescent="0.3">
      <c r="A91" s="51" t="s">
        <v>228</v>
      </c>
      <c r="B91" s="52">
        <v>756908</v>
      </c>
      <c r="C91" s="51" t="s">
        <v>174</v>
      </c>
      <c r="D91" s="52">
        <v>0</v>
      </c>
      <c r="E91" s="52">
        <v>720</v>
      </c>
      <c r="F91" s="52">
        <v>0</v>
      </c>
      <c r="G91" s="52">
        <v>633</v>
      </c>
      <c r="H91" s="52">
        <v>0</v>
      </c>
      <c r="I91" s="52">
        <v>0</v>
      </c>
      <c r="J91" s="52">
        <v>0</v>
      </c>
      <c r="K91" s="52">
        <v>0</v>
      </c>
      <c r="L91" s="52">
        <v>87</v>
      </c>
    </row>
    <row r="92" spans="1:12" x14ac:dyDescent="0.3">
      <c r="A92" s="51" t="s">
        <v>228</v>
      </c>
      <c r="B92" s="52">
        <v>756908</v>
      </c>
      <c r="C92" s="51" t="s">
        <v>207</v>
      </c>
      <c r="D92" s="52">
        <v>10994.25</v>
      </c>
      <c r="E92" s="52">
        <v>23000</v>
      </c>
      <c r="F92" s="52">
        <v>0</v>
      </c>
      <c r="G92" s="52">
        <v>30524</v>
      </c>
      <c r="H92" s="52">
        <v>0</v>
      </c>
      <c r="I92" s="52">
        <v>0</v>
      </c>
      <c r="J92" s="52">
        <v>0</v>
      </c>
      <c r="K92" s="52">
        <v>0</v>
      </c>
      <c r="L92" s="52">
        <v>3470.25</v>
      </c>
    </row>
    <row r="93" spans="1:12" x14ac:dyDescent="0.3">
      <c r="A93" s="51" t="s">
        <v>228</v>
      </c>
      <c r="B93" s="52">
        <v>756908</v>
      </c>
      <c r="C93" s="51" t="s">
        <v>48</v>
      </c>
      <c r="D93" s="52">
        <v>97</v>
      </c>
      <c r="E93" s="52">
        <v>0</v>
      </c>
      <c r="F93" s="52">
        <v>0</v>
      </c>
      <c r="G93" s="52">
        <v>125</v>
      </c>
      <c r="H93" s="52">
        <v>0</v>
      </c>
      <c r="I93" s="52">
        <v>0</v>
      </c>
      <c r="J93" s="52">
        <v>0</v>
      </c>
      <c r="K93" s="52">
        <v>0</v>
      </c>
      <c r="L93" s="52">
        <v>-28</v>
      </c>
    </row>
    <row r="94" spans="1:12" x14ac:dyDescent="0.3">
      <c r="A94" s="51" t="s">
        <v>228</v>
      </c>
      <c r="B94" s="52">
        <v>756908</v>
      </c>
      <c r="C94" s="51" t="s">
        <v>210</v>
      </c>
      <c r="D94" s="52">
        <v>0</v>
      </c>
      <c r="E94" s="52">
        <v>12</v>
      </c>
      <c r="F94" s="52">
        <v>0</v>
      </c>
      <c r="G94" s="52">
        <v>6</v>
      </c>
      <c r="H94" s="52">
        <v>0</v>
      </c>
      <c r="I94" s="52">
        <v>0</v>
      </c>
      <c r="J94" s="52">
        <v>0</v>
      </c>
      <c r="K94" s="52">
        <v>0</v>
      </c>
      <c r="L94" s="52">
        <v>6</v>
      </c>
    </row>
    <row r="95" spans="1:12" x14ac:dyDescent="0.3">
      <c r="A95" s="59" t="s">
        <v>229</v>
      </c>
      <c r="B95" s="51"/>
      <c r="C95" s="51"/>
      <c r="D95" s="52">
        <v>16926.080000000002</v>
      </c>
      <c r="E95" s="52">
        <v>146865</v>
      </c>
      <c r="F95" s="52">
        <v>2545</v>
      </c>
      <c r="G95" s="52">
        <v>148613.31</v>
      </c>
      <c r="H95" s="52">
        <v>6538</v>
      </c>
      <c r="I95" s="52">
        <v>0</v>
      </c>
      <c r="J95" s="52">
        <v>0</v>
      </c>
      <c r="K95" s="52">
        <v>0</v>
      </c>
      <c r="L95" s="52">
        <v>19170.77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85"/>
  <sheetViews>
    <sheetView topLeftCell="A58" workbookViewId="0">
      <selection activeCell="B1" sqref="B1:B85"/>
    </sheetView>
  </sheetViews>
  <sheetFormatPr defaultRowHeight="14.4" x14ac:dyDescent="0.3"/>
  <sheetData>
    <row r="1" spans="1:3" x14ac:dyDescent="0.3">
      <c r="A1" t="s">
        <v>177</v>
      </c>
      <c r="B1">
        <f>VLOOKUP(A1,'[3]Product Master Sheet'!$B$2:$F$506,5,0)</f>
        <v>16</v>
      </c>
      <c r="C1">
        <v>1224</v>
      </c>
    </row>
    <row r="2" spans="1:3" x14ac:dyDescent="0.3">
      <c r="A2" t="s">
        <v>24</v>
      </c>
      <c r="B2">
        <f>VLOOKUP(A2,'[3]Product Master Sheet'!$B$2:$F$506,5,0)</f>
        <v>35</v>
      </c>
      <c r="C2">
        <v>5.4</v>
      </c>
    </row>
    <row r="3" spans="1:3" x14ac:dyDescent="0.3">
      <c r="A3" t="s">
        <v>181</v>
      </c>
      <c r="B3">
        <f>VLOOKUP(A3,'[3]Product Master Sheet'!$B$2:$F$506,5,0)</f>
        <v>41</v>
      </c>
      <c r="C3">
        <v>0.25</v>
      </c>
    </row>
    <row r="4" spans="1:3" x14ac:dyDescent="0.3">
      <c r="A4" t="s">
        <v>37</v>
      </c>
      <c r="B4">
        <f>VLOOKUP(A4,'[3]Product Master Sheet'!$B$2:$F$506,5,0)</f>
        <v>42</v>
      </c>
      <c r="C4">
        <v>2</v>
      </c>
    </row>
    <row r="5" spans="1:3" x14ac:dyDescent="0.3">
      <c r="A5" t="s">
        <v>38</v>
      </c>
      <c r="B5">
        <f>VLOOKUP(A5,'[3]Product Master Sheet'!$B$2:$F$506,5,0)</f>
        <v>43</v>
      </c>
      <c r="C5">
        <v>23.5</v>
      </c>
    </row>
    <row r="6" spans="1:3" x14ac:dyDescent="0.3">
      <c r="A6" t="s">
        <v>25</v>
      </c>
      <c r="B6">
        <f>VLOOKUP(A6,'[3]Product Master Sheet'!$B$2:$F$506,5,0)</f>
        <v>44</v>
      </c>
      <c r="C6">
        <v>117.5</v>
      </c>
    </row>
    <row r="7" spans="1:3" x14ac:dyDescent="0.3">
      <c r="A7" t="s">
        <v>39</v>
      </c>
      <c r="B7">
        <f>VLOOKUP(A7,'[3]Product Master Sheet'!$B$2:$F$506,5,0)</f>
        <v>45</v>
      </c>
      <c r="C7">
        <v>0.4</v>
      </c>
    </row>
    <row r="8" spans="1:3" x14ac:dyDescent="0.3">
      <c r="A8" t="s">
        <v>51</v>
      </c>
      <c r="B8">
        <f>VLOOKUP(A8,'[3]Product Master Sheet'!$B$2:$F$506,5,0)</f>
        <v>103</v>
      </c>
      <c r="C8">
        <v>0</v>
      </c>
    </row>
    <row r="9" spans="1:3" x14ac:dyDescent="0.3">
      <c r="A9" t="s">
        <v>69</v>
      </c>
      <c r="B9">
        <f>VLOOKUP(A9,'[3]Product Master Sheet'!$B$2:$F$506,5,0)</f>
        <v>135</v>
      </c>
      <c r="C9">
        <v>7</v>
      </c>
    </row>
    <row r="10" spans="1:3" x14ac:dyDescent="0.3">
      <c r="A10" t="s">
        <v>26</v>
      </c>
      <c r="B10">
        <f>VLOOKUP(A10,'[3]Product Master Sheet'!$B$2:$F$506,5,0)</f>
        <v>144</v>
      </c>
      <c r="C10">
        <v>59</v>
      </c>
    </row>
    <row r="11" spans="1:3" x14ac:dyDescent="0.3">
      <c r="A11" t="s">
        <v>27</v>
      </c>
      <c r="B11">
        <f>VLOOKUP(A11,'[3]Product Master Sheet'!$B$2:$F$506,5,0)</f>
        <v>145</v>
      </c>
      <c r="C11">
        <v>0</v>
      </c>
    </row>
    <row r="12" spans="1:3" x14ac:dyDescent="0.3">
      <c r="A12" t="s">
        <v>28</v>
      </c>
      <c r="B12">
        <f>VLOOKUP(A12,'[3]Product Master Sheet'!$B$2:$F$506,5,0)</f>
        <v>146</v>
      </c>
      <c r="C12">
        <v>0</v>
      </c>
    </row>
    <row r="13" spans="1:3" x14ac:dyDescent="0.3">
      <c r="A13" t="s">
        <v>192</v>
      </c>
      <c r="B13">
        <f>VLOOKUP(A13,'[3]Product Master Sheet'!$B$2:$F$506,5,0)</f>
        <v>183</v>
      </c>
      <c r="C13">
        <v>160</v>
      </c>
    </row>
    <row r="14" spans="1:3" x14ac:dyDescent="0.3">
      <c r="A14" t="s">
        <v>193</v>
      </c>
      <c r="B14">
        <f>VLOOKUP(A14,'[3]Product Master Sheet'!$B$2:$F$506,5,0)</f>
        <v>197</v>
      </c>
      <c r="C14">
        <v>0</v>
      </c>
    </row>
    <row r="15" spans="1:3" x14ac:dyDescent="0.3">
      <c r="A15" t="s">
        <v>30</v>
      </c>
      <c r="B15">
        <f>VLOOKUP(A15,'[3]Product Master Sheet'!$B$2:$F$506,5,0)</f>
        <v>199</v>
      </c>
      <c r="C15">
        <v>1392</v>
      </c>
    </row>
    <row r="16" spans="1:3" x14ac:dyDescent="0.3">
      <c r="A16" t="s">
        <v>49</v>
      </c>
      <c r="B16">
        <f>VLOOKUP(A16,'[3]Product Master Sheet'!$B$2:$F$506,5,0)</f>
        <v>221</v>
      </c>
      <c r="C16">
        <v>0</v>
      </c>
    </row>
    <row r="17" spans="1:3" x14ac:dyDescent="0.3">
      <c r="A17" t="s">
        <v>197</v>
      </c>
      <c r="B17">
        <f>VLOOKUP(A17,'[3]Product Master Sheet'!$B$2:$F$506,5,0)</f>
        <v>226</v>
      </c>
      <c r="C17">
        <v>0</v>
      </c>
    </row>
    <row r="18" spans="1:3" x14ac:dyDescent="0.3">
      <c r="A18" t="s">
        <v>198</v>
      </c>
      <c r="B18">
        <f>VLOOKUP(A18,'[3]Product Master Sheet'!$B$2:$F$506,5,0)</f>
        <v>233</v>
      </c>
      <c r="C18">
        <v>0.8</v>
      </c>
    </row>
    <row r="19" spans="1:3" x14ac:dyDescent="0.3">
      <c r="A19" t="s">
        <v>221</v>
      </c>
      <c r="B19">
        <f>VLOOKUP(A19,'[3]Product Master Sheet'!$B$2:$F$506,5,0)</f>
        <v>278</v>
      </c>
      <c r="C19">
        <v>0</v>
      </c>
    </row>
    <row r="20" spans="1:3" x14ac:dyDescent="0.3">
      <c r="A20" t="s">
        <v>204</v>
      </c>
      <c r="B20">
        <f>VLOOKUP(A20,'[3]Product Master Sheet'!$B$2:$F$506,5,0)</f>
        <v>289</v>
      </c>
      <c r="C20">
        <v>0.3</v>
      </c>
    </row>
    <row r="21" spans="1:3" x14ac:dyDescent="0.3">
      <c r="A21" t="s">
        <v>44</v>
      </c>
      <c r="B21">
        <f>VLOOKUP(A21,'[3]Product Master Sheet'!$B$2:$F$506,5,0)</f>
        <v>290</v>
      </c>
      <c r="C21">
        <v>4</v>
      </c>
    </row>
    <row r="22" spans="1:3" x14ac:dyDescent="0.3">
      <c r="A22" t="s">
        <v>203</v>
      </c>
      <c r="B22">
        <f>VLOOKUP(A22,'[3]Product Master Sheet'!$B$2:$F$506,5,0)</f>
        <v>291</v>
      </c>
      <c r="C22">
        <v>0.83</v>
      </c>
    </row>
    <row r="23" spans="1:3" x14ac:dyDescent="0.3">
      <c r="A23" t="s">
        <v>45</v>
      </c>
      <c r="B23">
        <f>VLOOKUP(A23,'[3]Product Master Sheet'!$B$2:$F$506,5,0)</f>
        <v>292</v>
      </c>
      <c r="C23">
        <v>0</v>
      </c>
    </row>
    <row r="24" spans="1:3" x14ac:dyDescent="0.3">
      <c r="A24" t="s">
        <v>202</v>
      </c>
      <c r="B24">
        <f>VLOOKUP(A24,'[3]Product Master Sheet'!$B$2:$F$506,5,0)</f>
        <v>294</v>
      </c>
      <c r="C24">
        <v>0</v>
      </c>
    </row>
    <row r="25" spans="1:3" x14ac:dyDescent="0.3">
      <c r="A25" t="s">
        <v>32</v>
      </c>
      <c r="B25">
        <f>VLOOKUP(A25,'[3]Product Master Sheet'!$B$2:$F$506,5,0)</f>
        <v>307</v>
      </c>
      <c r="C25">
        <v>3.8</v>
      </c>
    </row>
    <row r="26" spans="1:3" x14ac:dyDescent="0.3">
      <c r="A26" t="s">
        <v>208</v>
      </c>
      <c r="B26">
        <f>VLOOKUP(A26,'[3]Product Master Sheet'!$B$2:$F$506,5,0)</f>
        <v>327</v>
      </c>
      <c r="C26">
        <v>6.6</v>
      </c>
    </row>
    <row r="27" spans="1:3" x14ac:dyDescent="0.3">
      <c r="A27" t="s">
        <v>46</v>
      </c>
      <c r="B27">
        <f>VLOOKUP(A27,'[3]Product Master Sheet'!$B$2:$F$506,5,0)</f>
        <v>353</v>
      </c>
      <c r="C27">
        <v>47.9</v>
      </c>
    </row>
    <row r="28" spans="1:3" x14ac:dyDescent="0.3">
      <c r="A28" t="s">
        <v>35</v>
      </c>
      <c r="B28">
        <f>VLOOKUP(A28,'[3]Product Master Sheet'!$B$2:$F$506,5,0)</f>
        <v>370</v>
      </c>
      <c r="C28">
        <v>5.0999999999999996</v>
      </c>
    </row>
    <row r="29" spans="1:3" x14ac:dyDescent="0.3">
      <c r="A29" t="s">
        <v>47</v>
      </c>
      <c r="B29">
        <f>VLOOKUP(A29,'[3]Product Master Sheet'!$B$2:$F$506,5,0)</f>
        <v>374</v>
      </c>
      <c r="C29">
        <v>3.05</v>
      </c>
    </row>
    <row r="30" spans="1:3" x14ac:dyDescent="0.3">
      <c r="A30" t="s">
        <v>187</v>
      </c>
      <c r="B30">
        <f>VLOOKUP(A30,'[3]Product Master Sheet'!$B$2:$F$506,5,0)</f>
        <v>928</v>
      </c>
      <c r="C30">
        <v>1.3</v>
      </c>
    </row>
    <row r="31" spans="1:3" x14ac:dyDescent="0.3">
      <c r="A31" t="s">
        <v>220</v>
      </c>
      <c r="B31">
        <f>VLOOKUP(A31,'[3]Product Master Sheet'!$B$2:$F$506,5,0)</f>
        <v>911</v>
      </c>
      <c r="C31">
        <v>0</v>
      </c>
    </row>
    <row r="32" spans="1:3" x14ac:dyDescent="0.3">
      <c r="A32" t="s">
        <v>207</v>
      </c>
      <c r="B32">
        <f>VLOOKUP(A32,'[3]Product Master Sheet'!$B$2:$F$506,5,0)</f>
        <v>337</v>
      </c>
      <c r="C32">
        <v>10994.25</v>
      </c>
    </row>
    <row r="33" spans="1:3" x14ac:dyDescent="0.3">
      <c r="A33" t="s">
        <v>64</v>
      </c>
      <c r="B33">
        <f>VLOOKUP(A33,'[3]Product Master Sheet'!$B$2:$F$506,5,0)</f>
        <v>20</v>
      </c>
      <c r="C33">
        <v>0</v>
      </c>
    </row>
    <row r="34" spans="1:3" x14ac:dyDescent="0.3">
      <c r="A34" t="s">
        <v>65</v>
      </c>
      <c r="B34">
        <f>VLOOKUP(A34,'[3]Product Master Sheet'!$B$2:$F$506,5,0)</f>
        <v>21</v>
      </c>
      <c r="C34">
        <v>0</v>
      </c>
    </row>
    <row r="35" spans="1:3" x14ac:dyDescent="0.3">
      <c r="A35" t="s">
        <v>66</v>
      </c>
      <c r="B35">
        <f>VLOOKUP(A35,'[3]Product Master Sheet'!$B$2:$F$506,5,0)</f>
        <v>19</v>
      </c>
      <c r="C35">
        <v>0</v>
      </c>
    </row>
    <row r="36" spans="1:3" x14ac:dyDescent="0.3">
      <c r="A36" t="s">
        <v>50</v>
      </c>
      <c r="B36">
        <f>VLOOKUP(A36,'[3]Product Master Sheet'!$B$2:$F$506,5,0)</f>
        <v>30</v>
      </c>
      <c r="C36">
        <v>132</v>
      </c>
    </row>
    <row r="37" spans="1:3" x14ac:dyDescent="0.3">
      <c r="A37" t="s">
        <v>67</v>
      </c>
      <c r="B37">
        <f>VLOOKUP(A37,'[3]Product Master Sheet'!$B$2:$F$506,5,0)</f>
        <v>116</v>
      </c>
      <c r="C37">
        <v>4.0999999999999996</v>
      </c>
    </row>
    <row r="38" spans="1:3" x14ac:dyDescent="0.3">
      <c r="A38" t="s">
        <v>68</v>
      </c>
      <c r="B38">
        <f>VLOOKUP(A38,'[3]Product Master Sheet'!$B$2:$F$506,5,0)</f>
        <v>122</v>
      </c>
      <c r="C38">
        <v>50</v>
      </c>
    </row>
    <row r="39" spans="1:3" x14ac:dyDescent="0.3">
      <c r="A39" t="s">
        <v>40</v>
      </c>
      <c r="B39">
        <f>VLOOKUP(A39,'[3]Product Master Sheet'!$B$2:$F$506,5,0)</f>
        <v>123</v>
      </c>
      <c r="C39">
        <v>69</v>
      </c>
    </row>
    <row r="40" spans="1:3" x14ac:dyDescent="0.3">
      <c r="A40" t="s">
        <v>41</v>
      </c>
      <c r="B40">
        <f>VLOOKUP(A40,'[3]Product Master Sheet'!$B$2:$F$506,5,0)</f>
        <v>163</v>
      </c>
      <c r="C40">
        <v>2.5</v>
      </c>
    </row>
    <row r="41" spans="1:3" x14ac:dyDescent="0.3">
      <c r="A41" t="s">
        <v>29</v>
      </c>
      <c r="B41">
        <f>VLOOKUP(A41,'[3]Product Master Sheet'!$B$2:$F$506,5,0)</f>
        <v>182</v>
      </c>
      <c r="C41">
        <v>-3.1</v>
      </c>
    </row>
    <row r="42" spans="1:3" x14ac:dyDescent="0.3">
      <c r="A42" t="s">
        <v>42</v>
      </c>
      <c r="B42">
        <f>VLOOKUP(A42,'[3]Product Master Sheet'!$B$2:$F$506,5,0)</f>
        <v>179</v>
      </c>
      <c r="C42">
        <v>6.55</v>
      </c>
    </row>
    <row r="43" spans="1:3" x14ac:dyDescent="0.3">
      <c r="A43" t="s">
        <v>52</v>
      </c>
      <c r="B43">
        <f>VLOOKUP(A43,'[3]Product Master Sheet'!$B$2:$F$506,5,0)</f>
        <v>205</v>
      </c>
      <c r="C43">
        <v>0</v>
      </c>
    </row>
    <row r="44" spans="1:3" x14ac:dyDescent="0.3">
      <c r="A44" t="s">
        <v>70</v>
      </c>
      <c r="B44">
        <f>VLOOKUP(A44,'[3]Product Master Sheet'!$B$2:$F$506,5,0)</f>
        <v>266</v>
      </c>
      <c r="C44">
        <v>3</v>
      </c>
    </row>
    <row r="45" spans="1:3" x14ac:dyDescent="0.3">
      <c r="A45" t="s">
        <v>43</v>
      </c>
      <c r="B45">
        <f>VLOOKUP(A45,'[3]Product Master Sheet'!$B$2:$F$506,5,0)</f>
        <v>267</v>
      </c>
      <c r="C45">
        <v>2</v>
      </c>
    </row>
    <row r="46" spans="1:3" x14ac:dyDescent="0.3">
      <c r="A46" t="s">
        <v>31</v>
      </c>
      <c r="B46">
        <f>VLOOKUP(A46,'[3]Product Master Sheet'!$B$2:$F$506,5,0)</f>
        <v>299</v>
      </c>
      <c r="C46">
        <v>21</v>
      </c>
    </row>
    <row r="47" spans="1:3" x14ac:dyDescent="0.3">
      <c r="A47" t="s">
        <v>33</v>
      </c>
      <c r="B47">
        <f>VLOOKUP(A47,'[3]Product Master Sheet'!$B$2:$F$506,5,0)</f>
        <v>325</v>
      </c>
      <c r="C47">
        <v>-0.5</v>
      </c>
    </row>
    <row r="48" spans="1:3" x14ac:dyDescent="0.3">
      <c r="A48" t="s">
        <v>34</v>
      </c>
      <c r="B48">
        <f>VLOOKUP(A48,'[3]Product Master Sheet'!$B$2:$F$506,5,0)</f>
        <v>339</v>
      </c>
      <c r="C48">
        <v>1995</v>
      </c>
    </row>
    <row r="49" spans="1:3" x14ac:dyDescent="0.3">
      <c r="A49" t="s">
        <v>48</v>
      </c>
      <c r="B49">
        <f>VLOOKUP(A49,'[3]Product Master Sheet'!$B$2:$F$506,5,0)</f>
        <v>397</v>
      </c>
      <c r="C49">
        <v>97</v>
      </c>
    </row>
    <row r="50" spans="1:3" x14ac:dyDescent="0.3">
      <c r="A50" t="s">
        <v>174</v>
      </c>
      <c r="B50">
        <f>VLOOKUP(A50,'[3]Product Master Sheet'!$B$2:$F$506,5,0)</f>
        <v>988</v>
      </c>
      <c r="C50">
        <v>0</v>
      </c>
    </row>
    <row r="51" spans="1:3" x14ac:dyDescent="0.3">
      <c r="A51" t="s">
        <v>175</v>
      </c>
      <c r="B51">
        <f>VLOOKUP(A51,'[3]Product Master Sheet'!$B$2:$F$506,5,0)</f>
        <v>991</v>
      </c>
      <c r="C51">
        <v>0</v>
      </c>
    </row>
    <row r="52" spans="1:3" x14ac:dyDescent="0.3">
      <c r="A52" t="s">
        <v>176</v>
      </c>
      <c r="B52">
        <f>VLOOKUP(A52,'[3]Product Master Sheet'!$B$2:$F$506,5,0)</f>
        <v>989</v>
      </c>
      <c r="C52">
        <v>0</v>
      </c>
    </row>
    <row r="53" spans="1:3" x14ac:dyDescent="0.3">
      <c r="A53" t="s">
        <v>178</v>
      </c>
      <c r="B53">
        <f>VLOOKUP(A53,'[3]Product Master Sheet'!$B$2:$F$506,5,0)</f>
        <v>22</v>
      </c>
      <c r="C53">
        <v>0</v>
      </c>
    </row>
    <row r="54" spans="1:3" x14ac:dyDescent="0.3">
      <c r="A54" t="s">
        <v>179</v>
      </c>
      <c r="B54">
        <f>VLOOKUP(A54,'[3]Product Master Sheet'!$B$2:$F$506,5,0)</f>
        <v>29</v>
      </c>
      <c r="C54">
        <v>13</v>
      </c>
    </row>
    <row r="55" spans="1:3" x14ac:dyDescent="0.3">
      <c r="A55" t="s">
        <v>180</v>
      </c>
      <c r="B55">
        <f>VLOOKUP(A55,'[3]Product Master Sheet'!$B$2:$F$506,5,0)</f>
        <v>923</v>
      </c>
      <c r="C55">
        <v>0</v>
      </c>
    </row>
    <row r="56" spans="1:3" x14ac:dyDescent="0.3">
      <c r="A56" t="s">
        <v>182</v>
      </c>
      <c r="B56">
        <f>VLOOKUP(A56,'[3]Product Master Sheet'!$B$2:$F$506,5,0)</f>
        <v>40</v>
      </c>
      <c r="C56">
        <v>2.5</v>
      </c>
    </row>
    <row r="57" spans="1:3" x14ac:dyDescent="0.3">
      <c r="A57" t="s">
        <v>183</v>
      </c>
      <c r="B57">
        <f>VLOOKUP(A57,'[3]Product Master Sheet'!$B$2:$F$506,5,0)</f>
        <v>86</v>
      </c>
      <c r="C57">
        <v>0.25</v>
      </c>
    </row>
    <row r="58" spans="1:3" x14ac:dyDescent="0.3">
      <c r="A58" t="s">
        <v>184</v>
      </c>
      <c r="B58">
        <f>VLOOKUP(A58,'[3]Product Master Sheet'!$B$2:$F$506,5,0)</f>
        <v>112</v>
      </c>
      <c r="C58">
        <v>2.9</v>
      </c>
    </row>
    <row r="59" spans="1:3" x14ac:dyDescent="0.3">
      <c r="A59" t="s">
        <v>185</v>
      </c>
      <c r="B59">
        <f>VLOOKUP(A59,'[3]Product Master Sheet'!$B$2:$F$506,5,0)</f>
        <v>924</v>
      </c>
      <c r="C59">
        <v>15.2</v>
      </c>
    </row>
    <row r="60" spans="1:3" x14ac:dyDescent="0.3">
      <c r="A60" t="s">
        <v>186</v>
      </c>
      <c r="B60">
        <f>VLOOKUP(A60,'[3]Product Master Sheet'!$B$2:$F$506,5,0)</f>
        <v>925</v>
      </c>
      <c r="C60">
        <v>20</v>
      </c>
    </row>
    <row r="61" spans="1:3" x14ac:dyDescent="0.3">
      <c r="A61" t="s">
        <v>188</v>
      </c>
      <c r="B61">
        <f>VLOOKUP(A61,'[3]Product Master Sheet'!$B$2:$F$506,5,0)</f>
        <v>124</v>
      </c>
      <c r="C61">
        <v>56</v>
      </c>
    </row>
    <row r="62" spans="1:3" x14ac:dyDescent="0.3">
      <c r="A62" t="s">
        <v>189</v>
      </c>
      <c r="B62">
        <f>VLOOKUP(A62,'[3]Product Master Sheet'!$B$2:$F$506,5,0)</f>
        <v>126</v>
      </c>
      <c r="C62">
        <v>252</v>
      </c>
    </row>
    <row r="63" spans="1:3" x14ac:dyDescent="0.3">
      <c r="A63" t="s">
        <v>190</v>
      </c>
      <c r="B63">
        <f>VLOOKUP(A63,'[3]Product Master Sheet'!$B$2:$F$506,5,0)</f>
        <v>165</v>
      </c>
      <c r="C63">
        <v>0.3</v>
      </c>
    </row>
    <row r="64" spans="1:3" x14ac:dyDescent="0.3">
      <c r="A64" t="s">
        <v>191</v>
      </c>
      <c r="B64">
        <f>VLOOKUP(A64,'[3]Product Master Sheet'!$B$2:$F$506,5,0)</f>
        <v>164</v>
      </c>
      <c r="C64">
        <v>2.5</v>
      </c>
    </row>
    <row r="65" spans="1:3" x14ac:dyDescent="0.3">
      <c r="A65" t="s">
        <v>194</v>
      </c>
      <c r="B65">
        <f>VLOOKUP(A65,'[3]Product Master Sheet'!$B$2:$F$506,5,0)</f>
        <v>195</v>
      </c>
      <c r="C65">
        <v>0</v>
      </c>
    </row>
    <row r="66" spans="1:3" x14ac:dyDescent="0.3">
      <c r="A66" t="s">
        <v>195</v>
      </c>
      <c r="B66">
        <f>VLOOKUP(A66,'[3]Product Master Sheet'!$B$2:$F$506,5,0)</f>
        <v>207</v>
      </c>
      <c r="C66">
        <v>0</v>
      </c>
    </row>
    <row r="67" spans="1:3" x14ac:dyDescent="0.3">
      <c r="A67" t="s">
        <v>196</v>
      </c>
      <c r="B67">
        <f>VLOOKUP(A67,'[3]Product Master Sheet'!$B$2:$F$506,5,0)</f>
        <v>215</v>
      </c>
      <c r="C67">
        <v>6.4</v>
      </c>
    </row>
    <row r="68" spans="1:3" x14ac:dyDescent="0.3">
      <c r="A68" t="s">
        <v>199</v>
      </c>
      <c r="B68">
        <f>VLOOKUP(A68,'[3]Product Master Sheet'!$B$2:$F$506,5,0)</f>
        <v>269</v>
      </c>
      <c r="C68">
        <v>1</v>
      </c>
    </row>
    <row r="69" spans="1:3" x14ac:dyDescent="0.3">
      <c r="A69" t="s">
        <v>200</v>
      </c>
      <c r="B69">
        <f>VLOOKUP(A69,'[3]Product Master Sheet'!$B$2:$F$506,5,0)</f>
        <v>268</v>
      </c>
      <c r="C69">
        <v>16</v>
      </c>
    </row>
    <row r="70" spans="1:3" x14ac:dyDescent="0.3">
      <c r="A70" t="s">
        <v>201</v>
      </c>
      <c r="B70">
        <f>VLOOKUP(A70,'[3]Product Master Sheet'!$B$2:$F$506,5,0)</f>
        <v>274</v>
      </c>
      <c r="C70">
        <v>-0.5</v>
      </c>
    </row>
    <row r="71" spans="1:3" x14ac:dyDescent="0.3">
      <c r="A71" t="s">
        <v>205</v>
      </c>
      <c r="B71">
        <f>VLOOKUP(A71,'[3]Product Master Sheet'!$B$2:$F$506,5,0)</f>
        <v>300</v>
      </c>
      <c r="C71">
        <v>6.2</v>
      </c>
    </row>
    <row r="72" spans="1:3" x14ac:dyDescent="0.3">
      <c r="A72" t="s">
        <v>206</v>
      </c>
      <c r="B72">
        <f>VLOOKUP(A72,'[3]Product Master Sheet'!$B$2:$F$506,5,0)</f>
        <v>295</v>
      </c>
      <c r="C72">
        <v>9</v>
      </c>
    </row>
    <row r="73" spans="1:3" x14ac:dyDescent="0.3">
      <c r="A73" t="s">
        <v>209</v>
      </c>
      <c r="B73">
        <f>VLOOKUP(A73,'[3]Product Master Sheet'!$B$2:$F$506,5,0)</f>
        <v>346</v>
      </c>
      <c r="C73">
        <v>0.2</v>
      </c>
    </row>
    <row r="74" spans="1:3" x14ac:dyDescent="0.3">
      <c r="A74" t="s">
        <v>210</v>
      </c>
      <c r="B74">
        <f>VLOOKUP(A74,'[3]Product Master Sheet'!$B$2:$F$506,5,0)</f>
        <v>345</v>
      </c>
      <c r="C74">
        <v>0</v>
      </c>
    </row>
    <row r="75" spans="1:3" x14ac:dyDescent="0.3">
      <c r="A75" t="s">
        <v>211</v>
      </c>
      <c r="B75">
        <f>VLOOKUP(A75,'[3]Product Master Sheet'!$B$2:$F$506,5,0)</f>
        <v>362</v>
      </c>
      <c r="C75">
        <v>0.6</v>
      </c>
    </row>
    <row r="76" spans="1:3" x14ac:dyDescent="0.3">
      <c r="A76" t="s">
        <v>212</v>
      </c>
      <c r="B76">
        <f>VLOOKUP(A76,'[3]Product Master Sheet'!$B$2:$F$506,5,0)</f>
        <v>372</v>
      </c>
      <c r="C76">
        <v>51</v>
      </c>
    </row>
    <row r="77" spans="1:3" x14ac:dyDescent="0.3">
      <c r="A77" t="s">
        <v>213</v>
      </c>
      <c r="B77">
        <f>VLOOKUP(A77,'[3]Product Master Sheet'!$B$2:$F$506,5,0)</f>
        <v>51</v>
      </c>
      <c r="C77">
        <v>0</v>
      </c>
    </row>
    <row r="78" spans="1:3" x14ac:dyDescent="0.3">
      <c r="A78" t="s">
        <v>214</v>
      </c>
      <c r="B78">
        <f>VLOOKUP(A78,'[3]Product Master Sheet'!$B$2:$F$506,5,0)</f>
        <v>62</v>
      </c>
      <c r="C78">
        <v>19</v>
      </c>
    </row>
    <row r="79" spans="1:3" x14ac:dyDescent="0.3">
      <c r="A79" t="s">
        <v>215</v>
      </c>
      <c r="B79">
        <f>VLOOKUP(A79,'[3]Product Master Sheet'!$B$2:$F$506,5,0)</f>
        <v>59</v>
      </c>
      <c r="C79">
        <v>52.5</v>
      </c>
    </row>
    <row r="80" spans="1:3" x14ac:dyDescent="0.3">
      <c r="A80" t="s">
        <v>216</v>
      </c>
      <c r="B80">
        <f>VLOOKUP(A80,'[3]Product Master Sheet'!$B$2:$F$506,5,0)</f>
        <v>67</v>
      </c>
      <c r="C80">
        <v>141</v>
      </c>
    </row>
    <row r="81" spans="1:3" x14ac:dyDescent="0.3">
      <c r="A81" t="s">
        <v>217</v>
      </c>
      <c r="B81">
        <f>VLOOKUP(A81,'[3]Product Master Sheet'!$B$2:$F$506,5,0)</f>
        <v>66</v>
      </c>
      <c r="C81">
        <v>-168</v>
      </c>
    </row>
    <row r="82" spans="1:3" x14ac:dyDescent="0.3">
      <c r="A82" t="s">
        <v>218</v>
      </c>
      <c r="B82">
        <f>VLOOKUP(A82,'[3]Product Master Sheet'!$B$2:$F$506,5,0)</f>
        <v>68</v>
      </c>
      <c r="C82">
        <v>-33</v>
      </c>
    </row>
    <row r="83" spans="1:3" x14ac:dyDescent="0.3">
      <c r="A83" t="s">
        <v>219</v>
      </c>
      <c r="B83">
        <f>VLOOKUP(A83,'[3]Product Master Sheet'!$B$2:$F$506,5,0)</f>
        <v>76</v>
      </c>
      <c r="C83">
        <v>27</v>
      </c>
    </row>
    <row r="84" spans="1:3" x14ac:dyDescent="0.3">
      <c r="A84" t="s">
        <v>222</v>
      </c>
      <c r="B84">
        <f>VLOOKUP(A84,'[3]Product Master Sheet'!$B$2:$F$506,5,0)</f>
        <v>279</v>
      </c>
      <c r="C84">
        <v>-5</v>
      </c>
    </row>
    <row r="85" spans="1:3" x14ac:dyDescent="0.3">
      <c r="A85" t="s">
        <v>223</v>
      </c>
      <c r="B85">
        <f>VLOOKUP(A85,'[3]Product Master Sheet'!$B$2:$F$506,5,0)</f>
        <v>284</v>
      </c>
      <c r="C85">
        <v>0.5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89"/>
  <sheetViews>
    <sheetView showGridLines="0" tabSelected="1" workbookViewId="0">
      <selection activeCell="A3" sqref="A3"/>
    </sheetView>
  </sheetViews>
  <sheetFormatPr defaultRowHeight="14.4" x14ac:dyDescent="0.3"/>
  <cols>
    <col min="1" max="1" width="38.33203125" bestFit="1" customWidth="1"/>
    <col min="2" max="2" width="8.109375" style="20" bestFit="1" customWidth="1"/>
    <col min="3" max="3" width="10.44140625" style="20" bestFit="1" customWidth="1"/>
    <col min="4" max="4" width="8.21875" style="20" bestFit="1" customWidth="1"/>
    <col min="5" max="5" width="10.44140625" style="20" bestFit="1" customWidth="1"/>
    <col min="6" max="6" width="8.2187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8.21875" style="20" bestFit="1" customWidth="1"/>
    <col min="11" max="11" width="9.33203125" style="20" bestFit="1" customWidth="1"/>
    <col min="12" max="12" width="10.44140625" style="20" bestFit="1" customWidth="1"/>
    <col min="13" max="13" width="9.33203125" style="20" bestFit="1" customWidth="1"/>
    <col min="14" max="14" width="10.44140625" style="20" bestFit="1" customWidth="1"/>
    <col min="15" max="15" width="9.332031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1" width="8.21875" style="20" bestFit="1" customWidth="1"/>
    <col min="22" max="22" width="10" style="20" bestFit="1" customWidth="1"/>
    <col min="23" max="23" width="8.21875" style="20" bestFit="1" customWidth="1"/>
    <col min="24" max="24" width="10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70" t="s">
        <v>232</v>
      </c>
      <c r="C1" s="71"/>
      <c r="D1" s="71"/>
      <c r="E1" s="71"/>
      <c r="F1" s="71"/>
      <c r="G1" s="71"/>
      <c r="H1" s="71"/>
      <c r="I1" s="71"/>
      <c r="J1" s="72"/>
      <c r="K1" s="70" t="s">
        <v>233</v>
      </c>
      <c r="L1" s="71"/>
      <c r="M1" s="71"/>
      <c r="N1" s="71"/>
      <c r="O1" s="71"/>
      <c r="P1" s="71"/>
      <c r="Q1" s="71"/>
      <c r="R1" s="71"/>
      <c r="S1" s="72"/>
      <c r="T1" s="70" t="s">
        <v>13</v>
      </c>
      <c r="U1" s="71"/>
      <c r="V1" s="71"/>
      <c r="W1" s="71"/>
      <c r="X1" s="71"/>
      <c r="Y1" s="71"/>
      <c r="Z1" s="71"/>
      <c r="AA1" s="71"/>
      <c r="AB1" s="72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177</v>
      </c>
      <c r="B4" s="20">
        <v>1224</v>
      </c>
      <c r="C4" s="20">
        <v>8000</v>
      </c>
      <c r="D4" s="20">
        <v>0</v>
      </c>
      <c r="E4" s="20">
        <v>5051</v>
      </c>
      <c r="F4" s="20">
        <v>0</v>
      </c>
      <c r="G4" s="20">
        <v>0</v>
      </c>
      <c r="H4" s="20">
        <v>0</v>
      </c>
      <c r="I4" s="20">
        <v>0</v>
      </c>
      <c r="J4" s="20">
        <v>4173</v>
      </c>
      <c r="K4" s="27">
        <v>1224</v>
      </c>
      <c r="L4" s="28">
        <v>8000</v>
      </c>
      <c r="M4" s="28">
        <v>0</v>
      </c>
      <c r="N4" s="28">
        <v>5051</v>
      </c>
      <c r="O4" s="28">
        <v>0</v>
      </c>
      <c r="P4" s="28">
        <v>0</v>
      </c>
      <c r="Q4" s="28">
        <v>0</v>
      </c>
      <c r="R4" s="28">
        <v>0</v>
      </c>
      <c r="S4" s="26">
        <v>4173</v>
      </c>
      <c r="T4" s="28">
        <f>B4-K4</f>
        <v>0</v>
      </c>
      <c r="U4" s="28">
        <f t="shared" ref="U4:AB12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24</v>
      </c>
      <c r="B5" s="20">
        <v>5.4</v>
      </c>
      <c r="C5" s="20">
        <v>4</v>
      </c>
      <c r="D5" s="20">
        <v>0</v>
      </c>
      <c r="E5" s="20">
        <v>4.5999999999999996</v>
      </c>
      <c r="F5" s="20">
        <v>0</v>
      </c>
      <c r="G5" s="20">
        <v>0</v>
      </c>
      <c r="H5" s="20">
        <v>0</v>
      </c>
      <c r="I5" s="20">
        <v>0</v>
      </c>
      <c r="J5" s="20">
        <v>4.8</v>
      </c>
      <c r="K5" s="27">
        <v>5.4</v>
      </c>
      <c r="L5" s="20">
        <v>4</v>
      </c>
      <c r="M5" s="20">
        <v>0</v>
      </c>
      <c r="N5" s="20">
        <v>4.5999999999999996</v>
      </c>
      <c r="O5" s="20">
        <v>0</v>
      </c>
      <c r="P5" s="20">
        <v>0</v>
      </c>
      <c r="Q5" s="20">
        <v>0</v>
      </c>
      <c r="R5" s="20">
        <v>0</v>
      </c>
      <c r="S5" s="26">
        <v>4.8</v>
      </c>
      <c r="T5" s="20">
        <f t="shared" ref="T5:AB61" si="1">B5-K5</f>
        <v>0</v>
      </c>
      <c r="U5" s="20">
        <f t="shared" si="0"/>
        <v>0</v>
      </c>
      <c r="V5" s="20">
        <f t="shared" si="0"/>
        <v>0</v>
      </c>
      <c r="W5" s="20">
        <f t="shared" si="0"/>
        <v>0</v>
      </c>
      <c r="X5" s="20">
        <f t="shared" si="0"/>
        <v>0</v>
      </c>
      <c r="Y5" s="20">
        <f t="shared" si="0"/>
        <v>0</v>
      </c>
      <c r="Z5" s="20">
        <f t="shared" si="0"/>
        <v>0</v>
      </c>
      <c r="AA5" s="20">
        <f t="shared" si="0"/>
        <v>0</v>
      </c>
      <c r="AB5" s="20">
        <f t="shared" si="0"/>
        <v>0</v>
      </c>
      <c r="AC5" s="17" t="str">
        <f t="shared" ref="AC5:AC68" si="2">IF(AND(T5=0,AB5=0),"Ok","Issue")</f>
        <v>Ok</v>
      </c>
    </row>
    <row r="6" spans="1:29" x14ac:dyDescent="0.3">
      <c r="A6" s="17" t="s">
        <v>181</v>
      </c>
      <c r="B6" s="20">
        <v>0.25</v>
      </c>
      <c r="C6" s="20">
        <v>50</v>
      </c>
      <c r="D6" s="20">
        <v>0</v>
      </c>
      <c r="E6" s="20">
        <v>25</v>
      </c>
      <c r="F6" s="20">
        <v>0</v>
      </c>
      <c r="G6" s="20">
        <v>0</v>
      </c>
      <c r="H6" s="20">
        <v>0</v>
      </c>
      <c r="I6" s="20">
        <v>0</v>
      </c>
      <c r="J6" s="26">
        <v>25.25</v>
      </c>
      <c r="K6" s="27">
        <v>0.25</v>
      </c>
      <c r="L6" s="20">
        <v>50</v>
      </c>
      <c r="M6" s="20">
        <v>0</v>
      </c>
      <c r="N6" s="20">
        <v>25</v>
      </c>
      <c r="O6" s="20">
        <v>0</v>
      </c>
      <c r="P6" s="20">
        <v>0</v>
      </c>
      <c r="Q6" s="20">
        <v>0</v>
      </c>
      <c r="R6" s="20">
        <v>0</v>
      </c>
      <c r="S6" s="26">
        <v>25.25</v>
      </c>
      <c r="T6" s="20">
        <f t="shared" si="1"/>
        <v>0</v>
      </c>
      <c r="U6" s="20">
        <f t="shared" si="0"/>
        <v>0</v>
      </c>
      <c r="V6" s="20">
        <f t="shared" si="0"/>
        <v>0</v>
      </c>
      <c r="W6" s="20">
        <f t="shared" si="0"/>
        <v>0</v>
      </c>
      <c r="X6" s="20">
        <f t="shared" si="0"/>
        <v>0</v>
      </c>
      <c r="Y6" s="20">
        <f t="shared" si="0"/>
        <v>0</v>
      </c>
      <c r="Z6" s="20">
        <f t="shared" si="0"/>
        <v>0</v>
      </c>
      <c r="AA6" s="20">
        <f t="shared" si="0"/>
        <v>0</v>
      </c>
      <c r="AB6" s="20">
        <f t="shared" si="0"/>
        <v>0</v>
      </c>
      <c r="AC6" s="17" t="str">
        <f t="shared" si="2"/>
        <v>Ok</v>
      </c>
    </row>
    <row r="7" spans="1:29" x14ac:dyDescent="0.3">
      <c r="A7" s="17" t="s">
        <v>37</v>
      </c>
      <c r="B7" s="20">
        <v>2</v>
      </c>
      <c r="C7" s="20">
        <v>310</v>
      </c>
      <c r="D7" s="20">
        <v>0</v>
      </c>
      <c r="E7" s="20">
        <v>205</v>
      </c>
      <c r="F7" s="20">
        <v>0</v>
      </c>
      <c r="G7" s="20">
        <v>0</v>
      </c>
      <c r="H7" s="20">
        <v>0</v>
      </c>
      <c r="I7" s="20">
        <v>0</v>
      </c>
      <c r="J7" s="26">
        <v>107</v>
      </c>
      <c r="K7" s="27">
        <v>2</v>
      </c>
      <c r="L7" s="20">
        <v>310</v>
      </c>
      <c r="M7" s="20">
        <v>0</v>
      </c>
      <c r="N7" s="20">
        <v>205</v>
      </c>
      <c r="O7" s="20">
        <v>0</v>
      </c>
      <c r="P7" s="20">
        <v>0</v>
      </c>
      <c r="Q7" s="20">
        <v>0</v>
      </c>
      <c r="R7" s="20">
        <v>0</v>
      </c>
      <c r="S7" s="26">
        <v>107</v>
      </c>
      <c r="T7" s="20">
        <f t="shared" si="1"/>
        <v>0</v>
      </c>
      <c r="U7" s="20">
        <f t="shared" si="0"/>
        <v>0</v>
      </c>
      <c r="V7" s="20">
        <f t="shared" si="0"/>
        <v>0</v>
      </c>
      <c r="W7" s="20">
        <f t="shared" si="0"/>
        <v>0</v>
      </c>
      <c r="X7" s="20">
        <f t="shared" si="0"/>
        <v>0</v>
      </c>
      <c r="Y7" s="20">
        <f t="shared" si="0"/>
        <v>0</v>
      </c>
      <c r="Z7" s="20">
        <f t="shared" si="0"/>
        <v>0</v>
      </c>
      <c r="AA7" s="20">
        <f t="shared" si="0"/>
        <v>0</v>
      </c>
      <c r="AB7" s="20">
        <f t="shared" si="0"/>
        <v>0</v>
      </c>
      <c r="AC7" s="17" t="str">
        <f t="shared" si="2"/>
        <v>Ok</v>
      </c>
    </row>
    <row r="8" spans="1:29" x14ac:dyDescent="0.3">
      <c r="A8" s="17" t="s">
        <v>38</v>
      </c>
      <c r="B8" s="20">
        <v>23.5</v>
      </c>
      <c r="C8" s="20">
        <v>240</v>
      </c>
      <c r="D8" s="20">
        <v>0</v>
      </c>
      <c r="E8" s="20">
        <v>131</v>
      </c>
      <c r="F8" s="20">
        <v>0</v>
      </c>
      <c r="G8" s="20">
        <v>0</v>
      </c>
      <c r="H8" s="20">
        <v>0</v>
      </c>
      <c r="I8" s="20">
        <v>0</v>
      </c>
      <c r="J8" s="26">
        <v>132.5</v>
      </c>
      <c r="K8" s="27">
        <v>23.5</v>
      </c>
      <c r="L8" s="20">
        <v>240</v>
      </c>
      <c r="M8" s="20">
        <v>0</v>
      </c>
      <c r="N8" s="20">
        <v>131</v>
      </c>
      <c r="O8" s="20">
        <v>0</v>
      </c>
      <c r="P8" s="20">
        <v>0</v>
      </c>
      <c r="Q8" s="20">
        <v>0</v>
      </c>
      <c r="R8" s="20">
        <v>0</v>
      </c>
      <c r="S8" s="26">
        <v>132.5</v>
      </c>
      <c r="T8" s="20">
        <f t="shared" si="1"/>
        <v>0</v>
      </c>
      <c r="U8" s="20">
        <f t="shared" si="0"/>
        <v>0</v>
      </c>
      <c r="V8" s="20">
        <f t="shared" si="0"/>
        <v>0</v>
      </c>
      <c r="W8" s="20">
        <f t="shared" si="0"/>
        <v>0</v>
      </c>
      <c r="X8" s="20">
        <f t="shared" si="0"/>
        <v>0</v>
      </c>
      <c r="Y8" s="20">
        <f t="shared" si="0"/>
        <v>0</v>
      </c>
      <c r="Z8" s="20">
        <f t="shared" si="0"/>
        <v>0</v>
      </c>
      <c r="AA8" s="20">
        <f t="shared" si="0"/>
        <v>0</v>
      </c>
      <c r="AB8" s="20">
        <f t="shared" si="0"/>
        <v>0</v>
      </c>
      <c r="AC8" s="17" t="str">
        <f t="shared" si="2"/>
        <v>Ok</v>
      </c>
    </row>
    <row r="9" spans="1:29" x14ac:dyDescent="0.3">
      <c r="A9" s="17" t="s">
        <v>25</v>
      </c>
      <c r="B9" s="20">
        <v>117.5</v>
      </c>
      <c r="C9" s="20">
        <v>270</v>
      </c>
      <c r="D9" s="20">
        <v>0</v>
      </c>
      <c r="E9" s="20">
        <v>281.25</v>
      </c>
      <c r="F9" s="20">
        <v>0</v>
      </c>
      <c r="G9" s="20">
        <v>0</v>
      </c>
      <c r="H9" s="20">
        <v>0</v>
      </c>
      <c r="I9" s="20">
        <v>0</v>
      </c>
      <c r="J9" s="26">
        <v>106.25</v>
      </c>
      <c r="K9" s="27">
        <v>117.5</v>
      </c>
      <c r="L9" s="20">
        <v>270</v>
      </c>
      <c r="M9" s="20">
        <v>0</v>
      </c>
      <c r="N9" s="20">
        <v>281.25</v>
      </c>
      <c r="O9" s="20">
        <v>0</v>
      </c>
      <c r="P9" s="20">
        <v>0</v>
      </c>
      <c r="Q9" s="20">
        <v>0</v>
      </c>
      <c r="R9" s="20">
        <v>0</v>
      </c>
      <c r="S9" s="26">
        <v>106.25</v>
      </c>
      <c r="T9" s="20">
        <f t="shared" si="1"/>
        <v>0</v>
      </c>
      <c r="U9" s="20">
        <f t="shared" si="0"/>
        <v>0</v>
      </c>
      <c r="V9" s="20">
        <f t="shared" si="0"/>
        <v>0</v>
      </c>
      <c r="W9" s="20">
        <f t="shared" si="0"/>
        <v>0</v>
      </c>
      <c r="X9" s="20">
        <f t="shared" si="0"/>
        <v>0</v>
      </c>
      <c r="Y9" s="20">
        <f t="shared" si="0"/>
        <v>0</v>
      </c>
      <c r="Z9" s="20">
        <f t="shared" si="0"/>
        <v>0</v>
      </c>
      <c r="AA9" s="20">
        <f t="shared" si="0"/>
        <v>0</v>
      </c>
      <c r="AB9" s="20">
        <f t="shared" si="0"/>
        <v>0</v>
      </c>
      <c r="AC9" s="17" t="str">
        <f t="shared" si="2"/>
        <v>Ok</v>
      </c>
    </row>
    <row r="10" spans="1:29" x14ac:dyDescent="0.3">
      <c r="A10" s="17" t="s">
        <v>39</v>
      </c>
      <c r="B10" s="20">
        <v>0.4</v>
      </c>
      <c r="C10" s="20">
        <v>180</v>
      </c>
      <c r="D10" s="20">
        <v>0</v>
      </c>
      <c r="E10" s="20">
        <v>123.1</v>
      </c>
      <c r="F10" s="20">
        <v>0</v>
      </c>
      <c r="G10" s="20">
        <v>0</v>
      </c>
      <c r="H10" s="20">
        <v>0</v>
      </c>
      <c r="I10" s="20">
        <v>0</v>
      </c>
      <c r="J10" s="26">
        <v>57.3</v>
      </c>
      <c r="K10" s="27">
        <v>0.4</v>
      </c>
      <c r="L10" s="20">
        <v>180</v>
      </c>
      <c r="M10" s="20">
        <v>0</v>
      </c>
      <c r="N10" s="20">
        <v>123.1</v>
      </c>
      <c r="O10" s="20">
        <v>0</v>
      </c>
      <c r="P10" s="20">
        <v>0</v>
      </c>
      <c r="Q10" s="20">
        <v>0</v>
      </c>
      <c r="R10" s="20">
        <v>0</v>
      </c>
      <c r="S10" s="26">
        <v>57.3</v>
      </c>
      <c r="T10" s="20">
        <f t="shared" si="1"/>
        <v>0</v>
      </c>
      <c r="U10" s="20">
        <f t="shared" si="0"/>
        <v>0</v>
      </c>
      <c r="V10" s="20">
        <f t="shared" si="0"/>
        <v>0</v>
      </c>
      <c r="W10" s="20">
        <f t="shared" si="0"/>
        <v>0</v>
      </c>
      <c r="X10" s="20">
        <f t="shared" si="0"/>
        <v>0</v>
      </c>
      <c r="Y10" s="20">
        <f t="shared" si="0"/>
        <v>0</v>
      </c>
      <c r="Z10" s="20">
        <f t="shared" si="0"/>
        <v>0</v>
      </c>
      <c r="AA10" s="20">
        <f t="shared" si="0"/>
        <v>0</v>
      </c>
      <c r="AB10" s="20">
        <f t="shared" si="0"/>
        <v>0</v>
      </c>
      <c r="AC10" s="17" t="str">
        <f t="shared" si="2"/>
        <v>Ok</v>
      </c>
    </row>
    <row r="11" spans="1:29" x14ac:dyDescent="0.3">
      <c r="A11" s="17" t="s">
        <v>51</v>
      </c>
      <c r="B11" s="20">
        <v>0</v>
      </c>
      <c r="C11" s="20">
        <v>300</v>
      </c>
      <c r="D11" s="20">
        <v>0</v>
      </c>
      <c r="E11" s="20">
        <v>294</v>
      </c>
      <c r="F11" s="20">
        <v>0</v>
      </c>
      <c r="G11" s="20">
        <v>0</v>
      </c>
      <c r="H11" s="20">
        <v>0</v>
      </c>
      <c r="I11" s="20">
        <v>0</v>
      </c>
      <c r="J11" s="26">
        <v>6</v>
      </c>
      <c r="K11" s="27">
        <v>0</v>
      </c>
      <c r="L11" s="20">
        <v>300</v>
      </c>
      <c r="M11" s="20">
        <v>0</v>
      </c>
      <c r="N11" s="20">
        <v>294</v>
      </c>
      <c r="O11" s="20">
        <v>0</v>
      </c>
      <c r="P11" s="20">
        <v>0</v>
      </c>
      <c r="Q11" s="20">
        <v>0</v>
      </c>
      <c r="R11" s="20">
        <v>0</v>
      </c>
      <c r="S11" s="26">
        <v>6</v>
      </c>
      <c r="T11" s="20">
        <f t="shared" si="1"/>
        <v>0</v>
      </c>
      <c r="U11" s="20">
        <f t="shared" si="0"/>
        <v>0</v>
      </c>
      <c r="V11" s="20">
        <f t="shared" si="0"/>
        <v>0</v>
      </c>
      <c r="W11" s="20">
        <f t="shared" si="0"/>
        <v>0</v>
      </c>
      <c r="X11" s="20">
        <f t="shared" si="0"/>
        <v>0</v>
      </c>
      <c r="Y11" s="20">
        <f t="shared" si="0"/>
        <v>0</v>
      </c>
      <c r="Z11" s="20">
        <f t="shared" si="0"/>
        <v>0</v>
      </c>
      <c r="AA11" s="20">
        <f t="shared" si="0"/>
        <v>0</v>
      </c>
      <c r="AB11" s="20">
        <f t="shared" si="0"/>
        <v>0</v>
      </c>
      <c r="AC11" s="17" t="str">
        <f t="shared" si="2"/>
        <v>Ok</v>
      </c>
    </row>
    <row r="12" spans="1:29" x14ac:dyDescent="0.3">
      <c r="A12" s="17" t="s">
        <v>69</v>
      </c>
      <c r="B12" s="20">
        <v>7</v>
      </c>
      <c r="C12" s="20">
        <v>0</v>
      </c>
      <c r="D12" s="20">
        <v>0</v>
      </c>
      <c r="E12" s="20">
        <v>6.9</v>
      </c>
      <c r="F12" s="20">
        <v>0</v>
      </c>
      <c r="G12" s="20">
        <v>0</v>
      </c>
      <c r="H12" s="20">
        <v>0</v>
      </c>
      <c r="I12" s="20">
        <v>0</v>
      </c>
      <c r="J12" s="26">
        <v>0.1</v>
      </c>
      <c r="K12" s="27">
        <v>7</v>
      </c>
      <c r="L12" s="20">
        <v>0</v>
      </c>
      <c r="M12" s="20">
        <v>0</v>
      </c>
      <c r="N12" s="20">
        <v>6.9</v>
      </c>
      <c r="O12" s="20">
        <v>0</v>
      </c>
      <c r="P12" s="20">
        <v>0</v>
      </c>
      <c r="Q12" s="20">
        <v>0</v>
      </c>
      <c r="R12" s="20">
        <v>0</v>
      </c>
      <c r="S12" s="26">
        <v>0.1</v>
      </c>
      <c r="T12" s="20">
        <f t="shared" si="1"/>
        <v>0</v>
      </c>
      <c r="U12" s="20">
        <f t="shared" si="0"/>
        <v>0</v>
      </c>
      <c r="V12" s="20">
        <f t="shared" si="0"/>
        <v>0</v>
      </c>
      <c r="W12" s="20">
        <f t="shared" si="0"/>
        <v>0</v>
      </c>
      <c r="X12" s="20">
        <f t="shared" si="0"/>
        <v>0</v>
      </c>
      <c r="Y12" s="20">
        <f t="shared" si="0"/>
        <v>0</v>
      </c>
      <c r="Z12" s="20">
        <f t="shared" si="0"/>
        <v>0</v>
      </c>
      <c r="AA12" s="20">
        <f t="shared" si="0"/>
        <v>0</v>
      </c>
      <c r="AB12" s="20">
        <f t="shared" si="0"/>
        <v>0</v>
      </c>
      <c r="AC12" s="17" t="str">
        <f t="shared" si="2"/>
        <v>Ok</v>
      </c>
    </row>
    <row r="13" spans="1:29" x14ac:dyDescent="0.3">
      <c r="A13" s="17" t="s">
        <v>26</v>
      </c>
      <c r="B13" s="20">
        <v>59</v>
      </c>
      <c r="C13" s="20">
        <v>1800</v>
      </c>
      <c r="D13" s="20">
        <v>0</v>
      </c>
      <c r="E13" s="20">
        <v>1324</v>
      </c>
      <c r="F13" s="20">
        <v>0</v>
      </c>
      <c r="G13" s="20">
        <v>0</v>
      </c>
      <c r="H13" s="20">
        <v>0</v>
      </c>
      <c r="I13" s="20">
        <v>0</v>
      </c>
      <c r="J13" s="26">
        <v>535</v>
      </c>
      <c r="K13" s="27">
        <v>59</v>
      </c>
      <c r="L13" s="20">
        <v>1800</v>
      </c>
      <c r="M13" s="20">
        <v>0</v>
      </c>
      <c r="N13" s="20">
        <v>1324</v>
      </c>
      <c r="O13" s="20">
        <v>0</v>
      </c>
      <c r="P13" s="20">
        <v>0</v>
      </c>
      <c r="Q13" s="20">
        <v>0</v>
      </c>
      <c r="R13" s="20">
        <v>0</v>
      </c>
      <c r="S13" s="26">
        <v>535</v>
      </c>
      <c r="T13" s="20">
        <f t="shared" si="1"/>
        <v>0</v>
      </c>
      <c r="U13" s="20">
        <f t="shared" ref="U13:AB28" si="3">C13-L13</f>
        <v>0</v>
      </c>
      <c r="V13" s="20">
        <f t="shared" ref="V13:V15" si="4">D13-M13</f>
        <v>0</v>
      </c>
      <c r="W13" s="20">
        <f t="shared" ref="W13:W15" si="5">E13-N13</f>
        <v>0</v>
      </c>
      <c r="X13" s="20">
        <f t="shared" ref="X13:X15" si="6">F13-O13</f>
        <v>0</v>
      </c>
      <c r="Y13" s="20">
        <f t="shared" ref="Y13:Y15" si="7">G13-P13</f>
        <v>0</v>
      </c>
      <c r="Z13" s="20">
        <f t="shared" ref="Z13:Z15" si="8">H13-Q13</f>
        <v>0</v>
      </c>
      <c r="AA13" s="20">
        <f t="shared" ref="AA13:AA15" si="9">I13-R13</f>
        <v>0</v>
      </c>
      <c r="AB13" s="20">
        <f t="shared" ref="AB13:AB15" si="10">J13-S13</f>
        <v>0</v>
      </c>
      <c r="AC13" s="17" t="str">
        <f t="shared" si="2"/>
        <v>Ok</v>
      </c>
    </row>
    <row r="14" spans="1:29" x14ac:dyDescent="0.3">
      <c r="A14" s="17" t="s">
        <v>27</v>
      </c>
      <c r="B14" s="20">
        <v>0</v>
      </c>
      <c r="C14" s="20">
        <v>2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0">
        <v>0</v>
      </c>
      <c r="J14" s="26">
        <v>2</v>
      </c>
      <c r="K14" s="27">
        <v>0</v>
      </c>
      <c r="L14" s="20">
        <v>2</v>
      </c>
      <c r="M14" s="20">
        <v>0</v>
      </c>
      <c r="N14" s="20">
        <v>0</v>
      </c>
      <c r="O14" s="20">
        <v>0</v>
      </c>
      <c r="P14" s="20">
        <v>0</v>
      </c>
      <c r="Q14" s="20">
        <v>0</v>
      </c>
      <c r="R14" s="20">
        <v>0</v>
      </c>
      <c r="S14" s="26">
        <v>2</v>
      </c>
      <c r="T14" s="20">
        <f t="shared" si="1"/>
        <v>0</v>
      </c>
      <c r="U14" s="20">
        <f t="shared" si="3"/>
        <v>0</v>
      </c>
      <c r="V14" s="20">
        <f t="shared" si="4"/>
        <v>0</v>
      </c>
      <c r="W14" s="20">
        <f t="shared" si="5"/>
        <v>0</v>
      </c>
      <c r="X14" s="20">
        <f t="shared" si="6"/>
        <v>0</v>
      </c>
      <c r="Y14" s="20">
        <f t="shared" si="7"/>
        <v>0</v>
      </c>
      <c r="Z14" s="20">
        <f t="shared" si="8"/>
        <v>0</v>
      </c>
      <c r="AA14" s="20">
        <f t="shared" si="9"/>
        <v>0</v>
      </c>
      <c r="AB14" s="20">
        <f t="shared" si="10"/>
        <v>0</v>
      </c>
      <c r="AC14" s="17" t="str">
        <f t="shared" si="2"/>
        <v>Ok</v>
      </c>
    </row>
    <row r="15" spans="1:29" x14ac:dyDescent="0.3">
      <c r="A15" s="17" t="s">
        <v>28</v>
      </c>
      <c r="B15" s="20">
        <v>0</v>
      </c>
      <c r="C15" s="20">
        <v>40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20">
        <v>0</v>
      </c>
      <c r="J15" s="26">
        <v>40</v>
      </c>
      <c r="K15" s="27">
        <v>0</v>
      </c>
      <c r="L15" s="20">
        <v>40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6">
        <v>40</v>
      </c>
      <c r="T15" s="20">
        <f t="shared" si="1"/>
        <v>0</v>
      </c>
      <c r="U15" s="20">
        <f t="shared" si="3"/>
        <v>0</v>
      </c>
      <c r="V15" s="20">
        <f t="shared" si="4"/>
        <v>0</v>
      </c>
      <c r="W15" s="20">
        <f t="shared" si="5"/>
        <v>0</v>
      </c>
      <c r="X15" s="20">
        <f t="shared" si="6"/>
        <v>0</v>
      </c>
      <c r="Y15" s="20">
        <f t="shared" si="7"/>
        <v>0</v>
      </c>
      <c r="Z15" s="20">
        <f t="shared" si="8"/>
        <v>0</v>
      </c>
      <c r="AA15" s="20">
        <f t="shared" si="9"/>
        <v>0</v>
      </c>
      <c r="AB15" s="20">
        <f t="shared" si="10"/>
        <v>0</v>
      </c>
      <c r="AC15" s="17" t="str">
        <f t="shared" si="2"/>
        <v>Ok</v>
      </c>
    </row>
    <row r="16" spans="1:29" x14ac:dyDescent="0.3">
      <c r="A16" s="17" t="s">
        <v>192</v>
      </c>
      <c r="B16" s="20">
        <v>160</v>
      </c>
      <c r="C16" s="20">
        <v>0</v>
      </c>
      <c r="D16" s="20">
        <v>0</v>
      </c>
      <c r="E16" s="20">
        <v>100</v>
      </c>
      <c r="F16" s="20">
        <v>0</v>
      </c>
      <c r="G16" s="20">
        <v>0</v>
      </c>
      <c r="H16" s="20">
        <v>0</v>
      </c>
      <c r="I16" s="20">
        <v>0</v>
      </c>
      <c r="J16" s="20">
        <v>60</v>
      </c>
      <c r="K16" s="27">
        <v>160</v>
      </c>
      <c r="L16" s="20">
        <v>0</v>
      </c>
      <c r="M16" s="20">
        <v>0</v>
      </c>
      <c r="N16" s="20">
        <v>100</v>
      </c>
      <c r="O16" s="20">
        <v>0</v>
      </c>
      <c r="P16" s="20">
        <v>0</v>
      </c>
      <c r="Q16" s="20">
        <v>0</v>
      </c>
      <c r="R16" s="20">
        <v>0</v>
      </c>
      <c r="S16" s="26">
        <v>60</v>
      </c>
      <c r="T16" s="20">
        <f t="shared" si="1"/>
        <v>0</v>
      </c>
      <c r="U16" s="20">
        <f t="shared" si="3"/>
        <v>0</v>
      </c>
      <c r="V16" s="20">
        <f t="shared" si="3"/>
        <v>0</v>
      </c>
      <c r="W16" s="20">
        <f t="shared" si="3"/>
        <v>0</v>
      </c>
      <c r="X16" s="20">
        <f t="shared" si="3"/>
        <v>0</v>
      </c>
      <c r="Y16" s="20">
        <f t="shared" si="3"/>
        <v>0</v>
      </c>
      <c r="Z16" s="20">
        <f t="shared" si="3"/>
        <v>0</v>
      </c>
      <c r="AA16" s="20">
        <f t="shared" si="3"/>
        <v>0</v>
      </c>
      <c r="AB16" s="20">
        <f t="shared" si="3"/>
        <v>0</v>
      </c>
      <c r="AC16" s="17" t="str">
        <f t="shared" si="2"/>
        <v>Ok</v>
      </c>
    </row>
    <row r="17" spans="1:29" x14ac:dyDescent="0.3">
      <c r="A17" s="17" t="s">
        <v>193</v>
      </c>
      <c r="B17" s="20">
        <v>0</v>
      </c>
      <c r="C17" s="20">
        <v>15</v>
      </c>
      <c r="D17" s="20">
        <v>0</v>
      </c>
      <c r="E17" s="20">
        <v>4.7</v>
      </c>
      <c r="F17" s="20">
        <v>0</v>
      </c>
      <c r="G17" s="20">
        <v>0</v>
      </c>
      <c r="H17" s="20">
        <v>0</v>
      </c>
      <c r="I17" s="20">
        <v>0</v>
      </c>
      <c r="J17" s="26">
        <v>10.3</v>
      </c>
      <c r="K17" s="27">
        <v>0</v>
      </c>
      <c r="L17" s="20">
        <v>15</v>
      </c>
      <c r="M17" s="20">
        <v>0</v>
      </c>
      <c r="N17" s="20">
        <v>4.7</v>
      </c>
      <c r="O17" s="20">
        <v>0</v>
      </c>
      <c r="P17" s="20">
        <v>0</v>
      </c>
      <c r="Q17" s="20">
        <v>0</v>
      </c>
      <c r="R17" s="20">
        <v>0</v>
      </c>
      <c r="S17" s="26">
        <v>10.3</v>
      </c>
      <c r="T17" s="20">
        <f t="shared" si="1"/>
        <v>0</v>
      </c>
      <c r="U17" s="20">
        <f t="shared" si="3"/>
        <v>0</v>
      </c>
      <c r="V17" s="20">
        <f t="shared" si="3"/>
        <v>0</v>
      </c>
      <c r="W17" s="20">
        <f t="shared" si="3"/>
        <v>0</v>
      </c>
      <c r="X17" s="20">
        <f t="shared" si="3"/>
        <v>0</v>
      </c>
      <c r="Y17" s="20">
        <f t="shared" si="3"/>
        <v>0</v>
      </c>
      <c r="Z17" s="20">
        <f t="shared" si="3"/>
        <v>0</v>
      </c>
      <c r="AA17" s="20">
        <f t="shared" si="3"/>
        <v>0</v>
      </c>
      <c r="AB17" s="20">
        <f t="shared" si="3"/>
        <v>0</v>
      </c>
      <c r="AC17" s="17" t="str">
        <f t="shared" si="2"/>
        <v>Ok</v>
      </c>
    </row>
    <row r="18" spans="1:29" x14ac:dyDescent="0.3">
      <c r="A18" s="17" t="s">
        <v>30</v>
      </c>
      <c r="B18" s="20">
        <v>1392</v>
      </c>
      <c r="C18" s="20">
        <v>11200</v>
      </c>
      <c r="D18" s="20">
        <v>0</v>
      </c>
      <c r="E18" s="20">
        <v>4150</v>
      </c>
      <c r="F18" s="20">
        <v>0</v>
      </c>
      <c r="G18" s="20">
        <v>0</v>
      </c>
      <c r="H18" s="20">
        <v>0</v>
      </c>
      <c r="I18" s="20">
        <v>0</v>
      </c>
      <c r="J18" s="26">
        <v>8442</v>
      </c>
      <c r="K18" s="27">
        <v>1392</v>
      </c>
      <c r="L18" s="20">
        <v>11200</v>
      </c>
      <c r="M18" s="20">
        <v>0</v>
      </c>
      <c r="N18" s="20">
        <v>4150</v>
      </c>
      <c r="O18" s="20">
        <v>0</v>
      </c>
      <c r="P18" s="20">
        <v>0</v>
      </c>
      <c r="Q18" s="20">
        <v>0</v>
      </c>
      <c r="R18" s="20">
        <v>0</v>
      </c>
      <c r="S18" s="26">
        <v>8442</v>
      </c>
      <c r="T18" s="20">
        <f t="shared" si="1"/>
        <v>0</v>
      </c>
      <c r="U18" s="20">
        <f t="shared" si="3"/>
        <v>0</v>
      </c>
      <c r="V18" s="20">
        <f t="shared" si="3"/>
        <v>0</v>
      </c>
      <c r="W18" s="20">
        <f t="shared" si="3"/>
        <v>0</v>
      </c>
      <c r="X18" s="20">
        <f t="shared" si="3"/>
        <v>0</v>
      </c>
      <c r="Y18" s="20">
        <f t="shared" si="3"/>
        <v>0</v>
      </c>
      <c r="Z18" s="20">
        <f t="shared" si="3"/>
        <v>0</v>
      </c>
      <c r="AA18" s="20">
        <f t="shared" si="3"/>
        <v>0</v>
      </c>
      <c r="AB18" s="20">
        <f t="shared" si="3"/>
        <v>0</v>
      </c>
      <c r="AC18" s="17" t="str">
        <f t="shared" si="2"/>
        <v>Ok</v>
      </c>
    </row>
    <row r="19" spans="1:29" x14ac:dyDescent="0.3">
      <c r="A19" s="17" t="s">
        <v>49</v>
      </c>
      <c r="B19" s="20">
        <v>0</v>
      </c>
      <c r="C19" s="20">
        <v>500</v>
      </c>
      <c r="D19" s="20">
        <v>0</v>
      </c>
      <c r="E19" s="20">
        <v>316</v>
      </c>
      <c r="F19" s="20">
        <v>0</v>
      </c>
      <c r="G19" s="20">
        <v>0</v>
      </c>
      <c r="H19" s="20">
        <v>0</v>
      </c>
      <c r="I19" s="20">
        <v>0</v>
      </c>
      <c r="J19" s="26">
        <v>184</v>
      </c>
      <c r="K19" s="27">
        <v>0</v>
      </c>
      <c r="L19" s="20">
        <v>500</v>
      </c>
      <c r="M19" s="20">
        <v>0</v>
      </c>
      <c r="N19" s="20">
        <v>316</v>
      </c>
      <c r="O19" s="20">
        <v>0</v>
      </c>
      <c r="P19" s="20">
        <v>0</v>
      </c>
      <c r="Q19" s="20">
        <v>0</v>
      </c>
      <c r="R19" s="20">
        <v>0</v>
      </c>
      <c r="S19" s="26">
        <v>184</v>
      </c>
      <c r="T19" s="20">
        <f t="shared" si="1"/>
        <v>0</v>
      </c>
      <c r="U19" s="20">
        <f t="shared" si="3"/>
        <v>0</v>
      </c>
      <c r="V19" s="20">
        <f t="shared" si="3"/>
        <v>0</v>
      </c>
      <c r="W19" s="20">
        <f t="shared" si="3"/>
        <v>0</v>
      </c>
      <c r="X19" s="20">
        <f t="shared" si="3"/>
        <v>0</v>
      </c>
      <c r="Y19" s="20">
        <f t="shared" si="3"/>
        <v>0</v>
      </c>
      <c r="Z19" s="20">
        <f t="shared" si="3"/>
        <v>0</v>
      </c>
      <c r="AA19" s="20">
        <f t="shared" si="3"/>
        <v>0</v>
      </c>
      <c r="AB19" s="20">
        <f t="shared" si="3"/>
        <v>0</v>
      </c>
      <c r="AC19" s="17" t="str">
        <f t="shared" si="2"/>
        <v>Ok</v>
      </c>
    </row>
    <row r="20" spans="1:29" x14ac:dyDescent="0.3">
      <c r="A20" s="17" t="s">
        <v>197</v>
      </c>
      <c r="B20" s="20">
        <v>0</v>
      </c>
      <c r="C20" s="20">
        <v>105</v>
      </c>
      <c r="D20" s="20">
        <v>0</v>
      </c>
      <c r="E20" s="20">
        <v>66.900000000000006</v>
      </c>
      <c r="F20" s="20">
        <v>0</v>
      </c>
      <c r="G20" s="20">
        <v>0</v>
      </c>
      <c r="H20" s="20">
        <v>0</v>
      </c>
      <c r="I20" s="20">
        <v>0</v>
      </c>
      <c r="J20" s="26">
        <v>38.1</v>
      </c>
      <c r="K20" s="27">
        <v>0</v>
      </c>
      <c r="L20" s="20">
        <v>105</v>
      </c>
      <c r="M20" s="20">
        <v>0</v>
      </c>
      <c r="N20" s="20">
        <v>66.900000000000006</v>
      </c>
      <c r="O20" s="20">
        <v>0</v>
      </c>
      <c r="P20" s="20">
        <v>0</v>
      </c>
      <c r="Q20" s="20">
        <v>0</v>
      </c>
      <c r="R20" s="20">
        <v>0</v>
      </c>
      <c r="S20" s="26">
        <v>38.1</v>
      </c>
      <c r="T20" s="20">
        <f t="shared" si="1"/>
        <v>0</v>
      </c>
      <c r="U20" s="20">
        <f t="shared" si="3"/>
        <v>0</v>
      </c>
      <c r="V20" s="20">
        <f t="shared" si="3"/>
        <v>0</v>
      </c>
      <c r="W20" s="20">
        <f t="shared" si="3"/>
        <v>0</v>
      </c>
      <c r="X20" s="20">
        <f t="shared" si="3"/>
        <v>0</v>
      </c>
      <c r="Y20" s="20">
        <f t="shared" si="3"/>
        <v>0</v>
      </c>
      <c r="Z20" s="20">
        <f t="shared" si="3"/>
        <v>0</v>
      </c>
      <c r="AA20" s="20">
        <f t="shared" si="3"/>
        <v>0</v>
      </c>
      <c r="AB20" s="20">
        <f t="shared" si="3"/>
        <v>0</v>
      </c>
      <c r="AC20" s="17" t="str">
        <f t="shared" si="2"/>
        <v>Ok</v>
      </c>
    </row>
    <row r="21" spans="1:29" x14ac:dyDescent="0.3">
      <c r="A21" s="17" t="s">
        <v>198</v>
      </c>
      <c r="B21" s="20">
        <v>0.8</v>
      </c>
      <c r="C21" s="20">
        <v>5</v>
      </c>
      <c r="D21" s="20">
        <v>0</v>
      </c>
      <c r="E21" s="20">
        <v>5.8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7">
        <v>0.8</v>
      </c>
      <c r="L21" s="20">
        <v>5</v>
      </c>
      <c r="M21" s="20">
        <v>0</v>
      </c>
      <c r="N21" s="20">
        <v>5.8</v>
      </c>
      <c r="O21" s="20">
        <v>0</v>
      </c>
      <c r="P21" s="20">
        <v>0</v>
      </c>
      <c r="Q21" s="20">
        <v>0</v>
      </c>
      <c r="R21" s="20">
        <v>0</v>
      </c>
      <c r="S21" s="26">
        <v>0</v>
      </c>
      <c r="T21" s="20">
        <f t="shared" si="1"/>
        <v>0</v>
      </c>
      <c r="U21" s="20">
        <f t="shared" si="3"/>
        <v>0</v>
      </c>
      <c r="V21" s="20">
        <f t="shared" si="3"/>
        <v>0</v>
      </c>
      <c r="W21" s="20">
        <f t="shared" si="3"/>
        <v>0</v>
      </c>
      <c r="X21" s="20">
        <f t="shared" si="3"/>
        <v>0</v>
      </c>
      <c r="Y21" s="20">
        <f t="shared" si="3"/>
        <v>0</v>
      </c>
      <c r="Z21" s="20">
        <f t="shared" si="3"/>
        <v>0</v>
      </c>
      <c r="AA21" s="20">
        <f t="shared" si="3"/>
        <v>0</v>
      </c>
      <c r="AB21" s="20">
        <f t="shared" si="3"/>
        <v>0</v>
      </c>
      <c r="AC21" s="17" t="str">
        <f t="shared" si="2"/>
        <v>Ok</v>
      </c>
    </row>
    <row r="22" spans="1:29" x14ac:dyDescent="0.3">
      <c r="A22" s="17" t="s">
        <v>221</v>
      </c>
      <c r="B22" s="20">
        <v>0</v>
      </c>
      <c r="C22" s="20">
        <v>1020</v>
      </c>
      <c r="D22" s="20">
        <v>203</v>
      </c>
      <c r="E22" s="20">
        <v>820</v>
      </c>
      <c r="F22" s="20">
        <v>4</v>
      </c>
      <c r="G22" s="20">
        <v>0</v>
      </c>
      <c r="H22" s="20">
        <v>0</v>
      </c>
      <c r="I22" s="20">
        <v>0</v>
      </c>
      <c r="J22" s="26">
        <v>1</v>
      </c>
      <c r="K22" s="27">
        <v>0</v>
      </c>
      <c r="L22" s="20">
        <v>817</v>
      </c>
      <c r="M22" s="20">
        <v>985</v>
      </c>
      <c r="N22" s="20">
        <v>816</v>
      </c>
      <c r="O22" s="20">
        <v>985</v>
      </c>
      <c r="P22" s="20">
        <v>0</v>
      </c>
      <c r="Q22" s="20">
        <v>0</v>
      </c>
      <c r="R22" s="20">
        <v>0</v>
      </c>
      <c r="S22" s="26">
        <v>1</v>
      </c>
      <c r="T22" s="20">
        <f t="shared" si="1"/>
        <v>0</v>
      </c>
      <c r="U22" s="20">
        <f t="shared" si="3"/>
        <v>203</v>
      </c>
      <c r="V22" s="20">
        <f t="shared" si="3"/>
        <v>-782</v>
      </c>
      <c r="W22" s="20">
        <f t="shared" si="3"/>
        <v>4</v>
      </c>
      <c r="X22" s="20">
        <f t="shared" si="3"/>
        <v>-981</v>
      </c>
      <c r="Y22" s="20">
        <f t="shared" si="3"/>
        <v>0</v>
      </c>
      <c r="Z22" s="20">
        <f t="shared" si="3"/>
        <v>0</v>
      </c>
      <c r="AA22" s="20">
        <f t="shared" si="3"/>
        <v>0</v>
      </c>
      <c r="AB22" s="20">
        <f t="shared" si="3"/>
        <v>0</v>
      </c>
      <c r="AC22" s="17" t="str">
        <f t="shared" si="2"/>
        <v>Ok</v>
      </c>
    </row>
    <row r="23" spans="1:29" x14ac:dyDescent="0.3">
      <c r="A23" s="17" t="s">
        <v>204</v>
      </c>
      <c r="B23" s="20">
        <v>0.3</v>
      </c>
      <c r="C23" s="20">
        <v>10</v>
      </c>
      <c r="D23" s="20">
        <v>0</v>
      </c>
      <c r="E23" s="20">
        <v>5.0999999999999996</v>
      </c>
      <c r="F23" s="20">
        <v>0</v>
      </c>
      <c r="G23" s="20">
        <v>0</v>
      </c>
      <c r="H23" s="20">
        <v>0</v>
      </c>
      <c r="I23" s="20">
        <v>0</v>
      </c>
      <c r="J23" s="26">
        <v>5.2</v>
      </c>
      <c r="K23" s="27">
        <v>0.3</v>
      </c>
      <c r="L23" s="20">
        <v>10</v>
      </c>
      <c r="M23" s="20">
        <v>0</v>
      </c>
      <c r="N23" s="20">
        <v>5.0999999999999996</v>
      </c>
      <c r="O23" s="20">
        <v>0</v>
      </c>
      <c r="P23" s="20">
        <v>0</v>
      </c>
      <c r="Q23" s="20">
        <v>0</v>
      </c>
      <c r="R23" s="20">
        <v>0</v>
      </c>
      <c r="S23" s="26">
        <v>5.2</v>
      </c>
      <c r="T23" s="20">
        <f t="shared" si="1"/>
        <v>0</v>
      </c>
      <c r="U23" s="20">
        <f t="shared" si="3"/>
        <v>0</v>
      </c>
      <c r="V23" s="20">
        <f t="shared" si="3"/>
        <v>0</v>
      </c>
      <c r="W23" s="20">
        <f t="shared" si="3"/>
        <v>0</v>
      </c>
      <c r="X23" s="20">
        <f t="shared" si="3"/>
        <v>0</v>
      </c>
      <c r="Y23" s="20">
        <f t="shared" si="3"/>
        <v>0</v>
      </c>
      <c r="Z23" s="20">
        <f t="shared" si="3"/>
        <v>0</v>
      </c>
      <c r="AA23" s="20">
        <f t="shared" si="3"/>
        <v>0</v>
      </c>
      <c r="AB23" s="20">
        <f t="shared" si="3"/>
        <v>0</v>
      </c>
      <c r="AC23" s="17" t="str">
        <f t="shared" si="2"/>
        <v>Ok</v>
      </c>
    </row>
    <row r="24" spans="1:29" x14ac:dyDescent="0.3">
      <c r="A24" s="17" t="s">
        <v>44</v>
      </c>
      <c r="B24" s="20">
        <v>4</v>
      </c>
      <c r="C24" s="20">
        <v>20</v>
      </c>
      <c r="D24" s="20">
        <v>0</v>
      </c>
      <c r="E24" s="20">
        <v>13</v>
      </c>
      <c r="F24" s="20">
        <v>0</v>
      </c>
      <c r="G24" s="20">
        <v>0</v>
      </c>
      <c r="H24" s="20">
        <v>0</v>
      </c>
      <c r="I24" s="20">
        <v>0</v>
      </c>
      <c r="J24" s="26">
        <v>11</v>
      </c>
      <c r="K24" s="27">
        <v>4</v>
      </c>
      <c r="L24" s="20">
        <v>20</v>
      </c>
      <c r="M24" s="20">
        <v>0</v>
      </c>
      <c r="N24" s="20">
        <v>13</v>
      </c>
      <c r="O24" s="20">
        <v>0</v>
      </c>
      <c r="P24" s="20">
        <v>0</v>
      </c>
      <c r="Q24" s="20">
        <v>0</v>
      </c>
      <c r="R24" s="20">
        <v>0</v>
      </c>
      <c r="S24" s="26">
        <v>11</v>
      </c>
      <c r="T24" s="20">
        <f t="shared" si="1"/>
        <v>0</v>
      </c>
      <c r="U24" s="20">
        <f t="shared" si="3"/>
        <v>0</v>
      </c>
      <c r="V24" s="20">
        <f t="shared" si="3"/>
        <v>0</v>
      </c>
      <c r="W24" s="20">
        <f t="shared" si="3"/>
        <v>0</v>
      </c>
      <c r="X24" s="20">
        <f t="shared" si="3"/>
        <v>0</v>
      </c>
      <c r="Y24" s="20">
        <f t="shared" si="3"/>
        <v>0</v>
      </c>
      <c r="Z24" s="20">
        <f t="shared" si="3"/>
        <v>0</v>
      </c>
      <c r="AA24" s="20">
        <f t="shared" si="3"/>
        <v>0</v>
      </c>
      <c r="AB24" s="20">
        <f t="shared" si="3"/>
        <v>0</v>
      </c>
      <c r="AC24" s="17" t="str">
        <f t="shared" si="2"/>
        <v>Ok</v>
      </c>
    </row>
    <row r="25" spans="1:29" x14ac:dyDescent="0.3">
      <c r="A25" s="17" t="s">
        <v>203</v>
      </c>
      <c r="B25" s="20">
        <v>0.83</v>
      </c>
      <c r="C25" s="20">
        <v>4</v>
      </c>
      <c r="D25" s="20">
        <v>0</v>
      </c>
      <c r="E25" s="20">
        <v>2.73</v>
      </c>
      <c r="F25" s="20">
        <v>0</v>
      </c>
      <c r="G25" s="20">
        <v>0</v>
      </c>
      <c r="H25" s="20">
        <v>0</v>
      </c>
      <c r="I25" s="20">
        <v>0</v>
      </c>
      <c r="J25" s="26">
        <v>2.1</v>
      </c>
      <c r="K25" s="27">
        <v>0.83</v>
      </c>
      <c r="L25" s="20">
        <v>4</v>
      </c>
      <c r="M25" s="20">
        <v>0</v>
      </c>
      <c r="N25" s="20">
        <v>2.73</v>
      </c>
      <c r="O25" s="20">
        <v>0</v>
      </c>
      <c r="P25" s="20">
        <v>0</v>
      </c>
      <c r="Q25" s="20">
        <v>0</v>
      </c>
      <c r="R25" s="20">
        <v>0</v>
      </c>
      <c r="S25" s="26">
        <v>2.1</v>
      </c>
      <c r="T25" s="20">
        <f t="shared" si="1"/>
        <v>0</v>
      </c>
      <c r="U25" s="20">
        <f t="shared" si="3"/>
        <v>0</v>
      </c>
      <c r="V25" s="20">
        <f t="shared" si="3"/>
        <v>0</v>
      </c>
      <c r="W25" s="20">
        <f t="shared" si="3"/>
        <v>0</v>
      </c>
      <c r="X25" s="20">
        <f t="shared" si="3"/>
        <v>0</v>
      </c>
      <c r="Y25" s="20">
        <f t="shared" si="3"/>
        <v>0</v>
      </c>
      <c r="Z25" s="20">
        <f t="shared" si="3"/>
        <v>0</v>
      </c>
      <c r="AA25" s="20">
        <f t="shared" si="3"/>
        <v>0</v>
      </c>
      <c r="AB25" s="20">
        <f t="shared" si="3"/>
        <v>0</v>
      </c>
      <c r="AC25" s="17" t="str">
        <f t="shared" si="2"/>
        <v>Ok</v>
      </c>
    </row>
    <row r="26" spans="1:29" x14ac:dyDescent="0.3">
      <c r="A26" s="17" t="s">
        <v>45</v>
      </c>
      <c r="B26" s="20">
        <v>0</v>
      </c>
      <c r="C26" s="20">
        <v>10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  <c r="I26" s="20">
        <v>0</v>
      </c>
      <c r="J26" s="26">
        <v>10</v>
      </c>
      <c r="K26" s="27">
        <v>0</v>
      </c>
      <c r="L26" s="20">
        <v>10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6">
        <v>10</v>
      </c>
      <c r="T26" s="20">
        <f t="shared" si="1"/>
        <v>0</v>
      </c>
      <c r="U26" s="20">
        <f t="shared" si="3"/>
        <v>0</v>
      </c>
      <c r="V26" s="20">
        <f t="shared" si="3"/>
        <v>0</v>
      </c>
      <c r="W26" s="20">
        <f t="shared" si="3"/>
        <v>0</v>
      </c>
      <c r="X26" s="20">
        <f t="shared" si="3"/>
        <v>0</v>
      </c>
      <c r="Y26" s="20">
        <f t="shared" si="3"/>
        <v>0</v>
      </c>
      <c r="Z26" s="20">
        <f t="shared" si="3"/>
        <v>0</v>
      </c>
      <c r="AA26" s="20">
        <f t="shared" si="3"/>
        <v>0</v>
      </c>
      <c r="AB26" s="20">
        <f t="shared" si="3"/>
        <v>0</v>
      </c>
      <c r="AC26" s="17" t="str">
        <f t="shared" si="2"/>
        <v>Ok</v>
      </c>
    </row>
    <row r="27" spans="1:29" x14ac:dyDescent="0.3">
      <c r="A27" s="17" t="s">
        <v>202</v>
      </c>
      <c r="B27" s="20">
        <v>0</v>
      </c>
      <c r="C27" s="20">
        <v>15</v>
      </c>
      <c r="D27" s="20">
        <v>0</v>
      </c>
      <c r="E27" s="20">
        <v>8.9</v>
      </c>
      <c r="F27" s="20">
        <v>0</v>
      </c>
      <c r="G27" s="20">
        <v>0</v>
      </c>
      <c r="H27" s="20">
        <v>0</v>
      </c>
      <c r="I27" s="20">
        <v>0</v>
      </c>
      <c r="J27" s="26">
        <v>6.1</v>
      </c>
      <c r="K27" s="27">
        <v>0</v>
      </c>
      <c r="L27" s="20">
        <v>15</v>
      </c>
      <c r="M27" s="20">
        <v>0</v>
      </c>
      <c r="N27" s="20">
        <v>8.9</v>
      </c>
      <c r="O27" s="20">
        <v>0</v>
      </c>
      <c r="P27" s="20">
        <v>0</v>
      </c>
      <c r="Q27" s="20">
        <v>0</v>
      </c>
      <c r="R27" s="20">
        <v>0</v>
      </c>
      <c r="S27" s="26">
        <v>6.1</v>
      </c>
      <c r="T27" s="20">
        <f t="shared" si="1"/>
        <v>0</v>
      </c>
      <c r="U27" s="20">
        <f t="shared" si="3"/>
        <v>0</v>
      </c>
      <c r="V27" s="20">
        <f t="shared" si="3"/>
        <v>0</v>
      </c>
      <c r="W27" s="20">
        <f t="shared" si="3"/>
        <v>0</v>
      </c>
      <c r="X27" s="20">
        <f t="shared" si="3"/>
        <v>0</v>
      </c>
      <c r="Y27" s="20">
        <f t="shared" si="3"/>
        <v>0</v>
      </c>
      <c r="Z27" s="20">
        <f t="shared" si="3"/>
        <v>0</v>
      </c>
      <c r="AA27" s="20">
        <f t="shared" si="3"/>
        <v>0</v>
      </c>
      <c r="AB27" s="20">
        <f t="shared" si="3"/>
        <v>0</v>
      </c>
      <c r="AC27" s="17" t="str">
        <f t="shared" si="2"/>
        <v>Ok</v>
      </c>
    </row>
    <row r="28" spans="1:29" x14ac:dyDescent="0.3">
      <c r="A28" s="17" t="s">
        <v>32</v>
      </c>
      <c r="B28" s="20">
        <v>3.8</v>
      </c>
      <c r="C28" s="20">
        <v>85</v>
      </c>
      <c r="D28" s="20">
        <v>0</v>
      </c>
      <c r="E28" s="20">
        <v>64.2</v>
      </c>
      <c r="F28" s="20">
        <v>0</v>
      </c>
      <c r="G28" s="20">
        <v>0</v>
      </c>
      <c r="H28" s="20">
        <v>0</v>
      </c>
      <c r="I28" s="20">
        <v>0</v>
      </c>
      <c r="J28" s="26">
        <v>24.6</v>
      </c>
      <c r="K28" s="27">
        <v>3.8</v>
      </c>
      <c r="L28" s="20">
        <v>85</v>
      </c>
      <c r="M28" s="20">
        <v>0</v>
      </c>
      <c r="N28" s="20">
        <v>64.2</v>
      </c>
      <c r="O28" s="20">
        <v>0</v>
      </c>
      <c r="P28" s="20">
        <v>0</v>
      </c>
      <c r="Q28" s="20">
        <v>0</v>
      </c>
      <c r="R28" s="20">
        <v>0</v>
      </c>
      <c r="S28" s="26">
        <v>24.6</v>
      </c>
      <c r="T28" s="20">
        <f t="shared" si="1"/>
        <v>0</v>
      </c>
      <c r="U28" s="20">
        <f t="shared" si="3"/>
        <v>0</v>
      </c>
      <c r="V28" s="20">
        <f t="shared" si="3"/>
        <v>0</v>
      </c>
      <c r="W28" s="20">
        <f t="shared" si="3"/>
        <v>0</v>
      </c>
      <c r="X28" s="20">
        <f t="shared" si="3"/>
        <v>0</v>
      </c>
      <c r="Y28" s="20">
        <f t="shared" si="3"/>
        <v>0</v>
      </c>
      <c r="Z28" s="20">
        <f t="shared" si="3"/>
        <v>0</v>
      </c>
      <c r="AA28" s="20">
        <f t="shared" si="3"/>
        <v>0</v>
      </c>
      <c r="AB28" s="20">
        <f t="shared" si="3"/>
        <v>0</v>
      </c>
      <c r="AC28" s="17" t="str">
        <f t="shared" si="2"/>
        <v>Ok</v>
      </c>
    </row>
    <row r="29" spans="1:29" x14ac:dyDescent="0.3">
      <c r="A29" s="17" t="s">
        <v>208</v>
      </c>
      <c r="B29" s="20">
        <v>6.6</v>
      </c>
      <c r="C29" s="20">
        <v>20</v>
      </c>
      <c r="D29" s="20">
        <v>0</v>
      </c>
      <c r="E29" s="20">
        <v>17.8</v>
      </c>
      <c r="F29" s="20">
        <v>0</v>
      </c>
      <c r="G29" s="20">
        <v>0</v>
      </c>
      <c r="H29" s="20">
        <v>0</v>
      </c>
      <c r="I29" s="20">
        <v>0</v>
      </c>
      <c r="J29" s="26">
        <v>8.8000000000000007</v>
      </c>
      <c r="K29" s="27">
        <v>6.6</v>
      </c>
      <c r="L29" s="20">
        <v>20</v>
      </c>
      <c r="M29" s="20">
        <v>0</v>
      </c>
      <c r="N29" s="20">
        <v>17.8</v>
      </c>
      <c r="O29" s="20">
        <v>0</v>
      </c>
      <c r="P29" s="20">
        <v>0</v>
      </c>
      <c r="Q29" s="20">
        <v>0</v>
      </c>
      <c r="R29" s="20">
        <v>0</v>
      </c>
      <c r="S29" s="26">
        <v>8.8000000000000007</v>
      </c>
      <c r="T29" s="20">
        <f t="shared" si="1"/>
        <v>0</v>
      </c>
      <c r="U29" s="20">
        <f t="shared" ref="U29:AB44" si="11">C29-L29</f>
        <v>0</v>
      </c>
      <c r="V29" s="20">
        <f t="shared" ref="V29" si="12">D29-M29</f>
        <v>0</v>
      </c>
      <c r="W29" s="20">
        <f t="shared" ref="W29" si="13">E29-N29</f>
        <v>0</v>
      </c>
      <c r="X29" s="20">
        <f t="shared" ref="X29" si="14">F29-O29</f>
        <v>0</v>
      </c>
      <c r="Y29" s="20">
        <f t="shared" ref="Y29" si="15">G29-P29</f>
        <v>0</v>
      </c>
      <c r="Z29" s="20">
        <f t="shared" ref="Z29" si="16">H29-Q29</f>
        <v>0</v>
      </c>
      <c r="AA29" s="20">
        <f t="shared" ref="AA29" si="17">I29-R29</f>
        <v>0</v>
      </c>
      <c r="AB29" s="20">
        <f t="shared" ref="AB29" si="18">J29-S29</f>
        <v>0</v>
      </c>
      <c r="AC29" s="17" t="str">
        <f t="shared" si="2"/>
        <v>Ok</v>
      </c>
    </row>
    <row r="30" spans="1:29" x14ac:dyDescent="0.3">
      <c r="A30" s="17" t="s">
        <v>46</v>
      </c>
      <c r="B30" s="20">
        <v>47.9</v>
      </c>
      <c r="C30" s="20">
        <v>120</v>
      </c>
      <c r="D30" s="20">
        <v>0</v>
      </c>
      <c r="E30" s="20">
        <v>59.9</v>
      </c>
      <c r="F30" s="20">
        <v>0</v>
      </c>
      <c r="G30" s="20">
        <v>0</v>
      </c>
      <c r="H30" s="20">
        <v>0</v>
      </c>
      <c r="I30" s="20">
        <v>0</v>
      </c>
      <c r="J30" s="26">
        <v>108</v>
      </c>
      <c r="K30" s="27">
        <v>47.9</v>
      </c>
      <c r="L30" s="20">
        <v>120</v>
      </c>
      <c r="M30" s="20">
        <v>59</v>
      </c>
      <c r="N30" s="20">
        <v>59.9</v>
      </c>
      <c r="O30" s="20">
        <v>59</v>
      </c>
      <c r="P30" s="20">
        <v>0</v>
      </c>
      <c r="Q30" s="20">
        <v>0</v>
      </c>
      <c r="R30" s="20">
        <v>0</v>
      </c>
      <c r="S30" s="26">
        <v>108</v>
      </c>
      <c r="T30" s="20">
        <f t="shared" si="1"/>
        <v>0</v>
      </c>
      <c r="U30" s="20">
        <f t="shared" si="11"/>
        <v>0</v>
      </c>
      <c r="V30" s="20">
        <f t="shared" si="11"/>
        <v>-59</v>
      </c>
      <c r="W30" s="20">
        <f t="shared" si="11"/>
        <v>0</v>
      </c>
      <c r="X30" s="20">
        <f t="shared" si="11"/>
        <v>-59</v>
      </c>
      <c r="Y30" s="20">
        <f t="shared" si="11"/>
        <v>0</v>
      </c>
      <c r="Z30" s="20">
        <f t="shared" si="11"/>
        <v>0</v>
      </c>
      <c r="AA30" s="20">
        <f t="shared" si="11"/>
        <v>0</v>
      </c>
      <c r="AB30" s="20">
        <f t="shared" si="11"/>
        <v>0</v>
      </c>
      <c r="AC30" s="17" t="str">
        <f t="shared" si="2"/>
        <v>Ok</v>
      </c>
    </row>
    <row r="31" spans="1:29" x14ac:dyDescent="0.3">
      <c r="A31" s="17" t="s">
        <v>35</v>
      </c>
      <c r="B31" s="20">
        <v>5.0999999999999996</v>
      </c>
      <c r="C31" s="20">
        <v>20</v>
      </c>
      <c r="D31" s="20">
        <v>0</v>
      </c>
      <c r="E31" s="20">
        <v>12.6</v>
      </c>
      <c r="F31" s="20">
        <v>0</v>
      </c>
      <c r="G31" s="20">
        <v>0</v>
      </c>
      <c r="H31" s="20">
        <v>0</v>
      </c>
      <c r="I31" s="20">
        <v>0</v>
      </c>
      <c r="J31" s="26">
        <v>12.5</v>
      </c>
      <c r="K31" s="27">
        <v>5.0999999999999996</v>
      </c>
      <c r="L31" s="20">
        <v>20</v>
      </c>
      <c r="M31" s="20">
        <v>0</v>
      </c>
      <c r="N31" s="20">
        <v>12.6</v>
      </c>
      <c r="O31" s="20">
        <v>0</v>
      </c>
      <c r="P31" s="20">
        <v>0</v>
      </c>
      <c r="Q31" s="20">
        <v>0</v>
      </c>
      <c r="R31" s="20">
        <v>0</v>
      </c>
      <c r="S31" s="26">
        <v>12.5</v>
      </c>
      <c r="T31" s="20">
        <f t="shared" si="1"/>
        <v>0</v>
      </c>
      <c r="U31" s="20">
        <f t="shared" si="11"/>
        <v>0</v>
      </c>
      <c r="V31" s="20">
        <f t="shared" si="11"/>
        <v>0</v>
      </c>
      <c r="W31" s="20">
        <f t="shared" si="11"/>
        <v>0</v>
      </c>
      <c r="X31" s="20">
        <f t="shared" si="11"/>
        <v>0</v>
      </c>
      <c r="Y31" s="20">
        <f t="shared" si="11"/>
        <v>0</v>
      </c>
      <c r="Z31" s="20">
        <f t="shared" si="11"/>
        <v>0</v>
      </c>
      <c r="AA31" s="20">
        <f t="shared" si="11"/>
        <v>0</v>
      </c>
      <c r="AB31" s="20">
        <f t="shared" si="11"/>
        <v>0</v>
      </c>
      <c r="AC31" s="17" t="str">
        <f t="shared" si="2"/>
        <v>Ok</v>
      </c>
    </row>
    <row r="32" spans="1:29" x14ac:dyDescent="0.3">
      <c r="A32" s="17" t="s">
        <v>47</v>
      </c>
      <c r="B32" s="20">
        <v>3.05</v>
      </c>
      <c r="C32" s="20">
        <v>20</v>
      </c>
      <c r="D32" s="20">
        <v>0</v>
      </c>
      <c r="E32" s="20">
        <v>14.95</v>
      </c>
      <c r="F32" s="20">
        <v>0</v>
      </c>
      <c r="G32" s="20">
        <v>0</v>
      </c>
      <c r="H32" s="20">
        <v>0</v>
      </c>
      <c r="I32" s="20">
        <v>0</v>
      </c>
      <c r="J32" s="26">
        <v>8.1</v>
      </c>
      <c r="K32" s="27">
        <v>3.05</v>
      </c>
      <c r="L32" s="20">
        <v>20</v>
      </c>
      <c r="M32" s="20">
        <v>0</v>
      </c>
      <c r="N32" s="20">
        <v>14.95</v>
      </c>
      <c r="O32" s="20">
        <v>0</v>
      </c>
      <c r="P32" s="20">
        <v>0</v>
      </c>
      <c r="Q32" s="20">
        <v>0</v>
      </c>
      <c r="R32" s="20">
        <v>0</v>
      </c>
      <c r="S32" s="26">
        <v>8.1</v>
      </c>
      <c r="T32" s="20">
        <f t="shared" si="1"/>
        <v>0</v>
      </c>
      <c r="U32" s="20">
        <f t="shared" si="11"/>
        <v>0</v>
      </c>
      <c r="V32" s="20">
        <f t="shared" si="11"/>
        <v>0</v>
      </c>
      <c r="W32" s="20">
        <f t="shared" si="11"/>
        <v>0</v>
      </c>
      <c r="X32" s="20">
        <f t="shared" si="11"/>
        <v>0</v>
      </c>
      <c r="Y32" s="20">
        <f t="shared" si="11"/>
        <v>0</v>
      </c>
      <c r="Z32" s="20">
        <f t="shared" si="11"/>
        <v>0</v>
      </c>
      <c r="AA32" s="20">
        <f t="shared" si="11"/>
        <v>0</v>
      </c>
      <c r="AB32" s="20">
        <f t="shared" si="11"/>
        <v>0</v>
      </c>
      <c r="AC32" s="17" t="str">
        <f t="shared" si="2"/>
        <v>Ok</v>
      </c>
    </row>
    <row r="33" spans="1:29" x14ac:dyDescent="0.3">
      <c r="A33" s="17" t="s">
        <v>187</v>
      </c>
      <c r="B33" s="20">
        <v>1.3</v>
      </c>
      <c r="C33" s="20">
        <v>35</v>
      </c>
      <c r="D33" s="20">
        <v>0</v>
      </c>
      <c r="E33" s="20">
        <v>15.5</v>
      </c>
      <c r="F33" s="20">
        <v>0</v>
      </c>
      <c r="G33" s="20">
        <v>0</v>
      </c>
      <c r="H33" s="20">
        <v>0</v>
      </c>
      <c r="I33" s="20">
        <v>0</v>
      </c>
      <c r="J33" s="26">
        <v>20.8</v>
      </c>
      <c r="K33" s="27">
        <v>1.3</v>
      </c>
      <c r="L33" s="20">
        <v>35</v>
      </c>
      <c r="M33" s="20">
        <v>0</v>
      </c>
      <c r="N33" s="20">
        <v>15.5</v>
      </c>
      <c r="O33" s="20">
        <v>0</v>
      </c>
      <c r="P33" s="20">
        <v>0</v>
      </c>
      <c r="Q33" s="20">
        <v>0</v>
      </c>
      <c r="R33" s="20">
        <v>0</v>
      </c>
      <c r="S33" s="26">
        <v>20.8</v>
      </c>
      <c r="T33" s="20">
        <f t="shared" si="1"/>
        <v>0</v>
      </c>
      <c r="U33" s="20">
        <f t="shared" si="11"/>
        <v>0</v>
      </c>
      <c r="V33" s="20">
        <f t="shared" si="11"/>
        <v>0</v>
      </c>
      <c r="W33" s="20">
        <f t="shared" si="11"/>
        <v>0</v>
      </c>
      <c r="X33" s="20">
        <f t="shared" si="11"/>
        <v>0</v>
      </c>
      <c r="Y33" s="20">
        <f t="shared" si="11"/>
        <v>0</v>
      </c>
      <c r="Z33" s="20">
        <f t="shared" si="11"/>
        <v>0</v>
      </c>
      <c r="AA33" s="20">
        <f t="shared" si="11"/>
        <v>0</v>
      </c>
      <c r="AB33" s="20">
        <f t="shared" si="11"/>
        <v>0</v>
      </c>
      <c r="AC33" s="17" t="str">
        <f t="shared" si="2"/>
        <v>Ok</v>
      </c>
    </row>
    <row r="34" spans="1:29" x14ac:dyDescent="0.3">
      <c r="A34" s="17" t="s">
        <v>220</v>
      </c>
      <c r="B34" s="20">
        <v>0</v>
      </c>
      <c r="C34" s="20">
        <v>300</v>
      </c>
      <c r="D34" s="20">
        <v>187</v>
      </c>
      <c r="E34" s="20">
        <v>102</v>
      </c>
      <c r="F34" s="20">
        <v>0</v>
      </c>
      <c r="G34" s="20">
        <v>0</v>
      </c>
      <c r="H34" s="20">
        <v>0</v>
      </c>
      <c r="I34" s="20">
        <v>0</v>
      </c>
      <c r="J34" s="26">
        <v>11</v>
      </c>
      <c r="K34" s="27">
        <v>0</v>
      </c>
      <c r="L34" s="20">
        <v>113</v>
      </c>
      <c r="M34" s="20">
        <v>300</v>
      </c>
      <c r="N34" s="20">
        <v>102</v>
      </c>
      <c r="O34" s="20">
        <v>300</v>
      </c>
      <c r="P34" s="20">
        <v>0</v>
      </c>
      <c r="Q34" s="20">
        <v>0</v>
      </c>
      <c r="R34" s="20">
        <v>0</v>
      </c>
      <c r="S34" s="26">
        <v>11</v>
      </c>
      <c r="T34" s="20">
        <f t="shared" si="1"/>
        <v>0</v>
      </c>
      <c r="U34" s="20">
        <f t="shared" si="11"/>
        <v>187</v>
      </c>
      <c r="V34" s="20">
        <f t="shared" si="11"/>
        <v>-113</v>
      </c>
      <c r="W34" s="20">
        <f t="shared" si="11"/>
        <v>0</v>
      </c>
      <c r="X34" s="20">
        <f t="shared" si="11"/>
        <v>-300</v>
      </c>
      <c r="Y34" s="20">
        <f t="shared" si="11"/>
        <v>0</v>
      </c>
      <c r="Z34" s="20">
        <f t="shared" si="11"/>
        <v>0</v>
      </c>
      <c r="AA34" s="20">
        <f t="shared" si="11"/>
        <v>0</v>
      </c>
      <c r="AB34" s="20">
        <f t="shared" si="11"/>
        <v>0</v>
      </c>
      <c r="AC34" s="17" t="str">
        <f t="shared" si="2"/>
        <v>Ok</v>
      </c>
    </row>
    <row r="35" spans="1:29" x14ac:dyDescent="0.3">
      <c r="A35" s="17" t="s">
        <v>207</v>
      </c>
      <c r="B35" s="20">
        <v>10994.25</v>
      </c>
      <c r="C35" s="20">
        <v>23000</v>
      </c>
      <c r="D35" s="20">
        <v>0</v>
      </c>
      <c r="E35" s="20">
        <v>30524</v>
      </c>
      <c r="F35" s="20">
        <v>0</v>
      </c>
      <c r="G35" s="20">
        <v>0</v>
      </c>
      <c r="H35" s="20">
        <v>0</v>
      </c>
      <c r="I35" s="20">
        <v>0</v>
      </c>
      <c r="J35" s="26">
        <v>3470.25</v>
      </c>
      <c r="K35" s="27">
        <v>10994.25</v>
      </c>
      <c r="L35" s="20">
        <v>23000</v>
      </c>
      <c r="M35" s="20">
        <v>6434</v>
      </c>
      <c r="N35" s="20">
        <v>30524</v>
      </c>
      <c r="O35" s="20">
        <v>6434</v>
      </c>
      <c r="P35" s="20">
        <v>0</v>
      </c>
      <c r="Q35" s="20">
        <v>0</v>
      </c>
      <c r="R35" s="20">
        <v>0</v>
      </c>
      <c r="S35" s="26">
        <v>3470.25</v>
      </c>
      <c r="T35" s="20">
        <f t="shared" si="1"/>
        <v>0</v>
      </c>
      <c r="U35" s="20">
        <f t="shared" si="11"/>
        <v>0</v>
      </c>
      <c r="V35" s="20">
        <f t="shared" si="11"/>
        <v>-6434</v>
      </c>
      <c r="W35" s="20">
        <f t="shared" si="11"/>
        <v>0</v>
      </c>
      <c r="X35" s="20">
        <f t="shared" si="11"/>
        <v>-6434</v>
      </c>
      <c r="Y35" s="20">
        <f t="shared" si="11"/>
        <v>0</v>
      </c>
      <c r="Z35" s="20">
        <f t="shared" si="11"/>
        <v>0</v>
      </c>
      <c r="AA35" s="20">
        <f t="shared" si="11"/>
        <v>0</v>
      </c>
      <c r="AB35" s="20">
        <f t="shared" si="11"/>
        <v>0</v>
      </c>
      <c r="AC35" s="17" t="str">
        <f t="shared" si="2"/>
        <v>Ok</v>
      </c>
    </row>
    <row r="36" spans="1:29" x14ac:dyDescent="0.3">
      <c r="A36" s="17" t="s">
        <v>64</v>
      </c>
      <c r="B36" s="20">
        <v>0</v>
      </c>
      <c r="C36" s="20">
        <v>8</v>
      </c>
      <c r="D36" s="20">
        <v>4</v>
      </c>
      <c r="E36" s="20">
        <v>1</v>
      </c>
      <c r="F36" s="20">
        <v>0</v>
      </c>
      <c r="G36" s="20">
        <v>0</v>
      </c>
      <c r="H36" s="20">
        <v>0</v>
      </c>
      <c r="I36" s="20">
        <v>0</v>
      </c>
      <c r="J36" s="26">
        <v>3</v>
      </c>
      <c r="K36" s="27">
        <v>0</v>
      </c>
      <c r="L36" s="20">
        <v>4</v>
      </c>
      <c r="M36" s="20">
        <v>0</v>
      </c>
      <c r="N36" s="20">
        <v>1</v>
      </c>
      <c r="O36" s="20">
        <v>0</v>
      </c>
      <c r="P36" s="20">
        <v>0</v>
      </c>
      <c r="Q36" s="20">
        <v>0</v>
      </c>
      <c r="R36" s="20">
        <v>0</v>
      </c>
      <c r="S36" s="26">
        <v>3</v>
      </c>
      <c r="T36" s="20">
        <f t="shared" si="1"/>
        <v>0</v>
      </c>
      <c r="U36" s="20">
        <f t="shared" si="11"/>
        <v>4</v>
      </c>
      <c r="V36" s="20">
        <f t="shared" si="11"/>
        <v>4</v>
      </c>
      <c r="W36" s="20">
        <f t="shared" si="11"/>
        <v>0</v>
      </c>
      <c r="X36" s="20">
        <f t="shared" si="11"/>
        <v>0</v>
      </c>
      <c r="Y36" s="20">
        <f t="shared" si="11"/>
        <v>0</v>
      </c>
      <c r="Z36" s="20">
        <f t="shared" si="11"/>
        <v>0</v>
      </c>
      <c r="AA36" s="20">
        <f t="shared" si="11"/>
        <v>0</v>
      </c>
      <c r="AB36" s="20">
        <f t="shared" si="11"/>
        <v>0</v>
      </c>
      <c r="AC36" s="17" t="str">
        <f t="shared" si="2"/>
        <v>Ok</v>
      </c>
    </row>
    <row r="37" spans="1:29" x14ac:dyDescent="0.3">
      <c r="A37" s="17" t="s">
        <v>65</v>
      </c>
      <c r="B37" s="20">
        <v>0</v>
      </c>
      <c r="C37" s="20">
        <v>200</v>
      </c>
      <c r="D37" s="20">
        <v>100</v>
      </c>
      <c r="E37" s="20">
        <v>100</v>
      </c>
      <c r="F37" s="20">
        <v>0</v>
      </c>
      <c r="G37" s="20">
        <v>0</v>
      </c>
      <c r="H37" s="20">
        <v>0</v>
      </c>
      <c r="I37" s="20">
        <v>0</v>
      </c>
      <c r="J37" s="26">
        <v>0</v>
      </c>
      <c r="K37" s="27">
        <v>0</v>
      </c>
      <c r="L37" s="20">
        <v>100</v>
      </c>
      <c r="M37" s="20">
        <v>0</v>
      </c>
      <c r="N37" s="20">
        <v>100</v>
      </c>
      <c r="O37" s="20">
        <v>0</v>
      </c>
      <c r="P37" s="20">
        <v>0</v>
      </c>
      <c r="Q37" s="20">
        <v>0</v>
      </c>
      <c r="R37" s="20">
        <v>0</v>
      </c>
      <c r="S37" s="26">
        <v>0</v>
      </c>
      <c r="T37" s="20">
        <f t="shared" si="1"/>
        <v>0</v>
      </c>
      <c r="U37" s="20">
        <f t="shared" si="11"/>
        <v>100</v>
      </c>
      <c r="V37" s="20">
        <f t="shared" si="11"/>
        <v>100</v>
      </c>
      <c r="W37" s="20">
        <f t="shared" si="11"/>
        <v>0</v>
      </c>
      <c r="X37" s="20">
        <f t="shared" si="11"/>
        <v>0</v>
      </c>
      <c r="Y37" s="20">
        <f t="shared" si="11"/>
        <v>0</v>
      </c>
      <c r="Z37" s="20">
        <f t="shared" si="11"/>
        <v>0</v>
      </c>
      <c r="AA37" s="20">
        <f t="shared" si="11"/>
        <v>0</v>
      </c>
      <c r="AB37" s="20">
        <f t="shared" si="11"/>
        <v>0</v>
      </c>
      <c r="AC37" s="17" t="str">
        <f t="shared" si="2"/>
        <v>Ok</v>
      </c>
    </row>
    <row r="38" spans="1:29" x14ac:dyDescent="0.3">
      <c r="A38" s="17" t="s">
        <v>66</v>
      </c>
      <c r="B38" s="20">
        <v>0</v>
      </c>
      <c r="C38" s="20">
        <v>40</v>
      </c>
      <c r="D38" s="20">
        <v>20</v>
      </c>
      <c r="E38" s="20">
        <v>7</v>
      </c>
      <c r="F38" s="20">
        <v>0</v>
      </c>
      <c r="G38" s="20">
        <v>0</v>
      </c>
      <c r="H38" s="20">
        <v>0</v>
      </c>
      <c r="I38" s="20">
        <v>0</v>
      </c>
      <c r="J38" s="26">
        <v>13</v>
      </c>
      <c r="K38" s="27">
        <v>0</v>
      </c>
      <c r="L38" s="20">
        <v>20</v>
      </c>
      <c r="M38" s="20">
        <v>0</v>
      </c>
      <c r="N38" s="20">
        <v>7</v>
      </c>
      <c r="O38" s="20">
        <v>0</v>
      </c>
      <c r="P38" s="20">
        <v>0</v>
      </c>
      <c r="Q38" s="20">
        <v>0</v>
      </c>
      <c r="R38" s="20">
        <v>0</v>
      </c>
      <c r="S38" s="26">
        <v>13</v>
      </c>
      <c r="T38" s="20">
        <f t="shared" si="1"/>
        <v>0</v>
      </c>
      <c r="U38" s="20">
        <f t="shared" si="11"/>
        <v>20</v>
      </c>
      <c r="V38" s="20">
        <f t="shared" si="11"/>
        <v>20</v>
      </c>
      <c r="W38" s="20">
        <f t="shared" si="11"/>
        <v>0</v>
      </c>
      <c r="X38" s="20">
        <f t="shared" si="11"/>
        <v>0</v>
      </c>
      <c r="Y38" s="20">
        <f t="shared" si="11"/>
        <v>0</v>
      </c>
      <c r="Z38" s="20">
        <f t="shared" si="11"/>
        <v>0</v>
      </c>
      <c r="AA38" s="20">
        <f t="shared" si="11"/>
        <v>0</v>
      </c>
      <c r="AB38" s="20">
        <f t="shared" si="11"/>
        <v>0</v>
      </c>
      <c r="AC38" s="17" t="str">
        <f t="shared" si="2"/>
        <v>Ok</v>
      </c>
    </row>
    <row r="39" spans="1:29" x14ac:dyDescent="0.3">
      <c r="A39" s="17" t="s">
        <v>50</v>
      </c>
      <c r="B39" s="20">
        <v>132</v>
      </c>
      <c r="C39" s="20">
        <v>350</v>
      </c>
      <c r="D39" s="20">
        <v>0</v>
      </c>
      <c r="E39" s="20">
        <v>327</v>
      </c>
      <c r="F39" s="20">
        <v>0</v>
      </c>
      <c r="G39" s="20">
        <v>0</v>
      </c>
      <c r="H39" s="20">
        <v>0</v>
      </c>
      <c r="I39" s="20">
        <v>0</v>
      </c>
      <c r="J39" s="26">
        <v>155</v>
      </c>
      <c r="K39" s="27">
        <v>132</v>
      </c>
      <c r="L39" s="20">
        <v>350</v>
      </c>
      <c r="M39" s="20">
        <v>50</v>
      </c>
      <c r="N39" s="20">
        <v>327</v>
      </c>
      <c r="O39" s="20">
        <v>50</v>
      </c>
      <c r="P39" s="20">
        <v>0</v>
      </c>
      <c r="Q39" s="20">
        <v>0</v>
      </c>
      <c r="R39" s="20">
        <v>0</v>
      </c>
      <c r="S39" s="26">
        <v>155</v>
      </c>
      <c r="T39" s="20">
        <f t="shared" si="1"/>
        <v>0</v>
      </c>
      <c r="U39" s="20">
        <f t="shared" si="11"/>
        <v>0</v>
      </c>
      <c r="V39" s="20">
        <f t="shared" si="11"/>
        <v>-50</v>
      </c>
      <c r="W39" s="20">
        <f t="shared" si="11"/>
        <v>0</v>
      </c>
      <c r="X39" s="20">
        <f t="shared" si="11"/>
        <v>-50</v>
      </c>
      <c r="Y39" s="20">
        <f t="shared" si="11"/>
        <v>0</v>
      </c>
      <c r="Z39" s="20">
        <f t="shared" si="11"/>
        <v>0</v>
      </c>
      <c r="AA39" s="20">
        <f t="shared" si="11"/>
        <v>0</v>
      </c>
      <c r="AB39" s="20">
        <f t="shared" si="11"/>
        <v>0</v>
      </c>
      <c r="AC39" s="17" t="str">
        <f t="shared" si="2"/>
        <v>Ok</v>
      </c>
    </row>
    <row r="40" spans="1:29" x14ac:dyDescent="0.3">
      <c r="A40" s="17" t="s">
        <v>67</v>
      </c>
      <c r="B40" s="20">
        <v>4.0999999999999996</v>
      </c>
      <c r="C40" s="20">
        <v>5</v>
      </c>
      <c r="D40" s="20">
        <v>0</v>
      </c>
      <c r="E40" s="20">
        <v>1.6</v>
      </c>
      <c r="F40" s="20">
        <v>0</v>
      </c>
      <c r="G40" s="20">
        <v>0</v>
      </c>
      <c r="H40" s="20">
        <v>0</v>
      </c>
      <c r="I40" s="20">
        <v>0</v>
      </c>
      <c r="J40" s="26">
        <v>7.5</v>
      </c>
      <c r="K40" s="27">
        <v>4.0999999999999996</v>
      </c>
      <c r="L40" s="20">
        <v>5</v>
      </c>
      <c r="M40" s="20">
        <v>0</v>
      </c>
      <c r="N40" s="20">
        <v>1.6</v>
      </c>
      <c r="O40" s="20">
        <v>0</v>
      </c>
      <c r="P40" s="20">
        <v>0</v>
      </c>
      <c r="Q40" s="20">
        <v>0</v>
      </c>
      <c r="R40" s="20">
        <v>0</v>
      </c>
      <c r="S40" s="26">
        <v>7.5</v>
      </c>
      <c r="T40" s="20">
        <f t="shared" si="1"/>
        <v>0</v>
      </c>
      <c r="U40" s="20">
        <f t="shared" si="11"/>
        <v>0</v>
      </c>
      <c r="V40" s="20">
        <f t="shared" si="11"/>
        <v>0</v>
      </c>
      <c r="W40" s="20">
        <f t="shared" si="11"/>
        <v>0</v>
      </c>
      <c r="X40" s="20">
        <f t="shared" si="11"/>
        <v>0</v>
      </c>
      <c r="Y40" s="20">
        <f t="shared" si="11"/>
        <v>0</v>
      </c>
      <c r="Z40" s="20">
        <f t="shared" si="11"/>
        <v>0</v>
      </c>
      <c r="AA40" s="20">
        <f t="shared" si="11"/>
        <v>0</v>
      </c>
      <c r="AB40" s="20">
        <f t="shared" si="11"/>
        <v>0</v>
      </c>
      <c r="AC40" s="17" t="str">
        <f t="shared" si="2"/>
        <v>Ok</v>
      </c>
    </row>
    <row r="41" spans="1:29" x14ac:dyDescent="0.3">
      <c r="A41" s="17" t="s">
        <v>68</v>
      </c>
      <c r="B41" s="20">
        <v>50</v>
      </c>
      <c r="C41" s="20">
        <v>60</v>
      </c>
      <c r="D41" s="20">
        <v>0</v>
      </c>
      <c r="E41" s="20">
        <v>110</v>
      </c>
      <c r="F41" s="20">
        <v>0</v>
      </c>
      <c r="G41" s="20">
        <v>0</v>
      </c>
      <c r="H41" s="20">
        <v>0</v>
      </c>
      <c r="I41" s="20">
        <v>0</v>
      </c>
      <c r="J41" s="26">
        <v>0</v>
      </c>
      <c r="K41" s="27">
        <v>50</v>
      </c>
      <c r="L41" s="20">
        <v>60</v>
      </c>
      <c r="M41" s="20">
        <v>0</v>
      </c>
      <c r="N41" s="20">
        <v>110</v>
      </c>
      <c r="O41" s="20">
        <v>0</v>
      </c>
      <c r="P41" s="20">
        <v>0</v>
      </c>
      <c r="Q41" s="20">
        <v>0</v>
      </c>
      <c r="R41" s="20">
        <v>0</v>
      </c>
      <c r="S41" s="26">
        <v>0</v>
      </c>
      <c r="T41" s="20">
        <f t="shared" si="1"/>
        <v>0</v>
      </c>
      <c r="U41" s="20">
        <f t="shared" si="11"/>
        <v>0</v>
      </c>
      <c r="V41" s="20">
        <f t="shared" si="11"/>
        <v>0</v>
      </c>
      <c r="W41" s="20">
        <f t="shared" si="11"/>
        <v>0</v>
      </c>
      <c r="X41" s="20">
        <f t="shared" si="11"/>
        <v>0</v>
      </c>
      <c r="Y41" s="20">
        <f t="shared" si="11"/>
        <v>0</v>
      </c>
      <c r="Z41" s="20">
        <f t="shared" si="11"/>
        <v>0</v>
      </c>
      <c r="AA41" s="20">
        <f t="shared" si="11"/>
        <v>0</v>
      </c>
      <c r="AB41" s="20">
        <f t="shared" si="11"/>
        <v>0</v>
      </c>
      <c r="AC41" s="17" t="str">
        <f t="shared" si="2"/>
        <v>Ok</v>
      </c>
    </row>
    <row r="42" spans="1:29" x14ac:dyDescent="0.3">
      <c r="A42" s="17" t="s">
        <v>40</v>
      </c>
      <c r="B42" s="20">
        <v>69</v>
      </c>
      <c r="C42" s="20">
        <v>0</v>
      </c>
      <c r="D42" s="20">
        <v>0</v>
      </c>
      <c r="E42" s="20">
        <v>80</v>
      </c>
      <c r="F42" s="20">
        <v>0</v>
      </c>
      <c r="G42" s="20">
        <v>0</v>
      </c>
      <c r="H42" s="20">
        <v>0</v>
      </c>
      <c r="I42" s="20">
        <v>0</v>
      </c>
      <c r="J42" s="26">
        <v>-11</v>
      </c>
      <c r="K42" s="27">
        <v>69</v>
      </c>
      <c r="L42" s="20">
        <v>0</v>
      </c>
      <c r="M42" s="20">
        <v>0</v>
      </c>
      <c r="N42" s="20">
        <v>80</v>
      </c>
      <c r="O42" s="20">
        <v>0</v>
      </c>
      <c r="P42" s="20">
        <v>0</v>
      </c>
      <c r="Q42" s="20">
        <v>0</v>
      </c>
      <c r="R42" s="20">
        <v>0</v>
      </c>
      <c r="S42" s="26">
        <v>-11</v>
      </c>
      <c r="T42" s="20">
        <f t="shared" si="1"/>
        <v>0</v>
      </c>
      <c r="U42" s="20">
        <f t="shared" si="11"/>
        <v>0</v>
      </c>
      <c r="V42" s="20">
        <f t="shared" si="11"/>
        <v>0</v>
      </c>
      <c r="W42" s="20">
        <f t="shared" si="11"/>
        <v>0</v>
      </c>
      <c r="X42" s="20">
        <f t="shared" si="11"/>
        <v>0</v>
      </c>
      <c r="Y42" s="20">
        <f t="shared" si="11"/>
        <v>0</v>
      </c>
      <c r="Z42" s="20">
        <f t="shared" si="11"/>
        <v>0</v>
      </c>
      <c r="AA42" s="20">
        <f t="shared" si="11"/>
        <v>0</v>
      </c>
      <c r="AB42" s="20">
        <f t="shared" si="11"/>
        <v>0</v>
      </c>
      <c r="AC42" s="17" t="str">
        <f t="shared" si="2"/>
        <v>Ok</v>
      </c>
    </row>
    <row r="43" spans="1:29" x14ac:dyDescent="0.3">
      <c r="A43" s="17" t="s">
        <v>41</v>
      </c>
      <c r="B43" s="20">
        <v>2.5</v>
      </c>
      <c r="C43" s="20">
        <v>0</v>
      </c>
      <c r="D43" s="20">
        <v>0</v>
      </c>
      <c r="E43" s="20">
        <v>1</v>
      </c>
      <c r="F43" s="20">
        <v>0</v>
      </c>
      <c r="G43" s="20">
        <v>0</v>
      </c>
      <c r="H43" s="20">
        <v>0</v>
      </c>
      <c r="I43" s="20">
        <v>0</v>
      </c>
      <c r="J43" s="26">
        <v>1.5</v>
      </c>
      <c r="K43" s="27">
        <v>2.5</v>
      </c>
      <c r="L43" s="20">
        <v>0</v>
      </c>
      <c r="M43" s="20">
        <v>0</v>
      </c>
      <c r="N43" s="20">
        <v>1</v>
      </c>
      <c r="O43" s="20">
        <v>0</v>
      </c>
      <c r="P43" s="20">
        <v>0</v>
      </c>
      <c r="Q43" s="20">
        <v>0</v>
      </c>
      <c r="R43" s="20">
        <v>0</v>
      </c>
      <c r="S43" s="26">
        <v>1.5</v>
      </c>
      <c r="T43" s="20">
        <f t="shared" si="1"/>
        <v>0</v>
      </c>
      <c r="U43" s="20">
        <f t="shared" si="11"/>
        <v>0</v>
      </c>
      <c r="V43" s="20">
        <f t="shared" si="11"/>
        <v>0</v>
      </c>
      <c r="W43" s="20">
        <f t="shared" si="11"/>
        <v>0</v>
      </c>
      <c r="X43" s="20">
        <f t="shared" si="11"/>
        <v>0</v>
      </c>
      <c r="Y43" s="20">
        <f t="shared" si="11"/>
        <v>0</v>
      </c>
      <c r="Z43" s="20">
        <f t="shared" si="11"/>
        <v>0</v>
      </c>
      <c r="AA43" s="20">
        <f t="shared" si="11"/>
        <v>0</v>
      </c>
      <c r="AB43" s="20">
        <f t="shared" si="11"/>
        <v>0</v>
      </c>
      <c r="AC43" s="17" t="str">
        <f t="shared" si="2"/>
        <v>Ok</v>
      </c>
    </row>
    <row r="44" spans="1:29" x14ac:dyDescent="0.3">
      <c r="A44" s="17" t="s">
        <v>29</v>
      </c>
      <c r="B44" s="20">
        <v>-3.1</v>
      </c>
      <c r="C44" s="20">
        <v>0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  <c r="I44" s="20">
        <v>0</v>
      </c>
      <c r="J44" s="26">
        <v>-3.1</v>
      </c>
      <c r="K44" s="27">
        <v>-3.1</v>
      </c>
      <c r="L44" s="20">
        <v>0</v>
      </c>
      <c r="M44" s="20">
        <v>0</v>
      </c>
      <c r="N44" s="20">
        <v>0</v>
      </c>
      <c r="O44" s="20">
        <v>0</v>
      </c>
      <c r="P44" s="20">
        <v>0</v>
      </c>
      <c r="Q44" s="20">
        <v>0</v>
      </c>
      <c r="R44" s="20">
        <v>0</v>
      </c>
      <c r="S44" s="26">
        <v>-3.1</v>
      </c>
      <c r="T44" s="20">
        <f t="shared" si="1"/>
        <v>0</v>
      </c>
      <c r="U44" s="20">
        <f t="shared" si="11"/>
        <v>0</v>
      </c>
      <c r="V44" s="20">
        <f t="shared" si="11"/>
        <v>0</v>
      </c>
      <c r="W44" s="20">
        <f t="shared" si="11"/>
        <v>0</v>
      </c>
      <c r="X44" s="20">
        <f t="shared" si="11"/>
        <v>0</v>
      </c>
      <c r="Y44" s="20">
        <f t="shared" si="11"/>
        <v>0</v>
      </c>
      <c r="Z44" s="20">
        <f t="shared" si="11"/>
        <v>0</v>
      </c>
      <c r="AA44" s="20">
        <f t="shared" si="11"/>
        <v>0</v>
      </c>
      <c r="AB44" s="20">
        <f t="shared" si="11"/>
        <v>0</v>
      </c>
      <c r="AC44" s="17" t="str">
        <f t="shared" si="2"/>
        <v>Ok</v>
      </c>
    </row>
    <row r="45" spans="1:29" x14ac:dyDescent="0.3">
      <c r="A45" s="17" t="s">
        <v>42</v>
      </c>
      <c r="B45" s="20">
        <v>6.55</v>
      </c>
      <c r="C45" s="20">
        <v>0</v>
      </c>
      <c r="D45" s="20">
        <v>0</v>
      </c>
      <c r="E45" s="20">
        <v>0.85</v>
      </c>
      <c r="F45" s="20">
        <v>0</v>
      </c>
      <c r="G45" s="20">
        <v>0</v>
      </c>
      <c r="H45" s="20">
        <v>0</v>
      </c>
      <c r="I45" s="20">
        <v>0</v>
      </c>
      <c r="J45" s="26">
        <v>5.7</v>
      </c>
      <c r="K45" s="27">
        <v>6.55</v>
      </c>
      <c r="L45" s="20">
        <v>0</v>
      </c>
      <c r="M45" s="20">
        <v>0</v>
      </c>
      <c r="N45" s="20">
        <v>0.85</v>
      </c>
      <c r="O45" s="20">
        <v>0</v>
      </c>
      <c r="P45" s="20">
        <v>0</v>
      </c>
      <c r="Q45" s="20">
        <v>0</v>
      </c>
      <c r="R45" s="20">
        <v>0</v>
      </c>
      <c r="S45" s="26">
        <v>5.7</v>
      </c>
      <c r="T45" s="20">
        <f t="shared" si="1"/>
        <v>0</v>
      </c>
      <c r="U45" s="20">
        <f t="shared" ref="U45:AB60" si="19">C45-L45</f>
        <v>0</v>
      </c>
      <c r="V45" s="20">
        <f t="shared" ref="V45:V55" si="20">D45-M45</f>
        <v>0</v>
      </c>
      <c r="W45" s="20">
        <f t="shared" ref="W45:W55" si="21">E45-N45</f>
        <v>0</v>
      </c>
      <c r="X45" s="20">
        <f t="shared" ref="X45:X55" si="22">F45-O45</f>
        <v>0</v>
      </c>
      <c r="Y45" s="20">
        <f t="shared" ref="Y45:Y55" si="23">G45-P45</f>
        <v>0</v>
      </c>
      <c r="Z45" s="20">
        <f t="shared" ref="Z45:Z55" si="24">H45-Q45</f>
        <v>0</v>
      </c>
      <c r="AA45" s="20">
        <f t="shared" ref="AA45:AA55" si="25">I45-R45</f>
        <v>0</v>
      </c>
      <c r="AB45" s="20">
        <f t="shared" ref="AB45:AB55" si="26">J45-S45</f>
        <v>0</v>
      </c>
      <c r="AC45" s="17" t="str">
        <f t="shared" si="2"/>
        <v>Ok</v>
      </c>
    </row>
    <row r="46" spans="1:29" x14ac:dyDescent="0.3">
      <c r="A46" s="17" t="s">
        <v>52</v>
      </c>
      <c r="B46" s="20">
        <v>0</v>
      </c>
      <c r="C46" s="20">
        <v>5</v>
      </c>
      <c r="D46" s="20">
        <v>0</v>
      </c>
      <c r="E46" s="20">
        <v>2.75</v>
      </c>
      <c r="F46" s="20">
        <v>0</v>
      </c>
      <c r="G46" s="20">
        <v>0</v>
      </c>
      <c r="H46" s="20">
        <v>0</v>
      </c>
      <c r="I46" s="20">
        <v>0</v>
      </c>
      <c r="J46" s="26">
        <v>2.25</v>
      </c>
      <c r="K46" s="27">
        <v>0</v>
      </c>
      <c r="L46" s="20">
        <v>5</v>
      </c>
      <c r="M46" s="20">
        <v>0</v>
      </c>
      <c r="N46" s="20">
        <v>2.75</v>
      </c>
      <c r="O46" s="20">
        <v>0</v>
      </c>
      <c r="P46" s="20">
        <v>0</v>
      </c>
      <c r="Q46" s="20">
        <v>0</v>
      </c>
      <c r="R46" s="20">
        <v>0</v>
      </c>
      <c r="S46" s="26">
        <v>2.25</v>
      </c>
      <c r="T46" s="20">
        <f t="shared" si="1"/>
        <v>0</v>
      </c>
      <c r="U46" s="20">
        <f t="shared" si="19"/>
        <v>0</v>
      </c>
      <c r="V46" s="20">
        <f t="shared" si="20"/>
        <v>0</v>
      </c>
      <c r="W46" s="20">
        <f t="shared" si="21"/>
        <v>0</v>
      </c>
      <c r="X46" s="20">
        <f t="shared" si="22"/>
        <v>0</v>
      </c>
      <c r="Y46" s="20">
        <f t="shared" si="23"/>
        <v>0</v>
      </c>
      <c r="Z46" s="20">
        <f t="shared" si="24"/>
        <v>0</v>
      </c>
      <c r="AA46" s="20">
        <f t="shared" si="25"/>
        <v>0</v>
      </c>
      <c r="AB46" s="20">
        <f t="shared" si="26"/>
        <v>0</v>
      </c>
      <c r="AC46" s="17" t="str">
        <f t="shared" si="2"/>
        <v>Ok</v>
      </c>
    </row>
    <row r="47" spans="1:29" x14ac:dyDescent="0.3">
      <c r="A47" s="17" t="s">
        <v>70</v>
      </c>
      <c r="B47" s="20">
        <v>3</v>
      </c>
      <c r="C47" s="20">
        <v>0</v>
      </c>
      <c r="D47" s="20">
        <v>0</v>
      </c>
      <c r="E47" s="20">
        <v>2</v>
      </c>
      <c r="F47" s="20">
        <v>0</v>
      </c>
      <c r="G47" s="20">
        <v>0</v>
      </c>
      <c r="H47" s="20">
        <v>0</v>
      </c>
      <c r="I47" s="20">
        <v>0</v>
      </c>
      <c r="J47" s="26">
        <v>1</v>
      </c>
      <c r="K47" s="27">
        <v>3</v>
      </c>
      <c r="L47" s="20">
        <v>0</v>
      </c>
      <c r="M47" s="20">
        <v>0</v>
      </c>
      <c r="N47" s="20">
        <v>2</v>
      </c>
      <c r="O47" s="20">
        <v>0</v>
      </c>
      <c r="P47" s="20">
        <v>0</v>
      </c>
      <c r="Q47" s="20">
        <v>0</v>
      </c>
      <c r="R47" s="20">
        <v>0</v>
      </c>
      <c r="S47" s="26">
        <v>1</v>
      </c>
      <c r="T47" s="20">
        <f t="shared" si="1"/>
        <v>0</v>
      </c>
      <c r="U47" s="20">
        <f t="shared" si="19"/>
        <v>0</v>
      </c>
      <c r="V47" s="20">
        <f t="shared" si="20"/>
        <v>0</v>
      </c>
      <c r="W47" s="20">
        <f t="shared" si="21"/>
        <v>0</v>
      </c>
      <c r="X47" s="20">
        <f t="shared" si="22"/>
        <v>0</v>
      </c>
      <c r="Y47" s="20">
        <f t="shared" si="23"/>
        <v>0</v>
      </c>
      <c r="Z47" s="20">
        <f t="shared" si="24"/>
        <v>0</v>
      </c>
      <c r="AA47" s="20">
        <f t="shared" si="25"/>
        <v>0</v>
      </c>
      <c r="AB47" s="20">
        <f t="shared" si="26"/>
        <v>0</v>
      </c>
      <c r="AC47" s="17" t="str">
        <f t="shared" si="2"/>
        <v>Ok</v>
      </c>
    </row>
    <row r="48" spans="1:29" x14ac:dyDescent="0.3">
      <c r="A48" s="17" t="s">
        <v>43</v>
      </c>
      <c r="B48" s="20">
        <v>2</v>
      </c>
      <c r="C48" s="20">
        <v>30</v>
      </c>
      <c r="D48" s="20">
        <v>0</v>
      </c>
      <c r="E48" s="20">
        <v>23.5</v>
      </c>
      <c r="F48" s="20">
        <v>0</v>
      </c>
      <c r="G48" s="20">
        <v>0</v>
      </c>
      <c r="H48" s="20">
        <v>0</v>
      </c>
      <c r="I48" s="20">
        <v>0</v>
      </c>
      <c r="J48" s="26">
        <v>8.5</v>
      </c>
      <c r="K48" s="27">
        <v>2</v>
      </c>
      <c r="L48" s="20">
        <v>30</v>
      </c>
      <c r="M48" s="20">
        <v>0</v>
      </c>
      <c r="N48" s="20">
        <v>23.5</v>
      </c>
      <c r="O48" s="20">
        <v>0</v>
      </c>
      <c r="P48" s="20">
        <v>0</v>
      </c>
      <c r="Q48" s="20">
        <v>0</v>
      </c>
      <c r="R48" s="20">
        <v>0</v>
      </c>
      <c r="S48" s="26">
        <v>8.5</v>
      </c>
      <c r="T48" s="20">
        <f t="shared" si="1"/>
        <v>0</v>
      </c>
      <c r="U48" s="20">
        <f t="shared" si="19"/>
        <v>0</v>
      </c>
      <c r="V48" s="20">
        <f t="shared" si="20"/>
        <v>0</v>
      </c>
      <c r="W48" s="20">
        <f t="shared" si="21"/>
        <v>0</v>
      </c>
      <c r="X48" s="20">
        <f t="shared" si="22"/>
        <v>0</v>
      </c>
      <c r="Y48" s="20">
        <f t="shared" si="23"/>
        <v>0</v>
      </c>
      <c r="Z48" s="20">
        <f t="shared" si="24"/>
        <v>0</v>
      </c>
      <c r="AA48" s="20">
        <f t="shared" si="25"/>
        <v>0</v>
      </c>
      <c r="AB48" s="20">
        <f t="shared" si="26"/>
        <v>0</v>
      </c>
      <c r="AC48" s="17" t="str">
        <f t="shared" si="2"/>
        <v>Ok</v>
      </c>
    </row>
    <row r="49" spans="1:29" x14ac:dyDescent="0.3">
      <c r="A49" s="17" t="s">
        <v>31</v>
      </c>
      <c r="B49" s="20">
        <v>21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6">
        <v>21</v>
      </c>
      <c r="K49" s="27">
        <v>21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6">
        <v>21</v>
      </c>
      <c r="T49" s="20">
        <f t="shared" si="1"/>
        <v>0</v>
      </c>
      <c r="U49" s="20">
        <f t="shared" si="19"/>
        <v>0</v>
      </c>
      <c r="V49" s="20">
        <f t="shared" si="20"/>
        <v>0</v>
      </c>
      <c r="W49" s="20">
        <f t="shared" si="21"/>
        <v>0</v>
      </c>
      <c r="X49" s="20">
        <f t="shared" si="22"/>
        <v>0</v>
      </c>
      <c r="Y49" s="20">
        <f t="shared" si="23"/>
        <v>0</v>
      </c>
      <c r="Z49" s="20">
        <f t="shared" si="24"/>
        <v>0</v>
      </c>
      <c r="AA49" s="20">
        <f t="shared" si="25"/>
        <v>0</v>
      </c>
      <c r="AB49" s="20">
        <f t="shared" si="26"/>
        <v>0</v>
      </c>
      <c r="AC49" s="17" t="str">
        <f t="shared" si="2"/>
        <v>Ok</v>
      </c>
    </row>
    <row r="50" spans="1:29" x14ac:dyDescent="0.3">
      <c r="A50" s="17" t="s">
        <v>33</v>
      </c>
      <c r="B50" s="20">
        <v>-0.5</v>
      </c>
      <c r="C50" s="20">
        <v>0</v>
      </c>
      <c r="D50" s="20">
        <v>0</v>
      </c>
      <c r="E50" s="20">
        <v>0.25</v>
      </c>
      <c r="F50" s="20">
        <v>0</v>
      </c>
      <c r="G50" s="20">
        <v>0</v>
      </c>
      <c r="H50" s="20">
        <v>0</v>
      </c>
      <c r="I50" s="20">
        <v>0</v>
      </c>
      <c r="J50" s="26">
        <v>-0.75</v>
      </c>
      <c r="K50" s="27">
        <v>-0.5</v>
      </c>
      <c r="L50" s="20">
        <v>0</v>
      </c>
      <c r="M50" s="20">
        <v>0</v>
      </c>
      <c r="N50" s="20">
        <v>0.25</v>
      </c>
      <c r="O50" s="20">
        <v>0</v>
      </c>
      <c r="P50" s="20">
        <v>0</v>
      </c>
      <c r="Q50" s="20">
        <v>0</v>
      </c>
      <c r="R50" s="20">
        <v>0</v>
      </c>
      <c r="S50" s="26">
        <v>-0.75</v>
      </c>
      <c r="T50" s="20">
        <f t="shared" si="1"/>
        <v>0</v>
      </c>
      <c r="U50" s="20">
        <f t="shared" si="19"/>
        <v>0</v>
      </c>
      <c r="V50" s="20">
        <f t="shared" si="20"/>
        <v>0</v>
      </c>
      <c r="W50" s="20">
        <f t="shared" si="21"/>
        <v>0</v>
      </c>
      <c r="X50" s="20">
        <f t="shared" si="22"/>
        <v>0</v>
      </c>
      <c r="Y50" s="20">
        <f t="shared" si="23"/>
        <v>0</v>
      </c>
      <c r="Z50" s="20">
        <f t="shared" si="24"/>
        <v>0</v>
      </c>
      <c r="AA50" s="20">
        <f t="shared" si="25"/>
        <v>0</v>
      </c>
      <c r="AB50" s="20">
        <f t="shared" si="26"/>
        <v>0</v>
      </c>
      <c r="AC50" s="17" t="str">
        <f t="shared" si="2"/>
        <v>Ok</v>
      </c>
    </row>
    <row r="51" spans="1:29" x14ac:dyDescent="0.3">
      <c r="A51" s="17" t="s">
        <v>34</v>
      </c>
      <c r="B51" s="20">
        <v>1995</v>
      </c>
      <c r="C51" s="20">
        <v>0</v>
      </c>
      <c r="D51" s="20">
        <v>0</v>
      </c>
      <c r="E51" s="20">
        <v>1300</v>
      </c>
      <c r="F51" s="20">
        <v>0</v>
      </c>
      <c r="G51" s="20">
        <v>0</v>
      </c>
      <c r="H51" s="20">
        <v>0</v>
      </c>
      <c r="I51" s="20">
        <v>0</v>
      </c>
      <c r="J51" s="26">
        <v>695</v>
      </c>
      <c r="K51" s="27">
        <v>1995</v>
      </c>
      <c r="L51" s="20">
        <v>0</v>
      </c>
      <c r="M51" s="20">
        <v>100</v>
      </c>
      <c r="N51" s="20">
        <v>1300</v>
      </c>
      <c r="O51" s="20">
        <v>100</v>
      </c>
      <c r="P51" s="20">
        <v>0</v>
      </c>
      <c r="Q51" s="20">
        <v>0</v>
      </c>
      <c r="R51" s="20">
        <v>0</v>
      </c>
      <c r="S51" s="26">
        <v>695</v>
      </c>
      <c r="T51" s="20">
        <f t="shared" si="1"/>
        <v>0</v>
      </c>
      <c r="U51" s="20">
        <f t="shared" si="19"/>
        <v>0</v>
      </c>
      <c r="V51" s="20">
        <f t="shared" si="20"/>
        <v>-100</v>
      </c>
      <c r="W51" s="20">
        <f t="shared" si="21"/>
        <v>0</v>
      </c>
      <c r="X51" s="20">
        <f t="shared" si="22"/>
        <v>-100</v>
      </c>
      <c r="Y51" s="20">
        <f t="shared" si="23"/>
        <v>0</v>
      </c>
      <c r="Z51" s="20">
        <f t="shared" si="24"/>
        <v>0</v>
      </c>
      <c r="AA51" s="20">
        <f t="shared" si="25"/>
        <v>0</v>
      </c>
      <c r="AB51" s="20">
        <f t="shared" si="26"/>
        <v>0</v>
      </c>
      <c r="AC51" s="17" t="str">
        <f t="shared" si="2"/>
        <v>Ok</v>
      </c>
    </row>
    <row r="52" spans="1:29" x14ac:dyDescent="0.3">
      <c r="A52" s="17" t="s">
        <v>48</v>
      </c>
      <c r="B52" s="20">
        <v>97</v>
      </c>
      <c r="C52" s="20">
        <v>0</v>
      </c>
      <c r="D52" s="20">
        <v>0</v>
      </c>
      <c r="E52" s="20">
        <v>125</v>
      </c>
      <c r="F52" s="20">
        <v>0</v>
      </c>
      <c r="G52" s="20">
        <v>0</v>
      </c>
      <c r="H52" s="20">
        <v>0</v>
      </c>
      <c r="I52" s="20">
        <v>0</v>
      </c>
      <c r="J52" s="26">
        <v>-28</v>
      </c>
      <c r="K52" s="27">
        <v>97</v>
      </c>
      <c r="L52" s="20">
        <v>0</v>
      </c>
      <c r="M52" s="20">
        <v>0</v>
      </c>
      <c r="N52" s="20">
        <v>125</v>
      </c>
      <c r="O52" s="20">
        <v>0</v>
      </c>
      <c r="P52" s="20">
        <v>0</v>
      </c>
      <c r="Q52" s="20">
        <v>0</v>
      </c>
      <c r="R52" s="20">
        <v>0</v>
      </c>
      <c r="S52" s="26">
        <v>-28</v>
      </c>
      <c r="T52" s="20">
        <f t="shared" si="1"/>
        <v>0</v>
      </c>
      <c r="U52" s="20">
        <f t="shared" si="19"/>
        <v>0</v>
      </c>
      <c r="V52" s="20">
        <f t="shared" si="20"/>
        <v>0</v>
      </c>
      <c r="W52" s="20">
        <f t="shared" si="21"/>
        <v>0</v>
      </c>
      <c r="X52" s="20">
        <f t="shared" si="22"/>
        <v>0</v>
      </c>
      <c r="Y52" s="20">
        <f t="shared" si="23"/>
        <v>0</v>
      </c>
      <c r="Z52" s="20">
        <f t="shared" si="24"/>
        <v>0</v>
      </c>
      <c r="AA52" s="20">
        <f t="shared" si="25"/>
        <v>0</v>
      </c>
      <c r="AB52" s="20">
        <f t="shared" si="26"/>
        <v>0</v>
      </c>
      <c r="AC52" s="17" t="str">
        <f t="shared" si="2"/>
        <v>Ok</v>
      </c>
    </row>
    <row r="53" spans="1:29" x14ac:dyDescent="0.3">
      <c r="A53" s="17" t="s">
        <v>174</v>
      </c>
      <c r="B53" s="20">
        <v>0</v>
      </c>
      <c r="C53" s="20">
        <v>720</v>
      </c>
      <c r="D53" s="20">
        <v>0</v>
      </c>
      <c r="E53" s="20">
        <v>633</v>
      </c>
      <c r="F53" s="20">
        <v>0</v>
      </c>
      <c r="G53" s="20">
        <v>0</v>
      </c>
      <c r="H53" s="20">
        <v>0</v>
      </c>
      <c r="I53" s="20">
        <v>0</v>
      </c>
      <c r="J53" s="26">
        <v>87</v>
      </c>
      <c r="K53" s="27">
        <v>0</v>
      </c>
      <c r="L53" s="20">
        <v>720</v>
      </c>
      <c r="M53" s="20">
        <v>0</v>
      </c>
      <c r="N53" s="20">
        <v>633</v>
      </c>
      <c r="O53" s="20">
        <v>0</v>
      </c>
      <c r="P53" s="20">
        <v>0</v>
      </c>
      <c r="Q53" s="20">
        <v>0</v>
      </c>
      <c r="R53" s="20">
        <v>0</v>
      </c>
      <c r="S53" s="26">
        <v>87</v>
      </c>
      <c r="T53" s="20">
        <f t="shared" si="1"/>
        <v>0</v>
      </c>
      <c r="U53" s="20">
        <f t="shared" si="19"/>
        <v>0</v>
      </c>
      <c r="V53" s="20">
        <f t="shared" si="20"/>
        <v>0</v>
      </c>
      <c r="W53" s="20">
        <f t="shared" si="21"/>
        <v>0</v>
      </c>
      <c r="X53" s="20">
        <f t="shared" si="22"/>
        <v>0</v>
      </c>
      <c r="Y53" s="20">
        <f t="shared" si="23"/>
        <v>0</v>
      </c>
      <c r="Z53" s="20">
        <f t="shared" si="24"/>
        <v>0</v>
      </c>
      <c r="AA53" s="20">
        <f t="shared" si="25"/>
        <v>0</v>
      </c>
      <c r="AB53" s="20">
        <f t="shared" si="26"/>
        <v>0</v>
      </c>
      <c r="AC53" s="17" t="str">
        <f t="shared" si="2"/>
        <v>Ok</v>
      </c>
    </row>
    <row r="54" spans="1:29" x14ac:dyDescent="0.3">
      <c r="A54" s="17" t="s">
        <v>175</v>
      </c>
      <c r="B54" s="20">
        <v>0</v>
      </c>
      <c r="C54" s="20">
        <v>100</v>
      </c>
      <c r="D54" s="20">
        <v>0</v>
      </c>
      <c r="E54" s="20">
        <v>40.75</v>
      </c>
      <c r="F54" s="20">
        <v>0</v>
      </c>
      <c r="G54" s="20">
        <v>0</v>
      </c>
      <c r="H54" s="20">
        <v>0</v>
      </c>
      <c r="I54" s="20">
        <v>0</v>
      </c>
      <c r="J54" s="26">
        <v>59.25</v>
      </c>
      <c r="K54" s="27">
        <v>0</v>
      </c>
      <c r="L54" s="20">
        <v>100</v>
      </c>
      <c r="M54" s="20">
        <v>0</v>
      </c>
      <c r="N54" s="20">
        <v>40.75</v>
      </c>
      <c r="O54" s="20">
        <v>0</v>
      </c>
      <c r="P54" s="20">
        <v>0</v>
      </c>
      <c r="Q54" s="20">
        <v>0</v>
      </c>
      <c r="R54" s="20">
        <v>0</v>
      </c>
      <c r="S54" s="26">
        <v>59.25</v>
      </c>
      <c r="T54" s="20">
        <f t="shared" si="1"/>
        <v>0</v>
      </c>
      <c r="U54" s="20">
        <f t="shared" si="19"/>
        <v>0</v>
      </c>
      <c r="V54" s="20">
        <f t="shared" si="20"/>
        <v>0</v>
      </c>
      <c r="W54" s="20">
        <f t="shared" si="21"/>
        <v>0</v>
      </c>
      <c r="X54" s="20">
        <f t="shared" si="22"/>
        <v>0</v>
      </c>
      <c r="Y54" s="20">
        <f t="shared" si="23"/>
        <v>0</v>
      </c>
      <c r="Z54" s="20">
        <f t="shared" si="24"/>
        <v>0</v>
      </c>
      <c r="AA54" s="20">
        <f t="shared" si="25"/>
        <v>0</v>
      </c>
      <c r="AB54" s="20">
        <f t="shared" si="26"/>
        <v>0</v>
      </c>
      <c r="AC54" s="17" t="str">
        <f t="shared" si="2"/>
        <v>Ok</v>
      </c>
    </row>
    <row r="55" spans="1:29" x14ac:dyDescent="0.3">
      <c r="A55" s="17" t="s">
        <v>176</v>
      </c>
      <c r="B55" s="20">
        <v>0</v>
      </c>
      <c r="C55" s="20">
        <v>100</v>
      </c>
      <c r="D55" s="20">
        <v>0</v>
      </c>
      <c r="E55" s="20">
        <v>100</v>
      </c>
      <c r="F55" s="20">
        <v>0</v>
      </c>
      <c r="G55" s="20">
        <v>0</v>
      </c>
      <c r="H55" s="20">
        <v>0</v>
      </c>
      <c r="I55" s="20">
        <v>0</v>
      </c>
      <c r="J55" s="26">
        <v>0</v>
      </c>
      <c r="K55" s="27">
        <v>0</v>
      </c>
      <c r="L55" s="20">
        <v>100</v>
      </c>
      <c r="M55" s="20">
        <v>0</v>
      </c>
      <c r="N55" s="20">
        <v>100</v>
      </c>
      <c r="O55" s="20">
        <v>0</v>
      </c>
      <c r="P55" s="20">
        <v>0</v>
      </c>
      <c r="Q55" s="20">
        <v>0</v>
      </c>
      <c r="R55" s="20">
        <v>0</v>
      </c>
      <c r="S55" s="26">
        <v>0</v>
      </c>
      <c r="T55" s="20">
        <f t="shared" si="1"/>
        <v>0</v>
      </c>
      <c r="U55" s="20">
        <f t="shared" si="19"/>
        <v>0</v>
      </c>
      <c r="V55" s="20">
        <f t="shared" si="20"/>
        <v>0</v>
      </c>
      <c r="W55" s="20">
        <f t="shared" si="21"/>
        <v>0</v>
      </c>
      <c r="X55" s="20">
        <f t="shared" si="22"/>
        <v>0</v>
      </c>
      <c r="Y55" s="20">
        <f t="shared" si="23"/>
        <v>0</v>
      </c>
      <c r="Z55" s="20">
        <f t="shared" si="24"/>
        <v>0</v>
      </c>
      <c r="AA55" s="20">
        <f t="shared" si="25"/>
        <v>0</v>
      </c>
      <c r="AB55" s="20">
        <f t="shared" si="26"/>
        <v>0</v>
      </c>
      <c r="AC55" s="17" t="str">
        <f t="shared" si="2"/>
        <v>Ok</v>
      </c>
    </row>
    <row r="56" spans="1:29" x14ac:dyDescent="0.3">
      <c r="A56" s="17" t="s">
        <v>178</v>
      </c>
      <c r="B56" s="20">
        <v>0</v>
      </c>
      <c r="C56" s="20">
        <v>250</v>
      </c>
      <c r="D56" s="20">
        <v>150</v>
      </c>
      <c r="E56" s="20">
        <v>68</v>
      </c>
      <c r="F56" s="20">
        <v>0</v>
      </c>
      <c r="G56" s="20">
        <v>0</v>
      </c>
      <c r="H56" s="20">
        <v>0</v>
      </c>
      <c r="I56" s="20">
        <v>0</v>
      </c>
      <c r="J56" s="26">
        <v>32</v>
      </c>
      <c r="K56" s="27">
        <v>0</v>
      </c>
      <c r="L56" s="20">
        <v>100</v>
      </c>
      <c r="M56" s="20">
        <v>0</v>
      </c>
      <c r="N56" s="20">
        <v>68</v>
      </c>
      <c r="O56" s="20">
        <v>0</v>
      </c>
      <c r="P56" s="20">
        <v>0</v>
      </c>
      <c r="Q56" s="20">
        <v>0</v>
      </c>
      <c r="R56" s="20">
        <v>0</v>
      </c>
      <c r="S56" s="26">
        <v>32</v>
      </c>
      <c r="T56" s="20">
        <f t="shared" si="1"/>
        <v>0</v>
      </c>
      <c r="U56" s="20">
        <f t="shared" si="19"/>
        <v>150</v>
      </c>
      <c r="V56" s="20">
        <f t="shared" si="19"/>
        <v>150</v>
      </c>
      <c r="W56" s="20">
        <f t="shared" si="19"/>
        <v>0</v>
      </c>
      <c r="X56" s="20">
        <f t="shared" si="19"/>
        <v>0</v>
      </c>
      <c r="Y56" s="20">
        <f t="shared" si="19"/>
        <v>0</v>
      </c>
      <c r="Z56" s="20">
        <f t="shared" si="19"/>
        <v>0</v>
      </c>
      <c r="AA56" s="20">
        <f t="shared" si="19"/>
        <v>0</v>
      </c>
      <c r="AB56" s="20">
        <f t="shared" si="19"/>
        <v>0</v>
      </c>
      <c r="AC56" s="17" t="str">
        <f t="shared" si="2"/>
        <v>Ok</v>
      </c>
    </row>
    <row r="57" spans="1:29" x14ac:dyDescent="0.3">
      <c r="A57" s="17" t="s">
        <v>179</v>
      </c>
      <c r="B57" s="20">
        <v>13</v>
      </c>
      <c r="C57" s="20">
        <v>0</v>
      </c>
      <c r="D57" s="20">
        <v>0</v>
      </c>
      <c r="E57" s="20">
        <v>29</v>
      </c>
      <c r="F57" s="20">
        <v>0</v>
      </c>
      <c r="G57" s="20">
        <v>0</v>
      </c>
      <c r="H57" s="20">
        <v>0</v>
      </c>
      <c r="I57" s="20">
        <v>0</v>
      </c>
      <c r="J57" s="26">
        <v>-16</v>
      </c>
      <c r="K57" s="27">
        <v>13</v>
      </c>
      <c r="L57" s="20">
        <v>0</v>
      </c>
      <c r="M57" s="20">
        <v>0</v>
      </c>
      <c r="N57" s="20">
        <v>29</v>
      </c>
      <c r="O57" s="20">
        <v>0</v>
      </c>
      <c r="P57" s="20">
        <v>0</v>
      </c>
      <c r="Q57" s="20">
        <v>0</v>
      </c>
      <c r="R57" s="20">
        <v>0</v>
      </c>
      <c r="S57" s="26">
        <v>-16</v>
      </c>
      <c r="T57" s="20">
        <f t="shared" si="1"/>
        <v>0</v>
      </c>
      <c r="U57" s="20">
        <f t="shared" si="19"/>
        <v>0</v>
      </c>
      <c r="V57" s="20">
        <f t="shared" si="19"/>
        <v>0</v>
      </c>
      <c r="W57" s="20">
        <f t="shared" si="19"/>
        <v>0</v>
      </c>
      <c r="X57" s="20">
        <f t="shared" si="19"/>
        <v>0</v>
      </c>
      <c r="Y57" s="20">
        <f t="shared" si="19"/>
        <v>0</v>
      </c>
      <c r="Z57" s="20">
        <f t="shared" si="19"/>
        <v>0</v>
      </c>
      <c r="AA57" s="20">
        <f t="shared" si="19"/>
        <v>0</v>
      </c>
      <c r="AB57" s="20">
        <f t="shared" si="19"/>
        <v>0</v>
      </c>
      <c r="AC57" s="17" t="str">
        <f t="shared" si="2"/>
        <v>Ok</v>
      </c>
    </row>
    <row r="58" spans="1:29" x14ac:dyDescent="0.3">
      <c r="A58" s="17" t="s">
        <v>180</v>
      </c>
      <c r="B58" s="20">
        <v>0</v>
      </c>
      <c r="C58" s="20">
        <v>50</v>
      </c>
      <c r="D58" s="20">
        <v>0</v>
      </c>
      <c r="E58" s="20">
        <v>23.9</v>
      </c>
      <c r="F58" s="20">
        <v>0</v>
      </c>
      <c r="G58" s="20">
        <v>0</v>
      </c>
      <c r="H58" s="20">
        <v>0</v>
      </c>
      <c r="I58" s="20">
        <v>0</v>
      </c>
      <c r="J58" s="26">
        <v>26.1</v>
      </c>
      <c r="K58" s="27">
        <v>0</v>
      </c>
      <c r="L58" s="20">
        <v>50</v>
      </c>
      <c r="M58" s="20">
        <v>0</v>
      </c>
      <c r="N58" s="20">
        <v>23.9</v>
      </c>
      <c r="O58" s="20">
        <v>0</v>
      </c>
      <c r="P58" s="20">
        <v>0</v>
      </c>
      <c r="Q58" s="20">
        <v>0</v>
      </c>
      <c r="R58" s="20">
        <v>0</v>
      </c>
      <c r="S58" s="26">
        <v>26.1</v>
      </c>
      <c r="T58" s="20">
        <f t="shared" si="1"/>
        <v>0</v>
      </c>
      <c r="U58" s="20">
        <f t="shared" si="19"/>
        <v>0</v>
      </c>
      <c r="V58" s="20">
        <f t="shared" si="19"/>
        <v>0</v>
      </c>
      <c r="W58" s="20">
        <f t="shared" si="19"/>
        <v>0</v>
      </c>
      <c r="X58" s="20">
        <f t="shared" si="19"/>
        <v>0</v>
      </c>
      <c r="Y58" s="20">
        <f t="shared" si="19"/>
        <v>0</v>
      </c>
      <c r="Z58" s="20">
        <f t="shared" si="19"/>
        <v>0</v>
      </c>
      <c r="AA58" s="20">
        <f t="shared" si="19"/>
        <v>0</v>
      </c>
      <c r="AB58" s="20">
        <f t="shared" si="19"/>
        <v>0</v>
      </c>
      <c r="AC58" s="17" t="str">
        <f t="shared" si="2"/>
        <v>Ok</v>
      </c>
    </row>
    <row r="59" spans="1:29" x14ac:dyDescent="0.3">
      <c r="A59" s="17" t="s">
        <v>182</v>
      </c>
      <c r="B59" s="20">
        <v>2.5</v>
      </c>
      <c r="C59" s="20">
        <v>0</v>
      </c>
      <c r="D59" s="20">
        <v>0</v>
      </c>
      <c r="E59" s="20">
        <v>2.5</v>
      </c>
      <c r="F59" s="20">
        <v>0</v>
      </c>
      <c r="G59" s="20">
        <v>0</v>
      </c>
      <c r="H59" s="20">
        <v>0</v>
      </c>
      <c r="I59" s="20">
        <v>0</v>
      </c>
      <c r="J59" s="26">
        <v>0</v>
      </c>
      <c r="K59" s="27">
        <v>2.5</v>
      </c>
      <c r="L59" s="20">
        <v>0</v>
      </c>
      <c r="M59" s="20">
        <v>0</v>
      </c>
      <c r="N59" s="20">
        <v>2.5</v>
      </c>
      <c r="O59" s="20">
        <v>0</v>
      </c>
      <c r="P59" s="20">
        <v>0</v>
      </c>
      <c r="Q59" s="20">
        <v>0</v>
      </c>
      <c r="R59" s="20">
        <v>0</v>
      </c>
      <c r="S59" s="26">
        <v>0</v>
      </c>
      <c r="T59" s="20">
        <f t="shared" si="1"/>
        <v>0</v>
      </c>
      <c r="U59" s="20">
        <f t="shared" si="19"/>
        <v>0</v>
      </c>
      <c r="V59" s="20">
        <f t="shared" si="19"/>
        <v>0</v>
      </c>
      <c r="W59" s="20">
        <f t="shared" si="19"/>
        <v>0</v>
      </c>
      <c r="X59" s="20">
        <f t="shared" si="19"/>
        <v>0</v>
      </c>
      <c r="Y59" s="20">
        <f t="shared" si="19"/>
        <v>0</v>
      </c>
      <c r="Z59" s="20">
        <f t="shared" si="19"/>
        <v>0</v>
      </c>
      <c r="AA59" s="20">
        <f t="shared" si="19"/>
        <v>0</v>
      </c>
      <c r="AB59" s="20">
        <f t="shared" si="19"/>
        <v>0</v>
      </c>
      <c r="AC59" s="17" t="str">
        <f t="shared" si="2"/>
        <v>Ok</v>
      </c>
    </row>
    <row r="60" spans="1:29" x14ac:dyDescent="0.3">
      <c r="A60" s="17" t="s">
        <v>183</v>
      </c>
      <c r="B60" s="20">
        <v>0.25</v>
      </c>
      <c r="C60" s="20">
        <v>0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  <c r="I60" s="20">
        <v>0</v>
      </c>
      <c r="J60" s="26">
        <v>0.25</v>
      </c>
      <c r="K60" s="27">
        <v>0.25</v>
      </c>
      <c r="L60" s="20">
        <v>0</v>
      </c>
      <c r="M60" s="20">
        <v>0</v>
      </c>
      <c r="N60" s="20">
        <v>0</v>
      </c>
      <c r="O60" s="20">
        <v>0</v>
      </c>
      <c r="P60" s="20">
        <v>0</v>
      </c>
      <c r="Q60" s="20">
        <v>0</v>
      </c>
      <c r="R60" s="20">
        <v>0</v>
      </c>
      <c r="S60" s="26">
        <v>0.25</v>
      </c>
      <c r="T60" s="20">
        <f t="shared" si="1"/>
        <v>0</v>
      </c>
      <c r="U60" s="20">
        <f t="shared" si="19"/>
        <v>0</v>
      </c>
      <c r="V60" s="20">
        <f t="shared" si="19"/>
        <v>0</v>
      </c>
      <c r="W60" s="20">
        <f t="shared" si="19"/>
        <v>0</v>
      </c>
      <c r="X60" s="20">
        <f t="shared" si="19"/>
        <v>0</v>
      </c>
      <c r="Y60" s="20">
        <f t="shared" si="19"/>
        <v>0</v>
      </c>
      <c r="Z60" s="20">
        <f t="shared" si="19"/>
        <v>0</v>
      </c>
      <c r="AA60" s="20">
        <f t="shared" si="19"/>
        <v>0</v>
      </c>
      <c r="AB60" s="20">
        <f t="shared" si="19"/>
        <v>0</v>
      </c>
      <c r="AC60" s="17" t="str">
        <f t="shared" si="2"/>
        <v>Ok</v>
      </c>
    </row>
    <row r="61" spans="1:29" x14ac:dyDescent="0.3">
      <c r="A61" s="17" t="s">
        <v>184</v>
      </c>
      <c r="B61" s="20">
        <v>2.9</v>
      </c>
      <c r="C61" s="20">
        <v>0</v>
      </c>
      <c r="D61" s="20">
        <v>0</v>
      </c>
      <c r="E61" s="20">
        <v>1.65</v>
      </c>
      <c r="F61" s="20">
        <v>0</v>
      </c>
      <c r="G61" s="20">
        <v>0</v>
      </c>
      <c r="H61" s="20">
        <v>0</v>
      </c>
      <c r="I61" s="20">
        <v>0</v>
      </c>
      <c r="J61" s="26">
        <v>1.25</v>
      </c>
      <c r="K61" s="27">
        <v>2.9</v>
      </c>
      <c r="L61" s="20">
        <v>0</v>
      </c>
      <c r="M61" s="20">
        <v>0</v>
      </c>
      <c r="N61" s="20">
        <v>1.65</v>
      </c>
      <c r="O61" s="20">
        <v>0</v>
      </c>
      <c r="P61" s="20">
        <v>0</v>
      </c>
      <c r="Q61" s="20">
        <v>0</v>
      </c>
      <c r="R61" s="20">
        <v>0</v>
      </c>
      <c r="S61" s="26">
        <v>1.25</v>
      </c>
      <c r="T61" s="20">
        <f t="shared" si="1"/>
        <v>0</v>
      </c>
      <c r="U61" s="20">
        <f t="shared" si="1"/>
        <v>0</v>
      </c>
      <c r="V61" s="20">
        <f t="shared" si="1"/>
        <v>0</v>
      </c>
      <c r="W61" s="20">
        <f t="shared" si="1"/>
        <v>0</v>
      </c>
      <c r="X61" s="20">
        <f t="shared" si="1"/>
        <v>0</v>
      </c>
      <c r="Y61" s="20">
        <f t="shared" si="1"/>
        <v>0</v>
      </c>
      <c r="Z61" s="20">
        <f t="shared" si="1"/>
        <v>0</v>
      </c>
      <c r="AA61" s="20">
        <f t="shared" si="1"/>
        <v>0</v>
      </c>
      <c r="AB61" s="20">
        <f t="shared" si="1"/>
        <v>0</v>
      </c>
      <c r="AC61" s="17" t="str">
        <f t="shared" si="2"/>
        <v>Ok</v>
      </c>
    </row>
    <row r="62" spans="1:29" x14ac:dyDescent="0.3">
      <c r="A62" s="17" t="s">
        <v>185</v>
      </c>
      <c r="B62" s="20">
        <v>15.2</v>
      </c>
      <c r="C62" s="20">
        <v>5</v>
      </c>
      <c r="D62" s="20">
        <v>0</v>
      </c>
      <c r="E62" s="20">
        <v>20</v>
      </c>
      <c r="F62" s="20">
        <v>0</v>
      </c>
      <c r="G62" s="20">
        <v>0</v>
      </c>
      <c r="H62" s="20">
        <v>0</v>
      </c>
      <c r="I62" s="20">
        <v>0</v>
      </c>
      <c r="J62" s="26">
        <v>0.2</v>
      </c>
      <c r="K62" s="27">
        <v>15.2</v>
      </c>
      <c r="L62" s="20">
        <v>5</v>
      </c>
      <c r="M62" s="20">
        <v>0</v>
      </c>
      <c r="N62" s="20">
        <v>20</v>
      </c>
      <c r="O62" s="20">
        <v>0</v>
      </c>
      <c r="P62" s="20">
        <v>0</v>
      </c>
      <c r="Q62" s="20">
        <v>0</v>
      </c>
      <c r="R62" s="20">
        <v>0</v>
      </c>
      <c r="S62" s="26">
        <v>0.2</v>
      </c>
      <c r="T62" s="20">
        <f t="shared" ref="T62:AB80" si="27">B62-K62</f>
        <v>0</v>
      </c>
      <c r="U62" s="20">
        <f t="shared" si="27"/>
        <v>0</v>
      </c>
      <c r="V62" s="20">
        <f t="shared" si="27"/>
        <v>0</v>
      </c>
      <c r="W62" s="20">
        <f t="shared" si="27"/>
        <v>0</v>
      </c>
      <c r="X62" s="20">
        <f t="shared" si="27"/>
        <v>0</v>
      </c>
      <c r="Y62" s="20">
        <f t="shared" si="27"/>
        <v>0</v>
      </c>
      <c r="Z62" s="20">
        <f t="shared" si="27"/>
        <v>0</v>
      </c>
      <c r="AA62" s="20">
        <f t="shared" si="27"/>
        <v>0</v>
      </c>
      <c r="AB62" s="20">
        <f t="shared" si="27"/>
        <v>0</v>
      </c>
      <c r="AC62" s="17" t="str">
        <f t="shared" si="2"/>
        <v>Ok</v>
      </c>
    </row>
    <row r="63" spans="1:29" x14ac:dyDescent="0.3">
      <c r="A63" s="17" t="s">
        <v>186</v>
      </c>
      <c r="B63" s="20">
        <v>20</v>
      </c>
      <c r="C63" s="20">
        <v>0</v>
      </c>
      <c r="D63" s="20">
        <v>0</v>
      </c>
      <c r="E63" s="20">
        <v>10</v>
      </c>
      <c r="F63" s="20">
        <v>0</v>
      </c>
      <c r="G63" s="20">
        <v>0</v>
      </c>
      <c r="H63" s="20">
        <v>0</v>
      </c>
      <c r="I63" s="20">
        <v>0</v>
      </c>
      <c r="J63" s="26">
        <v>10</v>
      </c>
      <c r="K63" s="27">
        <v>20</v>
      </c>
      <c r="L63" s="20">
        <v>0</v>
      </c>
      <c r="M63" s="20">
        <v>0</v>
      </c>
      <c r="N63" s="20">
        <v>10</v>
      </c>
      <c r="O63" s="20">
        <v>0</v>
      </c>
      <c r="P63" s="20">
        <v>0</v>
      </c>
      <c r="Q63" s="20">
        <v>0</v>
      </c>
      <c r="R63" s="20">
        <v>0</v>
      </c>
      <c r="S63" s="26">
        <v>10</v>
      </c>
      <c r="T63" s="20">
        <f t="shared" si="27"/>
        <v>0</v>
      </c>
      <c r="U63" s="20">
        <f t="shared" si="27"/>
        <v>0</v>
      </c>
      <c r="V63" s="20">
        <f t="shared" si="27"/>
        <v>0</v>
      </c>
      <c r="W63" s="20">
        <f t="shared" si="27"/>
        <v>0</v>
      </c>
      <c r="X63" s="20">
        <f t="shared" si="27"/>
        <v>0</v>
      </c>
      <c r="Y63" s="20">
        <f t="shared" si="27"/>
        <v>0</v>
      </c>
      <c r="Z63" s="20">
        <f t="shared" si="27"/>
        <v>0</v>
      </c>
      <c r="AA63" s="20">
        <f t="shared" si="27"/>
        <v>0</v>
      </c>
      <c r="AB63" s="20">
        <f t="shared" si="27"/>
        <v>0</v>
      </c>
      <c r="AC63" s="17" t="str">
        <f t="shared" si="2"/>
        <v>Ok</v>
      </c>
    </row>
    <row r="64" spans="1:29" x14ac:dyDescent="0.3">
      <c r="A64" s="17" t="s">
        <v>188</v>
      </c>
      <c r="B64" s="20">
        <v>56</v>
      </c>
      <c r="C64" s="20">
        <v>0</v>
      </c>
      <c r="D64" s="20">
        <v>0</v>
      </c>
      <c r="E64" s="20">
        <v>50</v>
      </c>
      <c r="F64" s="20">
        <v>0</v>
      </c>
      <c r="G64" s="20">
        <v>0</v>
      </c>
      <c r="H64" s="20">
        <v>0</v>
      </c>
      <c r="I64" s="20">
        <v>0</v>
      </c>
      <c r="J64" s="26">
        <v>6</v>
      </c>
      <c r="K64" s="27">
        <v>56</v>
      </c>
      <c r="L64" s="20">
        <v>0</v>
      </c>
      <c r="M64" s="20">
        <v>0</v>
      </c>
      <c r="N64" s="20">
        <v>50</v>
      </c>
      <c r="O64" s="20">
        <v>0</v>
      </c>
      <c r="P64" s="20">
        <v>0</v>
      </c>
      <c r="Q64" s="20">
        <v>0</v>
      </c>
      <c r="R64" s="20">
        <v>0</v>
      </c>
      <c r="S64" s="26">
        <v>6</v>
      </c>
      <c r="T64" s="20">
        <f t="shared" si="27"/>
        <v>0</v>
      </c>
      <c r="U64" s="20">
        <f t="shared" si="27"/>
        <v>0</v>
      </c>
      <c r="V64" s="20">
        <f t="shared" si="27"/>
        <v>0</v>
      </c>
      <c r="W64" s="20">
        <f t="shared" si="27"/>
        <v>0</v>
      </c>
      <c r="X64" s="20">
        <f t="shared" si="27"/>
        <v>0</v>
      </c>
      <c r="Y64" s="20">
        <f t="shared" si="27"/>
        <v>0</v>
      </c>
      <c r="Z64" s="20">
        <f t="shared" si="27"/>
        <v>0</v>
      </c>
      <c r="AA64" s="20">
        <f t="shared" si="27"/>
        <v>0</v>
      </c>
      <c r="AB64" s="20">
        <f t="shared" si="27"/>
        <v>0</v>
      </c>
      <c r="AC64" s="17" t="str">
        <f t="shared" si="2"/>
        <v>Ok</v>
      </c>
    </row>
    <row r="65" spans="1:29" x14ac:dyDescent="0.3">
      <c r="A65" s="17" t="s">
        <v>189</v>
      </c>
      <c r="B65" s="20">
        <v>252</v>
      </c>
      <c r="C65" s="20">
        <v>0</v>
      </c>
      <c r="D65" s="20">
        <v>0</v>
      </c>
      <c r="E65" s="20">
        <v>164.25</v>
      </c>
      <c r="F65" s="20">
        <v>0</v>
      </c>
      <c r="G65" s="20">
        <v>0</v>
      </c>
      <c r="H65" s="20">
        <v>0</v>
      </c>
      <c r="I65" s="20">
        <v>0</v>
      </c>
      <c r="J65" s="26">
        <v>87.75</v>
      </c>
      <c r="K65" s="27">
        <v>252</v>
      </c>
      <c r="L65" s="20">
        <v>0</v>
      </c>
      <c r="M65" s="20">
        <v>0</v>
      </c>
      <c r="N65" s="20">
        <v>164.25</v>
      </c>
      <c r="O65" s="20">
        <v>0</v>
      </c>
      <c r="P65" s="20">
        <v>0</v>
      </c>
      <c r="Q65" s="20">
        <v>0</v>
      </c>
      <c r="R65" s="20">
        <v>0</v>
      </c>
      <c r="S65" s="26">
        <v>87.75</v>
      </c>
      <c r="T65" s="20">
        <f t="shared" si="27"/>
        <v>0</v>
      </c>
      <c r="U65" s="20">
        <f t="shared" si="27"/>
        <v>0</v>
      </c>
      <c r="V65" s="20">
        <f t="shared" si="27"/>
        <v>0</v>
      </c>
      <c r="W65" s="20">
        <f t="shared" si="27"/>
        <v>0</v>
      </c>
      <c r="X65" s="20">
        <f t="shared" si="27"/>
        <v>0</v>
      </c>
      <c r="Y65" s="20">
        <f t="shared" si="27"/>
        <v>0</v>
      </c>
      <c r="Z65" s="20">
        <f t="shared" si="27"/>
        <v>0</v>
      </c>
      <c r="AA65" s="20">
        <f t="shared" si="27"/>
        <v>0</v>
      </c>
      <c r="AB65" s="20">
        <f t="shared" si="27"/>
        <v>0</v>
      </c>
      <c r="AC65" s="17" t="str">
        <f t="shared" si="2"/>
        <v>Ok</v>
      </c>
    </row>
    <row r="66" spans="1:29" x14ac:dyDescent="0.3">
      <c r="A66" s="17" t="s">
        <v>190</v>
      </c>
      <c r="B66" s="20">
        <v>0.3</v>
      </c>
      <c r="C66" s="20">
        <v>0</v>
      </c>
      <c r="D66" s="20">
        <v>0</v>
      </c>
      <c r="E66" s="20">
        <v>0</v>
      </c>
      <c r="F66" s="20">
        <v>0</v>
      </c>
      <c r="G66" s="20">
        <v>0</v>
      </c>
      <c r="H66" s="20">
        <v>0</v>
      </c>
      <c r="I66" s="20">
        <v>0</v>
      </c>
      <c r="J66" s="26">
        <v>0.3</v>
      </c>
      <c r="K66" s="27">
        <v>0.3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6">
        <v>0.3</v>
      </c>
      <c r="T66" s="20">
        <f t="shared" si="27"/>
        <v>0</v>
      </c>
      <c r="U66" s="20">
        <f t="shared" si="27"/>
        <v>0</v>
      </c>
      <c r="V66" s="20">
        <f t="shared" si="27"/>
        <v>0</v>
      </c>
      <c r="W66" s="20">
        <f t="shared" si="27"/>
        <v>0</v>
      </c>
      <c r="X66" s="20">
        <f t="shared" si="27"/>
        <v>0</v>
      </c>
      <c r="Y66" s="20">
        <f t="shared" si="27"/>
        <v>0</v>
      </c>
      <c r="Z66" s="20">
        <f t="shared" si="27"/>
        <v>0</v>
      </c>
      <c r="AA66" s="20">
        <f t="shared" si="27"/>
        <v>0</v>
      </c>
      <c r="AB66" s="20">
        <f t="shared" si="27"/>
        <v>0</v>
      </c>
      <c r="AC66" s="17" t="str">
        <f t="shared" si="2"/>
        <v>Ok</v>
      </c>
    </row>
    <row r="67" spans="1:29" x14ac:dyDescent="0.3">
      <c r="A67" s="17" t="s">
        <v>191</v>
      </c>
      <c r="B67" s="20">
        <v>2.5</v>
      </c>
      <c r="C67" s="20">
        <v>10</v>
      </c>
      <c r="D67" s="20">
        <v>0</v>
      </c>
      <c r="E67" s="20">
        <v>4.25</v>
      </c>
      <c r="F67" s="20">
        <v>0</v>
      </c>
      <c r="G67" s="20">
        <v>0</v>
      </c>
      <c r="H67" s="20">
        <v>0</v>
      </c>
      <c r="I67" s="20">
        <v>0</v>
      </c>
      <c r="J67" s="26">
        <v>8.25</v>
      </c>
      <c r="K67" s="27">
        <v>2.5</v>
      </c>
      <c r="L67" s="20">
        <v>10</v>
      </c>
      <c r="M67" s="20">
        <v>0</v>
      </c>
      <c r="N67" s="20">
        <v>4.25</v>
      </c>
      <c r="O67" s="20">
        <v>0</v>
      </c>
      <c r="P67" s="20">
        <v>0</v>
      </c>
      <c r="Q67" s="20">
        <v>0</v>
      </c>
      <c r="R67" s="20">
        <v>0</v>
      </c>
      <c r="S67" s="26">
        <v>8.25</v>
      </c>
      <c r="T67" s="20">
        <f t="shared" si="27"/>
        <v>0</v>
      </c>
      <c r="U67" s="20">
        <f t="shared" si="27"/>
        <v>0</v>
      </c>
      <c r="V67" s="20">
        <f t="shared" si="27"/>
        <v>0</v>
      </c>
      <c r="W67" s="20">
        <f t="shared" si="27"/>
        <v>0</v>
      </c>
      <c r="X67" s="20">
        <f t="shared" si="27"/>
        <v>0</v>
      </c>
      <c r="Y67" s="20">
        <f t="shared" si="27"/>
        <v>0</v>
      </c>
      <c r="Z67" s="20">
        <f t="shared" si="27"/>
        <v>0</v>
      </c>
      <c r="AA67" s="20">
        <f t="shared" si="27"/>
        <v>0</v>
      </c>
      <c r="AB67" s="20">
        <f t="shared" si="27"/>
        <v>0</v>
      </c>
      <c r="AC67" s="17" t="str">
        <f t="shared" si="2"/>
        <v>Ok</v>
      </c>
    </row>
    <row r="68" spans="1:29" x14ac:dyDescent="0.3">
      <c r="A68" s="17" t="s">
        <v>194</v>
      </c>
      <c r="B68" s="20">
        <v>0</v>
      </c>
      <c r="C68" s="20">
        <v>10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  <c r="I68" s="20">
        <v>0</v>
      </c>
      <c r="J68" s="26">
        <v>10</v>
      </c>
      <c r="K68" s="27">
        <v>0</v>
      </c>
      <c r="L68" s="20">
        <v>10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6">
        <v>10</v>
      </c>
      <c r="T68" s="20">
        <f t="shared" si="27"/>
        <v>0</v>
      </c>
      <c r="U68" s="20">
        <f t="shared" si="27"/>
        <v>0</v>
      </c>
      <c r="V68" s="20">
        <f t="shared" si="27"/>
        <v>0</v>
      </c>
      <c r="W68" s="20">
        <f t="shared" si="27"/>
        <v>0</v>
      </c>
      <c r="X68" s="20">
        <f t="shared" si="27"/>
        <v>0</v>
      </c>
      <c r="Y68" s="20">
        <f t="shared" si="27"/>
        <v>0</v>
      </c>
      <c r="Z68" s="20">
        <f t="shared" si="27"/>
        <v>0</v>
      </c>
      <c r="AA68" s="20">
        <f t="shared" si="27"/>
        <v>0</v>
      </c>
      <c r="AB68" s="20">
        <f t="shared" si="27"/>
        <v>0</v>
      </c>
      <c r="AC68" s="17" t="str">
        <f t="shared" si="2"/>
        <v>Ok</v>
      </c>
    </row>
    <row r="69" spans="1:29" x14ac:dyDescent="0.3">
      <c r="A69" s="17" t="s">
        <v>195</v>
      </c>
      <c r="B69" s="20">
        <v>0</v>
      </c>
      <c r="C69" s="20">
        <v>4</v>
      </c>
      <c r="D69" s="20">
        <v>0</v>
      </c>
      <c r="E69" s="20">
        <v>2</v>
      </c>
      <c r="F69" s="20">
        <v>0</v>
      </c>
      <c r="G69" s="20">
        <v>0</v>
      </c>
      <c r="H69" s="20">
        <v>0</v>
      </c>
      <c r="I69" s="20">
        <v>0</v>
      </c>
      <c r="J69" s="26">
        <v>2</v>
      </c>
      <c r="K69" s="27">
        <v>0</v>
      </c>
      <c r="L69" s="20">
        <v>4</v>
      </c>
      <c r="M69" s="20">
        <v>0</v>
      </c>
      <c r="N69" s="20">
        <v>2</v>
      </c>
      <c r="O69" s="20">
        <v>0</v>
      </c>
      <c r="P69" s="20">
        <v>0</v>
      </c>
      <c r="Q69" s="20">
        <v>0</v>
      </c>
      <c r="R69" s="20">
        <v>0</v>
      </c>
      <c r="S69" s="26">
        <v>2</v>
      </c>
      <c r="T69" s="20">
        <f t="shared" si="27"/>
        <v>0</v>
      </c>
      <c r="U69" s="20">
        <f t="shared" si="27"/>
        <v>0</v>
      </c>
      <c r="V69" s="20">
        <f t="shared" si="27"/>
        <v>0</v>
      </c>
      <c r="W69" s="20">
        <f t="shared" si="27"/>
        <v>0</v>
      </c>
      <c r="X69" s="20">
        <f t="shared" si="27"/>
        <v>0</v>
      </c>
      <c r="Y69" s="20">
        <f t="shared" si="27"/>
        <v>0</v>
      </c>
      <c r="Z69" s="20">
        <f t="shared" si="27"/>
        <v>0</v>
      </c>
      <c r="AA69" s="20">
        <f t="shared" si="27"/>
        <v>0</v>
      </c>
      <c r="AB69" s="20">
        <f t="shared" si="27"/>
        <v>0</v>
      </c>
      <c r="AC69" s="17" t="str">
        <f t="shared" ref="AC69:AC88" si="28">IF(AND(T69=0,AB69=0),"Ok","Issue")</f>
        <v>Ok</v>
      </c>
    </row>
    <row r="70" spans="1:29" x14ac:dyDescent="0.3">
      <c r="A70" s="17" t="s">
        <v>196</v>
      </c>
      <c r="B70" s="20">
        <v>6.4</v>
      </c>
      <c r="C70" s="20">
        <v>0</v>
      </c>
      <c r="D70" s="20">
        <v>0</v>
      </c>
      <c r="E70" s="20">
        <v>0.08</v>
      </c>
      <c r="F70" s="20">
        <v>0</v>
      </c>
      <c r="G70" s="20">
        <v>0</v>
      </c>
      <c r="H70" s="20">
        <v>0</v>
      </c>
      <c r="I70" s="20">
        <v>0</v>
      </c>
      <c r="J70" s="26">
        <v>6.32</v>
      </c>
      <c r="K70" s="27">
        <v>6.4</v>
      </c>
      <c r="L70" s="20">
        <v>0</v>
      </c>
      <c r="M70" s="20">
        <v>0</v>
      </c>
      <c r="N70" s="20">
        <v>0.08</v>
      </c>
      <c r="O70" s="20">
        <v>0</v>
      </c>
      <c r="P70" s="20">
        <v>0</v>
      </c>
      <c r="Q70" s="20">
        <v>0</v>
      </c>
      <c r="R70" s="20">
        <v>0</v>
      </c>
      <c r="S70" s="26">
        <v>6.32</v>
      </c>
      <c r="T70" s="20">
        <f t="shared" si="27"/>
        <v>0</v>
      </c>
      <c r="U70" s="20">
        <f t="shared" si="27"/>
        <v>0</v>
      </c>
      <c r="V70" s="20">
        <f t="shared" si="27"/>
        <v>0</v>
      </c>
      <c r="W70" s="20">
        <f t="shared" si="27"/>
        <v>0</v>
      </c>
      <c r="X70" s="20">
        <f t="shared" si="27"/>
        <v>0</v>
      </c>
      <c r="Y70" s="20">
        <f t="shared" si="27"/>
        <v>0</v>
      </c>
      <c r="Z70" s="20">
        <f t="shared" si="27"/>
        <v>0</v>
      </c>
      <c r="AA70" s="20">
        <f t="shared" si="27"/>
        <v>0</v>
      </c>
      <c r="AB70" s="20">
        <f t="shared" si="27"/>
        <v>0</v>
      </c>
      <c r="AC70" s="17" t="str">
        <f t="shared" si="28"/>
        <v>Ok</v>
      </c>
    </row>
    <row r="71" spans="1:29" x14ac:dyDescent="0.3">
      <c r="A71" s="17" t="s">
        <v>199</v>
      </c>
      <c r="B71" s="20">
        <v>1</v>
      </c>
      <c r="C71" s="20">
        <v>25</v>
      </c>
      <c r="D71" s="20">
        <v>0</v>
      </c>
      <c r="E71" s="20">
        <v>27</v>
      </c>
      <c r="F71" s="20">
        <v>0</v>
      </c>
      <c r="G71" s="20">
        <v>0</v>
      </c>
      <c r="H71" s="20">
        <v>0</v>
      </c>
      <c r="I71" s="20">
        <v>0</v>
      </c>
      <c r="J71" s="26">
        <v>-1</v>
      </c>
      <c r="K71" s="27">
        <v>1</v>
      </c>
      <c r="L71" s="20">
        <v>25</v>
      </c>
      <c r="M71" s="20">
        <v>0</v>
      </c>
      <c r="N71" s="20">
        <v>27</v>
      </c>
      <c r="O71" s="20">
        <v>0</v>
      </c>
      <c r="P71" s="20">
        <v>0</v>
      </c>
      <c r="Q71" s="20">
        <v>0</v>
      </c>
      <c r="R71" s="20">
        <v>0</v>
      </c>
      <c r="S71" s="26">
        <v>-1</v>
      </c>
      <c r="T71" s="20">
        <f t="shared" si="27"/>
        <v>0</v>
      </c>
      <c r="U71" s="20">
        <f t="shared" si="27"/>
        <v>0</v>
      </c>
      <c r="V71" s="20">
        <f t="shared" si="27"/>
        <v>0</v>
      </c>
      <c r="W71" s="20">
        <f t="shared" si="27"/>
        <v>0</v>
      </c>
      <c r="X71" s="20">
        <f t="shared" si="27"/>
        <v>0</v>
      </c>
      <c r="Y71" s="20">
        <f t="shared" si="27"/>
        <v>0</v>
      </c>
      <c r="Z71" s="20">
        <f t="shared" si="27"/>
        <v>0</v>
      </c>
      <c r="AA71" s="20">
        <f t="shared" si="27"/>
        <v>0</v>
      </c>
      <c r="AB71" s="20">
        <f t="shared" si="27"/>
        <v>0</v>
      </c>
      <c r="AC71" s="17" t="str">
        <f t="shared" si="28"/>
        <v>Ok</v>
      </c>
    </row>
    <row r="72" spans="1:29" x14ac:dyDescent="0.3">
      <c r="A72" s="17" t="s">
        <v>200</v>
      </c>
      <c r="B72" s="20">
        <v>16</v>
      </c>
      <c r="C72" s="20">
        <v>50</v>
      </c>
      <c r="D72" s="20">
        <v>0</v>
      </c>
      <c r="E72" s="20">
        <v>64.75</v>
      </c>
      <c r="F72" s="20">
        <v>0</v>
      </c>
      <c r="G72" s="20">
        <v>0</v>
      </c>
      <c r="H72" s="20">
        <v>0</v>
      </c>
      <c r="I72" s="20">
        <v>0</v>
      </c>
      <c r="J72" s="26">
        <v>1.25</v>
      </c>
      <c r="K72" s="27">
        <v>16</v>
      </c>
      <c r="L72" s="20">
        <v>50</v>
      </c>
      <c r="M72" s="20">
        <v>0</v>
      </c>
      <c r="N72" s="20">
        <v>64.75</v>
      </c>
      <c r="O72" s="20">
        <v>0</v>
      </c>
      <c r="P72" s="20">
        <v>0</v>
      </c>
      <c r="Q72" s="20">
        <v>0</v>
      </c>
      <c r="R72" s="20">
        <v>0</v>
      </c>
      <c r="S72" s="26">
        <v>1.25</v>
      </c>
      <c r="T72" s="20">
        <f t="shared" si="27"/>
        <v>0</v>
      </c>
      <c r="U72" s="20">
        <f t="shared" si="27"/>
        <v>0</v>
      </c>
      <c r="V72" s="20">
        <f t="shared" si="27"/>
        <v>0</v>
      </c>
      <c r="W72" s="20">
        <f t="shared" si="27"/>
        <v>0</v>
      </c>
      <c r="X72" s="20">
        <f t="shared" si="27"/>
        <v>0</v>
      </c>
      <c r="Y72" s="20">
        <f t="shared" si="27"/>
        <v>0</v>
      </c>
      <c r="Z72" s="20">
        <f t="shared" si="27"/>
        <v>0</v>
      </c>
      <c r="AA72" s="20">
        <f t="shared" si="27"/>
        <v>0</v>
      </c>
      <c r="AB72" s="20">
        <f t="shared" si="27"/>
        <v>0</v>
      </c>
      <c r="AC72" s="17" t="str">
        <f t="shared" si="28"/>
        <v>Ok</v>
      </c>
    </row>
    <row r="73" spans="1:29" x14ac:dyDescent="0.3">
      <c r="A73" s="17" t="s">
        <v>201</v>
      </c>
      <c r="B73" s="20">
        <v>-0.5</v>
      </c>
      <c r="C73" s="20">
        <v>0</v>
      </c>
      <c r="D73" s="20">
        <v>0</v>
      </c>
      <c r="E73" s="20">
        <v>0</v>
      </c>
      <c r="F73" s="20">
        <v>0</v>
      </c>
      <c r="G73" s="20">
        <v>0</v>
      </c>
      <c r="H73" s="20">
        <v>0</v>
      </c>
      <c r="I73" s="20">
        <v>0</v>
      </c>
      <c r="J73" s="26">
        <v>-0.5</v>
      </c>
      <c r="K73" s="27">
        <v>-0.5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6">
        <v>-0.5</v>
      </c>
      <c r="T73" s="20">
        <f t="shared" si="27"/>
        <v>0</v>
      </c>
      <c r="U73" s="20">
        <f t="shared" si="27"/>
        <v>0</v>
      </c>
      <c r="V73" s="20">
        <f t="shared" si="27"/>
        <v>0</v>
      </c>
      <c r="W73" s="20">
        <f t="shared" si="27"/>
        <v>0</v>
      </c>
      <c r="X73" s="20">
        <f t="shared" si="27"/>
        <v>0</v>
      </c>
      <c r="Y73" s="20">
        <f t="shared" si="27"/>
        <v>0</v>
      </c>
      <c r="Z73" s="20">
        <f t="shared" si="27"/>
        <v>0</v>
      </c>
      <c r="AA73" s="20">
        <f t="shared" si="27"/>
        <v>0</v>
      </c>
      <c r="AB73" s="20">
        <f t="shared" si="27"/>
        <v>0</v>
      </c>
      <c r="AC73" s="17" t="str">
        <f t="shared" si="28"/>
        <v>Ok</v>
      </c>
    </row>
    <row r="74" spans="1:29" x14ac:dyDescent="0.3">
      <c r="A74" s="17" t="s">
        <v>205</v>
      </c>
      <c r="B74" s="20">
        <v>6.2</v>
      </c>
      <c r="C74" s="20">
        <v>15</v>
      </c>
      <c r="D74" s="20">
        <v>0</v>
      </c>
      <c r="E74" s="20">
        <v>14.1</v>
      </c>
      <c r="F74" s="20">
        <v>0</v>
      </c>
      <c r="G74" s="20">
        <v>0</v>
      </c>
      <c r="H74" s="20">
        <v>0</v>
      </c>
      <c r="I74" s="20">
        <v>0</v>
      </c>
      <c r="J74" s="26">
        <v>7.1</v>
      </c>
      <c r="K74" s="27">
        <v>6.2</v>
      </c>
      <c r="L74" s="20">
        <v>15</v>
      </c>
      <c r="M74" s="20">
        <v>0</v>
      </c>
      <c r="N74" s="20">
        <v>14.1</v>
      </c>
      <c r="O74" s="20">
        <v>0</v>
      </c>
      <c r="P74" s="20">
        <v>0</v>
      </c>
      <c r="Q74" s="20">
        <v>0</v>
      </c>
      <c r="R74" s="20">
        <v>0</v>
      </c>
      <c r="S74" s="26">
        <v>7.1</v>
      </c>
      <c r="T74" s="20">
        <f t="shared" si="27"/>
        <v>0</v>
      </c>
      <c r="U74" s="20">
        <f t="shared" si="27"/>
        <v>0</v>
      </c>
      <c r="V74" s="20">
        <f t="shared" si="27"/>
        <v>0</v>
      </c>
      <c r="W74" s="20">
        <f t="shared" si="27"/>
        <v>0</v>
      </c>
      <c r="X74" s="20">
        <f t="shared" si="27"/>
        <v>0</v>
      </c>
      <c r="Y74" s="20">
        <f t="shared" si="27"/>
        <v>0</v>
      </c>
      <c r="Z74" s="20">
        <f t="shared" si="27"/>
        <v>0</v>
      </c>
      <c r="AA74" s="20">
        <f t="shared" si="27"/>
        <v>0</v>
      </c>
      <c r="AB74" s="20">
        <f t="shared" si="27"/>
        <v>0</v>
      </c>
      <c r="AC74" s="17" t="str">
        <f t="shared" si="28"/>
        <v>Ok</v>
      </c>
    </row>
    <row r="75" spans="1:29" x14ac:dyDescent="0.3">
      <c r="A75" s="17" t="s">
        <v>206</v>
      </c>
      <c r="B75" s="20">
        <v>9</v>
      </c>
      <c r="C75" s="20">
        <v>0</v>
      </c>
      <c r="D75" s="20">
        <v>0</v>
      </c>
      <c r="E75" s="20">
        <v>2.7</v>
      </c>
      <c r="F75" s="20">
        <v>0</v>
      </c>
      <c r="G75" s="20">
        <v>0</v>
      </c>
      <c r="H75" s="20">
        <v>0</v>
      </c>
      <c r="I75" s="20">
        <v>0</v>
      </c>
      <c r="J75" s="26">
        <v>6.3</v>
      </c>
      <c r="K75" s="27">
        <v>9</v>
      </c>
      <c r="L75" s="20">
        <v>0</v>
      </c>
      <c r="M75" s="20">
        <v>0</v>
      </c>
      <c r="N75" s="20">
        <v>2.7</v>
      </c>
      <c r="O75" s="20">
        <v>0</v>
      </c>
      <c r="P75" s="20">
        <v>0</v>
      </c>
      <c r="Q75" s="20">
        <v>0</v>
      </c>
      <c r="R75" s="20">
        <v>0</v>
      </c>
      <c r="S75" s="26">
        <v>6.3</v>
      </c>
      <c r="T75" s="20">
        <f t="shared" si="27"/>
        <v>0</v>
      </c>
      <c r="U75" s="20">
        <f t="shared" si="27"/>
        <v>0</v>
      </c>
      <c r="V75" s="20">
        <f t="shared" si="27"/>
        <v>0</v>
      </c>
      <c r="W75" s="20">
        <f t="shared" si="27"/>
        <v>0</v>
      </c>
      <c r="X75" s="20">
        <f t="shared" si="27"/>
        <v>0</v>
      </c>
      <c r="Y75" s="20">
        <f t="shared" si="27"/>
        <v>0</v>
      </c>
      <c r="Z75" s="20">
        <f t="shared" si="27"/>
        <v>0</v>
      </c>
      <c r="AA75" s="20">
        <f t="shared" si="27"/>
        <v>0</v>
      </c>
      <c r="AB75" s="20">
        <f t="shared" si="27"/>
        <v>0</v>
      </c>
      <c r="AC75" s="17" t="str">
        <f t="shared" si="28"/>
        <v>Ok</v>
      </c>
    </row>
    <row r="76" spans="1:29" x14ac:dyDescent="0.3">
      <c r="A76" s="17" t="s">
        <v>209</v>
      </c>
      <c r="B76" s="20">
        <v>0.2</v>
      </c>
      <c r="C76" s="20">
        <v>20</v>
      </c>
      <c r="D76" s="20">
        <v>0</v>
      </c>
      <c r="E76" s="20">
        <v>19.5</v>
      </c>
      <c r="F76" s="20">
        <v>0</v>
      </c>
      <c r="G76" s="20">
        <v>0</v>
      </c>
      <c r="H76" s="20">
        <v>0</v>
      </c>
      <c r="I76" s="20">
        <v>0</v>
      </c>
      <c r="J76" s="26">
        <v>0.7</v>
      </c>
      <c r="K76" s="27">
        <v>0.2</v>
      </c>
      <c r="L76" s="20">
        <v>20</v>
      </c>
      <c r="M76" s="20">
        <v>0</v>
      </c>
      <c r="N76" s="20">
        <v>19.5</v>
      </c>
      <c r="O76" s="20">
        <v>0</v>
      </c>
      <c r="P76" s="20">
        <v>0</v>
      </c>
      <c r="Q76" s="20">
        <v>0</v>
      </c>
      <c r="R76" s="20">
        <v>0</v>
      </c>
      <c r="S76" s="26">
        <v>0.7</v>
      </c>
      <c r="T76" s="20">
        <f t="shared" si="27"/>
        <v>0</v>
      </c>
      <c r="U76" s="20">
        <f t="shared" si="27"/>
        <v>0</v>
      </c>
      <c r="V76" s="20">
        <f t="shared" si="27"/>
        <v>0</v>
      </c>
      <c r="W76" s="20">
        <f t="shared" si="27"/>
        <v>0</v>
      </c>
      <c r="X76" s="20">
        <f t="shared" si="27"/>
        <v>0</v>
      </c>
      <c r="Y76" s="20">
        <f t="shared" si="27"/>
        <v>0</v>
      </c>
      <c r="Z76" s="20">
        <f t="shared" si="27"/>
        <v>0</v>
      </c>
      <c r="AA76" s="20">
        <f t="shared" si="27"/>
        <v>0</v>
      </c>
      <c r="AB76" s="20">
        <f t="shared" si="27"/>
        <v>0</v>
      </c>
      <c r="AC76" s="17" t="str">
        <f t="shared" si="28"/>
        <v>Ok</v>
      </c>
    </row>
    <row r="77" spans="1:29" x14ac:dyDescent="0.3">
      <c r="A77" s="17" t="s">
        <v>210</v>
      </c>
      <c r="B77" s="20">
        <v>0</v>
      </c>
      <c r="C77" s="20">
        <v>12</v>
      </c>
      <c r="D77" s="20">
        <v>0</v>
      </c>
      <c r="E77" s="20">
        <v>6</v>
      </c>
      <c r="F77" s="20">
        <v>0</v>
      </c>
      <c r="G77" s="20">
        <v>0</v>
      </c>
      <c r="H77" s="20">
        <v>0</v>
      </c>
      <c r="I77" s="20">
        <v>0</v>
      </c>
      <c r="J77" s="26">
        <v>6</v>
      </c>
      <c r="K77" s="27">
        <v>0</v>
      </c>
      <c r="L77" s="20">
        <v>12</v>
      </c>
      <c r="M77" s="20">
        <v>0</v>
      </c>
      <c r="N77" s="20">
        <v>6</v>
      </c>
      <c r="O77" s="20">
        <v>0</v>
      </c>
      <c r="P77" s="20">
        <v>0</v>
      </c>
      <c r="Q77" s="20">
        <v>0</v>
      </c>
      <c r="R77" s="20">
        <v>0</v>
      </c>
      <c r="S77" s="26">
        <v>6</v>
      </c>
      <c r="T77" s="20">
        <f t="shared" si="27"/>
        <v>0</v>
      </c>
      <c r="U77" s="20">
        <f t="shared" si="27"/>
        <v>0</v>
      </c>
      <c r="V77" s="20">
        <f t="shared" si="27"/>
        <v>0</v>
      </c>
      <c r="W77" s="20">
        <f t="shared" si="27"/>
        <v>0</v>
      </c>
      <c r="X77" s="20">
        <f t="shared" si="27"/>
        <v>0</v>
      </c>
      <c r="Y77" s="20">
        <f t="shared" si="27"/>
        <v>0</v>
      </c>
      <c r="Z77" s="20">
        <f t="shared" si="27"/>
        <v>0</v>
      </c>
      <c r="AA77" s="20">
        <f t="shared" si="27"/>
        <v>0</v>
      </c>
      <c r="AB77" s="20">
        <f t="shared" si="27"/>
        <v>0</v>
      </c>
      <c r="AC77" s="17" t="str">
        <f t="shared" si="28"/>
        <v>Ok</v>
      </c>
    </row>
    <row r="78" spans="1:29" x14ac:dyDescent="0.3">
      <c r="A78" s="17" t="s">
        <v>211</v>
      </c>
      <c r="B78" s="20">
        <v>0.6</v>
      </c>
      <c r="C78" s="20">
        <v>0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  <c r="I78" s="20">
        <v>0</v>
      </c>
      <c r="J78" s="26">
        <v>0.6</v>
      </c>
      <c r="K78" s="27">
        <v>0.6</v>
      </c>
      <c r="L78" s="20">
        <v>0</v>
      </c>
      <c r="M78" s="20">
        <v>0</v>
      </c>
      <c r="N78" s="20">
        <v>0</v>
      </c>
      <c r="O78" s="20">
        <v>0</v>
      </c>
      <c r="P78" s="20">
        <v>0</v>
      </c>
      <c r="Q78" s="20">
        <v>0</v>
      </c>
      <c r="R78" s="20">
        <v>0</v>
      </c>
      <c r="S78" s="26">
        <v>0.6</v>
      </c>
      <c r="T78" s="20">
        <f t="shared" si="27"/>
        <v>0</v>
      </c>
      <c r="U78" s="20">
        <f t="shared" si="27"/>
        <v>0</v>
      </c>
      <c r="V78" s="20">
        <f t="shared" si="27"/>
        <v>0</v>
      </c>
      <c r="W78" s="20">
        <f t="shared" si="27"/>
        <v>0</v>
      </c>
      <c r="X78" s="20">
        <f t="shared" si="27"/>
        <v>0</v>
      </c>
      <c r="Y78" s="20">
        <f t="shared" si="27"/>
        <v>0</v>
      </c>
      <c r="Z78" s="20">
        <f t="shared" si="27"/>
        <v>0</v>
      </c>
      <c r="AA78" s="20">
        <f t="shared" si="27"/>
        <v>0</v>
      </c>
      <c r="AB78" s="20">
        <f t="shared" si="27"/>
        <v>0</v>
      </c>
      <c r="AC78" s="17" t="str">
        <f t="shared" si="28"/>
        <v>Ok</v>
      </c>
    </row>
    <row r="79" spans="1:29" x14ac:dyDescent="0.3">
      <c r="A79" s="17" t="s">
        <v>212</v>
      </c>
      <c r="B79" s="20">
        <v>51</v>
      </c>
      <c r="C79" s="20">
        <v>0</v>
      </c>
      <c r="D79" s="20">
        <v>0</v>
      </c>
      <c r="E79" s="20">
        <v>51</v>
      </c>
      <c r="F79" s="20">
        <v>0</v>
      </c>
      <c r="G79" s="20">
        <v>0</v>
      </c>
      <c r="H79" s="20">
        <v>0</v>
      </c>
      <c r="I79" s="20">
        <v>0</v>
      </c>
      <c r="J79" s="26">
        <v>0</v>
      </c>
      <c r="K79" s="27">
        <v>51</v>
      </c>
      <c r="L79" s="20">
        <v>0</v>
      </c>
      <c r="M79" s="20">
        <v>0</v>
      </c>
      <c r="N79" s="20">
        <v>51</v>
      </c>
      <c r="O79" s="20">
        <v>0</v>
      </c>
      <c r="P79" s="20">
        <v>0</v>
      </c>
      <c r="Q79" s="20">
        <v>0</v>
      </c>
      <c r="R79" s="20">
        <v>0</v>
      </c>
      <c r="S79" s="26">
        <v>0</v>
      </c>
      <c r="T79" s="20">
        <f t="shared" si="27"/>
        <v>0</v>
      </c>
      <c r="U79" s="20">
        <f t="shared" si="27"/>
        <v>0</v>
      </c>
      <c r="V79" s="20">
        <f t="shared" si="27"/>
        <v>0</v>
      </c>
      <c r="W79" s="20">
        <f t="shared" si="27"/>
        <v>0</v>
      </c>
      <c r="X79" s="20">
        <f t="shared" si="27"/>
        <v>0</v>
      </c>
      <c r="Y79" s="20">
        <f t="shared" si="27"/>
        <v>0</v>
      </c>
      <c r="Z79" s="20">
        <f t="shared" si="27"/>
        <v>0</v>
      </c>
      <c r="AA79" s="20">
        <f t="shared" si="27"/>
        <v>0</v>
      </c>
      <c r="AB79" s="20">
        <f t="shared" si="27"/>
        <v>0</v>
      </c>
      <c r="AC79" s="17" t="str">
        <f t="shared" si="28"/>
        <v>Ok</v>
      </c>
    </row>
    <row r="80" spans="1:29" x14ac:dyDescent="0.3">
      <c r="A80" s="17" t="s">
        <v>213</v>
      </c>
      <c r="B80" s="20">
        <v>0</v>
      </c>
      <c r="C80" s="20">
        <v>270</v>
      </c>
      <c r="D80" s="20">
        <v>150</v>
      </c>
      <c r="E80" s="20">
        <v>270</v>
      </c>
      <c r="F80" s="20">
        <v>147</v>
      </c>
      <c r="G80" s="20">
        <v>0</v>
      </c>
      <c r="H80" s="20">
        <v>0</v>
      </c>
      <c r="I80" s="20">
        <v>0</v>
      </c>
      <c r="J80" s="26">
        <v>-3</v>
      </c>
      <c r="K80" s="27">
        <v>0</v>
      </c>
      <c r="L80" s="20">
        <v>120</v>
      </c>
      <c r="M80" s="20">
        <v>0</v>
      </c>
      <c r="N80" s="20">
        <v>123</v>
      </c>
      <c r="O80" s="20">
        <v>0</v>
      </c>
      <c r="P80" s="20">
        <v>0</v>
      </c>
      <c r="Q80" s="20">
        <v>0</v>
      </c>
      <c r="R80" s="20">
        <v>0</v>
      </c>
      <c r="S80" s="26">
        <v>-3</v>
      </c>
      <c r="T80" s="20">
        <f t="shared" si="27"/>
        <v>0</v>
      </c>
      <c r="U80" s="20">
        <f t="shared" si="27"/>
        <v>150</v>
      </c>
      <c r="V80" s="20">
        <f t="shared" si="27"/>
        <v>150</v>
      </c>
      <c r="W80" s="20">
        <f t="shared" si="27"/>
        <v>147</v>
      </c>
      <c r="X80" s="20">
        <f t="shared" si="27"/>
        <v>147</v>
      </c>
      <c r="Y80" s="20">
        <f t="shared" si="27"/>
        <v>0</v>
      </c>
      <c r="Z80" s="20">
        <f t="shared" si="27"/>
        <v>0</v>
      </c>
      <c r="AA80" s="20">
        <f t="shared" si="27"/>
        <v>0</v>
      </c>
      <c r="AB80" s="20">
        <f t="shared" si="27"/>
        <v>0</v>
      </c>
      <c r="AC80" s="17" t="str">
        <f t="shared" si="28"/>
        <v>Ok</v>
      </c>
    </row>
    <row r="81" spans="1:29" x14ac:dyDescent="0.3">
      <c r="A81" s="17" t="s">
        <v>214</v>
      </c>
      <c r="B81" s="20">
        <v>19</v>
      </c>
      <c r="C81" s="20">
        <v>6000</v>
      </c>
      <c r="D81" s="20">
        <v>18</v>
      </c>
      <c r="E81" s="20">
        <v>6183</v>
      </c>
      <c r="F81" s="20">
        <v>201</v>
      </c>
      <c r="G81" s="20">
        <v>0</v>
      </c>
      <c r="H81" s="20">
        <v>0</v>
      </c>
      <c r="I81" s="20">
        <v>0</v>
      </c>
      <c r="J81" s="20">
        <v>19</v>
      </c>
      <c r="K81" s="27">
        <v>19</v>
      </c>
      <c r="L81" s="20">
        <v>5982</v>
      </c>
      <c r="M81" s="20">
        <v>1002</v>
      </c>
      <c r="N81" s="20">
        <v>5982</v>
      </c>
      <c r="O81" s="20">
        <v>1002</v>
      </c>
      <c r="P81" s="20">
        <v>0</v>
      </c>
      <c r="Q81" s="20">
        <v>0</v>
      </c>
      <c r="R81" s="20">
        <v>0</v>
      </c>
      <c r="S81" s="26">
        <v>19</v>
      </c>
      <c r="T81" s="20">
        <f t="shared" ref="T81:AB88" si="29">B81-K81</f>
        <v>0</v>
      </c>
      <c r="U81" s="20">
        <f t="shared" si="29"/>
        <v>18</v>
      </c>
      <c r="V81" s="20">
        <f t="shared" si="29"/>
        <v>-984</v>
      </c>
      <c r="W81" s="20">
        <f t="shared" si="29"/>
        <v>201</v>
      </c>
      <c r="X81" s="20">
        <f t="shared" si="29"/>
        <v>-801</v>
      </c>
      <c r="Y81" s="20">
        <f t="shared" si="29"/>
        <v>0</v>
      </c>
      <c r="Z81" s="20">
        <f t="shared" si="29"/>
        <v>0</v>
      </c>
      <c r="AA81" s="20">
        <f t="shared" si="29"/>
        <v>0</v>
      </c>
      <c r="AB81" s="20">
        <f t="shared" si="29"/>
        <v>0</v>
      </c>
      <c r="AC81" s="17" t="str">
        <f t="shared" si="28"/>
        <v>Ok</v>
      </c>
    </row>
    <row r="82" spans="1:29" x14ac:dyDescent="0.3">
      <c r="A82" s="17" t="s">
        <v>215</v>
      </c>
      <c r="B82" s="20">
        <v>52.5</v>
      </c>
      <c r="C82" s="20">
        <v>88500</v>
      </c>
      <c r="D82" s="20">
        <v>1095</v>
      </c>
      <c r="E82" s="20">
        <v>92670</v>
      </c>
      <c r="F82" s="20">
        <v>5581</v>
      </c>
      <c r="G82" s="20">
        <v>0</v>
      </c>
      <c r="H82" s="20">
        <v>0</v>
      </c>
      <c r="I82" s="20">
        <v>0</v>
      </c>
      <c r="J82" s="26">
        <v>368.5</v>
      </c>
      <c r="K82" s="27">
        <v>52.5</v>
      </c>
      <c r="L82" s="20">
        <v>87405</v>
      </c>
      <c r="M82" s="20">
        <v>8820</v>
      </c>
      <c r="N82" s="20">
        <v>87089</v>
      </c>
      <c r="O82" s="20">
        <v>8820</v>
      </c>
      <c r="P82" s="20">
        <v>0</v>
      </c>
      <c r="Q82" s="20">
        <v>0</v>
      </c>
      <c r="R82" s="20">
        <v>0</v>
      </c>
      <c r="S82" s="26">
        <v>368.5</v>
      </c>
      <c r="T82" s="20">
        <f t="shared" si="29"/>
        <v>0</v>
      </c>
      <c r="U82" s="20">
        <f t="shared" si="29"/>
        <v>1095</v>
      </c>
      <c r="V82" s="20">
        <f t="shared" si="29"/>
        <v>-7725</v>
      </c>
      <c r="W82" s="20">
        <f t="shared" si="29"/>
        <v>5581</v>
      </c>
      <c r="X82" s="20">
        <f t="shared" si="29"/>
        <v>-3239</v>
      </c>
      <c r="Y82" s="20">
        <f t="shared" si="29"/>
        <v>0</v>
      </c>
      <c r="Z82" s="20">
        <f t="shared" si="29"/>
        <v>0</v>
      </c>
      <c r="AA82" s="20">
        <f t="shared" si="29"/>
        <v>0</v>
      </c>
      <c r="AB82" s="20">
        <f t="shared" si="29"/>
        <v>0</v>
      </c>
      <c r="AC82" s="17" t="str">
        <f t="shared" si="28"/>
        <v>Ok</v>
      </c>
    </row>
    <row r="83" spans="1:29" x14ac:dyDescent="0.3">
      <c r="A83" s="17" t="s">
        <v>216</v>
      </c>
      <c r="B83" s="20">
        <v>141</v>
      </c>
      <c r="C83" s="20">
        <v>0</v>
      </c>
      <c r="D83" s="20">
        <v>149</v>
      </c>
      <c r="E83" s="20">
        <v>0</v>
      </c>
      <c r="F83" s="20">
        <v>0</v>
      </c>
      <c r="G83" s="20">
        <v>0</v>
      </c>
      <c r="H83" s="20">
        <v>0</v>
      </c>
      <c r="I83" s="20">
        <v>0</v>
      </c>
      <c r="J83" s="26">
        <v>-8</v>
      </c>
      <c r="K83" s="27">
        <v>141</v>
      </c>
      <c r="L83" s="20">
        <v>-149</v>
      </c>
      <c r="M83" s="20">
        <v>0</v>
      </c>
      <c r="N83" s="20">
        <v>0</v>
      </c>
      <c r="O83" s="20">
        <v>0</v>
      </c>
      <c r="P83" s="20">
        <v>0</v>
      </c>
      <c r="Q83" s="20">
        <v>0</v>
      </c>
      <c r="R83" s="20">
        <v>0</v>
      </c>
      <c r="S83" s="26">
        <v>-8</v>
      </c>
      <c r="T83" s="20">
        <f t="shared" si="29"/>
        <v>0</v>
      </c>
      <c r="U83" s="20">
        <f t="shared" si="29"/>
        <v>149</v>
      </c>
      <c r="V83" s="20">
        <f t="shared" si="29"/>
        <v>149</v>
      </c>
      <c r="W83" s="20">
        <f t="shared" si="29"/>
        <v>0</v>
      </c>
      <c r="X83" s="20">
        <f t="shared" si="29"/>
        <v>0</v>
      </c>
      <c r="Y83" s="20">
        <f t="shared" si="29"/>
        <v>0</v>
      </c>
      <c r="Z83" s="20">
        <f t="shared" si="29"/>
        <v>0</v>
      </c>
      <c r="AA83" s="20">
        <f t="shared" si="29"/>
        <v>0</v>
      </c>
      <c r="AB83" s="20">
        <f t="shared" si="29"/>
        <v>0</v>
      </c>
      <c r="AC83" s="17" t="str">
        <f t="shared" si="28"/>
        <v>Ok</v>
      </c>
    </row>
    <row r="84" spans="1:29" x14ac:dyDescent="0.3">
      <c r="A84" s="17" t="s">
        <v>217</v>
      </c>
      <c r="B84" s="20">
        <v>-168</v>
      </c>
      <c r="C84" s="20">
        <v>450</v>
      </c>
      <c r="D84" s="20">
        <v>0</v>
      </c>
      <c r="E84" s="20">
        <v>510</v>
      </c>
      <c r="F84" s="20">
        <v>209</v>
      </c>
      <c r="G84" s="20">
        <v>0</v>
      </c>
      <c r="H84" s="20">
        <v>0</v>
      </c>
      <c r="I84" s="20">
        <v>0</v>
      </c>
      <c r="J84" s="26">
        <v>-19</v>
      </c>
      <c r="K84" s="27">
        <v>-168</v>
      </c>
      <c r="L84" s="20">
        <v>450</v>
      </c>
      <c r="M84" s="20">
        <v>123</v>
      </c>
      <c r="N84" s="20">
        <v>301</v>
      </c>
      <c r="O84" s="20">
        <v>123</v>
      </c>
      <c r="P84" s="20">
        <v>0</v>
      </c>
      <c r="Q84" s="20">
        <v>0</v>
      </c>
      <c r="R84" s="20">
        <v>0</v>
      </c>
      <c r="S84" s="26">
        <v>-19</v>
      </c>
      <c r="T84" s="20">
        <f t="shared" si="29"/>
        <v>0</v>
      </c>
      <c r="U84" s="20">
        <f t="shared" si="29"/>
        <v>0</v>
      </c>
      <c r="V84" s="20">
        <f t="shared" si="29"/>
        <v>-123</v>
      </c>
      <c r="W84" s="20">
        <f t="shared" si="29"/>
        <v>209</v>
      </c>
      <c r="X84" s="20">
        <f t="shared" si="29"/>
        <v>86</v>
      </c>
      <c r="Y84" s="20">
        <f t="shared" si="29"/>
        <v>0</v>
      </c>
      <c r="Z84" s="20">
        <f t="shared" si="29"/>
        <v>0</v>
      </c>
      <c r="AA84" s="20">
        <f t="shared" si="29"/>
        <v>0</v>
      </c>
      <c r="AB84" s="20">
        <f t="shared" si="29"/>
        <v>0</v>
      </c>
      <c r="AC84" s="17" t="str">
        <f t="shared" si="28"/>
        <v>Ok</v>
      </c>
    </row>
    <row r="85" spans="1:29" x14ac:dyDescent="0.3">
      <c r="A85" s="17" t="s">
        <v>218</v>
      </c>
      <c r="B85" s="20">
        <v>-33</v>
      </c>
      <c r="C85" s="20">
        <v>570</v>
      </c>
      <c r="D85" s="20">
        <v>333</v>
      </c>
      <c r="E85" s="20">
        <v>555</v>
      </c>
      <c r="F85" s="20">
        <v>303</v>
      </c>
      <c r="G85" s="20">
        <v>0</v>
      </c>
      <c r="H85" s="20">
        <v>0</v>
      </c>
      <c r="I85" s="20">
        <v>0</v>
      </c>
      <c r="J85" s="26">
        <v>-48</v>
      </c>
      <c r="K85" s="27">
        <v>-33</v>
      </c>
      <c r="L85" s="20">
        <v>237</v>
      </c>
      <c r="M85" s="20">
        <v>162</v>
      </c>
      <c r="N85" s="20">
        <v>252</v>
      </c>
      <c r="O85" s="20">
        <v>162</v>
      </c>
      <c r="P85" s="20">
        <v>0</v>
      </c>
      <c r="Q85" s="20">
        <v>0</v>
      </c>
      <c r="R85" s="20">
        <v>0</v>
      </c>
      <c r="S85" s="26">
        <v>-48</v>
      </c>
      <c r="T85" s="20">
        <f t="shared" si="29"/>
        <v>0</v>
      </c>
      <c r="U85" s="20">
        <f t="shared" si="29"/>
        <v>333</v>
      </c>
      <c r="V85" s="20">
        <f t="shared" si="29"/>
        <v>171</v>
      </c>
      <c r="W85" s="20">
        <f t="shared" si="29"/>
        <v>303</v>
      </c>
      <c r="X85" s="20">
        <f t="shared" si="29"/>
        <v>141</v>
      </c>
      <c r="Y85" s="20">
        <f t="shared" si="29"/>
        <v>0</v>
      </c>
      <c r="Z85" s="20">
        <f t="shared" si="29"/>
        <v>0</v>
      </c>
      <c r="AA85" s="20">
        <f t="shared" si="29"/>
        <v>0</v>
      </c>
      <c r="AB85" s="20">
        <f t="shared" si="29"/>
        <v>0</v>
      </c>
      <c r="AC85" s="17" t="str">
        <f t="shared" si="28"/>
        <v>Ok</v>
      </c>
    </row>
    <row r="86" spans="1:29" x14ac:dyDescent="0.3">
      <c r="A86" s="17" t="s">
        <v>219</v>
      </c>
      <c r="B86" s="20">
        <v>27</v>
      </c>
      <c r="C86" s="20">
        <v>300</v>
      </c>
      <c r="D86" s="20">
        <v>120</v>
      </c>
      <c r="E86" s="20">
        <v>270</v>
      </c>
      <c r="F86" s="20">
        <v>93</v>
      </c>
      <c r="G86" s="20">
        <v>0</v>
      </c>
      <c r="H86" s="20">
        <v>0</v>
      </c>
      <c r="I86" s="20">
        <v>0</v>
      </c>
      <c r="J86" s="26">
        <v>30</v>
      </c>
      <c r="K86" s="27">
        <v>27</v>
      </c>
      <c r="L86" s="20">
        <v>180</v>
      </c>
      <c r="M86" s="20">
        <v>120</v>
      </c>
      <c r="N86" s="20">
        <v>177</v>
      </c>
      <c r="O86" s="20">
        <v>120</v>
      </c>
      <c r="P86" s="20">
        <v>0</v>
      </c>
      <c r="Q86" s="20">
        <v>0</v>
      </c>
      <c r="R86" s="20">
        <v>0</v>
      </c>
      <c r="S86" s="26">
        <v>30</v>
      </c>
      <c r="T86" s="20">
        <f t="shared" si="29"/>
        <v>0</v>
      </c>
      <c r="U86" s="20">
        <f t="shared" si="29"/>
        <v>120</v>
      </c>
      <c r="V86" s="20">
        <f t="shared" si="29"/>
        <v>0</v>
      </c>
      <c r="W86" s="20">
        <f t="shared" si="29"/>
        <v>93</v>
      </c>
      <c r="X86" s="20">
        <f t="shared" si="29"/>
        <v>-27</v>
      </c>
      <c r="Y86" s="20">
        <f t="shared" si="29"/>
        <v>0</v>
      </c>
      <c r="Z86" s="20">
        <f t="shared" si="29"/>
        <v>0</v>
      </c>
      <c r="AA86" s="20">
        <f t="shared" si="29"/>
        <v>0</v>
      </c>
      <c r="AB86" s="20">
        <f t="shared" si="29"/>
        <v>0</v>
      </c>
      <c r="AC86" s="17" t="str">
        <f t="shared" si="28"/>
        <v>Ok</v>
      </c>
    </row>
    <row r="87" spans="1:29" x14ac:dyDescent="0.3">
      <c r="A87" s="17" t="s">
        <v>222</v>
      </c>
      <c r="B87" s="20">
        <v>-5</v>
      </c>
      <c r="C87" s="20">
        <v>990</v>
      </c>
      <c r="D87" s="20">
        <v>0</v>
      </c>
      <c r="E87" s="20">
        <v>989</v>
      </c>
      <c r="F87" s="20">
        <v>0</v>
      </c>
      <c r="G87" s="20">
        <v>0</v>
      </c>
      <c r="H87" s="20">
        <v>0</v>
      </c>
      <c r="I87" s="20">
        <v>0</v>
      </c>
      <c r="J87" s="26">
        <v>-4</v>
      </c>
      <c r="K87" s="27">
        <v>-5</v>
      </c>
      <c r="L87" s="20">
        <v>990</v>
      </c>
      <c r="M87" s="20">
        <v>960</v>
      </c>
      <c r="N87" s="20">
        <v>989</v>
      </c>
      <c r="O87" s="20">
        <v>960</v>
      </c>
      <c r="P87" s="20">
        <v>0</v>
      </c>
      <c r="Q87" s="20">
        <v>0</v>
      </c>
      <c r="R87" s="20">
        <v>0</v>
      </c>
      <c r="S87" s="26">
        <v>-4</v>
      </c>
      <c r="T87" s="20">
        <f t="shared" si="29"/>
        <v>0</v>
      </c>
      <c r="U87" s="20">
        <f t="shared" si="29"/>
        <v>0</v>
      </c>
      <c r="V87" s="20">
        <f t="shared" si="29"/>
        <v>-960</v>
      </c>
      <c r="W87" s="20">
        <f t="shared" si="29"/>
        <v>0</v>
      </c>
      <c r="X87" s="20">
        <f t="shared" si="29"/>
        <v>-960</v>
      </c>
      <c r="Y87" s="20">
        <f t="shared" si="29"/>
        <v>0</v>
      </c>
      <c r="Z87" s="20">
        <f t="shared" si="29"/>
        <v>0</v>
      </c>
      <c r="AA87" s="20">
        <f t="shared" si="29"/>
        <v>0</v>
      </c>
      <c r="AB87" s="20">
        <f t="shared" si="29"/>
        <v>0</v>
      </c>
      <c r="AC87" s="17" t="str">
        <f t="shared" si="28"/>
        <v>Ok</v>
      </c>
    </row>
    <row r="88" spans="1:29" ht="15" thickBot="1" x14ac:dyDescent="0.35">
      <c r="A88" s="17" t="s">
        <v>223</v>
      </c>
      <c r="B88" s="20">
        <v>0.5</v>
      </c>
      <c r="C88" s="20">
        <v>0</v>
      </c>
      <c r="D88" s="20">
        <v>0</v>
      </c>
      <c r="E88" s="20">
        <v>0</v>
      </c>
      <c r="F88" s="20">
        <v>0</v>
      </c>
      <c r="G88" s="20">
        <v>0</v>
      </c>
      <c r="H88" s="20">
        <v>0</v>
      </c>
      <c r="I88" s="20">
        <v>0</v>
      </c>
      <c r="J88" s="26">
        <v>0.5</v>
      </c>
      <c r="K88" s="27">
        <v>0.5</v>
      </c>
      <c r="L88" s="20">
        <v>0</v>
      </c>
      <c r="M88" s="20">
        <v>0</v>
      </c>
      <c r="N88" s="20">
        <v>0</v>
      </c>
      <c r="O88" s="20">
        <v>0</v>
      </c>
      <c r="P88" s="20">
        <v>0</v>
      </c>
      <c r="Q88" s="20">
        <v>0</v>
      </c>
      <c r="R88" s="20">
        <v>0</v>
      </c>
      <c r="S88" s="26">
        <v>0.5</v>
      </c>
      <c r="T88" s="20">
        <f t="shared" si="29"/>
        <v>0</v>
      </c>
      <c r="U88" s="20">
        <f t="shared" si="29"/>
        <v>0</v>
      </c>
      <c r="V88" s="20">
        <f t="shared" si="29"/>
        <v>0</v>
      </c>
      <c r="W88" s="20">
        <f t="shared" si="29"/>
        <v>0</v>
      </c>
      <c r="X88" s="20">
        <f t="shared" si="29"/>
        <v>0</v>
      </c>
      <c r="Y88" s="20">
        <f t="shared" si="29"/>
        <v>0</v>
      </c>
      <c r="Z88" s="20">
        <f t="shared" si="29"/>
        <v>0</v>
      </c>
      <c r="AA88" s="20">
        <f t="shared" si="29"/>
        <v>0</v>
      </c>
      <c r="AB88" s="20">
        <f t="shared" si="29"/>
        <v>0</v>
      </c>
      <c r="AC88" s="17" t="str">
        <f t="shared" si="28"/>
        <v>Ok</v>
      </c>
    </row>
    <row r="89" spans="1:29" s="37" customFormat="1" ht="16.2" thickBot="1" x14ac:dyDescent="0.35">
      <c r="A89" s="32" t="s">
        <v>19</v>
      </c>
      <c r="B89" s="33">
        <f t="shared" ref="B89:AB89" si="30">SUM(B4:B88)</f>
        <v>16926.080000000002</v>
      </c>
      <c r="C89" s="33">
        <f t="shared" si="30"/>
        <v>146849</v>
      </c>
      <c r="D89" s="33">
        <f t="shared" si="30"/>
        <v>2529</v>
      </c>
      <c r="E89" s="33">
        <f t="shared" si="30"/>
        <v>148613.31</v>
      </c>
      <c r="F89" s="33">
        <f t="shared" si="30"/>
        <v>6538</v>
      </c>
      <c r="G89" s="33">
        <f t="shared" si="30"/>
        <v>0</v>
      </c>
      <c r="H89" s="33">
        <f t="shared" si="30"/>
        <v>0</v>
      </c>
      <c r="I89" s="33">
        <f t="shared" si="30"/>
        <v>0</v>
      </c>
      <c r="J89" s="34">
        <f t="shared" si="30"/>
        <v>19170.77</v>
      </c>
      <c r="K89" s="35">
        <f t="shared" si="30"/>
        <v>16926.080000000002</v>
      </c>
      <c r="L89" s="33">
        <f t="shared" si="30"/>
        <v>144320</v>
      </c>
      <c r="M89" s="33">
        <f t="shared" si="30"/>
        <v>19115</v>
      </c>
      <c r="N89" s="33">
        <f t="shared" si="30"/>
        <v>142075.31</v>
      </c>
      <c r="O89" s="33">
        <f t="shared" si="30"/>
        <v>19115</v>
      </c>
      <c r="P89" s="33">
        <f t="shared" si="30"/>
        <v>0</v>
      </c>
      <c r="Q89" s="33">
        <f t="shared" si="30"/>
        <v>0</v>
      </c>
      <c r="R89" s="33">
        <f t="shared" si="30"/>
        <v>0</v>
      </c>
      <c r="S89" s="34">
        <f t="shared" si="30"/>
        <v>19170.77</v>
      </c>
      <c r="T89" s="33">
        <f t="shared" si="30"/>
        <v>0</v>
      </c>
      <c r="U89" s="33">
        <f t="shared" si="30"/>
        <v>2529</v>
      </c>
      <c r="V89" s="33">
        <f t="shared" si="30"/>
        <v>-16586</v>
      </c>
      <c r="W89" s="33">
        <f t="shared" si="30"/>
        <v>6538</v>
      </c>
      <c r="X89" s="33">
        <f t="shared" si="30"/>
        <v>-12577</v>
      </c>
      <c r="Y89" s="33">
        <f t="shared" si="30"/>
        <v>0</v>
      </c>
      <c r="Z89" s="33">
        <f t="shared" si="30"/>
        <v>0</v>
      </c>
      <c r="AA89" s="33">
        <f t="shared" si="30"/>
        <v>0</v>
      </c>
      <c r="AB89" s="34">
        <f t="shared" si="30"/>
        <v>0</v>
      </c>
      <c r="AC89" s="36"/>
    </row>
  </sheetData>
  <mergeCells count="3">
    <mergeCell ref="B1:J1"/>
    <mergeCell ref="K1:S1"/>
    <mergeCell ref="T1:AB1"/>
  </mergeCells>
  <conditionalFormatting sqref="A81">
    <cfRule type="duplicateValues" dxfId="10" priority="10"/>
  </conditionalFormatting>
  <conditionalFormatting sqref="A89:A1048576 A1:A4">
    <cfRule type="duplicateValues" dxfId="9" priority="18"/>
  </conditionalFormatting>
  <conditionalFormatting sqref="A69:A80">
    <cfRule type="duplicateValues" dxfId="8" priority="7"/>
  </conditionalFormatting>
  <conditionalFormatting sqref="A56:A68">
    <cfRule type="duplicateValues" dxfId="7" priority="6"/>
  </conditionalFormatting>
  <conditionalFormatting sqref="A43:A55">
    <cfRule type="duplicateValues" dxfId="6" priority="5"/>
  </conditionalFormatting>
  <conditionalFormatting sqref="A30:A42">
    <cfRule type="duplicateValues" dxfId="5" priority="4"/>
  </conditionalFormatting>
  <conditionalFormatting sqref="A17:A29">
    <cfRule type="duplicateValues" dxfId="4" priority="3"/>
  </conditionalFormatting>
  <conditionalFormatting sqref="A5">
    <cfRule type="duplicateValues" dxfId="3" priority="2"/>
  </conditionalFormatting>
  <conditionalFormatting sqref="A6:A15">
    <cfRule type="duplicateValues" dxfId="2" priority="1"/>
  </conditionalFormatting>
  <conditionalFormatting sqref="A16">
    <cfRule type="duplicateValues" dxfId="1" priority="8"/>
  </conditionalFormatting>
  <conditionalFormatting sqref="A82:A88">
    <cfRule type="duplicateValues" dxfId="0" priority="19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2021-02-24T10:08:47Z</dcterms:modified>
</cp:coreProperties>
</file>