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5 MAY 2021\9060400-Sanjay Agro Chemcial\"/>
    </mc:Choice>
  </mc:AlternateContent>
  <xr:revisionPtr revIDLastSave="0" documentId="13_ncr:1_{28BA7D96-1CB6-4066-9987-E9D3DC6DA87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</definedName>
    <definedName name="_xlnm._FilterDatabase" localSheetId="5" hidden="1">Reco!$A$3:$AC$60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0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H39" i="1"/>
  <c r="F39" i="1"/>
  <c r="G39" i="1" s="1"/>
  <c r="H38" i="1"/>
  <c r="J38" i="1" s="1"/>
  <c r="K38" i="1" s="1"/>
  <c r="F38" i="1"/>
  <c r="G38" i="1" s="1"/>
  <c r="H37" i="1"/>
  <c r="I37" i="1" s="1"/>
  <c r="F37" i="1"/>
  <c r="G37" i="1" s="1"/>
  <c r="H36" i="1"/>
  <c r="F36" i="1"/>
  <c r="G36" i="1" s="1"/>
  <c r="H35" i="1"/>
  <c r="J35" i="1" s="1"/>
  <c r="K35" i="1" s="1"/>
  <c r="F35" i="1"/>
  <c r="G35" i="1" s="1"/>
  <c r="H34" i="1"/>
  <c r="I34" i="1" s="1"/>
  <c r="F34" i="1"/>
  <c r="G34" i="1" s="1"/>
  <c r="H33" i="1"/>
  <c r="I33" i="1" s="1"/>
  <c r="F33" i="1"/>
  <c r="G33" i="1" s="1"/>
  <c r="H32" i="1"/>
  <c r="I32" i="1" s="1"/>
  <c r="F32" i="1"/>
  <c r="G32" i="1" s="1"/>
  <c r="H31" i="1"/>
  <c r="F31" i="1"/>
  <c r="G31" i="1" s="1"/>
  <c r="H30" i="1"/>
  <c r="J30" i="1" s="1"/>
  <c r="K30" i="1" s="1"/>
  <c r="F30" i="1"/>
  <c r="G30" i="1" s="1"/>
  <c r="H29" i="1"/>
  <c r="I29" i="1" s="1"/>
  <c r="G29" i="1"/>
  <c r="F29" i="1"/>
  <c r="H28" i="1"/>
  <c r="J28" i="1" s="1"/>
  <c r="K28" i="1" s="1"/>
  <c r="F28" i="1"/>
  <c r="G28" i="1" s="1"/>
  <c r="H27" i="1"/>
  <c r="I27" i="1" s="1"/>
  <c r="F27" i="1"/>
  <c r="H26" i="1"/>
  <c r="I26" i="1" s="1"/>
  <c r="F26" i="1"/>
  <c r="G26" i="1" s="1"/>
  <c r="H25" i="1"/>
  <c r="I25" i="1" s="1"/>
  <c r="F25" i="1"/>
  <c r="G25" i="1" s="1"/>
  <c r="H24" i="1"/>
  <c r="F24" i="1"/>
  <c r="G24" i="1" s="1"/>
  <c r="H23" i="1"/>
  <c r="F23" i="1"/>
  <c r="G23" i="1" s="1"/>
  <c r="H22" i="1"/>
  <c r="F22" i="1"/>
  <c r="G22" i="1" s="1"/>
  <c r="J21" i="1"/>
  <c r="K21" i="1" s="1"/>
  <c r="H21" i="1"/>
  <c r="I21" i="1" s="1"/>
  <c r="F21" i="1"/>
  <c r="G21" i="1" s="1"/>
  <c r="H20" i="1"/>
  <c r="F20" i="1"/>
  <c r="G20" i="1" s="1"/>
  <c r="H19" i="1"/>
  <c r="I19" i="1" s="1"/>
  <c r="F19" i="1"/>
  <c r="J19" i="1" s="1"/>
  <c r="K19" i="1" s="1"/>
  <c r="H18" i="1"/>
  <c r="I18" i="1" s="1"/>
  <c r="F18" i="1"/>
  <c r="G18" i="1" s="1"/>
  <c r="H17" i="1"/>
  <c r="I17" i="1" s="1"/>
  <c r="F17" i="1"/>
  <c r="G17" i="1" s="1"/>
  <c r="H16" i="1"/>
  <c r="J16" i="1" s="1"/>
  <c r="K16" i="1" s="1"/>
  <c r="F16" i="1"/>
  <c r="G16" i="1" s="1"/>
  <c r="H15" i="1"/>
  <c r="I15" i="1" s="1"/>
  <c r="F15" i="1"/>
  <c r="H14" i="1"/>
  <c r="I14" i="1" s="1"/>
  <c r="F14" i="1"/>
  <c r="G14" i="1" s="1"/>
  <c r="H13" i="1"/>
  <c r="I13" i="1" s="1"/>
  <c r="F13" i="1"/>
  <c r="G13" i="1" s="1"/>
  <c r="H12" i="1"/>
  <c r="I12" i="1" s="1"/>
  <c r="F12" i="1"/>
  <c r="G12" i="1" s="1"/>
  <c r="H11" i="1"/>
  <c r="F11" i="1"/>
  <c r="G11" i="1" s="1"/>
  <c r="J22" i="1" l="1"/>
  <c r="K22" i="1" s="1"/>
  <c r="J29" i="1"/>
  <c r="K29" i="1" s="1"/>
  <c r="J37" i="1"/>
  <c r="K37" i="1" s="1"/>
  <c r="J36" i="1"/>
  <c r="K36" i="1" s="1"/>
  <c r="J39" i="1"/>
  <c r="K39" i="1" s="1"/>
  <c r="I22" i="1"/>
  <c r="J25" i="1"/>
  <c r="K25" i="1" s="1"/>
  <c r="J31" i="1"/>
  <c r="K31" i="1" s="1"/>
  <c r="J34" i="1"/>
  <c r="K34" i="1" s="1"/>
  <c r="J20" i="1"/>
  <c r="K20" i="1" s="1"/>
  <c r="J23" i="1"/>
  <c r="K23" i="1" s="1"/>
  <c r="J26" i="1"/>
  <c r="K26" i="1" s="1"/>
  <c r="J13" i="1"/>
  <c r="K13" i="1" s="1"/>
  <c r="J17" i="1"/>
  <c r="K17" i="1" s="1"/>
  <c r="J24" i="1"/>
  <c r="K24" i="1" s="1"/>
  <c r="J27" i="1"/>
  <c r="K27" i="1" s="1"/>
  <c r="I38" i="1"/>
  <c r="J11" i="1"/>
  <c r="K11" i="1" s="1"/>
  <c r="J15" i="1"/>
  <c r="K15" i="1" s="1"/>
  <c r="I30" i="1"/>
  <c r="J33" i="1"/>
  <c r="K33" i="1" s="1"/>
  <c r="G15" i="1"/>
  <c r="I36" i="1"/>
  <c r="J14" i="1"/>
  <c r="K14" i="1" s="1"/>
  <c r="J18" i="1"/>
  <c r="K18" i="1" s="1"/>
  <c r="I16" i="1"/>
  <c r="I20" i="1"/>
  <c r="I24" i="1"/>
  <c r="I28" i="1"/>
  <c r="J12" i="1"/>
  <c r="K12" i="1" s="1"/>
  <c r="J32" i="1"/>
  <c r="K32" i="1" s="1"/>
  <c r="I11" i="1"/>
  <c r="I23" i="1"/>
  <c r="I31" i="1"/>
  <c r="I35" i="1"/>
  <c r="I39" i="1"/>
  <c r="G19" i="1"/>
  <c r="G27" i="1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15" i="4" l="1"/>
  <c r="T15" i="4"/>
  <c r="U15" i="4"/>
  <c r="U25" i="4"/>
  <c r="U34" i="4"/>
  <c r="U49" i="4"/>
  <c r="U48" i="4"/>
  <c r="T34" i="4"/>
  <c r="W25" i="4"/>
  <c r="W52" i="4"/>
  <c r="W46" i="4"/>
  <c r="W48" i="4"/>
  <c r="T25" i="4"/>
  <c r="T52" i="4"/>
  <c r="AB49" i="4"/>
  <c r="AB52" i="4"/>
  <c r="AB46" i="4"/>
  <c r="AB48" i="4"/>
  <c r="T16" i="4"/>
  <c r="T26" i="4"/>
  <c r="T29" i="4"/>
  <c r="T30" i="4"/>
  <c r="T56" i="4"/>
  <c r="T51" i="4"/>
  <c r="T24" i="4"/>
  <c r="T37" i="4"/>
  <c r="T53" i="4"/>
  <c r="T31" i="4"/>
  <c r="W31" i="4"/>
  <c r="AB15" i="4"/>
  <c r="AB25" i="4"/>
  <c r="AB34" i="4"/>
  <c r="T18" i="4"/>
  <c r="T21" i="4"/>
  <c r="U18" i="4"/>
  <c r="U19" i="4"/>
  <c r="U21" i="4"/>
  <c r="U29" i="4"/>
  <c r="U30" i="4"/>
  <c r="U32" i="4"/>
  <c r="U35" i="4"/>
  <c r="U42" i="4"/>
  <c r="U56" i="4"/>
  <c r="U55" i="4"/>
  <c r="U24" i="4"/>
  <c r="U37" i="4"/>
  <c r="U53" i="4"/>
  <c r="W16" i="4"/>
  <c r="W18" i="4"/>
  <c r="W19" i="4"/>
  <c r="W26" i="4"/>
  <c r="W29" i="4"/>
  <c r="W30" i="4"/>
  <c r="W32" i="4"/>
  <c r="W35" i="4"/>
  <c r="W51" i="4"/>
  <c r="W59" i="4"/>
  <c r="W24" i="4"/>
  <c r="W37" i="4"/>
  <c r="W53" i="4"/>
  <c r="AB18" i="4"/>
  <c r="AB19" i="4"/>
  <c r="AB26" i="4"/>
  <c r="AB29" i="4"/>
  <c r="AB30" i="4"/>
  <c r="AB32" i="4"/>
  <c r="AB35" i="4"/>
  <c r="AB42" i="4"/>
  <c r="AB56" i="4"/>
  <c r="AB51" i="4"/>
  <c r="AB59" i="4"/>
  <c r="AB24" i="4"/>
  <c r="AB37" i="4"/>
  <c r="AB53" i="4"/>
  <c r="AA35" i="4"/>
  <c r="U38" i="4"/>
  <c r="Y40" i="4"/>
  <c r="W45" i="4"/>
  <c r="AA51" i="4"/>
  <c r="AA55" i="4"/>
  <c r="U58" i="4"/>
  <c r="X5" i="4"/>
  <c r="V6" i="4"/>
  <c r="Z8" i="4"/>
  <c r="AA11" i="4"/>
  <c r="U14" i="4"/>
  <c r="AA19" i="4"/>
  <c r="W21" i="4"/>
  <c r="AA23" i="4"/>
  <c r="T38" i="4"/>
  <c r="AB38" i="4"/>
  <c r="Z55" i="4"/>
  <c r="Y6" i="4"/>
  <c r="U8" i="4"/>
  <c r="W11" i="4"/>
  <c r="AA13" i="4"/>
  <c r="U16" i="4"/>
  <c r="AA17" i="4"/>
  <c r="Y18" i="4"/>
  <c r="Y22" i="4"/>
  <c r="Y26" i="4"/>
  <c r="W27" i="4"/>
  <c r="Y30" i="4"/>
  <c r="W43" i="4"/>
  <c r="Y46" i="4"/>
  <c r="W47" i="4"/>
  <c r="AA57" i="4"/>
  <c r="AA10" i="4"/>
  <c r="Y11" i="4"/>
  <c r="AA14" i="4"/>
  <c r="W20" i="4"/>
  <c r="Y27" i="4"/>
  <c r="W28" i="4"/>
  <c r="AA38" i="4"/>
  <c r="Y39" i="4"/>
  <c r="W40" i="4"/>
  <c r="U41" i="4"/>
  <c r="W44" i="4"/>
  <c r="AA50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AA6" i="4"/>
  <c r="W8" i="4"/>
  <c r="T19" i="4"/>
  <c r="T23" i="4"/>
  <c r="X29" i="4"/>
  <c r="T35" i="4"/>
  <c r="X45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AB21" i="4"/>
  <c r="Z22" i="4"/>
  <c r="X23" i="4"/>
  <c r="Z26" i="4"/>
  <c r="T33" i="4"/>
  <c r="AB33" i="4"/>
  <c r="Z34" i="4"/>
  <c r="Z38" i="4"/>
  <c r="T41" i="4"/>
  <c r="AB41" i="4"/>
  <c r="V44" i="4"/>
  <c r="T45" i="4"/>
  <c r="AB45" i="4"/>
  <c r="T49" i="4"/>
  <c r="Z50" i="4"/>
  <c r="Z54" i="4"/>
  <c r="Z58" i="4"/>
  <c r="X4" i="4"/>
  <c r="V5" i="4"/>
  <c r="Z7" i="4"/>
  <c r="X8" i="4"/>
  <c r="AA4" i="4"/>
  <c r="Y5" i="4"/>
  <c r="AA8" i="4"/>
  <c r="V10" i="4"/>
  <c r="T11" i="4"/>
  <c r="Z12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X34" i="4"/>
  <c r="T36" i="4"/>
  <c r="X6" i="4"/>
  <c r="Z9" i="4"/>
  <c r="AA12" i="4"/>
  <c r="Y13" i="4"/>
  <c r="W14" i="4"/>
  <c r="AA20" i="4"/>
  <c r="Y21" i="4"/>
  <c r="W22" i="4"/>
  <c r="AA24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Z13" i="4"/>
  <c r="AB36" i="4"/>
  <c r="X50" i="4"/>
  <c r="X27" i="4"/>
  <c r="X43" i="4"/>
  <c r="X22" i="4"/>
  <c r="AA21" i="4"/>
  <c r="AA7" i="4"/>
  <c r="W9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T28" i="4"/>
  <c r="AB28" i="4"/>
  <c r="AB31" i="4"/>
  <c r="X39" i="4"/>
  <c r="AA44" i="4"/>
  <c r="AB47" i="4"/>
  <c r="T4" i="4"/>
  <c r="AB4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AA5" i="4"/>
  <c r="T42" i="4"/>
  <c r="W4" i="4"/>
  <c r="U5" i="4"/>
  <c r="Z6" i="4"/>
  <c r="W7" i="4"/>
  <c r="T8" i="4"/>
  <c r="AB8" i="4"/>
  <c r="W12" i="4"/>
  <c r="U13" i="4"/>
  <c r="AA16" i="4"/>
  <c r="Z17" i="4"/>
  <c r="V18" i="4"/>
  <c r="X20" i="4"/>
  <c r="V21" i="4"/>
  <c r="W23" i="4"/>
  <c r="Y25" i="4"/>
  <c r="V26" i="4"/>
  <c r="V29" i="4"/>
  <c r="AA30" i="4"/>
  <c r="Y31" i="4"/>
  <c r="X37" i="4"/>
  <c r="U39" i="4"/>
  <c r="V42" i="4"/>
  <c r="AA43" i="4"/>
  <c r="X44" i="4"/>
  <c r="V45" i="4"/>
  <c r="AA46" i="4"/>
  <c r="Y47" i="4"/>
  <c r="W54" i="4"/>
  <c r="T58" i="4"/>
  <c r="AB58" i="4"/>
  <c r="AA58" i="4"/>
  <c r="Y59" i="4"/>
  <c r="W5" i="4"/>
  <c r="Y7" i="4"/>
  <c r="V8" i="4"/>
  <c r="AA9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U4" i="4"/>
  <c r="U9" i="4"/>
  <c r="X11" i="4"/>
  <c r="Y12" i="4"/>
  <c r="T14" i="4"/>
  <c r="AB14" i="4"/>
  <c r="V15" i="4"/>
  <c r="Y17" i="4"/>
  <c r="Z18" i="4"/>
  <c r="U20" i="4"/>
  <c r="X24" i="4"/>
  <c r="Z56" i="4"/>
  <c r="U7" i="4"/>
  <c r="X9" i="4"/>
  <c r="Y10" i="4"/>
  <c r="T12" i="4"/>
  <c r="AB12" i="4"/>
  <c r="V13" i="4"/>
  <c r="Y15" i="4"/>
  <c r="Z16" i="4"/>
  <c r="W41" i="4"/>
  <c r="X46" i="4"/>
  <c r="Y4" i="4"/>
  <c r="V7" i="4"/>
  <c r="Y9" i="4"/>
  <c r="Z10" i="4"/>
  <c r="U12" i="4"/>
  <c r="U17" i="4"/>
  <c r="X19" i="4"/>
  <c r="Y20" i="4"/>
  <c r="T22" i="4"/>
  <c r="AB22" i="4"/>
  <c r="Z4" i="4"/>
  <c r="U11" i="4"/>
  <c r="X13" i="4"/>
  <c r="Y14" i="4"/>
  <c r="AB16" i="4"/>
  <c r="V17" i="4"/>
  <c r="Y19" i="4"/>
  <c r="Z20" i="4"/>
  <c r="U23" i="4"/>
  <c r="Z25" i="4"/>
  <c r="Y28" i="4"/>
  <c r="AA31" i="4"/>
  <c r="V32" i="4"/>
  <c r="Z33" i="4"/>
  <c r="Y35" i="4"/>
  <c r="X35" i="4"/>
  <c r="Z40" i="4"/>
  <c r="V41" i="4"/>
  <c r="Y42" i="4"/>
  <c r="U43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U26" i="4"/>
  <c r="Z28" i="4"/>
  <c r="AA33" i="4"/>
  <c r="V34" i="4"/>
  <c r="Z35" i="4"/>
  <c r="U36" i="4"/>
  <c r="Y37" i="4"/>
  <c r="Z42" i="4"/>
  <c r="V43" i="4"/>
  <c r="Y44" i="4"/>
  <c r="U45" i="4"/>
  <c r="AA49" i="4"/>
  <c r="V50" i="4"/>
  <c r="Z51" i="4"/>
  <c r="U52" i="4"/>
  <c r="Y53" i="4"/>
  <c r="U54" i="4"/>
  <c r="X58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AA53" i="4"/>
  <c r="AA56" i="4"/>
  <c r="U59" i="4"/>
  <c r="Y23" i="4"/>
  <c r="V25" i="4"/>
  <c r="U28" i="4"/>
  <c r="Z32" i="4"/>
  <c r="V33" i="4"/>
  <c r="Y34" i="4"/>
  <c r="W38" i="4"/>
  <c r="AA39" i="4"/>
  <c r="V40" i="4"/>
  <c r="Z41" i="4"/>
  <c r="Y43" i="4"/>
  <c r="Z48" i="4"/>
  <c r="V49" i="4"/>
  <c r="Y50" i="4"/>
  <c r="U51" i="4"/>
  <c r="X54" i="4"/>
  <c r="Y57" i="4"/>
  <c r="X31" i="4"/>
  <c r="T46" i="4"/>
  <c r="X47" i="4"/>
  <c r="T32" i="4"/>
  <c r="X33" i="4"/>
  <c r="T48" i="4"/>
  <c r="X49" i="4"/>
  <c r="W56" i="4"/>
  <c r="T55" i="4"/>
  <c r="AB55" i="4"/>
  <c r="X57" i="4"/>
  <c r="T59" i="4"/>
  <c r="X53" i="4"/>
  <c r="X55" i="4"/>
  <c r="T57" i="4"/>
  <c r="AB57" i="4"/>
  <c r="X59" i="4"/>
  <c r="AC17" i="4" l="1"/>
  <c r="AC41" i="4"/>
  <c r="AC9" i="4"/>
  <c r="AC38" i="4"/>
  <c r="AC5" i="4"/>
  <c r="AC31" i="4"/>
  <c r="AC35" i="4"/>
  <c r="AC11" i="4"/>
  <c r="AC45" i="4"/>
  <c r="AC13" i="4"/>
  <c r="AC19" i="4"/>
  <c r="AC20" i="4"/>
  <c r="AC52" i="4"/>
  <c r="AC43" i="4"/>
  <c r="AC47" i="4"/>
  <c r="AC53" i="4"/>
  <c r="AC51" i="4"/>
  <c r="AC27" i="4"/>
  <c r="AC54" i="4"/>
  <c r="AC23" i="4"/>
  <c r="AC28" i="4"/>
  <c r="AC21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42" i="4"/>
  <c r="AC50" i="4"/>
  <c r="AC22" i="4"/>
  <c r="AC24" i="4"/>
  <c r="AC7" i="4"/>
  <c r="AC18" i="4"/>
  <c r="AC48" i="4"/>
  <c r="AC14" i="4"/>
  <c r="AC8" i="4"/>
  <c r="AC44" i="4"/>
  <c r="AC4" i="4"/>
  <c r="AC58" i="4"/>
  <c r="AC16" i="4"/>
  <c r="AC12" i="4"/>
  <c r="AC46" i="4"/>
  <c r="AC56" i="4"/>
  <c r="AC40" i="4"/>
  <c r="AC34" i="4"/>
  <c r="AC55" i="4"/>
  <c r="AC57" i="4"/>
  <c r="F3" i="2"/>
  <c r="U6" i="4" l="1"/>
  <c r="U10" i="4"/>
  <c r="M3" i="2"/>
  <c r="H3" i="2"/>
  <c r="E3" i="2"/>
  <c r="Q11" i="5"/>
  <c r="AB6" i="4" l="1"/>
  <c r="AB10" i="4"/>
  <c r="T6" i="4"/>
  <c r="T10" i="4"/>
  <c r="AC10" i="4" s="1"/>
  <c r="W6" i="4"/>
  <c r="W10" i="4"/>
  <c r="B1" i="6"/>
  <c r="AC6" i="4" l="1"/>
  <c r="J60" i="4"/>
  <c r="H60" i="4"/>
  <c r="E60" i="4"/>
  <c r="M60" i="4"/>
  <c r="P60" i="4"/>
  <c r="R60" i="4"/>
  <c r="I60" i="4"/>
  <c r="Q60" i="4"/>
  <c r="D60" i="4"/>
  <c r="L60" i="4"/>
  <c r="F60" i="4"/>
  <c r="N60" i="4"/>
  <c r="G60" i="4"/>
  <c r="C60" i="4"/>
  <c r="S60" i="4"/>
  <c r="O60" i="4"/>
  <c r="B60" i="4"/>
  <c r="M31" i="2" l="1"/>
  <c r="L31" i="2"/>
  <c r="K31" i="2"/>
  <c r="J31" i="2"/>
  <c r="I31" i="2"/>
  <c r="H31" i="2"/>
  <c r="G31" i="2"/>
  <c r="F31" i="2"/>
  <c r="E31" i="2"/>
  <c r="K60" i="4" l="1"/>
  <c r="AA60" i="4" l="1"/>
  <c r="X60" i="4"/>
  <c r="W60" i="4"/>
  <c r="T60" i="4"/>
  <c r="V60" i="4" l="1"/>
  <c r="Z60" i="4"/>
  <c r="AB60" i="4"/>
  <c r="U60" i="4"/>
  <c r="Y60" i="4"/>
</calcChain>
</file>

<file path=xl/sharedStrings.xml><?xml version="1.0" encoding="utf-8"?>
<sst xmlns="http://schemas.openxmlformats.org/spreadsheetml/2006/main" count="463" uniqueCount="144">
  <si>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</si>
  <si>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</si>
  <si>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</si>
  <si>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</si>
  <si>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</si>
  <si>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</si>
  <si>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</si>
  <si>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</si>
  <si>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</si>
  <si>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</si>
  <si>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</si>
  <si>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</si>
  <si>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</si>
  <si>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</si>
  <si>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</si>
  <si>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</si>
  <si>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</si>
  <si>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</si>
  <si>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</si>
  <si>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</si>
  <si>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</si>
  <si>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</si>
  <si>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</si>
  <si>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</si>
  <si>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</si>
  <si>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</si>
  <si>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</si>
  <si>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</si>
  <si>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</si>
  <si>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ALIETTE WP80 20X250GR BAG IN</t>
  </si>
  <si>
    <t>Row Labels</t>
  </si>
  <si>
    <t>AMBITION 20X500ML BOT IN</t>
  </si>
  <si>
    <t>ANTRACOL (T) WP70 40X250GR BAG IN</t>
  </si>
  <si>
    <t>DECIS EC 28 40X250ML BOT IN</t>
  </si>
  <si>
    <t>FAME (T) SC480 40X50ML BOT IN</t>
  </si>
  <si>
    <t>GAUCHO FS600 50X100ML BOT IN</t>
  </si>
  <si>
    <t>NATIVO WG75 50X100GR BAG IN</t>
  </si>
  <si>
    <t>OBERON (T) SC240 40X200ML BOT IN</t>
  </si>
  <si>
    <t>OBERON (T) SC240 50X100ML BOT IN</t>
  </si>
  <si>
    <t>PLANOFIX SL4 5 40X250ML BOT IN</t>
  </si>
  <si>
    <t>REGENT (T) SC50 20X250ML BOT IN</t>
  </si>
  <si>
    <t>REGENT GR0 3 4X5KG BAG IN</t>
  </si>
  <si>
    <t>SOLOMON OD300 10X1L BOT IN</t>
  </si>
  <si>
    <t>SOLOMON OD300 20X500ML BOT IN</t>
  </si>
  <si>
    <t>SOLOMON OD300 40X250ML BOT IN</t>
  </si>
  <si>
    <t>SPINTOR SC495 20X75ML BOT IN</t>
  </si>
  <si>
    <t>Sum of Opening Balance</t>
  </si>
  <si>
    <t>Sum of Inwards</t>
  </si>
  <si>
    <t>Sum of Outwards</t>
  </si>
  <si>
    <t>Sum of Closing Balance</t>
  </si>
  <si>
    <t>Company Name:-BAYER</t>
  </si>
  <si>
    <t>ANTRACOL (T) WP70 10X1KG BAG IN</t>
  </si>
  <si>
    <t>ANTRACOL (T) WP70 20X500GR BAG IN</t>
  </si>
  <si>
    <t>FOLICUR (T) EC250 20X500ML BOT IN</t>
  </si>
  <si>
    <t>FOLICUR (T) EC250 40X250ML BOT IN</t>
  </si>
  <si>
    <t>NATIVO WG75 40X250GR BAG IN</t>
  </si>
  <si>
    <t>REGENT (T) SC50 10X1L BOT IN</t>
  </si>
  <si>
    <t>REGENT (T) SC50 20X500ML BOT IN</t>
  </si>
  <si>
    <t>SENCOR WP70 60X100GR BAG IN</t>
  </si>
  <si>
    <t>ALANTO (T) SC240 50X100ML BOT IN</t>
  </si>
  <si>
    <t>LARVIN (T) WP75 20X250GR BAG IN</t>
  </si>
  <si>
    <t>DISTRIBUTOR PRODUCTWISE</t>
  </si>
  <si>
    <t>PRODUCT</t>
  </si>
  <si>
    <t>OUTPUT IN : PIC,DETAILS AS : Column,CONSIDER : Voucher Date,INCLUDE VALIDATION : False</t>
  </si>
  <si>
    <t>CONFIDOR (T) SL200 20X250ML BOT IN</t>
  </si>
  <si>
    <t>CONFIDOR (T) SL200 20X500ML BOT IN</t>
  </si>
  <si>
    <t>CONFIDOR SUPER (T) SC350 20X250ML BOT IN</t>
  </si>
  <si>
    <t>CONFIDOR SUPER (T) SC350 20X500ML BOT IN</t>
  </si>
  <si>
    <t>CONFIDOR SUPER (T) SC350 50X100ML BOT IN</t>
  </si>
  <si>
    <t>MOVENTO ENERGY SC240 40X250ML BOT IN</t>
  </si>
  <si>
    <t>MOVENTO ENERGY SC240 50X100ML BOT IN</t>
  </si>
  <si>
    <t>OBERON (T) SC240 20X500ML BOT IN</t>
  </si>
  <si>
    <t>REGENT GOLD SC200 40X250ML BOT IN</t>
  </si>
  <si>
    <t>REGENT GR0 3 20X1KG BAG IN</t>
  </si>
  <si>
    <t>WHIPSUPER (T) EC90 20X500ML BOT IN</t>
  </si>
  <si>
    <t>Nativo 100gr</t>
  </si>
  <si>
    <t>Solomon 250ml</t>
  </si>
  <si>
    <t>Solomon 500ml</t>
  </si>
  <si>
    <t>SAPCODE</t>
  </si>
  <si>
    <t>ALANTO (T) SC240 20X500ML BOT IN</t>
  </si>
  <si>
    <t>ALANTO (T) SC240 40X250ML BOT IN</t>
  </si>
  <si>
    <t>SANJAY AGRO CHEMICALS -S.NAGAR</t>
  </si>
  <si>
    <t>B-2 AKHAR ANAND COMPLEX</t>
  </si>
  <si>
    <t xml:space="preserve">OPP-KARIGAR HOTEL </t>
  </si>
  <si>
    <t>Group Wise Stock Statment</t>
  </si>
  <si>
    <t>Page -1 of 1</t>
  </si>
  <si>
    <t>Receipt Qty</t>
  </si>
  <si>
    <t>Issue Qty</t>
  </si>
  <si>
    <t>Closing Qty</t>
  </si>
  <si>
    <t>diff</t>
  </si>
  <si>
    <t>pur</t>
  </si>
  <si>
    <t>closing</t>
  </si>
  <si>
    <t>ANTRACOL 1KG</t>
  </si>
  <si>
    <t>Decis 101 250ml</t>
  </si>
  <si>
    <t>Decis 1ltr</t>
  </si>
  <si>
    <t>Decis 500</t>
  </si>
  <si>
    <t>Evergol Xtend 100</t>
  </si>
  <si>
    <t>Folicur 250ML.</t>
  </si>
  <si>
    <t>Gaucho 100ml</t>
  </si>
  <si>
    <t>Gaucho 250</t>
  </si>
  <si>
    <t>Movento Enegry 100</t>
  </si>
  <si>
    <t>Movento Energy 250</t>
  </si>
  <si>
    <t>Nativo 250GR</t>
  </si>
  <si>
    <t>OBERON  200ML</t>
  </si>
  <si>
    <t>OBERON 100ML</t>
  </si>
  <si>
    <t>PLANOFIX 250ML</t>
  </si>
  <si>
    <t>PLANOFIX 500ML</t>
  </si>
  <si>
    <t>REGENT 1LTR</t>
  </si>
  <si>
    <t>REGENT 500ML</t>
  </si>
  <si>
    <t>Sencor 100</t>
  </si>
  <si>
    <t>Surpass Firstclass 450gm</t>
  </si>
  <si>
    <t>Velum Prime 250</t>
  </si>
  <si>
    <t>WHIPSUPER 1LTR</t>
  </si>
  <si>
    <t>WHIPSUPER 500ML</t>
  </si>
  <si>
    <t>SURPASS 7576 BG2 (LOC) 20X450GR BAG IN</t>
  </si>
  <si>
    <t>SURPASS SUPERB BG2 20X450G BAG IN</t>
  </si>
  <si>
    <t>DECIS EC101-2 40X250ML BOT IN</t>
  </si>
  <si>
    <t>DECIS EC 28 10X1L BOT IN</t>
  </si>
  <si>
    <t>DECIS EC 28 20X500ML BOT IN</t>
  </si>
  <si>
    <t>EVERGOL XTEND FS308 50X100ML BOT IN</t>
  </si>
  <si>
    <t>GAUCHO FS600 40X250ML BOT IN</t>
  </si>
  <si>
    <t>SURPASS FIRSTCLASS 7149B2 20X450G BAG IN</t>
  </si>
  <si>
    <t>VELUM PRIME SC400 40X250ML BOT IN</t>
  </si>
  <si>
    <t>WHIPSUPER (T) EC90 10X1L BOT IN</t>
  </si>
  <si>
    <t>From Date  01/04/2021  To  30/04/2021</t>
  </si>
  <si>
    <t>sales</t>
  </si>
  <si>
    <t>CONFIDOR SUPER 250ML</t>
  </si>
  <si>
    <t>CONFIDOR SUPER 500ML</t>
  </si>
  <si>
    <t>Surpass 7576 BG-2</t>
  </si>
  <si>
    <t>Surpass Superb BG</t>
  </si>
  <si>
    <t>Stock and Sales FOR THE PERIOD 01-Apr-2021 TO 30-Apr-2021</t>
  </si>
  <si>
    <t>DISTRIBUTOR:Sanjay Agro Chemcial,</t>
  </si>
  <si>
    <t>ITEMALIAS</t>
  </si>
  <si>
    <t>Sanjay Agro Chemcial</t>
  </si>
  <si>
    <t>ALIETTE WP80 20X500GR BAG IN</t>
  </si>
  <si>
    <t>LUCIFER (T) WP15 25X160GR BAG IN</t>
  </si>
  <si>
    <t>PLANOFIX SL4 5 20X500ML BOT IN</t>
  </si>
  <si>
    <t>RAFT EC60 10X1L BOT IN</t>
  </si>
  <si>
    <t>RAFT EC60 20X500ML BOT IN</t>
  </si>
  <si>
    <t>RAFT EC60 40X250ML BOT IN</t>
  </si>
  <si>
    <t>DECIS EC101-2 10X1L BOT IN</t>
  </si>
  <si>
    <t>Generated on 6/21/2021 10:31:51 AM</t>
  </si>
  <si>
    <t>Zylem Report - 01-Apr-2021 TO 30-Apr-2021</t>
  </si>
  <si>
    <t>Dealer Report - 01-Apr-2021 TO 30-Apr-2021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</si>
</sst>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0.000_);\-0.000"/>
    <numFmt numFmtId="166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b/>
      <sz val="18"/>
      <color indexed="8"/>
      <name val="Arial"/>
      <family val="2"/>
    </font>
    <font>
      <sz val="9.9499999999999993"/>
      <color indexed="8"/>
      <name val="Arial"/>
      <family val="2"/>
    </font>
    <font>
      <b/>
      <sz val="9.9499999999999993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9" fillId="3" borderId="11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right" wrapText="1"/>
    </xf>
    <xf numFmtId="2" fontId="11" fillId="6" borderId="11" xfId="0" applyNumberFormat="1" applyFont="1" applyFill="1" applyBorder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166" fontId="0" fillId="0" borderId="0" xfId="0" applyNumberFormat="1"/>
    <xf numFmtId="165" fontId="1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21%20ap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 sale"/>
      <sheetName val="sale"/>
      <sheetName val="p pur"/>
      <sheetName val="pur"/>
      <sheetName val="prod"/>
    </sheetNames>
    <sheetDataSet>
      <sheetData sheetId="0"/>
      <sheetData sheetId="1">
        <row r="5">
          <cell r="F5" t="str">
            <v>ANTRACOL 1KG</v>
          </cell>
          <cell r="G5">
            <v>22</v>
          </cell>
        </row>
        <row r="6">
          <cell r="F6" t="str">
            <v>Decis 1ltr</v>
          </cell>
          <cell r="G6">
            <v>12</v>
          </cell>
        </row>
        <row r="7">
          <cell r="F7" t="str">
            <v>Decis 101 250ml</v>
          </cell>
          <cell r="G7">
            <v>40</v>
          </cell>
        </row>
        <row r="8">
          <cell r="F8" t="str">
            <v>CONFIDOR SUPER 250ML</v>
          </cell>
          <cell r="G8">
            <v>12</v>
          </cell>
        </row>
        <row r="9">
          <cell r="F9" t="str">
            <v>CONFIDOR SUPER 500ML</v>
          </cell>
          <cell r="G9">
            <v>11</v>
          </cell>
        </row>
      </sheetData>
      <sheetData sheetId="2"/>
      <sheetData sheetId="3">
        <row r="5">
          <cell r="F5" t="str">
            <v>Surpass Firstclass 450gm</v>
          </cell>
          <cell r="G5">
            <v>160</v>
          </cell>
        </row>
        <row r="6">
          <cell r="F6" t="str">
            <v>Surpass Superb BG</v>
          </cell>
          <cell r="G6">
            <v>300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  <sheetName val="Sheet2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8.665813541666" createdVersion="6" refreshedVersion="7" minRefreshableVersion="3" recordCount="29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tring="0" containsBlank="1" containsNumber="1" containsInteger="1" minValue="1" maxValue="650"/>
    </cacheField>
    <cacheField name="Inwards" numFmtId="0">
      <sharedItems containsString="0" containsBlank="1" containsNumber="1" containsInteger="1" minValue="160" maxValue="300"/>
    </cacheField>
    <cacheField name="Outwards" numFmtId="0">
      <sharedItems containsString="0" containsBlank="1" containsNumber="1" containsInteger="1" minValue="11" maxValue="40"/>
    </cacheField>
    <cacheField name="Closing Balance" numFmtId="0">
      <sharedItems containsString="0" containsBlank="1" containsNumber="1" containsInteger="1" minValue="1" maxValue="628"/>
    </cacheField>
    <cacheField name="Combi Name" numFmtId="164">
      <sharedItems containsNonDate="0" containsString="0" containsBlank="1"/>
    </cacheField>
    <cacheField name="Master Name" numFmtId="0">
      <sharedItems count="155">
        <s v="ANTRACOL (T) WP70 10X1KG BAG IN"/>
        <s v="CONFIDOR SUPER (T) SC350 20X250ML BOT IN"/>
        <s v="CONFIDOR SUPER (T) SC350 20X500ML BOT IN"/>
        <s v="DECIS EC101-2 40X250ML BOT IN"/>
        <s v="DECIS EC 28 10X1L BOT IN"/>
        <s v="DECIS EC 28 20X500ML BOT IN"/>
        <s v="EVERGOL XTEND FS308 50X100ML BOT IN"/>
        <s v="FOLICUR (T) EC250 40X250ML BOT IN"/>
        <s v="GAUCHO FS600 50X100ML BOT IN"/>
        <s v="GAUCHO FS600 40X250ML BOT IN"/>
        <s v="MOVENTO ENERGY SC240 50X100ML BOT IN"/>
        <s v="MOVENTO ENERGY SC240 40X250ML BOT IN"/>
        <s v="NATIVO WG75 50X100GR BAG IN"/>
        <s v="NATIVO WG75 40X250GR BAG IN"/>
        <s v="OBERON (T) SC240 40X200ML BOT IN"/>
        <s v="OBERON (T) SC240 50X100ML BOT IN"/>
        <s v="PLANOFIX SL4 5 40X250ML BOT IN"/>
        <s v="REGENT (T) SC50 10X1L BOT IN"/>
        <s v="REGENT (T) SC50 20X500ML BOT IN"/>
        <s v="SENCOR WP70 60X100GR BAG IN"/>
        <s v="SOLOMON OD300 40X250ML BOT IN"/>
        <s v="SOLOMON OD300 20X500ML BOT IN"/>
        <s v="SURPASS 7576 BG2 (LOC) 20X450GR BAG IN"/>
        <s v="SURPASS FIRSTCLASS 7149B2 20X450G BAG IN"/>
        <s v="SURPASS SUPERB BG2 20X450G BAG IN"/>
        <s v="VELUM PRIME SC400 40X250ML BOT IN"/>
        <s v="WHIPSUPER (T) EC90 10X1L BOT IN"/>
        <s v="WHIPSUPER (T) EC90 20X500ML BOT IN"/>
        <s v="SECTIN WG60 20X600GR BAG IN" u="1"/>
        <s v="SECTIN WG60 50X100GR BAG IN" u="1"/>
        <s v="PROFILER WG71 11 20X250GR BAG IN" u="1"/>
        <e v="#VALUE!" u="1"/>
        <s v="RAFT EC60 20X500ML BOT IN" u="1"/>
        <s v="REGENT GR0 3 4X5KG BAG IN" u="1"/>
        <s v="LUCIFER (T) WP15 25X160GR BAG IN" u="1"/>
        <s v="PLANOFIX SL45 10X1L BOT IN" u="1"/>
        <s v="FOOST WP50 20X250G BAG IN" u="1"/>
        <s v="FOOST WP50 24X500G BAG IN" u="1"/>
        <s v="REGENT (T) SC50 20X250ML BOT IN" u="1"/>
        <s v="REGENT (T) SC50 50X100ML BOT IN" u="1"/>
        <s v="BELT EXPERT SC480 100X50ML BOT IN" u="1"/>
        <s v="BELT EXPERT SC480 40X250ML BOT IN" u="1"/>
        <s v="BELT EXPERT SC480 50X100ML BOT IN" u="1"/>
        <s v="EVERGOL XTEND FS308 100X40ML BOT IN" u="1"/>
        <s v="EVERGOL XTEND FS308 40X25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ALION PLUS SC560 4X5L BOT IN" u="1"/>
        <e v="#N/A" u="1"/>
        <s v="GAUCHO FS600 100X50ML BOT IN" u="1"/>
        <s v="CONFIDOR SUPER (T) SC350 50X100ML BOT IN" u="1"/>
        <s v="VELUM PRIME SC400 20X500ML BOT IN" u="1"/>
        <s v="LARVIN (T) WP75 10X1KG BAG IN" u="1"/>
        <s v="ADMIRE (T) WG70 150X30GR BOT IN" u="1"/>
        <s v="ADMIRE (T) WG70 30X150GR BOT IN" u="1"/>
        <s v="GAUCHO FS600 2X5L BOT IN" u="1"/>
        <s v="FENOS QUICK SC150 50X100ML BOT IN" u="1"/>
        <s v="FAME (T) SC480 10X(20X10ML) BOT IN" u="1"/>
        <s v="DISCOUNTINUE PRODUCT" u="1"/>
        <s v="LESENTA WG80 100X40GR BAG IN" u="1"/>
        <s v="LESENTA WG80 50X100GR BAG IN" u="1"/>
        <s v="New" u="1"/>
        <s v="FITREST SG5 40X100GR BOT IN" u="1"/>
        <s v="PLANOFIX SL4 5 20X500ML BOT IN" u="1"/>
        <s v="PLANOFIX SL4 5 50X100ML BOT IN" u="1"/>
        <s v="MELODY DUO WP66 8 10X800G BAG IN" u="1"/>
        <s v="SIMBOLA (T) SG20 20X250G BOT IN" u="1"/>
        <s v="SIMBOLA (T) SG20 50X100G BOT IN" u="1"/>
        <s v="RAFT EC60 10X1L BOT IN" u="1"/>
        <s v="REGENT GR0 3 1X25KG BOX WW" u="1"/>
        <s v="DECIS EC101-2 10X1L BOT IN" u="1"/>
        <s v="JUMP WG80 2X(15X100GR) BOT IN" u="1"/>
        <s v="OBERON (T) SC240 10X1L BOT IN" u="1"/>
        <s v="OBERON (T) SC240 20X5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AXIL EASY FS60 100X50ML BOT IN" u="1"/>
        <s v="RAXIL EASY FS60 50X100ML BOT IN" u="1"/>
        <s v="RICESTAR EC69 10X1L BOT IN" u="1"/>
        <s v="ADMIRE (T) WG70 60X75GR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NATIVO WG75 20X(10X10GR) BAG IN" u="1"/>
        <s v="LAUDIS SC630 3X230ML BOT IN" u="1"/>
        <s v="LAUDIS SC630 8X115ML BOT IN" u="1"/>
        <s v="GLAMORE WG80 40X50GR BOT IN" u="1"/>
        <s v="SPINTOR SC495 10X(20X7ML) BOT IN" u="1"/>
        <s v="CONFIDOR SUPER (T) SC350 50X50ML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MOVENTO ENERGY SC240 10X1L BOT IN" u="1"/>
        <s v="FOLICUR (T) EC250 20X50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COUNCIL ACTIV WG30 8X(10X45GR) BOX IN" u="1"/>
        <s v="SOLOMON OD300 50X100ML BOT IN" u="1"/>
        <s v="GLAMORE WG80 20X100GR BOT IN" u="1"/>
        <s v="ALIETTE WP80 10X1KG BAG IN" u="1"/>
        <s v="ALANTO (T) SC240 10X1L BOT IN" u="1"/>
        <s v="REGENT ULTRA GR0 6 5X4KG BAG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SIVANTO PRIME SL200 10X1L BOT IN" u="1"/>
        <s v="LAUDIS SC630 10X57.5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40X250ML BOT IN" u="1"/>
        <s v="LUNA EXPERIENCE SC400 50X100M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s v="ANTRACOL 1KG"/>
    <n v="650"/>
    <m/>
    <n v="22"/>
    <n v="628"/>
    <m/>
    <x v="0"/>
  </r>
  <r>
    <s v="CONFIDOR SUPER 250ML"/>
    <n v="12"/>
    <m/>
    <n v="12"/>
    <m/>
    <m/>
    <x v="1"/>
  </r>
  <r>
    <s v="CONFIDOR SUPER 500ML"/>
    <n v="17"/>
    <m/>
    <n v="11"/>
    <n v="6"/>
    <m/>
    <x v="2"/>
  </r>
  <r>
    <s v="Decis 101 250ml"/>
    <n v="102"/>
    <m/>
    <n v="40"/>
    <n v="62"/>
    <m/>
    <x v="3"/>
  </r>
  <r>
    <s v="Decis 1ltr"/>
    <n v="31"/>
    <m/>
    <n v="12"/>
    <n v="19"/>
    <m/>
    <x v="4"/>
  </r>
  <r>
    <s v="Decis 500"/>
    <n v="30"/>
    <m/>
    <m/>
    <n v="30"/>
    <m/>
    <x v="5"/>
  </r>
  <r>
    <s v="Evergol Xtend 100"/>
    <n v="50"/>
    <m/>
    <m/>
    <n v="50"/>
    <m/>
    <x v="6"/>
  </r>
  <r>
    <s v="Folicur 250ML."/>
    <n v="29"/>
    <m/>
    <m/>
    <n v="29"/>
    <m/>
    <x v="7"/>
  </r>
  <r>
    <s v="Gaucho 100ml"/>
    <n v="30"/>
    <m/>
    <m/>
    <n v="30"/>
    <m/>
    <x v="8"/>
  </r>
  <r>
    <s v="Gaucho 250"/>
    <n v="30"/>
    <m/>
    <m/>
    <n v="30"/>
    <m/>
    <x v="9"/>
  </r>
  <r>
    <s v="Movento Enegry 100"/>
    <n v="100"/>
    <m/>
    <m/>
    <n v="100"/>
    <m/>
    <x v="10"/>
  </r>
  <r>
    <s v="Movento Energy 250"/>
    <n v="87"/>
    <m/>
    <m/>
    <n v="87"/>
    <m/>
    <x v="11"/>
  </r>
  <r>
    <s v="Nativo 100gr"/>
    <n v="82"/>
    <m/>
    <m/>
    <n v="82"/>
    <m/>
    <x v="12"/>
  </r>
  <r>
    <s v="Nativo 250GR"/>
    <n v="40"/>
    <m/>
    <m/>
    <n v="40"/>
    <m/>
    <x v="13"/>
  </r>
  <r>
    <s v="OBERON  200ML"/>
    <n v="45"/>
    <m/>
    <m/>
    <n v="45"/>
    <m/>
    <x v="14"/>
  </r>
  <r>
    <s v="OBERON 100ML"/>
    <n v="20"/>
    <m/>
    <m/>
    <n v="20"/>
    <m/>
    <x v="15"/>
  </r>
  <r>
    <s v="PLANOFIX 250ML"/>
    <n v="67"/>
    <m/>
    <m/>
    <n v="67"/>
    <m/>
    <x v="16"/>
  </r>
  <r>
    <s v="PLANOFIX 500ML"/>
    <n v="40"/>
    <m/>
    <m/>
    <n v="40"/>
    <m/>
    <x v="16"/>
  </r>
  <r>
    <s v="REGENT 1LTR"/>
    <n v="3"/>
    <m/>
    <m/>
    <n v="3"/>
    <m/>
    <x v="17"/>
  </r>
  <r>
    <s v="REGENT 500ML"/>
    <n v="13"/>
    <m/>
    <m/>
    <n v="13"/>
    <m/>
    <x v="18"/>
  </r>
  <r>
    <s v="Sencor 100"/>
    <n v="50"/>
    <m/>
    <m/>
    <n v="50"/>
    <m/>
    <x v="19"/>
  </r>
  <r>
    <s v="Solomon 250ml"/>
    <n v="80"/>
    <m/>
    <m/>
    <n v="80"/>
    <m/>
    <x v="20"/>
  </r>
  <r>
    <s v="Solomon 500ml"/>
    <n v="290"/>
    <m/>
    <m/>
    <n v="290"/>
    <m/>
    <x v="21"/>
  </r>
  <r>
    <s v="Surpass 7576 BG-2"/>
    <n v="1"/>
    <m/>
    <m/>
    <n v="1"/>
    <m/>
    <x v="22"/>
  </r>
  <r>
    <s v="Surpass Firstclass 450gm"/>
    <m/>
    <n v="160"/>
    <m/>
    <n v="160"/>
    <m/>
    <x v="23"/>
  </r>
  <r>
    <s v="Surpass Superb BG"/>
    <n v="26"/>
    <n v="300"/>
    <m/>
    <n v="326"/>
    <m/>
    <x v="24"/>
  </r>
  <r>
    <s v="Velum Prime 250"/>
    <n v="30"/>
    <m/>
    <m/>
    <n v="30"/>
    <m/>
    <x v="25"/>
  </r>
  <r>
    <s v="WHIPSUPER 1LTR"/>
    <n v="50"/>
    <m/>
    <m/>
    <n v="50"/>
    <m/>
    <x v="26"/>
  </r>
  <r>
    <s v="WHIPSUPER 500ML"/>
    <n v="40"/>
    <m/>
    <m/>
    <n v="40"/>
    <m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3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6">
        <item m="1" x="149"/>
        <item m="1" x="55"/>
        <item m="1" x="136"/>
        <item m="1" x="152"/>
        <item m="1" x="128"/>
        <item m="1" x="150"/>
        <item m="1" x="151"/>
        <item m="1" x="54"/>
        <item m="1" x="88"/>
        <item m="1" x="143"/>
        <item m="1" x="142"/>
        <item m="1" x="123"/>
        <item x="0"/>
        <item m="1" x="122"/>
        <item m="1" x="121"/>
        <item m="1" x="42"/>
        <item m="1" x="49"/>
        <item m="1" x="141"/>
        <item m="1" x="47"/>
        <item m="1" x="48"/>
        <item m="1" x="46"/>
        <item m="1" x="57"/>
        <item x="1"/>
        <item x="2"/>
        <item m="1" x="112"/>
        <item m="1" x="124"/>
        <item m="1" x="140"/>
        <item x="4"/>
        <item m="1" x="139"/>
        <item x="5"/>
        <item m="1" x="153"/>
        <item m="1" x="147"/>
        <item m="1" x="148"/>
        <item m="1" x="146"/>
        <item x="6"/>
        <item m="1" x="43"/>
        <item m="1" x="64"/>
        <item m="1" x="89"/>
        <item m="1" x="63"/>
        <item m="1" x="120"/>
        <item m="1" x="94"/>
        <item x="7"/>
        <item m="1" x="119"/>
        <item m="1" x="36"/>
        <item m="1" x="37"/>
        <item x="8"/>
        <item x="9"/>
        <item m="1" x="56"/>
        <item m="1" x="127"/>
        <item m="1" x="110"/>
        <item m="1" x="106"/>
        <item m="1" x="104"/>
        <item m="1" x="105"/>
        <item m="1" x="87"/>
        <item m="1" x="81"/>
        <item m="1" x="103"/>
        <item m="1" x="59"/>
        <item m="1" x="101"/>
        <item m="1" x="102"/>
        <item m="1" x="109"/>
        <item m="1" x="108"/>
        <item m="1" x="138"/>
        <item m="1" x="67"/>
        <item m="1" x="66"/>
        <item m="1" x="145"/>
        <item m="1" x="92"/>
        <item m="1" x="93"/>
        <item m="1" x="72"/>
        <item x="10"/>
        <item x="11"/>
        <item x="12"/>
        <item m="1" x="95"/>
        <item x="13"/>
        <item m="1" x="53"/>
        <item m="1" x="52"/>
        <item x="15"/>
        <item x="14"/>
        <item m="1" x="80"/>
        <item m="1" x="71"/>
        <item m="1" x="35"/>
        <item x="16"/>
        <item m="1" x="70"/>
        <item m="1" x="30"/>
        <item m="1" x="86"/>
        <item m="1" x="85"/>
        <item m="1" x="96"/>
        <item m="1" x="76"/>
        <item m="1" x="33"/>
        <item m="1" x="39"/>
        <item x="17"/>
        <item m="1" x="38"/>
        <item x="18"/>
        <item m="1" x="130"/>
        <item m="1" x="99"/>
        <item m="1" x="51"/>
        <item m="1" x="50"/>
        <item m="1" x="29"/>
        <item m="1" x="28"/>
        <item x="19"/>
        <item m="1" x="126"/>
        <item m="1" x="45"/>
        <item x="20"/>
        <item x="21"/>
        <item m="1" x="117"/>
        <item x="25"/>
        <item m="1" x="132"/>
        <item m="1" x="131"/>
        <item x="27"/>
        <item m="1" x="61"/>
        <item m="1" x="60"/>
        <item m="1" x="100"/>
        <item m="1" x="129"/>
        <item m="1" x="135"/>
        <item m="1" x="134"/>
        <item m="1" x="41"/>
        <item m="1" x="40"/>
        <item m="1" x="125"/>
        <item m="1" x="44"/>
        <item m="1" x="154"/>
        <item m="1" x="91"/>
        <item m="1" x="90"/>
        <item m="1" x="69"/>
        <item m="1" x="113"/>
        <item m="1" x="62"/>
        <item m="1" x="78"/>
        <item m="1" x="144"/>
        <item m="1" x="133"/>
        <item m="1" x="118"/>
        <item m="1" x="107"/>
        <item m="1" x="79"/>
        <item m="1" x="68"/>
        <item m="1" x="65"/>
        <item m="1" x="98"/>
        <item m="1" x="97"/>
        <item m="1" x="84"/>
        <item m="1" x="74"/>
        <item m="1" x="73"/>
        <item m="1" x="116"/>
        <item m="1" x="137"/>
        <item m="1" x="115"/>
        <item m="1" x="114"/>
        <item m="1" x="111"/>
        <item m="1" x="83"/>
        <item m="1" x="82"/>
        <item m="1" x="58"/>
        <item m="1" x="31"/>
        <item m="1" x="77"/>
        <item x="3"/>
        <item m="1" x="34"/>
        <item m="1" x="75"/>
        <item m="1" x="32"/>
        <item x="22"/>
        <item x="23"/>
        <item x="24"/>
        <item x="26"/>
        <item t="default"/>
      </items>
    </pivotField>
  </pivotFields>
  <rowFields count="1">
    <field x="6"/>
  </rowFields>
  <rowItems count="29">
    <i>
      <x v="12"/>
    </i>
    <i>
      <x v="22"/>
    </i>
    <i>
      <x v="23"/>
    </i>
    <i>
      <x v="27"/>
    </i>
    <i>
      <x v="29"/>
    </i>
    <i>
      <x v="34"/>
    </i>
    <i>
      <x v="41"/>
    </i>
    <i>
      <x v="45"/>
    </i>
    <i>
      <x v="46"/>
    </i>
    <i>
      <x v="68"/>
    </i>
    <i>
      <x v="69"/>
    </i>
    <i>
      <x v="70"/>
    </i>
    <i>
      <x v="72"/>
    </i>
    <i>
      <x v="75"/>
    </i>
    <i>
      <x v="76"/>
    </i>
    <i>
      <x v="80"/>
    </i>
    <i>
      <x v="89"/>
    </i>
    <i>
      <x v="91"/>
    </i>
    <i>
      <x v="98"/>
    </i>
    <i>
      <x v="101"/>
    </i>
    <i>
      <x v="102"/>
    </i>
    <i>
      <x v="104"/>
    </i>
    <i>
      <x v="107"/>
    </i>
    <i>
      <x v="147"/>
    </i>
    <i>
      <x v="151"/>
    </i>
    <i>
      <x v="152"/>
    </i>
    <i>
      <x v="153"/>
    </i>
    <i>
      <x v="15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43"/>
  <sheetViews>
    <sheetView topLeftCell="A28" workbookViewId="0">
      <selection activeCell="C16" sqref="C16"/>
    </sheetView>
  </sheetViews>
  <sheetFormatPr defaultColWidth="11.44140625" defaultRowHeight="14.4" x14ac:dyDescent="0.3"/>
  <cols>
    <col min="1" max="1" width="33.77734375" bestFit="1" customWidth="1"/>
  </cols>
  <sheetData>
    <row r="2" spans="1:11" ht="22.8" x14ac:dyDescent="0.3">
      <c r="B2" s="54" t="s">
        <v>81</v>
      </c>
    </row>
    <row r="4" spans="1:11" x14ac:dyDescent="0.3">
      <c r="B4" s="55" t="s">
        <v>82</v>
      </c>
    </row>
    <row r="5" spans="1:11" x14ac:dyDescent="0.3">
      <c r="B5" s="55" t="s">
        <v>83</v>
      </c>
    </row>
    <row r="7" spans="1:11" x14ac:dyDescent="0.3">
      <c r="A7" s="56" t="s">
        <v>84</v>
      </c>
      <c r="E7" s="57" t="s">
        <v>85</v>
      </c>
    </row>
    <row r="9" spans="1:11" x14ac:dyDescent="0.3">
      <c r="A9" s="58" t="s">
        <v>124</v>
      </c>
    </row>
    <row r="10" spans="1:11" x14ac:dyDescent="0.3">
      <c r="A10" s="56" t="s">
        <v>26</v>
      </c>
      <c r="B10" s="59" t="s">
        <v>3</v>
      </c>
      <c r="C10" s="59" t="s">
        <v>86</v>
      </c>
      <c r="D10" s="59" t="s">
        <v>87</v>
      </c>
      <c r="E10" s="59" t="s">
        <v>88</v>
      </c>
      <c r="F10" s="59" t="s">
        <v>125</v>
      </c>
      <c r="G10" s="59" t="s">
        <v>89</v>
      </c>
      <c r="H10" s="59" t="s">
        <v>90</v>
      </c>
      <c r="I10" s="59" t="s">
        <v>89</v>
      </c>
      <c r="J10" s="59" t="s">
        <v>91</v>
      </c>
      <c r="K10" s="59" t="s">
        <v>89</v>
      </c>
    </row>
    <row r="11" spans="1:11" x14ac:dyDescent="0.3">
      <c r="A11" s="60" t="s">
        <v>92</v>
      </c>
      <c r="B11" s="61">
        <v>650</v>
      </c>
      <c r="D11" s="61">
        <v>22</v>
      </c>
      <c r="E11" s="61">
        <v>628</v>
      </c>
      <c r="F11">
        <f>IFERROR(VLOOKUP(A11,'[2]p sale'!$F$5:$G$9,2,0),0)</f>
        <v>22</v>
      </c>
      <c r="G11" s="62">
        <f>D11-F11</f>
        <v>0</v>
      </c>
      <c r="H11">
        <f>IFERROR(VLOOKUP(A11,'[2]p pur'!$F$5:$G$6,2,0),0)</f>
        <v>0</v>
      </c>
      <c r="I11">
        <f>C11-H11</f>
        <v>0</v>
      </c>
      <c r="J11" s="62">
        <f t="shared" ref="J11:J39" si="0">B11+H11-F11</f>
        <v>628</v>
      </c>
      <c r="K11" s="62">
        <f>E11-J11</f>
        <v>0</v>
      </c>
    </row>
    <row r="12" spans="1:11" x14ac:dyDescent="0.3">
      <c r="A12" s="60" t="s">
        <v>126</v>
      </c>
      <c r="B12" s="61">
        <v>12</v>
      </c>
      <c r="D12" s="61">
        <v>12</v>
      </c>
      <c r="F12">
        <f>IFERROR(VLOOKUP(A12,'[2]p sale'!$F$5:$G$9,2,0),0)</f>
        <v>12</v>
      </c>
      <c r="G12" s="62">
        <f t="shared" ref="G12:G39" si="1">D12-F12</f>
        <v>0</v>
      </c>
      <c r="H12">
        <f>IFERROR(VLOOKUP(A12,'[2]p pur'!$F$5:$G$6,2,0),0)</f>
        <v>0</v>
      </c>
      <c r="I12">
        <f t="shared" ref="I12:I39" si="2">C12-H12</f>
        <v>0</v>
      </c>
      <c r="J12" s="62">
        <f t="shared" si="0"/>
        <v>0</v>
      </c>
      <c r="K12" s="62">
        <f t="shared" ref="K12:K39" si="3">E12-J12</f>
        <v>0</v>
      </c>
    </row>
    <row r="13" spans="1:11" x14ac:dyDescent="0.3">
      <c r="A13" s="60" t="s">
        <v>127</v>
      </c>
      <c r="B13" s="61">
        <v>17</v>
      </c>
      <c r="D13" s="61">
        <v>11</v>
      </c>
      <c r="E13" s="61">
        <v>6</v>
      </c>
      <c r="F13">
        <f>IFERROR(VLOOKUP(A13,'[2]p sale'!$F$5:$G$9,2,0),0)</f>
        <v>11</v>
      </c>
      <c r="G13" s="62">
        <f t="shared" si="1"/>
        <v>0</v>
      </c>
      <c r="H13">
        <f>IFERROR(VLOOKUP(A13,'[2]p pur'!$F$5:$G$6,2,0),0)</f>
        <v>0</v>
      </c>
      <c r="I13">
        <f t="shared" si="2"/>
        <v>0</v>
      </c>
      <c r="J13" s="62">
        <f t="shared" si="0"/>
        <v>6</v>
      </c>
      <c r="K13" s="62">
        <f t="shared" si="3"/>
        <v>0</v>
      </c>
    </row>
    <row r="14" spans="1:11" x14ac:dyDescent="0.3">
      <c r="A14" s="60" t="s">
        <v>93</v>
      </c>
      <c r="B14" s="61">
        <v>102</v>
      </c>
      <c r="D14" s="61">
        <v>40</v>
      </c>
      <c r="E14" s="61">
        <v>62</v>
      </c>
      <c r="F14">
        <f>IFERROR(VLOOKUP(A14,'[2]p sale'!$F$5:$G$9,2,0),0)</f>
        <v>40</v>
      </c>
      <c r="G14" s="62">
        <f t="shared" si="1"/>
        <v>0</v>
      </c>
      <c r="H14">
        <f>IFERROR(VLOOKUP(A14,'[2]p pur'!$F$5:$G$6,2,0),0)</f>
        <v>0</v>
      </c>
      <c r="I14">
        <f t="shared" si="2"/>
        <v>0</v>
      </c>
      <c r="J14" s="62">
        <f t="shared" si="0"/>
        <v>62</v>
      </c>
      <c r="K14" s="62">
        <f t="shared" si="3"/>
        <v>0</v>
      </c>
    </row>
    <row r="15" spans="1:11" x14ac:dyDescent="0.3">
      <c r="A15" s="60" t="s">
        <v>94</v>
      </c>
      <c r="B15" s="61">
        <v>31</v>
      </c>
      <c r="D15" s="61">
        <v>12</v>
      </c>
      <c r="E15" s="61">
        <v>19</v>
      </c>
      <c r="F15">
        <f>IFERROR(VLOOKUP(A15,'[2]p sale'!$F$5:$G$9,2,0),0)</f>
        <v>12</v>
      </c>
      <c r="G15" s="62">
        <f t="shared" si="1"/>
        <v>0</v>
      </c>
      <c r="H15">
        <f>IFERROR(VLOOKUP(A15,'[2]p pur'!$F$5:$G$6,2,0),0)</f>
        <v>0</v>
      </c>
      <c r="I15">
        <f t="shared" si="2"/>
        <v>0</v>
      </c>
      <c r="J15" s="62">
        <f t="shared" si="0"/>
        <v>19</v>
      </c>
      <c r="K15" s="62">
        <f t="shared" si="3"/>
        <v>0</v>
      </c>
    </row>
    <row r="16" spans="1:11" x14ac:dyDescent="0.3">
      <c r="A16" s="60" t="s">
        <v>95</v>
      </c>
      <c r="B16" s="61">
        <v>30</v>
      </c>
      <c r="E16" s="61">
        <v>30</v>
      </c>
      <c r="F16">
        <f>IFERROR(VLOOKUP(A16,'[2]p sale'!$F$5:$G$9,2,0),0)</f>
        <v>0</v>
      </c>
      <c r="G16" s="62">
        <f t="shared" si="1"/>
        <v>0</v>
      </c>
      <c r="H16">
        <f>IFERROR(VLOOKUP(A16,'[2]p pur'!$F$5:$G$6,2,0),0)</f>
        <v>0</v>
      </c>
      <c r="I16">
        <f t="shared" si="2"/>
        <v>0</v>
      </c>
      <c r="J16" s="62">
        <f t="shared" si="0"/>
        <v>30</v>
      </c>
      <c r="K16" s="62">
        <f t="shared" si="3"/>
        <v>0</v>
      </c>
    </row>
    <row r="17" spans="1:11" x14ac:dyDescent="0.3">
      <c r="A17" s="60" t="s">
        <v>96</v>
      </c>
      <c r="B17" s="61">
        <v>50</v>
      </c>
      <c r="E17" s="61">
        <v>50</v>
      </c>
      <c r="F17">
        <f>IFERROR(VLOOKUP(A17,'[2]p sale'!$F$5:$G$9,2,0),0)</f>
        <v>0</v>
      </c>
      <c r="G17" s="62">
        <f t="shared" si="1"/>
        <v>0</v>
      </c>
      <c r="H17">
        <f>IFERROR(VLOOKUP(A17,'[2]p pur'!$F$5:$G$6,2,0),0)</f>
        <v>0</v>
      </c>
      <c r="I17">
        <f t="shared" si="2"/>
        <v>0</v>
      </c>
      <c r="J17" s="62">
        <f t="shared" si="0"/>
        <v>50</v>
      </c>
      <c r="K17" s="62">
        <f t="shared" si="3"/>
        <v>0</v>
      </c>
    </row>
    <row r="18" spans="1:11" x14ac:dyDescent="0.3">
      <c r="A18" s="60" t="s">
        <v>97</v>
      </c>
      <c r="B18" s="61">
        <v>29</v>
      </c>
      <c r="E18" s="61">
        <v>29</v>
      </c>
      <c r="F18">
        <f>IFERROR(VLOOKUP(A18,'[2]p sale'!$F$5:$G$9,2,0),0)</f>
        <v>0</v>
      </c>
      <c r="G18" s="62">
        <f t="shared" si="1"/>
        <v>0</v>
      </c>
      <c r="H18">
        <f>IFERROR(VLOOKUP(A18,'[2]p pur'!$F$5:$G$6,2,0),0)</f>
        <v>0</v>
      </c>
      <c r="I18">
        <f t="shared" si="2"/>
        <v>0</v>
      </c>
      <c r="J18" s="62">
        <f t="shared" si="0"/>
        <v>29</v>
      </c>
      <c r="K18" s="62">
        <f t="shared" si="3"/>
        <v>0</v>
      </c>
    </row>
    <row r="19" spans="1:11" x14ac:dyDescent="0.3">
      <c r="A19" s="60" t="s">
        <v>98</v>
      </c>
      <c r="B19" s="61">
        <v>30</v>
      </c>
      <c r="E19" s="61">
        <v>30</v>
      </c>
      <c r="F19">
        <f>IFERROR(VLOOKUP(A19,'[2]p sale'!$F$5:$G$9,2,0),0)</f>
        <v>0</v>
      </c>
      <c r="G19" s="62">
        <f t="shared" si="1"/>
        <v>0</v>
      </c>
      <c r="H19">
        <f>IFERROR(VLOOKUP(A19,'[2]p pur'!$F$5:$G$6,2,0),0)</f>
        <v>0</v>
      </c>
      <c r="I19">
        <f t="shared" si="2"/>
        <v>0</v>
      </c>
      <c r="J19" s="62">
        <f t="shared" si="0"/>
        <v>30</v>
      </c>
      <c r="K19" s="62">
        <f t="shared" si="3"/>
        <v>0</v>
      </c>
    </row>
    <row r="20" spans="1:11" x14ac:dyDescent="0.3">
      <c r="A20" s="60" t="s">
        <v>99</v>
      </c>
      <c r="B20" s="61">
        <v>30</v>
      </c>
      <c r="E20" s="61">
        <v>30</v>
      </c>
      <c r="F20">
        <f>IFERROR(VLOOKUP(A20,'[2]p sale'!$F$5:$G$9,2,0),0)</f>
        <v>0</v>
      </c>
      <c r="G20" s="62">
        <f t="shared" si="1"/>
        <v>0</v>
      </c>
      <c r="H20">
        <f>IFERROR(VLOOKUP(A20,'[2]p pur'!$F$5:$G$6,2,0),0)</f>
        <v>0</v>
      </c>
      <c r="I20">
        <f t="shared" si="2"/>
        <v>0</v>
      </c>
      <c r="J20" s="62">
        <f t="shared" si="0"/>
        <v>30</v>
      </c>
      <c r="K20" s="62">
        <f t="shared" si="3"/>
        <v>0</v>
      </c>
    </row>
    <row r="21" spans="1:11" x14ac:dyDescent="0.3">
      <c r="A21" s="60" t="s">
        <v>100</v>
      </c>
      <c r="B21" s="61">
        <v>100</v>
      </c>
      <c r="E21" s="61">
        <v>100</v>
      </c>
      <c r="F21">
        <f>IFERROR(VLOOKUP(A21,'[2]p sale'!$F$5:$G$9,2,0),0)</f>
        <v>0</v>
      </c>
      <c r="G21" s="62">
        <f t="shared" si="1"/>
        <v>0</v>
      </c>
      <c r="H21">
        <f>IFERROR(VLOOKUP(A21,'[2]p pur'!$F$5:$G$6,2,0),0)</f>
        <v>0</v>
      </c>
      <c r="I21">
        <f t="shared" si="2"/>
        <v>0</v>
      </c>
      <c r="J21" s="62">
        <f t="shared" si="0"/>
        <v>100</v>
      </c>
      <c r="K21" s="62">
        <f t="shared" si="3"/>
        <v>0</v>
      </c>
    </row>
    <row r="22" spans="1:11" x14ac:dyDescent="0.3">
      <c r="A22" s="60" t="s">
        <v>101</v>
      </c>
      <c r="B22" s="61">
        <v>87</v>
      </c>
      <c r="E22" s="61">
        <v>87</v>
      </c>
      <c r="F22">
        <f>IFERROR(VLOOKUP(A22,'[2]p sale'!$F$5:$G$9,2,0),0)</f>
        <v>0</v>
      </c>
      <c r="G22" s="62">
        <f t="shared" si="1"/>
        <v>0</v>
      </c>
      <c r="H22">
        <f>IFERROR(VLOOKUP(A22,'[2]p pur'!$F$5:$G$6,2,0),0)</f>
        <v>0</v>
      </c>
      <c r="I22">
        <f t="shared" si="2"/>
        <v>0</v>
      </c>
      <c r="J22" s="62">
        <f t="shared" si="0"/>
        <v>87</v>
      </c>
      <c r="K22" s="62">
        <f t="shared" si="3"/>
        <v>0</v>
      </c>
    </row>
    <row r="23" spans="1:11" x14ac:dyDescent="0.3">
      <c r="A23" s="60" t="s">
        <v>75</v>
      </c>
      <c r="B23" s="61">
        <v>82</v>
      </c>
      <c r="E23" s="61">
        <v>82</v>
      </c>
      <c r="F23">
        <f>IFERROR(VLOOKUP(A23,'[2]p sale'!$F$5:$G$9,2,0),0)</f>
        <v>0</v>
      </c>
      <c r="G23" s="62">
        <f t="shared" si="1"/>
        <v>0</v>
      </c>
      <c r="H23">
        <f>IFERROR(VLOOKUP(A23,'[2]p pur'!$F$5:$G$6,2,0),0)</f>
        <v>0</v>
      </c>
      <c r="I23">
        <f t="shared" si="2"/>
        <v>0</v>
      </c>
      <c r="J23" s="62">
        <f t="shared" si="0"/>
        <v>82</v>
      </c>
      <c r="K23" s="62">
        <f t="shared" si="3"/>
        <v>0</v>
      </c>
    </row>
    <row r="24" spans="1:11" x14ac:dyDescent="0.3">
      <c r="A24" s="60" t="s">
        <v>102</v>
      </c>
      <c r="B24" s="61">
        <v>40</v>
      </c>
      <c r="E24" s="61">
        <v>40</v>
      </c>
      <c r="F24">
        <f>IFERROR(VLOOKUP(A24,'[2]p sale'!$F$5:$G$9,2,0),0)</f>
        <v>0</v>
      </c>
      <c r="G24" s="62">
        <f t="shared" si="1"/>
        <v>0</v>
      </c>
      <c r="H24">
        <f>IFERROR(VLOOKUP(A24,'[2]p pur'!$F$5:$G$6,2,0),0)</f>
        <v>0</v>
      </c>
      <c r="I24">
        <f t="shared" si="2"/>
        <v>0</v>
      </c>
      <c r="J24" s="62">
        <f t="shared" si="0"/>
        <v>40</v>
      </c>
      <c r="K24" s="62">
        <f t="shared" si="3"/>
        <v>0</v>
      </c>
    </row>
    <row r="25" spans="1:11" x14ac:dyDescent="0.3">
      <c r="A25" s="60" t="s">
        <v>103</v>
      </c>
      <c r="B25" s="61">
        <v>45</v>
      </c>
      <c r="E25" s="61">
        <v>45</v>
      </c>
      <c r="F25">
        <f>IFERROR(VLOOKUP(A25,'[2]p sale'!$F$5:$G$9,2,0),0)</f>
        <v>0</v>
      </c>
      <c r="G25" s="62">
        <f t="shared" si="1"/>
        <v>0</v>
      </c>
      <c r="H25">
        <f>IFERROR(VLOOKUP(A25,'[2]p pur'!$F$5:$G$6,2,0),0)</f>
        <v>0</v>
      </c>
      <c r="I25">
        <f t="shared" si="2"/>
        <v>0</v>
      </c>
      <c r="J25" s="62">
        <f t="shared" si="0"/>
        <v>45</v>
      </c>
      <c r="K25" s="62">
        <f t="shared" si="3"/>
        <v>0</v>
      </c>
    </row>
    <row r="26" spans="1:11" x14ac:dyDescent="0.3">
      <c r="A26" s="60" t="s">
        <v>104</v>
      </c>
      <c r="B26" s="61">
        <v>20</v>
      </c>
      <c r="E26" s="61">
        <v>20</v>
      </c>
      <c r="F26">
        <f>IFERROR(VLOOKUP(A26,'[2]p sale'!$F$5:$G$9,2,0),0)</f>
        <v>0</v>
      </c>
      <c r="G26" s="62">
        <f t="shared" si="1"/>
        <v>0</v>
      </c>
      <c r="H26">
        <f>IFERROR(VLOOKUP(A26,'[2]p pur'!$F$5:$G$6,2,0),0)</f>
        <v>0</v>
      </c>
      <c r="I26">
        <f t="shared" si="2"/>
        <v>0</v>
      </c>
      <c r="J26" s="62">
        <f t="shared" si="0"/>
        <v>20</v>
      </c>
      <c r="K26" s="62">
        <f t="shared" si="3"/>
        <v>0</v>
      </c>
    </row>
    <row r="27" spans="1:11" x14ac:dyDescent="0.3">
      <c r="A27" s="60" t="s">
        <v>105</v>
      </c>
      <c r="B27" s="61">
        <v>67</v>
      </c>
      <c r="E27" s="61">
        <v>67</v>
      </c>
      <c r="F27">
        <f>IFERROR(VLOOKUP(A27,'[2]p sale'!$F$5:$G$9,2,0),0)</f>
        <v>0</v>
      </c>
      <c r="G27" s="62">
        <f t="shared" si="1"/>
        <v>0</v>
      </c>
      <c r="H27">
        <f>IFERROR(VLOOKUP(A27,'[2]p pur'!$F$5:$G$6,2,0),0)</f>
        <v>0</v>
      </c>
      <c r="I27">
        <f t="shared" si="2"/>
        <v>0</v>
      </c>
      <c r="J27" s="62">
        <f t="shared" si="0"/>
        <v>67</v>
      </c>
      <c r="K27" s="62">
        <f t="shared" si="3"/>
        <v>0</v>
      </c>
    </row>
    <row r="28" spans="1:11" x14ac:dyDescent="0.3">
      <c r="A28" s="60" t="s">
        <v>106</v>
      </c>
      <c r="B28" s="61">
        <v>40</v>
      </c>
      <c r="E28" s="61">
        <v>40</v>
      </c>
      <c r="F28">
        <f>IFERROR(VLOOKUP(A28,'[2]p sale'!$F$5:$G$9,2,0),0)</f>
        <v>0</v>
      </c>
      <c r="G28" s="62">
        <f t="shared" si="1"/>
        <v>0</v>
      </c>
      <c r="H28">
        <f>IFERROR(VLOOKUP(A28,'[2]p pur'!$F$5:$G$6,2,0),0)</f>
        <v>0</v>
      </c>
      <c r="I28">
        <f t="shared" si="2"/>
        <v>0</v>
      </c>
      <c r="J28" s="62">
        <f t="shared" si="0"/>
        <v>40</v>
      </c>
      <c r="K28" s="62">
        <f t="shared" si="3"/>
        <v>0</v>
      </c>
    </row>
    <row r="29" spans="1:11" x14ac:dyDescent="0.3">
      <c r="A29" s="60" t="s">
        <v>107</v>
      </c>
      <c r="B29" s="61">
        <v>3</v>
      </c>
      <c r="E29" s="61">
        <v>3</v>
      </c>
      <c r="F29">
        <f>IFERROR(VLOOKUP(A29,'[2]p sale'!$F$5:$G$9,2,0),0)</f>
        <v>0</v>
      </c>
      <c r="G29" s="62">
        <f t="shared" si="1"/>
        <v>0</v>
      </c>
      <c r="H29">
        <f>IFERROR(VLOOKUP(A29,'[2]p pur'!$F$5:$G$6,2,0),0)</f>
        <v>0</v>
      </c>
      <c r="I29">
        <f t="shared" si="2"/>
        <v>0</v>
      </c>
      <c r="J29" s="62">
        <f t="shared" si="0"/>
        <v>3</v>
      </c>
      <c r="K29" s="62">
        <f t="shared" si="3"/>
        <v>0</v>
      </c>
    </row>
    <row r="30" spans="1:11" x14ac:dyDescent="0.3">
      <c r="A30" s="60" t="s">
        <v>108</v>
      </c>
      <c r="B30" s="61">
        <v>13</v>
      </c>
      <c r="E30" s="61">
        <v>13</v>
      </c>
      <c r="F30">
        <f>IFERROR(VLOOKUP(A30,'[2]p sale'!$F$5:$G$9,2,0),0)</f>
        <v>0</v>
      </c>
      <c r="G30" s="62">
        <f t="shared" si="1"/>
        <v>0</v>
      </c>
      <c r="H30">
        <f>IFERROR(VLOOKUP(A30,'[2]p pur'!$F$5:$G$6,2,0),0)</f>
        <v>0</v>
      </c>
      <c r="I30">
        <f t="shared" si="2"/>
        <v>0</v>
      </c>
      <c r="J30" s="62">
        <f t="shared" si="0"/>
        <v>13</v>
      </c>
      <c r="K30" s="62">
        <f t="shared" si="3"/>
        <v>0</v>
      </c>
    </row>
    <row r="31" spans="1:11" x14ac:dyDescent="0.3">
      <c r="A31" s="60" t="s">
        <v>109</v>
      </c>
      <c r="B31" s="61">
        <v>50</v>
      </c>
      <c r="E31" s="61">
        <v>50</v>
      </c>
      <c r="F31">
        <f>IFERROR(VLOOKUP(A31,'[2]p sale'!$F$5:$G$9,2,0),0)</f>
        <v>0</v>
      </c>
      <c r="G31" s="62">
        <f t="shared" si="1"/>
        <v>0</v>
      </c>
      <c r="H31">
        <f>IFERROR(VLOOKUP(A31,'[2]p pur'!$F$5:$G$6,2,0),0)</f>
        <v>0</v>
      </c>
      <c r="I31">
        <f t="shared" si="2"/>
        <v>0</v>
      </c>
      <c r="J31" s="62">
        <f t="shared" si="0"/>
        <v>50</v>
      </c>
      <c r="K31" s="62">
        <f t="shared" si="3"/>
        <v>0</v>
      </c>
    </row>
    <row r="32" spans="1:11" x14ac:dyDescent="0.3">
      <c r="A32" s="60" t="s">
        <v>76</v>
      </c>
      <c r="B32" s="61">
        <v>80</v>
      </c>
      <c r="E32" s="61">
        <v>80</v>
      </c>
      <c r="F32">
        <f>IFERROR(VLOOKUP(A32,'[2]p sale'!$F$5:$G$9,2,0),0)</f>
        <v>0</v>
      </c>
      <c r="G32" s="62">
        <f t="shared" si="1"/>
        <v>0</v>
      </c>
      <c r="H32">
        <f>IFERROR(VLOOKUP(A32,'[2]p pur'!$F$5:$G$6,2,0),0)</f>
        <v>0</v>
      </c>
      <c r="I32">
        <f t="shared" si="2"/>
        <v>0</v>
      </c>
      <c r="J32" s="62">
        <f t="shared" si="0"/>
        <v>80</v>
      </c>
      <c r="K32" s="62">
        <f t="shared" si="3"/>
        <v>0</v>
      </c>
    </row>
    <row r="33" spans="1:11" x14ac:dyDescent="0.3">
      <c r="A33" s="60" t="s">
        <v>77</v>
      </c>
      <c r="B33" s="61">
        <v>290</v>
      </c>
      <c r="E33" s="61">
        <v>290</v>
      </c>
      <c r="F33">
        <f>IFERROR(VLOOKUP(A33,'[2]p sale'!$F$5:$G$9,2,0),0)</f>
        <v>0</v>
      </c>
      <c r="G33" s="62">
        <f t="shared" si="1"/>
        <v>0</v>
      </c>
      <c r="H33">
        <f>IFERROR(VLOOKUP(A33,'[2]p pur'!$F$5:$G$6,2,0),0)</f>
        <v>0</v>
      </c>
      <c r="I33">
        <f t="shared" si="2"/>
        <v>0</v>
      </c>
      <c r="J33" s="62">
        <f t="shared" si="0"/>
        <v>290</v>
      </c>
      <c r="K33" s="62">
        <f t="shared" si="3"/>
        <v>0</v>
      </c>
    </row>
    <row r="34" spans="1:11" x14ac:dyDescent="0.3">
      <c r="A34" s="60" t="s">
        <v>128</v>
      </c>
      <c r="B34" s="61">
        <v>1</v>
      </c>
      <c r="E34" s="61">
        <v>1</v>
      </c>
      <c r="F34">
        <f>IFERROR(VLOOKUP(A34,'[2]p sale'!$F$5:$G$9,2,0),0)</f>
        <v>0</v>
      </c>
      <c r="G34" s="62">
        <f t="shared" si="1"/>
        <v>0</v>
      </c>
      <c r="H34">
        <f>IFERROR(VLOOKUP(A34,'[2]p pur'!$F$5:$G$6,2,0),0)</f>
        <v>0</v>
      </c>
      <c r="I34">
        <f t="shared" si="2"/>
        <v>0</v>
      </c>
      <c r="J34" s="62">
        <f t="shared" si="0"/>
        <v>1</v>
      </c>
      <c r="K34" s="62">
        <f t="shared" si="3"/>
        <v>0</v>
      </c>
    </row>
    <row r="35" spans="1:11" x14ac:dyDescent="0.3">
      <c r="A35" s="60" t="s">
        <v>110</v>
      </c>
      <c r="C35" s="61">
        <v>160</v>
      </c>
      <c r="E35" s="61">
        <v>160</v>
      </c>
      <c r="F35">
        <f>IFERROR(VLOOKUP(A35,'[2]p sale'!$F$5:$G$9,2,0),0)</f>
        <v>0</v>
      </c>
      <c r="G35" s="62">
        <f t="shared" si="1"/>
        <v>0</v>
      </c>
      <c r="H35">
        <f>IFERROR(VLOOKUP(A35,'[2]p pur'!$F$5:$G$6,2,0),0)</f>
        <v>160</v>
      </c>
      <c r="I35">
        <f t="shared" si="2"/>
        <v>0</v>
      </c>
      <c r="J35" s="62">
        <f t="shared" si="0"/>
        <v>160</v>
      </c>
      <c r="K35" s="62">
        <f t="shared" si="3"/>
        <v>0</v>
      </c>
    </row>
    <row r="36" spans="1:11" x14ac:dyDescent="0.3">
      <c r="A36" s="60" t="s">
        <v>129</v>
      </c>
      <c r="B36" s="61">
        <v>26</v>
      </c>
      <c r="C36" s="61">
        <v>300</v>
      </c>
      <c r="E36" s="61">
        <v>326</v>
      </c>
      <c r="F36">
        <f>IFERROR(VLOOKUP(A36,'[2]p sale'!$F$5:$G$9,2,0),0)</f>
        <v>0</v>
      </c>
      <c r="G36" s="62">
        <f t="shared" si="1"/>
        <v>0</v>
      </c>
      <c r="H36">
        <f>IFERROR(VLOOKUP(A36,'[2]p pur'!$F$5:$G$6,2,0),0)</f>
        <v>300</v>
      </c>
      <c r="I36">
        <f t="shared" si="2"/>
        <v>0</v>
      </c>
      <c r="J36" s="62">
        <f t="shared" si="0"/>
        <v>326</v>
      </c>
      <c r="K36" s="62">
        <f t="shared" si="3"/>
        <v>0</v>
      </c>
    </row>
    <row r="37" spans="1:11" x14ac:dyDescent="0.3">
      <c r="A37" s="60" t="s">
        <v>111</v>
      </c>
      <c r="B37" s="61">
        <v>30</v>
      </c>
      <c r="E37" s="61">
        <v>30</v>
      </c>
      <c r="F37">
        <f>IFERROR(VLOOKUP(A37,'[2]p sale'!$F$5:$G$9,2,0),0)</f>
        <v>0</v>
      </c>
      <c r="G37" s="62">
        <f t="shared" si="1"/>
        <v>0</v>
      </c>
      <c r="H37">
        <f>IFERROR(VLOOKUP(A37,'[2]p pur'!$F$5:$G$6,2,0),0)</f>
        <v>0</v>
      </c>
      <c r="I37">
        <f t="shared" si="2"/>
        <v>0</v>
      </c>
      <c r="J37" s="62">
        <f t="shared" si="0"/>
        <v>30</v>
      </c>
      <c r="K37" s="62">
        <f t="shared" si="3"/>
        <v>0</v>
      </c>
    </row>
    <row r="38" spans="1:11" x14ac:dyDescent="0.3">
      <c r="A38" s="60" t="s">
        <v>112</v>
      </c>
      <c r="B38" s="61">
        <v>50</v>
      </c>
      <c r="E38" s="61">
        <v>50</v>
      </c>
      <c r="F38">
        <f>IFERROR(VLOOKUP(A38,'[2]p sale'!$F$5:$G$9,2,0),0)</f>
        <v>0</v>
      </c>
      <c r="G38" s="62">
        <f t="shared" si="1"/>
        <v>0</v>
      </c>
      <c r="H38">
        <f>IFERROR(VLOOKUP(A38,'[2]p pur'!$F$5:$G$6,2,0),0)</f>
        <v>0</v>
      </c>
      <c r="I38">
        <f t="shared" si="2"/>
        <v>0</v>
      </c>
      <c r="J38" s="62">
        <f t="shared" si="0"/>
        <v>50</v>
      </c>
      <c r="K38" s="62">
        <f t="shared" si="3"/>
        <v>0</v>
      </c>
    </row>
    <row r="39" spans="1:11" x14ac:dyDescent="0.3">
      <c r="A39" s="60" t="s">
        <v>113</v>
      </c>
      <c r="B39" s="61">
        <v>40</v>
      </c>
      <c r="E39" s="61">
        <v>40</v>
      </c>
      <c r="F39">
        <f>IFERROR(VLOOKUP(A39,'[2]p sale'!$F$5:$G$9,2,0),0)</f>
        <v>0</v>
      </c>
      <c r="G39" s="62">
        <f t="shared" si="1"/>
        <v>0</v>
      </c>
      <c r="H39">
        <f>IFERROR(VLOOKUP(A39,'[2]p pur'!$F$5:$G$6,2,0),0)</f>
        <v>0</v>
      </c>
      <c r="I39">
        <f t="shared" si="2"/>
        <v>0</v>
      </c>
      <c r="J39" s="62">
        <f t="shared" si="0"/>
        <v>40</v>
      </c>
      <c r="K39" s="62">
        <f t="shared" si="3"/>
        <v>0</v>
      </c>
    </row>
    <row r="41" spans="1:11" x14ac:dyDescent="0.3">
      <c r="B41" s="63">
        <v>2045</v>
      </c>
      <c r="C41" s="63">
        <v>460</v>
      </c>
      <c r="D41" s="63">
        <v>97</v>
      </c>
      <c r="E41" s="63">
        <v>2408</v>
      </c>
    </row>
    <row r="43" spans="1:11" x14ac:dyDescent="0.3">
      <c r="B43" s="63">
        <v>2045</v>
      </c>
      <c r="C43" s="63">
        <v>460</v>
      </c>
      <c r="D43" s="63">
        <v>97</v>
      </c>
      <c r="E43" s="63">
        <v>2408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30"/>
  <sheetViews>
    <sheetView workbookViewId="0">
      <selection activeCell="G1" sqref="G1:G1048576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11.5546875" style="30" bestFit="1" customWidth="1"/>
    <col min="6" max="7" width="38.2187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26</v>
      </c>
      <c r="B1" s="45" t="s">
        <v>21</v>
      </c>
      <c r="C1" s="45" t="s">
        <v>22</v>
      </c>
      <c r="D1" s="45" t="s">
        <v>23</v>
      </c>
      <c r="E1" s="45" t="s">
        <v>24</v>
      </c>
      <c r="F1" s="46" t="s">
        <v>28</v>
      </c>
      <c r="G1" s="46" t="s">
        <v>27</v>
      </c>
      <c r="I1" s="47" t="s">
        <v>30</v>
      </c>
      <c r="J1" t="s">
        <v>46</v>
      </c>
      <c r="K1" t="s">
        <v>47</v>
      </c>
      <c r="L1" t="s">
        <v>48</v>
      </c>
      <c r="M1" t="s">
        <v>49</v>
      </c>
    </row>
    <row r="2" spans="1:17" x14ac:dyDescent="0.3">
      <c r="A2" s="60" t="s">
        <v>92</v>
      </c>
      <c r="B2" s="61">
        <v>650</v>
      </c>
      <c r="C2"/>
      <c r="D2" s="61">
        <v>22</v>
      </c>
      <c r="E2" s="61">
        <v>628</v>
      </c>
      <c r="G2" s="30" t="s">
        <v>51</v>
      </c>
      <c r="I2" s="48" t="s">
        <v>51</v>
      </c>
      <c r="J2" s="49">
        <v>650</v>
      </c>
      <c r="K2" s="49"/>
      <c r="L2" s="49">
        <v>22</v>
      </c>
      <c r="M2" s="49">
        <v>628</v>
      </c>
    </row>
    <row r="3" spans="1:17" x14ac:dyDescent="0.3">
      <c r="A3" s="60" t="s">
        <v>126</v>
      </c>
      <c r="B3" s="61">
        <v>12</v>
      </c>
      <c r="C3"/>
      <c r="D3" s="61">
        <v>12</v>
      </c>
      <c r="E3"/>
      <c r="G3" s="30" t="s">
        <v>66</v>
      </c>
      <c r="I3" s="48" t="s">
        <v>66</v>
      </c>
      <c r="J3" s="49">
        <v>12</v>
      </c>
      <c r="K3" s="49"/>
      <c r="L3" s="49">
        <v>12</v>
      </c>
      <c r="M3" s="49"/>
    </row>
    <row r="4" spans="1:17" x14ac:dyDescent="0.3">
      <c r="A4" s="60" t="s">
        <v>127</v>
      </c>
      <c r="B4" s="61">
        <v>17</v>
      </c>
      <c r="C4"/>
      <c r="D4" s="61">
        <v>11</v>
      </c>
      <c r="E4" s="61">
        <v>6</v>
      </c>
      <c r="G4" s="30" t="s">
        <v>67</v>
      </c>
      <c r="I4" s="48" t="s">
        <v>67</v>
      </c>
      <c r="J4" s="49">
        <v>17</v>
      </c>
      <c r="K4" s="49"/>
      <c r="L4" s="49">
        <v>11</v>
      </c>
      <c r="M4" s="49">
        <v>6</v>
      </c>
    </row>
    <row r="5" spans="1:17" x14ac:dyDescent="0.3">
      <c r="A5" s="60" t="s">
        <v>93</v>
      </c>
      <c r="B5" s="61">
        <v>102</v>
      </c>
      <c r="C5"/>
      <c r="D5" s="61">
        <v>40</v>
      </c>
      <c r="E5" s="61">
        <v>62</v>
      </c>
      <c r="G5" s="30" t="s">
        <v>116</v>
      </c>
      <c r="I5" s="48" t="s">
        <v>117</v>
      </c>
      <c r="J5" s="49">
        <v>31</v>
      </c>
      <c r="K5" s="49"/>
      <c r="L5" s="49">
        <v>12</v>
      </c>
      <c r="M5" s="49">
        <v>19</v>
      </c>
    </row>
    <row r="6" spans="1:17" x14ac:dyDescent="0.3">
      <c r="A6" s="60" t="s">
        <v>94</v>
      </c>
      <c r="B6" s="61">
        <v>31</v>
      </c>
      <c r="C6"/>
      <c r="D6" s="61">
        <v>12</v>
      </c>
      <c r="E6" s="61">
        <v>19</v>
      </c>
      <c r="G6" s="30" t="s">
        <v>117</v>
      </c>
      <c r="I6" s="48" t="s">
        <v>118</v>
      </c>
      <c r="J6" s="49">
        <v>30</v>
      </c>
      <c r="K6" s="49"/>
      <c r="L6" s="49"/>
      <c r="M6" s="49">
        <v>30</v>
      </c>
    </row>
    <row r="7" spans="1:17" x14ac:dyDescent="0.3">
      <c r="A7" s="60" t="s">
        <v>95</v>
      </c>
      <c r="B7" s="61">
        <v>30</v>
      </c>
      <c r="C7"/>
      <c r="D7"/>
      <c r="E7" s="61">
        <v>30</v>
      </c>
      <c r="G7" s="30" t="s">
        <v>118</v>
      </c>
      <c r="I7" s="48" t="s">
        <v>119</v>
      </c>
      <c r="J7" s="49">
        <v>50</v>
      </c>
      <c r="K7" s="49"/>
      <c r="L7" s="49"/>
      <c r="M7" s="49">
        <v>50</v>
      </c>
    </row>
    <row r="8" spans="1:17" x14ac:dyDescent="0.3">
      <c r="A8" s="60" t="s">
        <v>96</v>
      </c>
      <c r="B8" s="61">
        <v>50</v>
      </c>
      <c r="C8"/>
      <c r="D8"/>
      <c r="E8" s="61">
        <v>50</v>
      </c>
      <c r="G8" s="30" t="s">
        <v>119</v>
      </c>
      <c r="I8" s="48" t="s">
        <v>54</v>
      </c>
      <c r="J8" s="49">
        <v>29</v>
      </c>
      <c r="K8" s="49"/>
      <c r="L8" s="49"/>
      <c r="M8" s="49">
        <v>29</v>
      </c>
    </row>
    <row r="9" spans="1:17" x14ac:dyDescent="0.3">
      <c r="A9" s="60" t="s">
        <v>97</v>
      </c>
      <c r="B9" s="61">
        <v>29</v>
      </c>
      <c r="C9"/>
      <c r="D9"/>
      <c r="E9" s="61">
        <v>29</v>
      </c>
      <c r="G9" s="30" t="s">
        <v>54</v>
      </c>
      <c r="I9" s="48" t="s">
        <v>35</v>
      </c>
      <c r="J9" s="49">
        <v>30</v>
      </c>
      <c r="K9" s="49"/>
      <c r="L9" s="49"/>
      <c r="M9" s="49">
        <v>30</v>
      </c>
    </row>
    <row r="10" spans="1:17" x14ac:dyDescent="0.3">
      <c r="A10" s="60" t="s">
        <v>98</v>
      </c>
      <c r="B10" s="61">
        <v>30</v>
      </c>
      <c r="C10"/>
      <c r="D10"/>
      <c r="E10" s="61">
        <v>30</v>
      </c>
      <c r="G10" s="30" t="s">
        <v>35</v>
      </c>
      <c r="I10" s="48" t="s">
        <v>120</v>
      </c>
      <c r="J10" s="49">
        <v>30</v>
      </c>
      <c r="K10" s="49"/>
      <c r="L10" s="49"/>
      <c r="M10" s="49">
        <v>30</v>
      </c>
    </row>
    <row r="11" spans="1:17" x14ac:dyDescent="0.3">
      <c r="A11" s="60" t="s">
        <v>99</v>
      </c>
      <c r="B11" s="61">
        <v>30</v>
      </c>
      <c r="C11"/>
      <c r="D11"/>
      <c r="E11" s="61">
        <v>30</v>
      </c>
      <c r="G11" s="30" t="s">
        <v>120</v>
      </c>
      <c r="I11" s="48" t="s">
        <v>70</v>
      </c>
      <c r="J11" s="49">
        <v>100</v>
      </c>
      <c r="K11" s="49"/>
      <c r="L11" s="49"/>
      <c r="M11" s="49">
        <v>100</v>
      </c>
      <c r="Q11" t="e">
        <f ca="1">OFFSET($I$1,0,0,COUNTA($I:$I),COUNTA($I$1:$M$1))</f>
        <v>#VALUE!</v>
      </c>
    </row>
    <row r="12" spans="1:17" x14ac:dyDescent="0.3">
      <c r="A12" s="60" t="s">
        <v>100</v>
      </c>
      <c r="B12" s="61">
        <v>100</v>
      </c>
      <c r="C12"/>
      <c r="D12"/>
      <c r="E12" s="61">
        <v>100</v>
      </c>
      <c r="G12" s="30" t="s">
        <v>70</v>
      </c>
      <c r="I12" s="48" t="s">
        <v>69</v>
      </c>
      <c r="J12" s="49">
        <v>87</v>
      </c>
      <c r="K12" s="49"/>
      <c r="L12" s="49"/>
      <c r="M12" s="49">
        <v>87</v>
      </c>
    </row>
    <row r="13" spans="1:17" x14ac:dyDescent="0.3">
      <c r="A13" s="60" t="s">
        <v>101</v>
      </c>
      <c r="B13" s="61">
        <v>87</v>
      </c>
      <c r="C13"/>
      <c r="D13"/>
      <c r="E13" s="61">
        <v>87</v>
      </c>
      <c r="G13" s="30" t="s">
        <v>69</v>
      </c>
      <c r="I13" s="48" t="s">
        <v>36</v>
      </c>
      <c r="J13" s="49">
        <v>82</v>
      </c>
      <c r="K13" s="49"/>
      <c r="L13" s="49"/>
      <c r="M13" s="49">
        <v>82</v>
      </c>
    </row>
    <row r="14" spans="1:17" x14ac:dyDescent="0.3">
      <c r="A14" s="60" t="s">
        <v>75</v>
      </c>
      <c r="B14" s="61">
        <v>82</v>
      </c>
      <c r="C14"/>
      <c r="D14"/>
      <c r="E14" s="61">
        <v>82</v>
      </c>
      <c r="G14" s="30" t="s">
        <v>36</v>
      </c>
      <c r="I14" s="48" t="s">
        <v>55</v>
      </c>
      <c r="J14" s="49">
        <v>40</v>
      </c>
      <c r="K14" s="49"/>
      <c r="L14" s="49"/>
      <c r="M14" s="49">
        <v>40</v>
      </c>
    </row>
    <row r="15" spans="1:17" x14ac:dyDescent="0.3">
      <c r="A15" s="60" t="s">
        <v>102</v>
      </c>
      <c r="B15" s="61">
        <v>40</v>
      </c>
      <c r="C15"/>
      <c r="D15"/>
      <c r="E15" s="61">
        <v>40</v>
      </c>
      <c r="G15" s="30" t="s">
        <v>55</v>
      </c>
      <c r="I15" s="48" t="s">
        <v>38</v>
      </c>
      <c r="J15" s="49">
        <v>20</v>
      </c>
      <c r="K15" s="49"/>
      <c r="L15" s="49"/>
      <c r="M15" s="49">
        <v>20</v>
      </c>
    </row>
    <row r="16" spans="1:17" x14ac:dyDescent="0.3">
      <c r="A16" s="60" t="s">
        <v>103</v>
      </c>
      <c r="B16" s="61">
        <v>45</v>
      </c>
      <c r="C16"/>
      <c r="D16"/>
      <c r="E16" s="61">
        <v>45</v>
      </c>
      <c r="G16" s="30" t="s">
        <v>37</v>
      </c>
      <c r="I16" s="48" t="s">
        <v>37</v>
      </c>
      <c r="J16" s="49">
        <v>45</v>
      </c>
      <c r="K16" s="49"/>
      <c r="L16" s="49"/>
      <c r="M16" s="49">
        <v>45</v>
      </c>
    </row>
    <row r="17" spans="1:13" x14ac:dyDescent="0.3">
      <c r="A17" s="60" t="s">
        <v>104</v>
      </c>
      <c r="B17" s="61">
        <v>20</v>
      </c>
      <c r="C17"/>
      <c r="D17"/>
      <c r="E17" s="61">
        <v>20</v>
      </c>
      <c r="G17" s="30" t="s">
        <v>38</v>
      </c>
      <c r="I17" s="48" t="s">
        <v>39</v>
      </c>
      <c r="J17" s="49">
        <v>107</v>
      </c>
      <c r="K17" s="49"/>
      <c r="L17" s="49"/>
      <c r="M17" s="49">
        <v>107</v>
      </c>
    </row>
    <row r="18" spans="1:13" x14ac:dyDescent="0.3">
      <c r="A18" s="60" t="s">
        <v>105</v>
      </c>
      <c r="B18" s="61">
        <v>67</v>
      </c>
      <c r="C18"/>
      <c r="D18"/>
      <c r="E18" s="61">
        <v>67</v>
      </c>
      <c r="G18" s="30" t="s">
        <v>39</v>
      </c>
      <c r="I18" s="48" t="s">
        <v>56</v>
      </c>
      <c r="J18" s="49">
        <v>3</v>
      </c>
      <c r="K18" s="49"/>
      <c r="L18" s="49"/>
      <c r="M18" s="49">
        <v>3</v>
      </c>
    </row>
    <row r="19" spans="1:13" x14ac:dyDescent="0.3">
      <c r="A19" s="60" t="s">
        <v>106</v>
      </c>
      <c r="B19" s="61">
        <v>40</v>
      </c>
      <c r="C19"/>
      <c r="D19"/>
      <c r="E19" s="61">
        <v>40</v>
      </c>
      <c r="G19" s="30" t="s">
        <v>39</v>
      </c>
      <c r="I19" s="48" t="s">
        <v>57</v>
      </c>
      <c r="J19" s="49">
        <v>13</v>
      </c>
      <c r="K19" s="49"/>
      <c r="L19" s="49"/>
      <c r="M19" s="49">
        <v>13</v>
      </c>
    </row>
    <row r="20" spans="1:13" x14ac:dyDescent="0.3">
      <c r="A20" s="60" t="s">
        <v>107</v>
      </c>
      <c r="B20" s="61">
        <v>3</v>
      </c>
      <c r="C20"/>
      <c r="D20"/>
      <c r="E20" s="61">
        <v>3</v>
      </c>
      <c r="G20" s="30" t="s">
        <v>56</v>
      </c>
      <c r="I20" s="48" t="s">
        <v>58</v>
      </c>
      <c r="J20" s="49">
        <v>50</v>
      </c>
      <c r="K20" s="49"/>
      <c r="L20" s="49"/>
      <c r="M20" s="49">
        <v>50</v>
      </c>
    </row>
    <row r="21" spans="1:13" x14ac:dyDescent="0.3">
      <c r="A21" s="60" t="s">
        <v>108</v>
      </c>
      <c r="B21" s="61">
        <v>13</v>
      </c>
      <c r="C21"/>
      <c r="D21"/>
      <c r="E21" s="61">
        <v>13</v>
      </c>
      <c r="G21" s="30" t="s">
        <v>57</v>
      </c>
      <c r="I21" s="48" t="s">
        <v>44</v>
      </c>
      <c r="J21" s="49">
        <v>80</v>
      </c>
      <c r="K21" s="49"/>
      <c r="L21" s="49"/>
      <c r="M21" s="49">
        <v>80</v>
      </c>
    </row>
    <row r="22" spans="1:13" x14ac:dyDescent="0.3">
      <c r="A22" s="60" t="s">
        <v>109</v>
      </c>
      <c r="B22" s="61">
        <v>50</v>
      </c>
      <c r="C22"/>
      <c r="D22"/>
      <c r="E22" s="61">
        <v>50</v>
      </c>
      <c r="G22" s="30" t="s">
        <v>58</v>
      </c>
      <c r="I22" s="48" t="s">
        <v>43</v>
      </c>
      <c r="J22" s="49">
        <v>290</v>
      </c>
      <c r="K22" s="49"/>
      <c r="L22" s="49"/>
      <c r="M22" s="49">
        <v>290</v>
      </c>
    </row>
    <row r="23" spans="1:13" x14ac:dyDescent="0.3">
      <c r="A23" s="60" t="s">
        <v>76</v>
      </c>
      <c r="B23" s="61">
        <v>80</v>
      </c>
      <c r="C23"/>
      <c r="D23"/>
      <c r="E23" s="61">
        <v>80</v>
      </c>
      <c r="G23" s="30" t="s">
        <v>44</v>
      </c>
      <c r="I23" s="48" t="s">
        <v>122</v>
      </c>
      <c r="J23" s="49">
        <v>30</v>
      </c>
      <c r="K23" s="49"/>
      <c r="L23" s="49"/>
      <c r="M23" s="49">
        <v>30</v>
      </c>
    </row>
    <row r="24" spans="1:13" x14ac:dyDescent="0.3">
      <c r="A24" s="60" t="s">
        <v>77</v>
      </c>
      <c r="B24" s="61">
        <v>290</v>
      </c>
      <c r="C24"/>
      <c r="D24"/>
      <c r="E24" s="61">
        <v>290</v>
      </c>
      <c r="G24" s="30" t="s">
        <v>43</v>
      </c>
      <c r="I24" s="48" t="s">
        <v>74</v>
      </c>
      <c r="J24" s="49">
        <v>40</v>
      </c>
      <c r="K24" s="49"/>
      <c r="L24" s="49"/>
      <c r="M24" s="49">
        <v>40</v>
      </c>
    </row>
    <row r="25" spans="1:13" x14ac:dyDescent="0.3">
      <c r="A25" s="60" t="s">
        <v>128</v>
      </c>
      <c r="B25" s="61">
        <v>1</v>
      </c>
      <c r="C25"/>
      <c r="D25"/>
      <c r="E25" s="61">
        <v>1</v>
      </c>
      <c r="G25" s="30" t="s">
        <v>114</v>
      </c>
      <c r="I25" s="48" t="s">
        <v>116</v>
      </c>
      <c r="J25" s="49">
        <v>102</v>
      </c>
      <c r="K25" s="49"/>
      <c r="L25" s="49">
        <v>40</v>
      </c>
      <c r="M25" s="49">
        <v>62</v>
      </c>
    </row>
    <row r="26" spans="1:13" x14ac:dyDescent="0.3">
      <c r="A26" s="60" t="s">
        <v>110</v>
      </c>
      <c r="B26"/>
      <c r="C26" s="61">
        <v>160</v>
      </c>
      <c r="D26"/>
      <c r="E26" s="61">
        <v>160</v>
      </c>
      <c r="G26" s="30" t="s">
        <v>121</v>
      </c>
      <c r="I26" s="48" t="s">
        <v>114</v>
      </c>
      <c r="J26" s="49">
        <v>1</v>
      </c>
      <c r="K26" s="49"/>
      <c r="L26" s="49"/>
      <c r="M26" s="49">
        <v>1</v>
      </c>
    </row>
    <row r="27" spans="1:13" x14ac:dyDescent="0.3">
      <c r="A27" s="60" t="s">
        <v>129</v>
      </c>
      <c r="B27" s="61">
        <v>26</v>
      </c>
      <c r="C27" s="61">
        <v>300</v>
      </c>
      <c r="D27"/>
      <c r="E27" s="61">
        <v>326</v>
      </c>
      <c r="G27" s="30" t="s">
        <v>115</v>
      </c>
      <c r="I27" s="48" t="s">
        <v>121</v>
      </c>
      <c r="J27" s="49"/>
      <c r="K27" s="49">
        <v>160</v>
      </c>
      <c r="L27" s="49"/>
      <c r="M27" s="49">
        <v>160</v>
      </c>
    </row>
    <row r="28" spans="1:13" x14ac:dyDescent="0.3">
      <c r="A28" s="60" t="s">
        <v>111</v>
      </c>
      <c r="B28" s="61">
        <v>30</v>
      </c>
      <c r="C28"/>
      <c r="D28"/>
      <c r="E28" s="61">
        <v>30</v>
      </c>
      <c r="G28" s="30" t="s">
        <v>122</v>
      </c>
      <c r="I28" s="48" t="s">
        <v>115</v>
      </c>
      <c r="J28" s="49">
        <v>26</v>
      </c>
      <c r="K28" s="49">
        <v>300</v>
      </c>
      <c r="L28" s="49"/>
      <c r="M28" s="49">
        <v>326</v>
      </c>
    </row>
    <row r="29" spans="1:13" x14ac:dyDescent="0.3">
      <c r="A29" s="60" t="s">
        <v>112</v>
      </c>
      <c r="B29" s="61">
        <v>50</v>
      </c>
      <c r="C29"/>
      <c r="D29"/>
      <c r="E29" s="61">
        <v>50</v>
      </c>
      <c r="G29" s="30" t="s">
        <v>123</v>
      </c>
      <c r="I29" s="48" t="s">
        <v>123</v>
      </c>
      <c r="J29" s="49">
        <v>50</v>
      </c>
      <c r="K29" s="49"/>
      <c r="L29" s="49"/>
      <c r="M29" s="49">
        <v>50</v>
      </c>
    </row>
    <row r="30" spans="1:13" x14ac:dyDescent="0.3">
      <c r="A30" s="60" t="s">
        <v>113</v>
      </c>
      <c r="B30" s="61">
        <v>40</v>
      </c>
      <c r="C30"/>
      <c r="D30"/>
      <c r="E30" s="61">
        <v>40</v>
      </c>
      <c r="G30" s="30" t="s">
        <v>74</v>
      </c>
      <c r="I30" s="48" t="s">
        <v>25</v>
      </c>
      <c r="J30" s="49">
        <v>2045</v>
      </c>
      <c r="K30" s="49">
        <v>460</v>
      </c>
      <c r="L30" s="49">
        <v>97</v>
      </c>
      <c r="M30" s="49">
        <v>2408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31"/>
  <sheetViews>
    <sheetView showGridLines="0" topLeftCell="A2" workbookViewId="0">
      <selection activeCell="B3" sqref="B3:B30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51</v>
      </c>
      <c r="C3" s="3"/>
      <c r="D3" s="4"/>
      <c r="E3" s="38">
        <f t="shared" ref="E3:E4" ca="1" si="0">VLOOKUP($B3,FinalDeal_Vlookup,2,0)</f>
        <v>650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22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628</v>
      </c>
    </row>
    <row r="4" spans="1:13" x14ac:dyDescent="0.3">
      <c r="A4" s="16"/>
      <c r="B4" s="4" t="s">
        <v>66</v>
      </c>
      <c r="C4" s="3"/>
      <c r="D4" s="4"/>
      <c r="E4" s="42">
        <f t="shared" ca="1" si="0"/>
        <v>12</v>
      </c>
      <c r="F4" s="39">
        <f t="shared" ref="F4:F30" ca="1" si="3">VLOOKUP($B4,FinalDeal_Vlookup,3,0)</f>
        <v>0</v>
      </c>
      <c r="G4" s="39">
        <v>0</v>
      </c>
      <c r="H4" s="39">
        <f t="shared" ca="1" si="1"/>
        <v>12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67</v>
      </c>
      <c r="C5" s="3"/>
      <c r="D5" s="4"/>
      <c r="E5" s="42">
        <f t="shared" ref="E5:E30" ca="1" si="4">VLOOKUP($B5,FinalDeal_Vlookup,2,0)</f>
        <v>17</v>
      </c>
      <c r="F5" s="39">
        <f t="shared" ca="1" si="3"/>
        <v>0</v>
      </c>
      <c r="G5" s="39">
        <v>0</v>
      </c>
      <c r="H5" s="39">
        <f t="shared" ref="H5:H30" ca="1" si="5">VLOOKUP($B5,FinalDeal_Vlookup,4,0)</f>
        <v>11</v>
      </c>
      <c r="I5" s="39">
        <v>0</v>
      </c>
      <c r="J5" s="39">
        <v>0</v>
      </c>
      <c r="K5" s="39">
        <v>0</v>
      </c>
      <c r="L5" s="39">
        <v>0</v>
      </c>
      <c r="M5" s="43">
        <f t="shared" ref="M5:M30" ca="1" si="6">VLOOKUP($B5,FinalDeal_Vlookup,5,0)</f>
        <v>6</v>
      </c>
    </row>
    <row r="6" spans="1:13" x14ac:dyDescent="0.3">
      <c r="A6" s="16"/>
      <c r="B6" s="4" t="s">
        <v>117</v>
      </c>
      <c r="C6" s="3"/>
      <c r="D6" s="4"/>
      <c r="E6" s="42">
        <f t="shared" ca="1" si="4"/>
        <v>31</v>
      </c>
      <c r="F6" s="39">
        <f t="shared" ca="1" si="3"/>
        <v>0</v>
      </c>
      <c r="G6" s="39">
        <v>0</v>
      </c>
      <c r="H6" s="39">
        <f t="shared" ca="1" si="5"/>
        <v>12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19</v>
      </c>
    </row>
    <row r="7" spans="1:13" x14ac:dyDescent="0.3">
      <c r="A7" s="16"/>
      <c r="B7" s="4" t="s">
        <v>118</v>
      </c>
      <c r="C7" s="3"/>
      <c r="D7" s="4"/>
      <c r="E7" s="42">
        <f t="shared" ca="1" si="4"/>
        <v>30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30</v>
      </c>
    </row>
    <row r="8" spans="1:13" x14ac:dyDescent="0.3">
      <c r="A8" s="16"/>
      <c r="B8" s="4" t="s">
        <v>119</v>
      </c>
      <c r="C8" s="3"/>
      <c r="D8" s="4"/>
      <c r="E8" s="42">
        <f t="shared" ca="1" si="4"/>
        <v>50</v>
      </c>
      <c r="F8" s="39">
        <f t="shared" ca="1" si="3"/>
        <v>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50</v>
      </c>
    </row>
    <row r="9" spans="1:13" x14ac:dyDescent="0.3">
      <c r="A9" s="16"/>
      <c r="B9" s="4" t="s">
        <v>54</v>
      </c>
      <c r="C9" s="3"/>
      <c r="D9" s="4"/>
      <c r="E9" s="42">
        <f t="shared" ca="1" si="4"/>
        <v>29</v>
      </c>
      <c r="F9" s="39">
        <f t="shared" ca="1" si="3"/>
        <v>0</v>
      </c>
      <c r="G9" s="39">
        <v>0</v>
      </c>
      <c r="H9" s="39">
        <f t="shared" ca="1" si="5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29</v>
      </c>
    </row>
    <row r="10" spans="1:13" x14ac:dyDescent="0.3">
      <c r="A10" s="16"/>
      <c r="B10" s="4" t="s">
        <v>35</v>
      </c>
      <c r="C10" s="3"/>
      <c r="D10" s="4"/>
      <c r="E10" s="42">
        <f t="shared" ca="1" si="4"/>
        <v>30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30</v>
      </c>
    </row>
    <row r="11" spans="1:13" x14ac:dyDescent="0.3">
      <c r="A11" s="16"/>
      <c r="B11" s="4" t="s">
        <v>120</v>
      </c>
      <c r="C11" s="3"/>
      <c r="D11" s="4"/>
      <c r="E11" s="42">
        <f t="shared" ca="1" si="4"/>
        <v>30</v>
      </c>
      <c r="F11" s="39">
        <f t="shared" ca="1" si="3"/>
        <v>0</v>
      </c>
      <c r="G11" s="39">
        <v>0</v>
      </c>
      <c r="H11" s="39">
        <f t="shared" ca="1" si="5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30</v>
      </c>
    </row>
    <row r="12" spans="1:13" x14ac:dyDescent="0.3">
      <c r="A12" s="16"/>
      <c r="B12" s="4" t="s">
        <v>70</v>
      </c>
      <c r="C12" s="3"/>
      <c r="D12" s="4"/>
      <c r="E12" s="42">
        <f t="shared" ca="1" si="4"/>
        <v>100</v>
      </c>
      <c r="F12" s="39">
        <f t="shared" ca="1" si="3"/>
        <v>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100</v>
      </c>
    </row>
    <row r="13" spans="1:13" x14ac:dyDescent="0.3">
      <c r="A13" s="16"/>
      <c r="B13" s="4" t="s">
        <v>69</v>
      </c>
      <c r="C13" s="3"/>
      <c r="D13" s="4"/>
      <c r="E13" s="42">
        <f t="shared" ca="1" si="4"/>
        <v>87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87</v>
      </c>
    </row>
    <row r="14" spans="1:13" x14ac:dyDescent="0.3">
      <c r="A14" s="16"/>
      <c r="B14" s="4" t="s">
        <v>36</v>
      </c>
      <c r="C14" s="3"/>
      <c r="D14" s="4"/>
      <c r="E14" s="42">
        <f t="shared" ca="1" si="4"/>
        <v>82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82</v>
      </c>
    </row>
    <row r="15" spans="1:13" x14ac:dyDescent="0.3">
      <c r="A15" s="16"/>
      <c r="B15" s="4" t="s">
        <v>55</v>
      </c>
      <c r="C15" s="3"/>
      <c r="D15" s="4"/>
      <c r="E15" s="42">
        <f t="shared" ca="1" si="4"/>
        <v>40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40</v>
      </c>
    </row>
    <row r="16" spans="1:13" x14ac:dyDescent="0.3">
      <c r="A16" s="16"/>
      <c r="B16" s="4" t="s">
        <v>38</v>
      </c>
      <c r="C16" s="3"/>
      <c r="D16" s="4"/>
      <c r="E16" s="42">
        <f t="shared" ca="1" si="4"/>
        <v>20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20</v>
      </c>
    </row>
    <row r="17" spans="1:13" x14ac:dyDescent="0.3">
      <c r="A17" s="16"/>
      <c r="B17" s="4" t="s">
        <v>37</v>
      </c>
      <c r="C17" s="3"/>
      <c r="D17" s="4"/>
      <c r="E17" s="42">
        <f t="shared" ca="1" si="4"/>
        <v>45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45</v>
      </c>
    </row>
    <row r="18" spans="1:13" x14ac:dyDescent="0.3">
      <c r="A18" s="16"/>
      <c r="B18" s="4" t="s">
        <v>39</v>
      </c>
      <c r="C18" s="3"/>
      <c r="D18" s="4"/>
      <c r="E18" s="42">
        <f t="shared" ca="1" si="4"/>
        <v>107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107</v>
      </c>
    </row>
    <row r="19" spans="1:13" x14ac:dyDescent="0.3">
      <c r="A19" s="16"/>
      <c r="B19" s="4" t="s">
        <v>56</v>
      </c>
      <c r="C19" s="3"/>
      <c r="D19" s="4"/>
      <c r="E19" s="42">
        <f t="shared" ca="1" si="4"/>
        <v>3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3</v>
      </c>
    </row>
    <row r="20" spans="1:13" x14ac:dyDescent="0.3">
      <c r="A20" s="16"/>
      <c r="B20" s="4" t="s">
        <v>57</v>
      </c>
      <c r="C20" s="3"/>
      <c r="D20" s="4"/>
      <c r="E20" s="42">
        <f t="shared" ca="1" si="4"/>
        <v>13</v>
      </c>
      <c r="F20" s="39">
        <f t="shared" ca="1" si="3"/>
        <v>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13</v>
      </c>
    </row>
    <row r="21" spans="1:13" x14ac:dyDescent="0.3">
      <c r="A21" s="16"/>
      <c r="B21" s="4" t="s">
        <v>58</v>
      </c>
      <c r="C21" s="3"/>
      <c r="D21" s="4"/>
      <c r="E21" s="42">
        <f t="shared" ca="1" si="4"/>
        <v>50</v>
      </c>
      <c r="F21" s="39">
        <f t="shared" ca="1" si="3"/>
        <v>0</v>
      </c>
      <c r="G21" s="39">
        <v>0</v>
      </c>
      <c r="H21" s="39">
        <f t="shared" ca="1" si="5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50</v>
      </c>
    </row>
    <row r="22" spans="1:13" x14ac:dyDescent="0.3">
      <c r="A22" s="16"/>
      <c r="B22" s="4" t="s">
        <v>44</v>
      </c>
      <c r="C22" s="3"/>
      <c r="D22" s="4"/>
      <c r="E22" s="42">
        <f t="shared" ca="1" si="4"/>
        <v>80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80</v>
      </c>
    </row>
    <row r="23" spans="1:13" x14ac:dyDescent="0.3">
      <c r="A23" s="16"/>
      <c r="B23" s="4" t="s">
        <v>43</v>
      </c>
      <c r="C23" s="3"/>
      <c r="D23" s="4"/>
      <c r="E23" s="42">
        <f t="shared" ca="1" si="4"/>
        <v>290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290</v>
      </c>
    </row>
    <row r="24" spans="1:13" x14ac:dyDescent="0.3">
      <c r="A24" s="16"/>
      <c r="B24" s="4" t="s">
        <v>122</v>
      </c>
      <c r="C24" s="3"/>
      <c r="D24" s="4"/>
      <c r="E24" s="42">
        <f t="shared" ca="1" si="4"/>
        <v>30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30</v>
      </c>
    </row>
    <row r="25" spans="1:13" x14ac:dyDescent="0.3">
      <c r="A25" s="16"/>
      <c r="B25" s="4" t="s">
        <v>74</v>
      </c>
      <c r="C25" s="3"/>
      <c r="D25" s="4"/>
      <c r="E25" s="42">
        <f t="shared" ca="1" si="4"/>
        <v>40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40</v>
      </c>
    </row>
    <row r="26" spans="1:13" x14ac:dyDescent="0.3">
      <c r="A26" s="16"/>
      <c r="B26" s="4" t="s">
        <v>116</v>
      </c>
      <c r="C26" s="3"/>
      <c r="D26" s="4"/>
      <c r="E26" s="42">
        <f t="shared" ca="1" si="4"/>
        <v>102</v>
      </c>
      <c r="F26" s="39">
        <f t="shared" ca="1" si="3"/>
        <v>0</v>
      </c>
      <c r="G26" s="39">
        <v>0</v>
      </c>
      <c r="H26" s="39">
        <f t="shared" ca="1" si="5"/>
        <v>40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62</v>
      </c>
    </row>
    <row r="27" spans="1:13" x14ac:dyDescent="0.3">
      <c r="A27" s="16"/>
      <c r="B27" s="4" t="s">
        <v>114</v>
      </c>
      <c r="C27" s="3"/>
      <c r="D27" s="4"/>
      <c r="E27" s="42">
        <f t="shared" ca="1" si="4"/>
        <v>1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1</v>
      </c>
    </row>
    <row r="28" spans="1:13" x14ac:dyDescent="0.3">
      <c r="A28" s="16"/>
      <c r="B28" s="4" t="s">
        <v>121</v>
      </c>
      <c r="C28" s="3"/>
      <c r="D28" s="4"/>
      <c r="E28" s="42">
        <f t="shared" ca="1" si="4"/>
        <v>0</v>
      </c>
      <c r="F28" s="39">
        <f t="shared" ca="1" si="3"/>
        <v>160</v>
      </c>
      <c r="G28" s="39">
        <v>0</v>
      </c>
      <c r="H28" s="39">
        <f t="shared" ca="1" si="5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160</v>
      </c>
    </row>
    <row r="29" spans="1:13" x14ac:dyDescent="0.3">
      <c r="A29" s="16"/>
      <c r="B29" s="4" t="s">
        <v>115</v>
      </c>
      <c r="C29" s="3"/>
      <c r="D29" s="4"/>
      <c r="E29" s="42">
        <f t="shared" ca="1" si="4"/>
        <v>26</v>
      </c>
      <c r="F29" s="39">
        <f t="shared" ca="1" si="3"/>
        <v>300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326</v>
      </c>
    </row>
    <row r="30" spans="1:13" ht="15" thickBot="1" x14ac:dyDescent="0.35">
      <c r="A30" s="16"/>
      <c r="B30" s="4" t="s">
        <v>123</v>
      </c>
      <c r="C30" s="3"/>
      <c r="D30" s="4"/>
      <c r="E30" s="42">
        <f t="shared" ca="1" si="4"/>
        <v>50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50</v>
      </c>
    </row>
    <row r="31" spans="1:13" ht="15" thickBot="1" x14ac:dyDescent="0.35">
      <c r="A31" s="16"/>
      <c r="B31" s="19"/>
      <c r="C31" s="18"/>
      <c r="D31" s="19" t="s">
        <v>18</v>
      </c>
      <c r="E31" s="24">
        <f t="shared" ref="E31:M31" ca="1" si="7">SUM(E3:E30)</f>
        <v>2045</v>
      </c>
      <c r="F31" s="24">
        <f t="shared" ca="1" si="7"/>
        <v>460</v>
      </c>
      <c r="G31" s="24">
        <f t="shared" si="7"/>
        <v>0</v>
      </c>
      <c r="H31" s="24">
        <f t="shared" ca="1" si="7"/>
        <v>97</v>
      </c>
      <c r="I31" s="24">
        <f t="shared" si="7"/>
        <v>0</v>
      </c>
      <c r="J31" s="24">
        <f t="shared" si="7"/>
        <v>0</v>
      </c>
      <c r="K31" s="24">
        <f t="shared" si="7"/>
        <v>0</v>
      </c>
      <c r="L31" s="24">
        <f t="shared" si="7"/>
        <v>0</v>
      </c>
      <c r="M31" s="25">
        <f t="shared" ca="1" si="7"/>
        <v>2408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65"/>
  <sheetViews>
    <sheetView workbookViewId="0">
      <selection activeCell="D12" activeCellId="1" sqref="A3:M3 D12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4" t="s">
        <v>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4.4" customHeight="1" x14ac:dyDescent="0.3">
      <c r="A3" s="64" t="s">
        <v>130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" customHeight="1" x14ac:dyDescent="0.3">
      <c r="A4" s="64" t="s">
        <v>141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4.4" customHeight="1" x14ac:dyDescent="0.3">
      <c r="A5" s="64" t="s">
        <v>61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" customHeight="1" x14ac:dyDescent="0.3">
      <c r="A6" s="65" t="s">
        <v>63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3" ht="14.4" customHeight="1" x14ac:dyDescent="0.3">
      <c r="A7" s="65" t="s">
        <v>131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9.8" x14ac:dyDescent="0.3">
      <c r="A8" s="50" t="s">
        <v>12</v>
      </c>
      <c r="B8" s="50" t="s">
        <v>78</v>
      </c>
      <c r="C8" s="50" t="s">
        <v>62</v>
      </c>
      <c r="D8" s="50" t="s">
        <v>132</v>
      </c>
      <c r="E8" s="50" t="s">
        <v>3</v>
      </c>
      <c r="F8" s="50" t="s">
        <v>4</v>
      </c>
      <c r="G8" s="50" t="s">
        <v>5</v>
      </c>
      <c r="H8" s="50" t="s">
        <v>6</v>
      </c>
      <c r="I8" s="50" t="s">
        <v>7</v>
      </c>
      <c r="J8" s="50" t="s">
        <v>8</v>
      </c>
      <c r="K8" s="50" t="s">
        <v>9</v>
      </c>
      <c r="L8" s="50" t="s">
        <v>10</v>
      </c>
      <c r="M8" s="50" t="s">
        <v>11</v>
      </c>
    </row>
    <row r="9" spans="1:13" x14ac:dyDescent="0.3">
      <c r="A9" s="51" t="s">
        <v>133</v>
      </c>
      <c r="B9" s="52">
        <v>9060400</v>
      </c>
      <c r="C9" s="51" t="s">
        <v>79</v>
      </c>
      <c r="D9" s="52">
        <v>79934149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</row>
    <row r="10" spans="1:13" x14ac:dyDescent="0.3">
      <c r="A10" s="51" t="s">
        <v>133</v>
      </c>
      <c r="B10" s="52">
        <v>9060400</v>
      </c>
      <c r="C10" s="51" t="s">
        <v>80</v>
      </c>
      <c r="D10" s="52">
        <v>79915713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</row>
    <row r="11" spans="1:13" x14ac:dyDescent="0.3">
      <c r="A11" s="51" t="s">
        <v>133</v>
      </c>
      <c r="B11" s="52">
        <v>9060400</v>
      </c>
      <c r="C11" s="51" t="s">
        <v>59</v>
      </c>
      <c r="D11" s="52">
        <v>79901062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</row>
    <row r="12" spans="1:13" x14ac:dyDescent="0.3">
      <c r="A12" s="51" t="s">
        <v>133</v>
      </c>
      <c r="B12" s="52">
        <v>9060400</v>
      </c>
      <c r="C12" s="51" t="s">
        <v>29</v>
      </c>
      <c r="D12" s="52">
        <v>3822358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</row>
    <row r="13" spans="1:13" x14ac:dyDescent="0.3">
      <c r="A13" s="51" t="s">
        <v>133</v>
      </c>
      <c r="B13" s="52">
        <v>9060400</v>
      </c>
      <c r="C13" s="51" t="s">
        <v>134</v>
      </c>
      <c r="D13" s="52">
        <v>3822366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</row>
    <row r="14" spans="1:13" x14ac:dyDescent="0.3">
      <c r="A14" s="51" t="s">
        <v>133</v>
      </c>
      <c r="B14" s="52">
        <v>9060400</v>
      </c>
      <c r="C14" s="51" t="s">
        <v>31</v>
      </c>
      <c r="D14" s="52">
        <v>86228564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</row>
    <row r="15" spans="1:13" x14ac:dyDescent="0.3">
      <c r="A15" s="51" t="s">
        <v>133</v>
      </c>
      <c r="B15" s="52">
        <v>9060400</v>
      </c>
      <c r="C15" s="51" t="s">
        <v>51</v>
      </c>
      <c r="D15" s="52">
        <v>6077322</v>
      </c>
      <c r="E15" s="52">
        <v>650</v>
      </c>
      <c r="F15" s="52">
        <v>0</v>
      </c>
      <c r="G15" s="52">
        <v>0</v>
      </c>
      <c r="H15" s="52">
        <v>22</v>
      </c>
      <c r="I15" s="52">
        <v>0</v>
      </c>
      <c r="J15" s="52">
        <v>0</v>
      </c>
      <c r="K15" s="52">
        <v>0</v>
      </c>
      <c r="L15" s="52">
        <v>0</v>
      </c>
      <c r="M15" s="52">
        <v>628</v>
      </c>
    </row>
    <row r="16" spans="1:13" x14ac:dyDescent="0.3">
      <c r="A16" s="51" t="s">
        <v>133</v>
      </c>
      <c r="B16" s="52">
        <v>9060400</v>
      </c>
      <c r="C16" s="51" t="s">
        <v>52</v>
      </c>
      <c r="D16" s="52">
        <v>5999978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</row>
    <row r="17" spans="1:13" x14ac:dyDescent="0.3">
      <c r="A17" s="51" t="s">
        <v>133</v>
      </c>
      <c r="B17" s="52">
        <v>9060400</v>
      </c>
      <c r="C17" s="51" t="s">
        <v>32</v>
      </c>
      <c r="D17" s="52">
        <v>6112179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</row>
    <row r="18" spans="1:13" x14ac:dyDescent="0.3">
      <c r="A18" s="51" t="s">
        <v>133</v>
      </c>
      <c r="B18" s="52">
        <v>9060400</v>
      </c>
      <c r="C18" s="51" t="s">
        <v>64</v>
      </c>
      <c r="D18" s="52">
        <v>5699494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</row>
    <row r="19" spans="1:13" x14ac:dyDescent="0.3">
      <c r="A19" s="51" t="s">
        <v>133</v>
      </c>
      <c r="B19" s="52">
        <v>9060400</v>
      </c>
      <c r="C19" s="51" t="s">
        <v>65</v>
      </c>
      <c r="D19" s="52">
        <v>5704439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</row>
    <row r="20" spans="1:13" x14ac:dyDescent="0.3">
      <c r="A20" s="51" t="s">
        <v>133</v>
      </c>
      <c r="B20" s="52">
        <v>9060400</v>
      </c>
      <c r="C20" s="51" t="s">
        <v>66</v>
      </c>
      <c r="D20" s="52">
        <v>79710852</v>
      </c>
      <c r="E20" s="52">
        <v>12</v>
      </c>
      <c r="F20" s="52">
        <v>0</v>
      </c>
      <c r="G20" s="52">
        <v>0</v>
      </c>
      <c r="H20" s="52">
        <v>12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</row>
    <row r="21" spans="1:13" x14ac:dyDescent="0.3">
      <c r="A21" s="51" t="s">
        <v>133</v>
      </c>
      <c r="B21" s="52">
        <v>9060400</v>
      </c>
      <c r="C21" s="51" t="s">
        <v>67</v>
      </c>
      <c r="D21" s="52">
        <v>79734727</v>
      </c>
      <c r="E21" s="52">
        <v>17</v>
      </c>
      <c r="F21" s="52">
        <v>0</v>
      </c>
      <c r="G21" s="52">
        <v>0</v>
      </c>
      <c r="H21" s="52">
        <v>11</v>
      </c>
      <c r="I21" s="52">
        <v>0</v>
      </c>
      <c r="J21" s="52">
        <v>0</v>
      </c>
      <c r="K21" s="52">
        <v>0</v>
      </c>
      <c r="L21" s="52">
        <v>0</v>
      </c>
      <c r="M21" s="52">
        <v>6</v>
      </c>
    </row>
    <row r="22" spans="1:13" x14ac:dyDescent="0.3">
      <c r="A22" s="51" t="s">
        <v>133</v>
      </c>
      <c r="B22" s="52">
        <v>9060400</v>
      </c>
      <c r="C22" s="51" t="s">
        <v>68</v>
      </c>
      <c r="D22" s="52">
        <v>79735219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</row>
    <row r="23" spans="1:13" x14ac:dyDescent="0.3">
      <c r="A23" s="51" t="s">
        <v>133</v>
      </c>
      <c r="B23" s="52">
        <v>9060400</v>
      </c>
      <c r="C23" s="51" t="s">
        <v>117</v>
      </c>
      <c r="D23" s="52">
        <v>3823303</v>
      </c>
      <c r="E23" s="52">
        <v>31</v>
      </c>
      <c r="F23" s="52">
        <v>0</v>
      </c>
      <c r="G23" s="52">
        <v>0</v>
      </c>
      <c r="H23" s="52">
        <v>12</v>
      </c>
      <c r="I23" s="52">
        <v>0</v>
      </c>
      <c r="J23" s="52">
        <v>0</v>
      </c>
      <c r="K23" s="52">
        <v>0</v>
      </c>
      <c r="L23" s="52">
        <v>0</v>
      </c>
      <c r="M23" s="52">
        <v>19</v>
      </c>
    </row>
    <row r="24" spans="1:13" x14ac:dyDescent="0.3">
      <c r="A24" s="51" t="s">
        <v>133</v>
      </c>
      <c r="B24" s="52">
        <v>9060400</v>
      </c>
      <c r="C24" s="51" t="s">
        <v>118</v>
      </c>
      <c r="D24" s="52">
        <v>3823370</v>
      </c>
      <c r="E24" s="52">
        <v>30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30</v>
      </c>
    </row>
    <row r="25" spans="1:13" x14ac:dyDescent="0.3">
      <c r="A25" s="51" t="s">
        <v>133</v>
      </c>
      <c r="B25" s="52">
        <v>9060400</v>
      </c>
      <c r="C25" s="51" t="s">
        <v>33</v>
      </c>
      <c r="D25" s="52">
        <v>3823346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</row>
    <row r="26" spans="1:13" x14ac:dyDescent="0.3">
      <c r="A26" s="51" t="s">
        <v>133</v>
      </c>
      <c r="B26" s="52">
        <v>9060400</v>
      </c>
      <c r="C26" s="51" t="s">
        <v>119</v>
      </c>
      <c r="D26" s="52">
        <v>84065757</v>
      </c>
      <c r="E26" s="52">
        <v>50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50</v>
      </c>
    </row>
    <row r="27" spans="1:13" x14ac:dyDescent="0.3">
      <c r="A27" s="51" t="s">
        <v>133</v>
      </c>
      <c r="B27" s="52">
        <v>9060400</v>
      </c>
      <c r="C27" s="51" t="s">
        <v>34</v>
      </c>
      <c r="D27" s="52">
        <v>79224699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</row>
    <row r="28" spans="1:13" x14ac:dyDescent="0.3">
      <c r="A28" s="51" t="s">
        <v>133</v>
      </c>
      <c r="B28" s="52">
        <v>9060400</v>
      </c>
      <c r="C28" s="51" t="s">
        <v>53</v>
      </c>
      <c r="D28" s="52">
        <v>79652933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</row>
    <row r="29" spans="1:13" x14ac:dyDescent="0.3">
      <c r="A29" s="51" t="s">
        <v>133</v>
      </c>
      <c r="B29" s="52">
        <v>9060400</v>
      </c>
      <c r="C29" s="51" t="s">
        <v>54</v>
      </c>
      <c r="D29" s="52">
        <v>79682271</v>
      </c>
      <c r="E29" s="52">
        <v>29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29</v>
      </c>
    </row>
    <row r="30" spans="1:13" x14ac:dyDescent="0.3">
      <c r="A30" s="51" t="s">
        <v>133</v>
      </c>
      <c r="B30" s="52">
        <v>9060400</v>
      </c>
      <c r="C30" s="51" t="s">
        <v>120</v>
      </c>
      <c r="D30" s="52">
        <v>84995681</v>
      </c>
      <c r="E30" s="52">
        <v>30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30</v>
      </c>
    </row>
    <row r="31" spans="1:13" x14ac:dyDescent="0.3">
      <c r="A31" s="51" t="s">
        <v>133</v>
      </c>
      <c r="B31" s="52">
        <v>9060400</v>
      </c>
      <c r="C31" s="51" t="s">
        <v>35</v>
      </c>
      <c r="D31" s="52">
        <v>79664141</v>
      </c>
      <c r="E31" s="52">
        <v>30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30</v>
      </c>
    </row>
    <row r="32" spans="1:13" x14ac:dyDescent="0.3">
      <c r="A32" s="51" t="s">
        <v>133</v>
      </c>
      <c r="B32" s="52">
        <v>9060400</v>
      </c>
      <c r="C32" s="51" t="s">
        <v>60</v>
      </c>
      <c r="D32" s="52">
        <v>6003167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</row>
    <row r="33" spans="1:13" x14ac:dyDescent="0.3">
      <c r="A33" s="51" t="s">
        <v>133</v>
      </c>
      <c r="B33" s="52">
        <v>9060400</v>
      </c>
      <c r="C33" s="51" t="s">
        <v>135</v>
      </c>
      <c r="D33" s="52">
        <v>79383789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</row>
    <row r="34" spans="1:13" x14ac:dyDescent="0.3">
      <c r="A34" s="51" t="s">
        <v>133</v>
      </c>
      <c r="B34" s="52">
        <v>9060400</v>
      </c>
      <c r="C34" s="51" t="s">
        <v>69</v>
      </c>
      <c r="D34" s="52">
        <v>79679505</v>
      </c>
      <c r="E34" s="52">
        <v>87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87</v>
      </c>
    </row>
    <row r="35" spans="1:13" x14ac:dyDescent="0.3">
      <c r="A35" s="51" t="s">
        <v>133</v>
      </c>
      <c r="B35" s="52">
        <v>9060400</v>
      </c>
      <c r="C35" s="51" t="s">
        <v>70</v>
      </c>
      <c r="D35" s="52">
        <v>79722605</v>
      </c>
      <c r="E35" s="52">
        <v>100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100</v>
      </c>
    </row>
    <row r="36" spans="1:13" x14ac:dyDescent="0.3">
      <c r="A36" s="51" t="s">
        <v>133</v>
      </c>
      <c r="B36" s="52">
        <v>9060400</v>
      </c>
      <c r="C36" s="51" t="s">
        <v>55</v>
      </c>
      <c r="D36" s="52">
        <v>79237790</v>
      </c>
      <c r="E36" s="52">
        <v>40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40</v>
      </c>
    </row>
    <row r="37" spans="1:13" x14ac:dyDescent="0.3">
      <c r="A37" s="51" t="s">
        <v>133</v>
      </c>
      <c r="B37" s="52">
        <v>9060400</v>
      </c>
      <c r="C37" s="51" t="s">
        <v>36</v>
      </c>
      <c r="D37" s="52">
        <v>79304102</v>
      </c>
      <c r="E37" s="52">
        <v>82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82</v>
      </c>
    </row>
    <row r="38" spans="1:13" x14ac:dyDescent="0.3">
      <c r="A38" s="51" t="s">
        <v>133</v>
      </c>
      <c r="B38" s="52">
        <v>9060400</v>
      </c>
      <c r="C38" s="51" t="s">
        <v>71</v>
      </c>
      <c r="D38" s="52">
        <v>80026471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</row>
    <row r="39" spans="1:13" x14ac:dyDescent="0.3">
      <c r="A39" s="51" t="s">
        <v>133</v>
      </c>
      <c r="B39" s="52">
        <v>9060400</v>
      </c>
      <c r="C39" s="51" t="s">
        <v>37</v>
      </c>
      <c r="D39" s="52">
        <v>79971362</v>
      </c>
      <c r="E39" s="52">
        <v>45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45</v>
      </c>
    </row>
    <row r="40" spans="1:13" x14ac:dyDescent="0.3">
      <c r="A40" s="51" t="s">
        <v>133</v>
      </c>
      <c r="B40" s="52">
        <v>9060400</v>
      </c>
      <c r="C40" s="51" t="s">
        <v>38</v>
      </c>
      <c r="D40" s="52">
        <v>79998538</v>
      </c>
      <c r="E40" s="52">
        <v>20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20</v>
      </c>
    </row>
    <row r="41" spans="1:13" x14ac:dyDescent="0.3">
      <c r="A41" s="51" t="s">
        <v>133</v>
      </c>
      <c r="B41" s="52">
        <v>9060400</v>
      </c>
      <c r="C41" s="51" t="s">
        <v>136</v>
      </c>
      <c r="D41" s="52">
        <v>3825136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</row>
    <row r="42" spans="1:13" x14ac:dyDescent="0.3">
      <c r="A42" s="51" t="s">
        <v>133</v>
      </c>
      <c r="B42" s="52">
        <v>9060400</v>
      </c>
      <c r="C42" s="51" t="s">
        <v>39</v>
      </c>
      <c r="D42" s="52">
        <v>3825128</v>
      </c>
      <c r="E42" s="52">
        <v>107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107</v>
      </c>
    </row>
    <row r="43" spans="1:13" x14ac:dyDescent="0.3">
      <c r="A43" s="51" t="s">
        <v>133</v>
      </c>
      <c r="B43" s="52">
        <v>9060400</v>
      </c>
      <c r="C43" s="51" t="s">
        <v>137</v>
      </c>
      <c r="D43" s="52">
        <v>3825322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</row>
    <row r="44" spans="1:13" x14ac:dyDescent="0.3">
      <c r="A44" s="51" t="s">
        <v>133</v>
      </c>
      <c r="B44" s="52">
        <v>9060400</v>
      </c>
      <c r="C44" s="51" t="s">
        <v>138</v>
      </c>
      <c r="D44" s="52">
        <v>3825349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</row>
    <row r="45" spans="1:13" x14ac:dyDescent="0.3">
      <c r="A45" s="51" t="s">
        <v>133</v>
      </c>
      <c r="B45" s="52">
        <v>9060400</v>
      </c>
      <c r="C45" s="51" t="s">
        <v>139</v>
      </c>
      <c r="D45" s="52">
        <v>3825330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</row>
    <row r="46" spans="1:13" x14ac:dyDescent="0.3">
      <c r="A46" s="51" t="s">
        <v>133</v>
      </c>
      <c r="B46" s="52">
        <v>9060400</v>
      </c>
      <c r="C46" s="51" t="s">
        <v>40</v>
      </c>
      <c r="D46" s="52">
        <v>5976951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</row>
    <row r="47" spans="1:13" x14ac:dyDescent="0.3">
      <c r="A47" s="51" t="s">
        <v>133</v>
      </c>
      <c r="B47" s="52">
        <v>9060400</v>
      </c>
      <c r="C47" s="51" t="s">
        <v>57</v>
      </c>
      <c r="D47" s="52">
        <v>5987678</v>
      </c>
      <c r="E47" s="52">
        <v>13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13</v>
      </c>
    </row>
    <row r="48" spans="1:13" x14ac:dyDescent="0.3">
      <c r="A48" s="51" t="s">
        <v>133</v>
      </c>
      <c r="B48" s="52">
        <v>9060400</v>
      </c>
      <c r="C48" s="51" t="s">
        <v>72</v>
      </c>
      <c r="D48" s="52">
        <v>84126616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</row>
    <row r="49" spans="1:13" x14ac:dyDescent="0.3">
      <c r="A49" s="51" t="s">
        <v>133</v>
      </c>
      <c r="B49" s="52">
        <v>9060400</v>
      </c>
      <c r="C49" s="51" t="s">
        <v>73</v>
      </c>
      <c r="D49" s="52">
        <v>79667140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</row>
    <row r="50" spans="1:13" x14ac:dyDescent="0.3">
      <c r="A50" s="51" t="s">
        <v>133</v>
      </c>
      <c r="B50" s="52">
        <v>9060400</v>
      </c>
      <c r="C50" s="51" t="s">
        <v>41</v>
      </c>
      <c r="D50" s="52">
        <v>80018703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0</v>
      </c>
      <c r="M50" s="52">
        <v>0</v>
      </c>
    </row>
    <row r="51" spans="1:13" x14ac:dyDescent="0.3">
      <c r="A51" s="51" t="s">
        <v>133</v>
      </c>
      <c r="B51" s="52">
        <v>9060400</v>
      </c>
      <c r="C51" s="51" t="s">
        <v>58</v>
      </c>
      <c r="D51" s="52">
        <v>3825578</v>
      </c>
      <c r="E51" s="52">
        <v>50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50</v>
      </c>
    </row>
    <row r="52" spans="1:13" x14ac:dyDescent="0.3">
      <c r="A52" s="51" t="s">
        <v>133</v>
      </c>
      <c r="B52" s="52">
        <v>9060400</v>
      </c>
      <c r="C52" s="51" t="s">
        <v>42</v>
      </c>
      <c r="D52" s="52">
        <v>79637365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</row>
    <row r="53" spans="1:13" x14ac:dyDescent="0.3">
      <c r="A53" s="51" t="s">
        <v>133</v>
      </c>
      <c r="B53" s="52">
        <v>9060400</v>
      </c>
      <c r="C53" s="51" t="s">
        <v>43</v>
      </c>
      <c r="D53" s="52">
        <v>79987870</v>
      </c>
      <c r="E53" s="52">
        <v>290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290</v>
      </c>
    </row>
    <row r="54" spans="1:13" x14ac:dyDescent="0.3">
      <c r="A54" s="51" t="s">
        <v>133</v>
      </c>
      <c r="B54" s="52">
        <v>9060400</v>
      </c>
      <c r="C54" s="51" t="s">
        <v>44</v>
      </c>
      <c r="D54" s="52">
        <v>79706723</v>
      </c>
      <c r="E54" s="52">
        <v>80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80</v>
      </c>
    </row>
    <row r="55" spans="1:13" x14ac:dyDescent="0.3">
      <c r="A55" s="51" t="s">
        <v>133</v>
      </c>
      <c r="B55" s="52">
        <v>9060400</v>
      </c>
      <c r="C55" s="51" t="s">
        <v>45</v>
      </c>
      <c r="D55" s="52">
        <v>3826566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</row>
    <row r="56" spans="1:13" x14ac:dyDescent="0.3">
      <c r="A56" s="51" t="s">
        <v>133</v>
      </c>
      <c r="B56" s="52">
        <v>9060400</v>
      </c>
      <c r="C56" s="51" t="s">
        <v>121</v>
      </c>
      <c r="D56" s="52">
        <v>80938829</v>
      </c>
      <c r="E56" s="52">
        <v>0</v>
      </c>
      <c r="F56" s="52">
        <v>160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160</v>
      </c>
    </row>
    <row r="57" spans="1:13" x14ac:dyDescent="0.3">
      <c r="A57" s="51" t="s">
        <v>133</v>
      </c>
      <c r="B57" s="52">
        <v>9060400</v>
      </c>
      <c r="C57" s="51" t="s">
        <v>115</v>
      </c>
      <c r="D57" s="52">
        <v>84950246</v>
      </c>
      <c r="E57" s="52">
        <v>26</v>
      </c>
      <c r="F57" s="52">
        <v>300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326</v>
      </c>
    </row>
    <row r="58" spans="1:13" x14ac:dyDescent="0.3">
      <c r="A58" s="51" t="s">
        <v>133</v>
      </c>
      <c r="B58" s="52">
        <v>9060400</v>
      </c>
      <c r="C58" s="51" t="s">
        <v>122</v>
      </c>
      <c r="D58" s="52">
        <v>84474886</v>
      </c>
      <c r="E58" s="52">
        <v>30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30</v>
      </c>
    </row>
    <row r="59" spans="1:13" x14ac:dyDescent="0.3">
      <c r="A59" s="51" t="s">
        <v>133</v>
      </c>
      <c r="B59" s="52">
        <v>9060400</v>
      </c>
      <c r="C59" s="51" t="s">
        <v>123</v>
      </c>
      <c r="D59" s="52">
        <v>5972697</v>
      </c>
      <c r="E59" s="52">
        <v>50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50</v>
      </c>
    </row>
    <row r="60" spans="1:13" x14ac:dyDescent="0.3">
      <c r="A60" s="51" t="s">
        <v>133</v>
      </c>
      <c r="B60" s="52">
        <v>9060400</v>
      </c>
      <c r="C60" s="51" t="s">
        <v>74</v>
      </c>
      <c r="D60" s="52">
        <v>5955989</v>
      </c>
      <c r="E60" s="52">
        <v>40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40</v>
      </c>
    </row>
    <row r="61" spans="1:13" x14ac:dyDescent="0.3">
      <c r="A61" s="51" t="s">
        <v>133</v>
      </c>
      <c r="B61" s="52">
        <v>9060400</v>
      </c>
      <c r="C61" s="51" t="s">
        <v>114</v>
      </c>
      <c r="D61" s="52">
        <v>84468800</v>
      </c>
      <c r="E61" s="52">
        <v>1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1</v>
      </c>
    </row>
    <row r="62" spans="1:13" x14ac:dyDescent="0.3">
      <c r="A62" s="51" t="s">
        <v>133</v>
      </c>
      <c r="B62" s="52">
        <v>9060400</v>
      </c>
      <c r="C62" s="51" t="s">
        <v>140</v>
      </c>
      <c r="D62" s="52">
        <v>3823273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</row>
    <row r="63" spans="1:13" x14ac:dyDescent="0.3">
      <c r="A63" s="51" t="s">
        <v>133</v>
      </c>
      <c r="B63" s="52">
        <v>9060400</v>
      </c>
      <c r="C63" s="51" t="s">
        <v>116</v>
      </c>
      <c r="D63" s="52">
        <v>3823281</v>
      </c>
      <c r="E63" s="52">
        <v>102</v>
      </c>
      <c r="F63" s="52">
        <v>0</v>
      </c>
      <c r="G63" s="52">
        <v>0</v>
      </c>
      <c r="H63" s="52">
        <v>40</v>
      </c>
      <c r="I63" s="52">
        <v>0</v>
      </c>
      <c r="J63" s="52">
        <v>0</v>
      </c>
      <c r="K63" s="52">
        <v>0</v>
      </c>
      <c r="L63" s="52">
        <v>0</v>
      </c>
      <c r="M63" s="52">
        <v>62</v>
      </c>
    </row>
    <row r="64" spans="1:13" x14ac:dyDescent="0.3">
      <c r="A64" s="51" t="s">
        <v>133</v>
      </c>
      <c r="B64" s="52">
        <v>9060400</v>
      </c>
      <c r="C64" s="51" t="s">
        <v>56</v>
      </c>
      <c r="D64" s="52">
        <v>5962667</v>
      </c>
      <c r="E64" s="52">
        <v>3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3</v>
      </c>
    </row>
    <row r="65" spans="1:13" x14ac:dyDescent="0.3">
      <c r="A65" s="53" t="s">
        <v>19</v>
      </c>
      <c r="B65" s="51"/>
      <c r="C65" s="51"/>
      <c r="D65" s="51"/>
      <c r="E65" s="52">
        <v>2045</v>
      </c>
      <c r="F65" s="52">
        <v>460</v>
      </c>
      <c r="G65" s="52">
        <v>0</v>
      </c>
      <c r="H65" s="52">
        <v>97</v>
      </c>
      <c r="I65" s="52">
        <v>0</v>
      </c>
      <c r="J65" s="52">
        <v>0</v>
      </c>
      <c r="K65" s="52">
        <v>0</v>
      </c>
      <c r="L65" s="52">
        <v>0</v>
      </c>
      <c r="M65" s="52">
        <v>2408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56"/>
  <sheetViews>
    <sheetView topLeftCell="A28" workbookViewId="0">
      <selection activeCell="I47" sqref="I47"/>
    </sheetView>
  </sheetViews>
  <sheetFormatPr defaultRowHeight="14.4" x14ac:dyDescent="0.3"/>
  <sheetData>
    <row r="1" spans="1:3" x14ac:dyDescent="0.3">
      <c r="A1" t="s">
        <v>79</v>
      </c>
      <c r="B1">
        <f>VLOOKUP(A1,'[3]Product Master Sheet'!$B$2:$F$506,5,0)</f>
        <v>28</v>
      </c>
      <c r="C1">
        <v>0</v>
      </c>
    </row>
    <row r="2" spans="1:3" x14ac:dyDescent="0.3">
      <c r="A2" t="s">
        <v>80</v>
      </c>
      <c r="B2">
        <f>VLOOKUP(A2,'[3]Product Master Sheet'!$B$2:$F$506,5,0)</f>
        <v>29</v>
      </c>
      <c r="C2">
        <v>0</v>
      </c>
    </row>
    <row r="3" spans="1:3" x14ac:dyDescent="0.3">
      <c r="A3" t="s">
        <v>59</v>
      </c>
      <c r="B3">
        <f>VLOOKUP(A3,'[3]Product Master Sheet'!$B$2:$F$506,5,0)</f>
        <v>30</v>
      </c>
      <c r="C3">
        <v>0</v>
      </c>
    </row>
    <row r="4" spans="1:3" x14ac:dyDescent="0.3">
      <c r="A4" t="s">
        <v>29</v>
      </c>
      <c r="B4">
        <f>VLOOKUP(A4,'[3]Product Master Sheet'!$B$2:$F$506,5,0)</f>
        <v>33</v>
      </c>
      <c r="C4">
        <v>0</v>
      </c>
    </row>
    <row r="5" spans="1:3" x14ac:dyDescent="0.3">
      <c r="A5" t="s">
        <v>134</v>
      </c>
      <c r="B5">
        <f>VLOOKUP(A5,'[3]Product Master Sheet'!$B$2:$F$506,5,0)</f>
        <v>34</v>
      </c>
      <c r="C5">
        <v>0</v>
      </c>
    </row>
    <row r="6" spans="1:3" x14ac:dyDescent="0.3">
      <c r="A6" t="s">
        <v>31</v>
      </c>
      <c r="B6">
        <f>VLOOKUP(A6,'[3]Product Master Sheet'!$B$2:$F$506,5,0)</f>
        <v>40</v>
      </c>
      <c r="C6">
        <v>0</v>
      </c>
    </row>
    <row r="7" spans="1:3" x14ac:dyDescent="0.3">
      <c r="A7" t="s">
        <v>51</v>
      </c>
      <c r="B7">
        <f>VLOOKUP(A7,'[3]Product Master Sheet'!$B$2:$F$506,5,0)</f>
        <v>42</v>
      </c>
      <c r="C7">
        <v>650</v>
      </c>
    </row>
    <row r="8" spans="1:3" x14ac:dyDescent="0.3">
      <c r="A8" t="s">
        <v>52</v>
      </c>
      <c r="B8">
        <f>VLOOKUP(A8,'[3]Product Master Sheet'!$B$2:$F$506,5,0)</f>
        <v>43</v>
      </c>
      <c r="C8">
        <v>0</v>
      </c>
    </row>
    <row r="9" spans="1:3" x14ac:dyDescent="0.3">
      <c r="A9" t="s">
        <v>32</v>
      </c>
      <c r="B9">
        <f>VLOOKUP(A9,'[3]Product Master Sheet'!$B$2:$F$506,5,0)</f>
        <v>44</v>
      </c>
      <c r="C9">
        <v>0</v>
      </c>
    </row>
    <row r="10" spans="1:3" x14ac:dyDescent="0.3">
      <c r="A10" t="s">
        <v>64</v>
      </c>
      <c r="B10">
        <f>VLOOKUP(A10,'[3]Product Master Sheet'!$B$2:$F$506,5,0)</f>
        <v>114</v>
      </c>
      <c r="C10">
        <v>0</v>
      </c>
    </row>
    <row r="11" spans="1:3" x14ac:dyDescent="0.3">
      <c r="A11" t="s">
        <v>65</v>
      </c>
      <c r="B11">
        <f>VLOOKUP(A11,'[3]Product Master Sheet'!$B$2:$F$506,5,0)</f>
        <v>115</v>
      </c>
      <c r="C11">
        <v>0</v>
      </c>
    </row>
    <row r="12" spans="1:3" x14ac:dyDescent="0.3">
      <c r="A12" t="s">
        <v>66</v>
      </c>
      <c r="B12">
        <f>VLOOKUP(A12,'[3]Product Master Sheet'!$B$2:$F$506,5,0)</f>
        <v>118</v>
      </c>
      <c r="C12">
        <v>12</v>
      </c>
    </row>
    <row r="13" spans="1:3" x14ac:dyDescent="0.3">
      <c r="A13" t="s">
        <v>67</v>
      </c>
      <c r="B13">
        <f>VLOOKUP(A13,'[3]Product Master Sheet'!$B$2:$F$506,5,0)</f>
        <v>119</v>
      </c>
      <c r="C13">
        <v>17</v>
      </c>
    </row>
    <row r="14" spans="1:3" x14ac:dyDescent="0.3">
      <c r="A14" t="s">
        <v>68</v>
      </c>
      <c r="B14">
        <f>VLOOKUP(A14,'[3]Product Master Sheet'!$B$2:$F$506,5,0)</f>
        <v>120</v>
      </c>
      <c r="C14">
        <v>0</v>
      </c>
    </row>
    <row r="15" spans="1:3" x14ac:dyDescent="0.3">
      <c r="A15" t="s">
        <v>117</v>
      </c>
      <c r="B15">
        <f>VLOOKUP(A15,'[3]Product Master Sheet'!$B$2:$F$506,5,0)</f>
        <v>124</v>
      </c>
      <c r="C15">
        <v>31</v>
      </c>
    </row>
    <row r="16" spans="1:3" x14ac:dyDescent="0.3">
      <c r="A16" t="s">
        <v>118</v>
      </c>
      <c r="B16">
        <f>VLOOKUP(A16,'[3]Product Master Sheet'!$B$2:$F$506,5,0)</f>
        <v>125</v>
      </c>
      <c r="C16">
        <v>30</v>
      </c>
    </row>
    <row r="17" spans="1:3" x14ac:dyDescent="0.3">
      <c r="A17" t="s">
        <v>33</v>
      </c>
      <c r="B17">
        <f>VLOOKUP(A17,'[3]Product Master Sheet'!$B$2:$F$506,5,0)</f>
        <v>126</v>
      </c>
      <c r="C17">
        <v>0</v>
      </c>
    </row>
    <row r="18" spans="1:3" x14ac:dyDescent="0.3">
      <c r="A18" t="s">
        <v>119</v>
      </c>
      <c r="B18">
        <f>VLOOKUP(A18,'[3]Product Master Sheet'!$B$2:$F$506,5,0)</f>
        <v>143</v>
      </c>
      <c r="C18">
        <v>50</v>
      </c>
    </row>
    <row r="19" spans="1:3" x14ac:dyDescent="0.3">
      <c r="A19" t="s">
        <v>34</v>
      </c>
      <c r="B19">
        <f>VLOOKUP(A19,'[3]Product Master Sheet'!$B$2:$F$506,5,0)</f>
        <v>146</v>
      </c>
      <c r="C19">
        <v>0</v>
      </c>
    </row>
    <row r="20" spans="1:3" x14ac:dyDescent="0.3">
      <c r="A20" t="s">
        <v>53</v>
      </c>
      <c r="B20">
        <f>VLOOKUP(A20,'[3]Product Master Sheet'!$B$2:$F$506,5,0)</f>
        <v>163</v>
      </c>
      <c r="C20">
        <v>0</v>
      </c>
    </row>
    <row r="21" spans="1:3" x14ac:dyDescent="0.3">
      <c r="A21" t="s">
        <v>54</v>
      </c>
      <c r="B21">
        <f>VLOOKUP(A21,'[3]Product Master Sheet'!$B$2:$F$506,5,0)</f>
        <v>164</v>
      </c>
      <c r="C21">
        <v>29</v>
      </c>
    </row>
    <row r="22" spans="1:3" x14ac:dyDescent="0.3">
      <c r="A22" t="s">
        <v>120</v>
      </c>
      <c r="B22">
        <f>VLOOKUP(A22,'[3]Product Master Sheet'!$B$2:$F$506,5,0)</f>
        <v>181</v>
      </c>
      <c r="C22">
        <v>30</v>
      </c>
    </row>
    <row r="23" spans="1:3" x14ac:dyDescent="0.3">
      <c r="A23" t="s">
        <v>35</v>
      </c>
      <c r="B23">
        <f>VLOOKUP(A23,'[3]Product Master Sheet'!$B$2:$F$506,5,0)</f>
        <v>182</v>
      </c>
      <c r="C23">
        <v>30</v>
      </c>
    </row>
    <row r="24" spans="1:3" x14ac:dyDescent="0.3">
      <c r="A24" t="s">
        <v>60</v>
      </c>
      <c r="B24">
        <f>VLOOKUP(A24,'[3]Product Master Sheet'!$B$2:$F$506,5,0)</f>
        <v>205</v>
      </c>
      <c r="C24">
        <v>0</v>
      </c>
    </row>
    <row r="25" spans="1:3" x14ac:dyDescent="0.3">
      <c r="A25" t="s">
        <v>135</v>
      </c>
      <c r="B25">
        <f>VLOOKUP(A25,'[3]Product Master Sheet'!$B$2:$F$506,5,0)</f>
        <v>221</v>
      </c>
      <c r="C25">
        <v>0</v>
      </c>
    </row>
    <row r="26" spans="1:3" x14ac:dyDescent="0.3">
      <c r="A26" t="s">
        <v>69</v>
      </c>
      <c r="B26">
        <f>VLOOKUP(A26,'[3]Product Master Sheet'!$B$2:$F$506,5,0)</f>
        <v>273</v>
      </c>
      <c r="C26">
        <v>87</v>
      </c>
    </row>
    <row r="27" spans="1:3" x14ac:dyDescent="0.3">
      <c r="A27" t="s">
        <v>70</v>
      </c>
      <c r="B27">
        <f>VLOOKUP(A27,'[3]Product Master Sheet'!$B$2:$F$506,5,0)</f>
        <v>274</v>
      </c>
      <c r="C27">
        <v>100</v>
      </c>
    </row>
    <row r="28" spans="1:3" x14ac:dyDescent="0.3">
      <c r="A28" t="s">
        <v>55</v>
      </c>
      <c r="B28">
        <f>VLOOKUP(A28,'[3]Product Master Sheet'!$B$2:$F$506,5,0)</f>
        <v>293</v>
      </c>
      <c r="C28">
        <v>40</v>
      </c>
    </row>
    <row r="29" spans="1:3" x14ac:dyDescent="0.3">
      <c r="A29" t="s">
        <v>36</v>
      </c>
      <c r="B29">
        <f>VLOOKUP(A29,'[3]Product Master Sheet'!$B$2:$F$506,5,0)</f>
        <v>294</v>
      </c>
      <c r="C29">
        <v>82</v>
      </c>
    </row>
    <row r="30" spans="1:3" x14ac:dyDescent="0.3">
      <c r="A30" t="s">
        <v>71</v>
      </c>
      <c r="B30">
        <f>VLOOKUP(A30,'[3]Product Master Sheet'!$B$2:$F$506,5,0)</f>
        <v>297</v>
      </c>
      <c r="C30">
        <v>0</v>
      </c>
    </row>
    <row r="31" spans="1:3" x14ac:dyDescent="0.3">
      <c r="A31" t="s">
        <v>37</v>
      </c>
      <c r="B31">
        <f>VLOOKUP(A31,'[3]Product Master Sheet'!$B$2:$F$506,5,0)</f>
        <v>299</v>
      </c>
      <c r="C31">
        <v>45</v>
      </c>
    </row>
    <row r="32" spans="1:3" x14ac:dyDescent="0.3">
      <c r="A32" t="s">
        <v>38</v>
      </c>
      <c r="B32">
        <f>VLOOKUP(A32,'[3]Product Master Sheet'!$B$2:$F$506,5,0)</f>
        <v>300</v>
      </c>
      <c r="C32">
        <v>20</v>
      </c>
    </row>
    <row r="33" spans="1:3" x14ac:dyDescent="0.3">
      <c r="A33" t="s">
        <v>136</v>
      </c>
      <c r="B33">
        <f>VLOOKUP(A33,'[3]Product Master Sheet'!$B$2:$F$506,5,0)</f>
        <v>305</v>
      </c>
      <c r="C33">
        <v>0</v>
      </c>
    </row>
    <row r="34" spans="1:3" x14ac:dyDescent="0.3">
      <c r="A34" t="s">
        <v>39</v>
      </c>
      <c r="B34">
        <f>VLOOKUP(A34,'[3]Product Master Sheet'!$B$2:$F$506,5,0)</f>
        <v>306</v>
      </c>
      <c r="C34">
        <v>107</v>
      </c>
    </row>
    <row r="35" spans="1:3" x14ac:dyDescent="0.3">
      <c r="A35" t="s">
        <v>137</v>
      </c>
      <c r="B35">
        <f>VLOOKUP(A35,'[3]Product Master Sheet'!$B$2:$F$506,5,0)</f>
        <v>313</v>
      </c>
      <c r="C35">
        <v>0</v>
      </c>
    </row>
    <row r="36" spans="1:3" x14ac:dyDescent="0.3">
      <c r="A36" t="s">
        <v>138</v>
      </c>
      <c r="B36">
        <f>VLOOKUP(A36,'[3]Product Master Sheet'!$B$2:$F$506,5,0)</f>
        <v>314</v>
      </c>
      <c r="C36">
        <v>0</v>
      </c>
    </row>
    <row r="37" spans="1:3" x14ac:dyDescent="0.3">
      <c r="A37" t="s">
        <v>139</v>
      </c>
      <c r="B37">
        <f>VLOOKUP(A37,'[3]Product Master Sheet'!$B$2:$F$506,5,0)</f>
        <v>315</v>
      </c>
      <c r="C37">
        <v>0</v>
      </c>
    </row>
    <row r="38" spans="1:3" x14ac:dyDescent="0.3">
      <c r="A38" t="s">
        <v>40</v>
      </c>
      <c r="B38">
        <f>VLOOKUP(A38,'[3]Product Master Sheet'!$B$2:$F$506,5,0)</f>
        <v>325</v>
      </c>
      <c r="C38">
        <v>0</v>
      </c>
    </row>
    <row r="39" spans="1:3" x14ac:dyDescent="0.3">
      <c r="A39" t="s">
        <v>57</v>
      </c>
      <c r="B39">
        <f>VLOOKUP(A39,'[3]Product Master Sheet'!$B$2:$F$506,5,0)</f>
        <v>326</v>
      </c>
      <c r="C39">
        <v>13</v>
      </c>
    </row>
    <row r="40" spans="1:3" x14ac:dyDescent="0.3">
      <c r="A40" t="s">
        <v>72</v>
      </c>
      <c r="B40">
        <f>VLOOKUP(A40,'[3]Product Master Sheet'!$B$2:$F$506,5,0)</f>
        <v>331</v>
      </c>
      <c r="C40">
        <v>0</v>
      </c>
    </row>
    <row r="41" spans="1:3" x14ac:dyDescent="0.3">
      <c r="A41" t="s">
        <v>73</v>
      </c>
      <c r="B41">
        <f>VLOOKUP(A41,'[3]Product Master Sheet'!$B$2:$F$506,5,0)</f>
        <v>335</v>
      </c>
      <c r="C41">
        <v>0</v>
      </c>
    </row>
    <row r="42" spans="1:3" x14ac:dyDescent="0.3">
      <c r="A42" t="s">
        <v>41</v>
      </c>
      <c r="B42">
        <f>VLOOKUP(A42,'[3]Product Master Sheet'!$B$2:$F$506,5,0)</f>
        <v>336</v>
      </c>
      <c r="C42">
        <v>0</v>
      </c>
    </row>
    <row r="43" spans="1:3" x14ac:dyDescent="0.3">
      <c r="A43" t="s">
        <v>58</v>
      </c>
      <c r="B43">
        <f>VLOOKUP(A43,'[3]Product Master Sheet'!$B$2:$F$506,5,0)</f>
        <v>353</v>
      </c>
      <c r="C43">
        <v>50</v>
      </c>
    </row>
    <row r="44" spans="1:3" x14ac:dyDescent="0.3">
      <c r="A44" t="s">
        <v>42</v>
      </c>
      <c r="B44">
        <f>VLOOKUP(A44,'[3]Product Master Sheet'!$B$2:$F$506,5,0)</f>
        <v>365</v>
      </c>
      <c r="C44">
        <v>0</v>
      </c>
    </row>
    <row r="45" spans="1:3" x14ac:dyDescent="0.3">
      <c r="A45" t="s">
        <v>43</v>
      </c>
      <c r="B45">
        <f>VLOOKUP(A45,'[3]Product Master Sheet'!$B$2:$F$506,5,0)</f>
        <v>366</v>
      </c>
      <c r="C45">
        <v>290</v>
      </c>
    </row>
    <row r="46" spans="1:3" x14ac:dyDescent="0.3">
      <c r="A46" t="s">
        <v>44</v>
      </c>
      <c r="B46">
        <f>VLOOKUP(A46,'[3]Product Master Sheet'!$B$2:$F$506,5,0)</f>
        <v>368</v>
      </c>
      <c r="C46">
        <v>80</v>
      </c>
    </row>
    <row r="47" spans="1:3" x14ac:dyDescent="0.3">
      <c r="A47" t="s">
        <v>45</v>
      </c>
      <c r="B47">
        <f>VLOOKUP(A47,'[3]Product Master Sheet'!$B$2:$F$506,5,0)</f>
        <v>373</v>
      </c>
      <c r="C47">
        <v>0</v>
      </c>
    </row>
    <row r="48" spans="1:3" x14ac:dyDescent="0.3">
      <c r="A48" t="s">
        <v>121</v>
      </c>
      <c r="B48">
        <f>VLOOKUP(A48,'[3]Product Master Sheet'!$B$2:$F$506,5,0)</f>
        <v>391</v>
      </c>
      <c r="C48">
        <v>0</v>
      </c>
    </row>
    <row r="49" spans="1:3" x14ac:dyDescent="0.3">
      <c r="A49" t="s">
        <v>115</v>
      </c>
      <c r="B49">
        <f>VLOOKUP(A49,'[3]Product Master Sheet'!$B$2:$F$506,5,0)</f>
        <v>394</v>
      </c>
      <c r="C49">
        <v>26</v>
      </c>
    </row>
    <row r="50" spans="1:3" x14ac:dyDescent="0.3">
      <c r="A50" t="s">
        <v>122</v>
      </c>
      <c r="B50">
        <f>VLOOKUP(A50,'[3]Product Master Sheet'!$B$2:$F$506,5,0)</f>
        <v>401</v>
      </c>
      <c r="C50">
        <v>30</v>
      </c>
    </row>
    <row r="51" spans="1:3" x14ac:dyDescent="0.3">
      <c r="A51" t="s">
        <v>123</v>
      </c>
      <c r="B51">
        <f>VLOOKUP(A51,'[3]Product Master Sheet'!$B$2:$F$506,5,0)</f>
        <v>403</v>
      </c>
      <c r="C51">
        <v>50</v>
      </c>
    </row>
    <row r="52" spans="1:3" x14ac:dyDescent="0.3">
      <c r="A52" t="s">
        <v>74</v>
      </c>
      <c r="B52">
        <f>VLOOKUP(A52,'[3]Product Master Sheet'!$B$2:$F$506,5,0)</f>
        <v>404</v>
      </c>
      <c r="C52">
        <v>40</v>
      </c>
    </row>
    <row r="53" spans="1:3" x14ac:dyDescent="0.3">
      <c r="A53" t="s">
        <v>114</v>
      </c>
      <c r="B53">
        <f>VLOOKUP(A53,'[3]Product Master Sheet'!$B$2:$F$506,5,0)</f>
        <v>385</v>
      </c>
      <c r="C53">
        <v>1</v>
      </c>
    </row>
    <row r="54" spans="1:3" x14ac:dyDescent="0.3">
      <c r="A54" t="s">
        <v>140</v>
      </c>
      <c r="B54">
        <f>VLOOKUP(A54,'[3]Product Master Sheet'!$B$2:$F$506,5,0)</f>
        <v>926</v>
      </c>
      <c r="C54">
        <v>0</v>
      </c>
    </row>
    <row r="55" spans="1:3" x14ac:dyDescent="0.3">
      <c r="A55" t="s">
        <v>116</v>
      </c>
      <c r="B55">
        <f>VLOOKUP(A55,'[3]Product Master Sheet'!$B$2:$F$506,5,0)</f>
        <v>925</v>
      </c>
      <c r="C55">
        <v>102</v>
      </c>
    </row>
    <row r="56" spans="1:3" x14ac:dyDescent="0.3">
      <c r="A56" t="s">
        <v>56</v>
      </c>
      <c r="B56">
        <f>VLOOKUP(A56,'[3]Product Master Sheet'!$B$2:$F$506,5,0)</f>
        <v>324</v>
      </c>
      <c r="C56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60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6" t="s">
        <v>142</v>
      </c>
      <c r="C1" s="67"/>
      <c r="D1" s="67"/>
      <c r="E1" s="67"/>
      <c r="F1" s="67"/>
      <c r="G1" s="67"/>
      <c r="H1" s="67"/>
      <c r="I1" s="67"/>
      <c r="J1" s="68"/>
      <c r="K1" s="66" t="s">
        <v>143</v>
      </c>
      <c r="L1" s="67"/>
      <c r="M1" s="67"/>
      <c r="N1" s="67"/>
      <c r="O1" s="67"/>
      <c r="P1" s="67"/>
      <c r="Q1" s="67"/>
      <c r="R1" s="67"/>
      <c r="S1" s="68"/>
      <c r="T1" s="66" t="s">
        <v>13</v>
      </c>
      <c r="U1" s="67"/>
      <c r="V1" s="67"/>
      <c r="W1" s="67"/>
      <c r="X1" s="67"/>
      <c r="Y1" s="67"/>
      <c r="Z1" s="67"/>
      <c r="AA1" s="67"/>
      <c r="AB1" s="6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79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80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59" si="9">IF(AND(T5=0,AB5=0),"Ok","Issue")</f>
        <v>Ok</v>
      </c>
    </row>
    <row r="6" spans="1:29" x14ac:dyDescent="0.3">
      <c r="A6" s="17" t="s">
        <v>59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29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134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31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51</v>
      </c>
      <c r="B10" s="20">
        <v>650</v>
      </c>
      <c r="C10" s="20">
        <v>0</v>
      </c>
      <c r="D10" s="20">
        <v>0</v>
      </c>
      <c r="E10" s="20">
        <v>22</v>
      </c>
      <c r="F10" s="20">
        <v>0</v>
      </c>
      <c r="G10" s="20">
        <v>0</v>
      </c>
      <c r="H10" s="20">
        <v>0</v>
      </c>
      <c r="I10" s="20">
        <v>0</v>
      </c>
      <c r="J10" s="26">
        <v>628</v>
      </c>
      <c r="K10" s="27">
        <v>650</v>
      </c>
      <c r="L10" s="20">
        <v>0</v>
      </c>
      <c r="M10" s="20">
        <v>0</v>
      </c>
      <c r="N10" s="20">
        <v>22</v>
      </c>
      <c r="O10" s="20">
        <v>0</v>
      </c>
      <c r="P10" s="20">
        <v>0</v>
      </c>
      <c r="Q10" s="20">
        <v>0</v>
      </c>
      <c r="R10" s="20">
        <v>0</v>
      </c>
      <c r="S10" s="26">
        <v>628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52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32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64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65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66</v>
      </c>
      <c r="B15" s="20">
        <v>12</v>
      </c>
      <c r="C15" s="20">
        <v>0</v>
      </c>
      <c r="D15" s="20">
        <v>0</v>
      </c>
      <c r="E15" s="20">
        <v>12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12</v>
      </c>
      <c r="L15" s="20">
        <v>0</v>
      </c>
      <c r="M15" s="20">
        <v>0</v>
      </c>
      <c r="N15" s="20">
        <v>12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67</v>
      </c>
      <c r="B16" s="20">
        <v>17</v>
      </c>
      <c r="C16" s="20">
        <v>0</v>
      </c>
      <c r="D16" s="20">
        <v>0</v>
      </c>
      <c r="E16" s="20">
        <v>11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7">
        <v>17</v>
      </c>
      <c r="L16" s="20">
        <v>0</v>
      </c>
      <c r="M16" s="20">
        <v>0</v>
      </c>
      <c r="N16" s="20">
        <v>11</v>
      </c>
      <c r="O16" s="20">
        <v>0</v>
      </c>
      <c r="P16" s="20">
        <v>0</v>
      </c>
      <c r="Q16" s="20">
        <v>0</v>
      </c>
      <c r="R16" s="20">
        <v>0</v>
      </c>
      <c r="S16" s="26">
        <v>6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68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117</v>
      </c>
      <c r="B18" s="20">
        <v>31</v>
      </c>
      <c r="C18" s="20">
        <v>0</v>
      </c>
      <c r="D18" s="20">
        <v>0</v>
      </c>
      <c r="E18" s="20">
        <v>12</v>
      </c>
      <c r="F18" s="20">
        <v>0</v>
      </c>
      <c r="G18" s="20">
        <v>0</v>
      </c>
      <c r="H18" s="20">
        <v>0</v>
      </c>
      <c r="I18" s="20">
        <v>0</v>
      </c>
      <c r="J18" s="26">
        <v>19</v>
      </c>
      <c r="K18" s="27">
        <v>31</v>
      </c>
      <c r="L18" s="20">
        <v>0</v>
      </c>
      <c r="M18" s="20">
        <v>0</v>
      </c>
      <c r="N18" s="20">
        <v>12</v>
      </c>
      <c r="O18" s="20">
        <v>0</v>
      </c>
      <c r="P18" s="20">
        <v>0</v>
      </c>
      <c r="Q18" s="20">
        <v>0</v>
      </c>
      <c r="R18" s="20">
        <v>0</v>
      </c>
      <c r="S18" s="26">
        <v>19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118</v>
      </c>
      <c r="B19" s="20">
        <v>30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30</v>
      </c>
      <c r="K19" s="27">
        <v>30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30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33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119</v>
      </c>
      <c r="B21" s="20">
        <v>50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50</v>
      </c>
      <c r="K21" s="27">
        <v>50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50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34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53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54</v>
      </c>
      <c r="B24" s="20">
        <v>29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29</v>
      </c>
      <c r="K24" s="27">
        <v>29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29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120</v>
      </c>
      <c r="B25" s="20">
        <v>30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30</v>
      </c>
      <c r="K25" s="27">
        <v>30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30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35</v>
      </c>
      <c r="B26" s="20">
        <v>30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30</v>
      </c>
      <c r="K26" s="27">
        <v>30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30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60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135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69</v>
      </c>
      <c r="B29" s="20">
        <v>87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87</v>
      </c>
      <c r="K29" s="27">
        <v>87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87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70</v>
      </c>
      <c r="B30" s="20">
        <v>100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100</v>
      </c>
      <c r="K30" s="27">
        <v>100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100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55</v>
      </c>
      <c r="B31" s="20">
        <v>40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40</v>
      </c>
      <c r="K31" s="27">
        <v>40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40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36</v>
      </c>
      <c r="B32" s="20">
        <v>82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82</v>
      </c>
      <c r="K32" s="27">
        <v>82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82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71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37</v>
      </c>
      <c r="B34" s="20">
        <v>45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45</v>
      </c>
      <c r="K34" s="27">
        <v>45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45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38</v>
      </c>
      <c r="B35" s="20">
        <v>20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20</v>
      </c>
      <c r="K35" s="27">
        <v>20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20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136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39</v>
      </c>
      <c r="B37" s="20">
        <v>107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107</v>
      </c>
      <c r="K37" s="27">
        <v>107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107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137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138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139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40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57</v>
      </c>
      <c r="B42" s="20">
        <v>13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13</v>
      </c>
      <c r="K42" s="27">
        <v>13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13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72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73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41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58</v>
      </c>
      <c r="B46" s="20">
        <v>50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50</v>
      </c>
      <c r="K46" s="27">
        <v>50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50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42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43</v>
      </c>
      <c r="B48" s="20">
        <v>290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290</v>
      </c>
      <c r="K48" s="27">
        <v>290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290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44</v>
      </c>
      <c r="B49" s="20">
        <v>80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80</v>
      </c>
      <c r="K49" s="27">
        <v>80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80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45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121</v>
      </c>
      <c r="B51" s="20">
        <v>0</v>
      </c>
      <c r="C51" s="20">
        <v>160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160</v>
      </c>
      <c r="K51" s="27">
        <v>0</v>
      </c>
      <c r="L51" s="20">
        <v>160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160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115</v>
      </c>
      <c r="B52" s="20">
        <v>26</v>
      </c>
      <c r="C52" s="20">
        <v>300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326</v>
      </c>
      <c r="K52" s="27">
        <v>26</v>
      </c>
      <c r="L52" s="20">
        <v>300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326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122</v>
      </c>
      <c r="B53" s="20">
        <v>30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30</v>
      </c>
      <c r="K53" s="27">
        <v>30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30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123</v>
      </c>
      <c r="B54" s="20">
        <v>50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50</v>
      </c>
      <c r="K54" s="27">
        <v>50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50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74</v>
      </c>
      <c r="B55" s="20">
        <v>40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40</v>
      </c>
      <c r="K55" s="27">
        <v>40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40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114</v>
      </c>
      <c r="B56" s="20">
        <v>1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1</v>
      </c>
      <c r="K56" s="27">
        <v>1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1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140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116</v>
      </c>
      <c r="B58" s="20">
        <v>102</v>
      </c>
      <c r="C58" s="20">
        <v>0</v>
      </c>
      <c r="D58" s="20">
        <v>0</v>
      </c>
      <c r="E58" s="20">
        <v>40</v>
      </c>
      <c r="F58" s="20">
        <v>0</v>
      </c>
      <c r="G58" s="20">
        <v>0</v>
      </c>
      <c r="H58" s="20">
        <v>0</v>
      </c>
      <c r="I58" s="20">
        <v>0</v>
      </c>
      <c r="J58" s="26">
        <v>62</v>
      </c>
      <c r="K58" s="27">
        <v>102</v>
      </c>
      <c r="L58" s="20">
        <v>0</v>
      </c>
      <c r="M58" s="20">
        <v>0</v>
      </c>
      <c r="N58" s="20">
        <v>40</v>
      </c>
      <c r="O58" s="20">
        <v>0</v>
      </c>
      <c r="P58" s="20">
        <v>0</v>
      </c>
      <c r="Q58" s="20">
        <v>0</v>
      </c>
      <c r="R58" s="20">
        <v>0</v>
      </c>
      <c r="S58" s="26">
        <v>62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ht="15" thickBot="1" x14ac:dyDescent="0.35">
      <c r="A59" s="17" t="s">
        <v>56</v>
      </c>
      <c r="B59" s="20">
        <v>3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3</v>
      </c>
      <c r="K59" s="27">
        <v>3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3</v>
      </c>
      <c r="T59" s="20">
        <f t="shared" ref="T59:AB59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s="37" customFormat="1" ht="16.2" thickBot="1" x14ac:dyDescent="0.35">
      <c r="A60" s="32" t="s">
        <v>20</v>
      </c>
      <c r="B60" s="33">
        <f t="shared" ref="B60:AB60" si="11">SUM(B4:B59)</f>
        <v>2045</v>
      </c>
      <c r="C60" s="33">
        <f t="shared" si="11"/>
        <v>460</v>
      </c>
      <c r="D60" s="33">
        <f t="shared" si="11"/>
        <v>0</v>
      </c>
      <c r="E60" s="33">
        <f t="shared" si="11"/>
        <v>97</v>
      </c>
      <c r="F60" s="33">
        <f t="shared" si="11"/>
        <v>0</v>
      </c>
      <c r="G60" s="33">
        <f t="shared" si="11"/>
        <v>0</v>
      </c>
      <c r="H60" s="33">
        <f t="shared" si="11"/>
        <v>0</v>
      </c>
      <c r="I60" s="33">
        <f t="shared" si="11"/>
        <v>0</v>
      </c>
      <c r="J60" s="34">
        <f t="shared" si="11"/>
        <v>2408</v>
      </c>
      <c r="K60" s="35">
        <f t="shared" si="11"/>
        <v>2045</v>
      </c>
      <c r="L60" s="33">
        <f t="shared" si="11"/>
        <v>460</v>
      </c>
      <c r="M60" s="33">
        <f t="shared" si="11"/>
        <v>0</v>
      </c>
      <c r="N60" s="33">
        <f t="shared" si="11"/>
        <v>97</v>
      </c>
      <c r="O60" s="33">
        <f t="shared" si="11"/>
        <v>0</v>
      </c>
      <c r="P60" s="33">
        <f t="shared" si="11"/>
        <v>0</v>
      </c>
      <c r="Q60" s="33">
        <f t="shared" si="11"/>
        <v>0</v>
      </c>
      <c r="R60" s="33">
        <f t="shared" si="11"/>
        <v>0</v>
      </c>
      <c r="S60" s="34">
        <f t="shared" si="11"/>
        <v>2408</v>
      </c>
      <c r="T60" s="33">
        <f t="shared" si="11"/>
        <v>0</v>
      </c>
      <c r="U60" s="33">
        <f t="shared" si="11"/>
        <v>0</v>
      </c>
      <c r="V60" s="33">
        <f t="shared" si="11"/>
        <v>0</v>
      </c>
      <c r="W60" s="33">
        <f t="shared" si="11"/>
        <v>0</v>
      </c>
      <c r="X60" s="33">
        <f t="shared" si="11"/>
        <v>0</v>
      </c>
      <c r="Y60" s="33">
        <f t="shared" si="11"/>
        <v>0</v>
      </c>
      <c r="Z60" s="33">
        <f t="shared" si="11"/>
        <v>0</v>
      </c>
      <c r="AA60" s="33">
        <f t="shared" si="11"/>
        <v>0</v>
      </c>
      <c r="AB60" s="34">
        <f t="shared" si="11"/>
        <v>0</v>
      </c>
      <c r="AC60" s="36"/>
    </row>
  </sheetData>
  <mergeCells count="3">
    <mergeCell ref="B1:J1"/>
    <mergeCell ref="K1:S1"/>
    <mergeCell ref="T1:AB1"/>
  </mergeCells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60:A1048576 A1:A3">
    <cfRule type="duplicateValues" dxfId="2" priority="32"/>
  </conditionalFormatting>
  <conditionalFormatting sqref="A16">
    <cfRule type="duplicateValues" dxfId="1" priority="34"/>
  </conditionalFormatting>
  <conditionalFormatting sqref="A56:A59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2021-06-21T10:58:21Z</dcterms:modified>
</cp:coreProperties>
</file>