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001Reco\05 MAY 2021\9060400-Sanjay Agro Chemcial\"/>
    </mc:Choice>
  </mc:AlternateContent>
  <xr:revisionPtr revIDLastSave="0" documentId="13_ncr:1_{FED1C99C-F225-49F1-AEE6-668C42C55071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working'!$A$1:$G$54</definedName>
    <definedName name="_xlnm._FilterDatabase" localSheetId="5" hidden="1">Reco!$A$3:$AC$57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37" r:id="rId10"/>
  </pivotCaches>
</workbook>
</file>

<file path=xl/calcChain.xml><?xml version="1.0" encoding="utf-8"?>
<calcChain xmlns="http://schemas.openxmlformats.org/spreadsheetml/2006/main">
  <c r="B2" i="6" l="1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E45" i="2"/>
  <c r="F45" i="2"/>
  <c r="H45" i="2"/>
  <c r="M45" i="2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H63" i="1"/>
  <c r="J63" i="1" s="1"/>
  <c r="K63" i="1" s="1"/>
  <c r="F63" i="1"/>
  <c r="G63" i="1" s="1"/>
  <c r="H62" i="1"/>
  <c r="I62" i="1" s="1"/>
  <c r="F62" i="1"/>
  <c r="G62" i="1" s="1"/>
  <c r="H61" i="1"/>
  <c r="F61" i="1"/>
  <c r="G61" i="1" s="1"/>
  <c r="H60" i="1"/>
  <c r="I60" i="1" s="1"/>
  <c r="F60" i="1"/>
  <c r="H59" i="1"/>
  <c r="F59" i="1"/>
  <c r="G59" i="1" s="1"/>
  <c r="H58" i="1"/>
  <c r="I58" i="1" s="1"/>
  <c r="F58" i="1"/>
  <c r="G58" i="1" s="1"/>
  <c r="H57" i="1"/>
  <c r="F57" i="1"/>
  <c r="G57" i="1" s="1"/>
  <c r="H56" i="1"/>
  <c r="I56" i="1" s="1"/>
  <c r="F56" i="1"/>
  <c r="J56" i="1" s="1"/>
  <c r="K56" i="1" s="1"/>
  <c r="H55" i="1"/>
  <c r="F55" i="1"/>
  <c r="G55" i="1" s="1"/>
  <c r="H54" i="1"/>
  <c r="I54" i="1" s="1"/>
  <c r="F54" i="1"/>
  <c r="G54" i="1" s="1"/>
  <c r="H53" i="1"/>
  <c r="F53" i="1"/>
  <c r="G53" i="1" s="1"/>
  <c r="H52" i="1"/>
  <c r="I52" i="1" s="1"/>
  <c r="F52" i="1"/>
  <c r="H51" i="1"/>
  <c r="I51" i="1" s="1"/>
  <c r="F51" i="1"/>
  <c r="G51" i="1" s="1"/>
  <c r="H50" i="1"/>
  <c r="I50" i="1" s="1"/>
  <c r="F50" i="1"/>
  <c r="G50" i="1" s="1"/>
  <c r="H49" i="1"/>
  <c r="F49" i="1"/>
  <c r="G49" i="1" s="1"/>
  <c r="H48" i="1"/>
  <c r="F48" i="1"/>
  <c r="G48" i="1" s="1"/>
  <c r="H47" i="1"/>
  <c r="I47" i="1" s="1"/>
  <c r="F47" i="1"/>
  <c r="G47" i="1" s="1"/>
  <c r="H46" i="1"/>
  <c r="I46" i="1" s="1"/>
  <c r="F46" i="1"/>
  <c r="G46" i="1" s="1"/>
  <c r="H45" i="1"/>
  <c r="F45" i="1"/>
  <c r="G45" i="1" s="1"/>
  <c r="H44" i="1"/>
  <c r="F44" i="1"/>
  <c r="G44" i="1" s="1"/>
  <c r="H43" i="1"/>
  <c r="I43" i="1" s="1"/>
  <c r="F43" i="1"/>
  <c r="G43" i="1" s="1"/>
  <c r="H42" i="1"/>
  <c r="I42" i="1" s="1"/>
  <c r="F42" i="1"/>
  <c r="G42" i="1" s="1"/>
  <c r="H41" i="1"/>
  <c r="F41" i="1"/>
  <c r="G41" i="1" s="1"/>
  <c r="H40" i="1"/>
  <c r="F40" i="1"/>
  <c r="G40" i="1" s="1"/>
  <c r="H39" i="1"/>
  <c r="I39" i="1" s="1"/>
  <c r="F39" i="1"/>
  <c r="G39" i="1" s="1"/>
  <c r="H38" i="1"/>
  <c r="I38" i="1" s="1"/>
  <c r="F38" i="1"/>
  <c r="G38" i="1" s="1"/>
  <c r="H37" i="1"/>
  <c r="F37" i="1"/>
  <c r="G37" i="1" s="1"/>
  <c r="H36" i="1"/>
  <c r="I36" i="1" s="1"/>
  <c r="F36" i="1"/>
  <c r="H35" i="1"/>
  <c r="I35" i="1" s="1"/>
  <c r="F35" i="1"/>
  <c r="G35" i="1" s="1"/>
  <c r="H34" i="1"/>
  <c r="I34" i="1" s="1"/>
  <c r="F34" i="1"/>
  <c r="G34" i="1" s="1"/>
  <c r="H33" i="1"/>
  <c r="F33" i="1"/>
  <c r="G33" i="1" s="1"/>
  <c r="H32" i="1"/>
  <c r="F32" i="1"/>
  <c r="G32" i="1" s="1"/>
  <c r="H31" i="1"/>
  <c r="I31" i="1" s="1"/>
  <c r="F31" i="1"/>
  <c r="G31" i="1" s="1"/>
  <c r="H30" i="1"/>
  <c r="I30" i="1" s="1"/>
  <c r="F30" i="1"/>
  <c r="G30" i="1" s="1"/>
  <c r="H29" i="1"/>
  <c r="F29" i="1"/>
  <c r="G29" i="1" s="1"/>
  <c r="H28" i="1"/>
  <c r="F28" i="1"/>
  <c r="G28" i="1" s="1"/>
  <c r="H27" i="1"/>
  <c r="I27" i="1" s="1"/>
  <c r="F27" i="1"/>
  <c r="G27" i="1" s="1"/>
  <c r="H26" i="1"/>
  <c r="I26" i="1" s="1"/>
  <c r="F26" i="1"/>
  <c r="G26" i="1" s="1"/>
  <c r="H25" i="1"/>
  <c r="F25" i="1"/>
  <c r="G25" i="1" s="1"/>
  <c r="H24" i="1"/>
  <c r="I24" i="1" s="1"/>
  <c r="F24" i="1"/>
  <c r="H23" i="1"/>
  <c r="I23" i="1" s="1"/>
  <c r="F23" i="1"/>
  <c r="G23" i="1" s="1"/>
  <c r="H22" i="1"/>
  <c r="I22" i="1" s="1"/>
  <c r="F22" i="1"/>
  <c r="G22" i="1" s="1"/>
  <c r="H21" i="1"/>
  <c r="F21" i="1"/>
  <c r="G21" i="1" s="1"/>
  <c r="H20" i="1"/>
  <c r="I20" i="1" s="1"/>
  <c r="F20" i="1"/>
  <c r="H19" i="1"/>
  <c r="I19" i="1" s="1"/>
  <c r="F19" i="1"/>
  <c r="G19" i="1" s="1"/>
  <c r="H18" i="1"/>
  <c r="I18" i="1" s="1"/>
  <c r="F18" i="1"/>
  <c r="G18" i="1" s="1"/>
  <c r="H17" i="1"/>
  <c r="F17" i="1"/>
  <c r="G17" i="1" s="1"/>
  <c r="H16" i="1"/>
  <c r="F16" i="1"/>
  <c r="G16" i="1" s="1"/>
  <c r="H15" i="1"/>
  <c r="I15" i="1" s="1"/>
  <c r="F15" i="1"/>
  <c r="G15" i="1" s="1"/>
  <c r="H14" i="1"/>
  <c r="I14" i="1" s="1"/>
  <c r="F14" i="1"/>
  <c r="G14" i="1" s="1"/>
  <c r="H13" i="1"/>
  <c r="F13" i="1"/>
  <c r="G13" i="1" s="1"/>
  <c r="H12" i="1"/>
  <c r="I12" i="1" s="1"/>
  <c r="F12" i="1"/>
  <c r="H11" i="1"/>
  <c r="I11" i="1" s="1"/>
  <c r="F11" i="1"/>
  <c r="G11" i="1" s="1"/>
  <c r="F2" i="5"/>
  <c r="J18" i="1" l="1"/>
  <c r="K18" i="1" s="1"/>
  <c r="J12" i="1"/>
  <c r="K12" i="1" s="1"/>
  <c r="J40" i="1"/>
  <c r="K40" i="1" s="1"/>
  <c r="J21" i="1"/>
  <c r="K21" i="1" s="1"/>
  <c r="J29" i="1"/>
  <c r="K29" i="1" s="1"/>
  <c r="J33" i="1"/>
  <c r="K33" i="1" s="1"/>
  <c r="J37" i="1"/>
  <c r="K37" i="1" s="1"/>
  <c r="J45" i="1"/>
  <c r="K45" i="1" s="1"/>
  <c r="J49" i="1"/>
  <c r="K49" i="1" s="1"/>
  <c r="J11" i="1"/>
  <c r="K11" i="1" s="1"/>
  <c r="J34" i="1"/>
  <c r="K34" i="1" s="1"/>
  <c r="J16" i="1"/>
  <c r="K16" i="1" s="1"/>
  <c r="J27" i="1"/>
  <c r="K27" i="1" s="1"/>
  <c r="J53" i="1"/>
  <c r="K53" i="1" s="1"/>
  <c r="J57" i="1"/>
  <c r="K57" i="1" s="1"/>
  <c r="J17" i="1"/>
  <c r="K17" i="1" s="1"/>
  <c r="J32" i="1"/>
  <c r="K32" i="1" s="1"/>
  <c r="J39" i="1"/>
  <c r="K39" i="1" s="1"/>
  <c r="J50" i="1"/>
  <c r="K50" i="1" s="1"/>
  <c r="J43" i="1"/>
  <c r="K43" i="1" s="1"/>
  <c r="J59" i="1"/>
  <c r="K59" i="1" s="1"/>
  <c r="J15" i="1"/>
  <c r="K15" i="1" s="1"/>
  <c r="J25" i="1"/>
  <c r="K25" i="1" s="1"/>
  <c r="J28" i="1"/>
  <c r="K28" i="1" s="1"/>
  <c r="J31" i="1"/>
  <c r="K31" i="1" s="1"/>
  <c r="J41" i="1"/>
  <c r="K41" i="1" s="1"/>
  <c r="J44" i="1"/>
  <c r="K44" i="1" s="1"/>
  <c r="J47" i="1"/>
  <c r="K47" i="1" s="1"/>
  <c r="J61" i="1"/>
  <c r="K61" i="1" s="1"/>
  <c r="J22" i="1"/>
  <c r="K22" i="1" s="1"/>
  <c r="J38" i="1"/>
  <c r="K38" i="1" s="1"/>
  <c r="J54" i="1"/>
  <c r="K54" i="1" s="1"/>
  <c r="J13" i="1"/>
  <c r="K13" i="1" s="1"/>
  <c r="J19" i="1"/>
  <c r="K19" i="1" s="1"/>
  <c r="J35" i="1"/>
  <c r="K35" i="1" s="1"/>
  <c r="J48" i="1"/>
  <c r="K48" i="1" s="1"/>
  <c r="J51" i="1"/>
  <c r="K51" i="1" s="1"/>
  <c r="J58" i="1"/>
  <c r="K58" i="1" s="1"/>
  <c r="J20" i="1"/>
  <c r="K20" i="1" s="1"/>
  <c r="J26" i="1"/>
  <c r="K26" i="1" s="1"/>
  <c r="J36" i="1"/>
  <c r="K36" i="1" s="1"/>
  <c r="J42" i="1"/>
  <c r="K42" i="1" s="1"/>
  <c r="J52" i="1"/>
  <c r="K52" i="1" s="1"/>
  <c r="J55" i="1"/>
  <c r="K55" i="1" s="1"/>
  <c r="J62" i="1"/>
  <c r="K62" i="1" s="1"/>
  <c r="J23" i="1"/>
  <c r="K23" i="1" s="1"/>
  <c r="J14" i="1"/>
  <c r="K14" i="1" s="1"/>
  <c r="J24" i="1"/>
  <c r="K24" i="1" s="1"/>
  <c r="J30" i="1"/>
  <c r="K30" i="1" s="1"/>
  <c r="J46" i="1"/>
  <c r="K46" i="1" s="1"/>
  <c r="J60" i="1"/>
  <c r="K60" i="1" s="1"/>
  <c r="G12" i="1"/>
  <c r="I13" i="1"/>
  <c r="I17" i="1"/>
  <c r="G20" i="1"/>
  <c r="I21" i="1"/>
  <c r="G24" i="1"/>
  <c r="I25" i="1"/>
  <c r="I29" i="1"/>
  <c r="I33" i="1"/>
  <c r="G36" i="1"/>
  <c r="I37" i="1"/>
  <c r="I41" i="1"/>
  <c r="I45" i="1"/>
  <c r="I49" i="1"/>
  <c r="G52" i="1"/>
  <c r="I53" i="1"/>
  <c r="G56" i="1"/>
  <c r="I57" i="1"/>
  <c r="G60" i="1"/>
  <c r="I61" i="1"/>
  <c r="I16" i="1"/>
  <c r="I28" i="1"/>
  <c r="I32" i="1"/>
  <c r="I40" i="1"/>
  <c r="I44" i="1"/>
  <c r="I48" i="1"/>
  <c r="I55" i="1"/>
  <c r="I59" i="1"/>
  <c r="I63" i="1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W23" i="4" l="1"/>
  <c r="W50" i="4"/>
  <c r="W26" i="4"/>
  <c r="T14" i="4"/>
  <c r="T22" i="4"/>
  <c r="AB17" i="4"/>
  <c r="AB16" i="4"/>
  <c r="AB21" i="4"/>
  <c r="AB23" i="4"/>
  <c r="AB26" i="4"/>
  <c r="AB36" i="4"/>
  <c r="AB40" i="4"/>
  <c r="AB43" i="4"/>
  <c r="AB44" i="4"/>
  <c r="AB50" i="4"/>
  <c r="T27" i="4"/>
  <c r="U14" i="4"/>
  <c r="U22" i="4"/>
  <c r="U31" i="4"/>
  <c r="U39" i="4"/>
  <c r="U41" i="4"/>
  <c r="U15" i="4"/>
  <c r="U7" i="4"/>
  <c r="U54" i="4"/>
  <c r="W15" i="4"/>
  <c r="W22" i="4"/>
  <c r="W27" i="4"/>
  <c r="W31" i="4"/>
  <c r="W34" i="4"/>
  <c r="W38" i="4"/>
  <c r="W39" i="4"/>
  <c r="W41" i="4"/>
  <c r="W49" i="4"/>
  <c r="W52" i="4"/>
  <c r="W54" i="4"/>
  <c r="W7" i="4"/>
  <c r="W8" i="4"/>
  <c r="W46" i="4"/>
  <c r="W48" i="4"/>
  <c r="AB14" i="4"/>
  <c r="AB15" i="4"/>
  <c r="AB22" i="4"/>
  <c r="AB27" i="4"/>
  <c r="AB31" i="4"/>
  <c r="AB34" i="4"/>
  <c r="AB38" i="4"/>
  <c r="AB39" i="4"/>
  <c r="AB41" i="4"/>
  <c r="AB49" i="4"/>
  <c r="AB52" i="4"/>
  <c r="AB54" i="4"/>
  <c r="AB7" i="4"/>
  <c r="AB8" i="4"/>
  <c r="AB46" i="4"/>
  <c r="AB48" i="4"/>
  <c r="U34" i="4"/>
  <c r="U8" i="4"/>
  <c r="T17" i="4"/>
  <c r="T16" i="4"/>
  <c r="T21" i="4"/>
  <c r="T23" i="4"/>
  <c r="T26" i="4"/>
  <c r="T29" i="4"/>
  <c r="T30" i="4"/>
  <c r="T32" i="4"/>
  <c r="T36" i="4"/>
  <c r="T42" i="4"/>
  <c r="T40" i="4"/>
  <c r="T43" i="4"/>
  <c r="T44" i="4"/>
  <c r="T50" i="4"/>
  <c r="T56" i="4"/>
  <c r="T51" i="4"/>
  <c r="T9" i="4"/>
  <c r="T24" i="4"/>
  <c r="T28" i="4"/>
  <c r="T37" i="4"/>
  <c r="T45" i="4"/>
  <c r="T53" i="4"/>
  <c r="AB32" i="4"/>
  <c r="U17" i="4"/>
  <c r="U16" i="4"/>
  <c r="U21" i="4"/>
  <c r="U23" i="4"/>
  <c r="U26" i="4"/>
  <c r="U29" i="4"/>
  <c r="U30" i="4"/>
  <c r="U32" i="4"/>
  <c r="U36" i="4"/>
  <c r="U42" i="4"/>
  <c r="U40" i="4"/>
  <c r="U43" i="4"/>
  <c r="U44" i="4"/>
  <c r="U50" i="4"/>
  <c r="U56" i="4"/>
  <c r="U51" i="4"/>
  <c r="U9" i="4"/>
  <c r="U24" i="4"/>
  <c r="U28" i="4"/>
  <c r="U37" i="4"/>
  <c r="U45" i="4"/>
  <c r="U53" i="4"/>
  <c r="U38" i="4"/>
  <c r="U52" i="4"/>
  <c r="W21" i="4"/>
  <c r="W29" i="4"/>
  <c r="W30" i="4"/>
  <c r="W32" i="4"/>
  <c r="W42" i="4"/>
  <c r="W40" i="4"/>
  <c r="W43" i="4"/>
  <c r="W44" i="4"/>
  <c r="W56" i="4"/>
  <c r="W51" i="4"/>
  <c r="W5" i="4"/>
  <c r="W9" i="4"/>
  <c r="W24" i="4"/>
  <c r="W28" i="4"/>
  <c r="W37" i="4"/>
  <c r="W45" i="4"/>
  <c r="W53" i="4"/>
  <c r="AB53" i="4"/>
  <c r="AB42" i="4"/>
  <c r="AB56" i="4"/>
  <c r="AB51" i="4"/>
  <c r="AB37" i="4"/>
  <c r="AB45" i="4"/>
  <c r="T31" i="4"/>
  <c r="T34" i="4"/>
  <c r="T38" i="4"/>
  <c r="T39" i="4"/>
  <c r="T41" i="4"/>
  <c r="T49" i="4"/>
  <c r="T52" i="4"/>
  <c r="T54" i="4"/>
  <c r="T4" i="4"/>
  <c r="T7" i="4"/>
  <c r="T8" i="4"/>
  <c r="T46" i="4"/>
  <c r="T48" i="4"/>
  <c r="AA35" i="4"/>
  <c r="Y40" i="4"/>
  <c r="AA51" i="4"/>
  <c r="AA55" i="4"/>
  <c r="X5" i="4"/>
  <c r="V6" i="4"/>
  <c r="Z8" i="4"/>
  <c r="AA11" i="4"/>
  <c r="AA19" i="4"/>
  <c r="AA23" i="4"/>
  <c r="W25" i="4"/>
  <c r="Z55" i="4"/>
  <c r="Y6" i="4"/>
  <c r="W11" i="4"/>
  <c r="AA13" i="4"/>
  <c r="AA17" i="4"/>
  <c r="Y18" i="4"/>
  <c r="W19" i="4"/>
  <c r="Y22" i="4"/>
  <c r="Y26" i="4"/>
  <c r="Y30" i="4"/>
  <c r="Y46" i="4"/>
  <c r="W47" i="4"/>
  <c r="U48" i="4"/>
  <c r="AA10" i="4"/>
  <c r="Y11" i="4"/>
  <c r="AA14" i="4"/>
  <c r="W16" i="4"/>
  <c r="W20" i="4"/>
  <c r="U25" i="4"/>
  <c r="Y27" i="4"/>
  <c r="AA38" i="4"/>
  <c r="Y39" i="4"/>
  <c r="AA50" i="4"/>
  <c r="Y55" i="4"/>
  <c r="X10" i="4"/>
  <c r="V11" i="4"/>
  <c r="X14" i="4"/>
  <c r="T20" i="4"/>
  <c r="AB20" i="4"/>
  <c r="Z21" i="4"/>
  <c r="V23" i="4"/>
  <c r="V27" i="4"/>
  <c r="Z29" i="4"/>
  <c r="V35" i="4"/>
  <c r="Z37" i="4"/>
  <c r="X38" i="4"/>
  <c r="V39" i="4"/>
  <c r="AA40" i="4"/>
  <c r="X42" i="4"/>
  <c r="Z45" i="4"/>
  <c r="V51" i="4"/>
  <c r="Z53" i="4"/>
  <c r="V55" i="4"/>
  <c r="AA6" i="4"/>
  <c r="T19" i="4"/>
  <c r="AB19" i="4"/>
  <c r="X29" i="4"/>
  <c r="T35" i="4"/>
  <c r="AB35" i="4"/>
  <c r="X45" i="4"/>
  <c r="Z5" i="4"/>
  <c r="V4" i="4"/>
  <c r="T5" i="4"/>
  <c r="AB5" i="4"/>
  <c r="X7" i="4"/>
  <c r="AB9" i="4"/>
  <c r="V12" i="4"/>
  <c r="T13" i="4"/>
  <c r="AB13" i="4"/>
  <c r="Z14" i="4"/>
  <c r="V20" i="4"/>
  <c r="Z22" i="4"/>
  <c r="X23" i="4"/>
  <c r="T25" i="4"/>
  <c r="AB25" i="4"/>
  <c r="Z26" i="4"/>
  <c r="AB29" i="4"/>
  <c r="T33" i="4"/>
  <c r="AB33" i="4"/>
  <c r="Z34" i="4"/>
  <c r="Z38" i="4"/>
  <c r="V44" i="4"/>
  <c r="Z50" i="4"/>
  <c r="Z54" i="4"/>
  <c r="X4" i="4"/>
  <c r="V5" i="4"/>
  <c r="Z7" i="4"/>
  <c r="X8" i="4"/>
  <c r="AA4" i="4"/>
  <c r="Y5" i="4"/>
  <c r="AA8" i="4"/>
  <c r="V10" i="4"/>
  <c r="T11" i="4"/>
  <c r="Z12" i="4"/>
  <c r="T15" i="4"/>
  <c r="X17" i="4"/>
  <c r="V22" i="4"/>
  <c r="Z24" i="4"/>
  <c r="X25" i="4"/>
  <c r="AA27" i="4"/>
  <c r="V30" i="4"/>
  <c r="Z36" i="4"/>
  <c r="V46" i="4"/>
  <c r="T47" i="4"/>
  <c r="Z52" i="4"/>
  <c r="V54" i="4"/>
  <c r="X34" i="4"/>
  <c r="X6" i="4"/>
  <c r="Z9" i="4"/>
  <c r="AA12" i="4"/>
  <c r="Y13" i="4"/>
  <c r="W14" i="4"/>
  <c r="W18" i="4"/>
  <c r="U19" i="4"/>
  <c r="AA20" i="4"/>
  <c r="Y21" i="4"/>
  <c r="AA24" i="4"/>
  <c r="Y29" i="4"/>
  <c r="AA32" i="4"/>
  <c r="Y33" i="4"/>
  <c r="AA36" i="4"/>
  <c r="Y45" i="4"/>
  <c r="U47" i="4"/>
  <c r="AA48" i="4"/>
  <c r="Y49" i="4"/>
  <c r="AA52" i="4"/>
  <c r="Z13" i="4"/>
  <c r="X50" i="4"/>
  <c r="X27" i="4"/>
  <c r="X43" i="4"/>
  <c r="X22" i="4"/>
  <c r="AA21" i="4"/>
  <c r="AA7" i="4"/>
  <c r="T10" i="4"/>
  <c r="AB10" i="4"/>
  <c r="Z11" i="4"/>
  <c r="X12" i="4"/>
  <c r="X16" i="4"/>
  <c r="T18" i="4"/>
  <c r="AB18" i="4"/>
  <c r="Z19" i="4"/>
  <c r="AA22" i="4"/>
  <c r="Z23" i="4"/>
  <c r="X28" i="4"/>
  <c r="Z31" i="4"/>
  <c r="X32" i="4"/>
  <c r="AA34" i="4"/>
  <c r="X36" i="4"/>
  <c r="Z43" i="4"/>
  <c r="Z47" i="4"/>
  <c r="X48" i="4"/>
  <c r="X52" i="4"/>
  <c r="X56" i="4"/>
  <c r="AB28" i="4"/>
  <c r="X39" i="4"/>
  <c r="AA44" i="4"/>
  <c r="AB47" i="4"/>
  <c r="AB4" i="4"/>
  <c r="Y8" i="4"/>
  <c r="V9" i="4"/>
  <c r="V14" i="4"/>
  <c r="AA15" i="4"/>
  <c r="Z15" i="4"/>
  <c r="Y16" i="4"/>
  <c r="W17" i="4"/>
  <c r="AA18" i="4"/>
  <c r="Y24" i="4"/>
  <c r="AA26" i="4"/>
  <c r="V28" i="4"/>
  <c r="AA29" i="4"/>
  <c r="X30" i="4"/>
  <c r="Y36" i="4"/>
  <c r="V37" i="4"/>
  <c r="X40" i="4"/>
  <c r="AA42" i="4"/>
  <c r="AA45" i="4"/>
  <c r="Y52" i="4"/>
  <c r="V53" i="4"/>
  <c r="V56" i="4"/>
  <c r="AA5" i="4"/>
  <c r="W4" i="4"/>
  <c r="U5" i="4"/>
  <c r="Z6" i="4"/>
  <c r="U10" i="4"/>
  <c r="W12" i="4"/>
  <c r="U13" i="4"/>
  <c r="AA16" i="4"/>
  <c r="Z17" i="4"/>
  <c r="V18" i="4"/>
  <c r="X20" i="4"/>
  <c r="V21" i="4"/>
  <c r="AB24" i="4"/>
  <c r="Y25" i="4"/>
  <c r="V26" i="4"/>
  <c r="V29" i="4"/>
  <c r="AA30" i="4"/>
  <c r="Y31" i="4"/>
  <c r="W35" i="4"/>
  <c r="X37" i="4"/>
  <c r="V42" i="4"/>
  <c r="AA43" i="4"/>
  <c r="X44" i="4"/>
  <c r="V45" i="4"/>
  <c r="AA46" i="4"/>
  <c r="Y47" i="4"/>
  <c r="U55" i="4"/>
  <c r="Y7" i="4"/>
  <c r="V8" i="4"/>
  <c r="AA9" i="4"/>
  <c r="W10" i="4"/>
  <c r="AB11" i="4"/>
  <c r="W13" i="4"/>
  <c r="X15" i="4"/>
  <c r="V16" i="4"/>
  <c r="X18" i="4"/>
  <c r="V19" i="4"/>
  <c r="X21" i="4"/>
  <c r="V24" i="4"/>
  <c r="AA25" i="4"/>
  <c r="X26" i="4"/>
  <c r="U27" i="4"/>
  <c r="AA28" i="4"/>
  <c r="W33" i="4"/>
  <c r="V36" i="4"/>
  <c r="Y38" i="4"/>
  <c r="AA41" i="4"/>
  <c r="Z44" i="4"/>
  <c r="U46" i="4"/>
  <c r="V52" i="4"/>
  <c r="Y54" i="4"/>
  <c r="W55" i="4"/>
  <c r="U4" i="4"/>
  <c r="X11" i="4"/>
  <c r="Y12" i="4"/>
  <c r="V15" i="4"/>
  <c r="Y17" i="4"/>
  <c r="Z18" i="4"/>
  <c r="U20" i="4"/>
  <c r="X24" i="4"/>
  <c r="Z56" i="4"/>
  <c r="X9" i="4"/>
  <c r="Y10" i="4"/>
  <c r="T12" i="4"/>
  <c r="AB12" i="4"/>
  <c r="V13" i="4"/>
  <c r="Y15" i="4"/>
  <c r="Z16" i="4"/>
  <c r="U18" i="4"/>
  <c r="X46" i="4"/>
  <c r="Y4" i="4"/>
  <c r="V7" i="4"/>
  <c r="Y9" i="4"/>
  <c r="Z10" i="4"/>
  <c r="U12" i="4"/>
  <c r="X19" i="4"/>
  <c r="Y20" i="4"/>
  <c r="Z4" i="4"/>
  <c r="U11" i="4"/>
  <c r="X13" i="4"/>
  <c r="Y14" i="4"/>
  <c r="V17" i="4"/>
  <c r="Y19" i="4"/>
  <c r="Z20" i="4"/>
  <c r="Z25" i="4"/>
  <c r="Y28" i="4"/>
  <c r="AA31" i="4"/>
  <c r="V32" i="4"/>
  <c r="Z33" i="4"/>
  <c r="Y35" i="4"/>
  <c r="X35" i="4"/>
  <c r="Z40" i="4"/>
  <c r="V41" i="4"/>
  <c r="Y42" i="4"/>
  <c r="AA47" i="4"/>
  <c r="V48" i="4"/>
  <c r="Z49" i="4"/>
  <c r="Y51" i="4"/>
  <c r="X51" i="4"/>
  <c r="AA54" i="4"/>
  <c r="Y56" i="4"/>
  <c r="Z28" i="4"/>
  <c r="AA33" i="4"/>
  <c r="V34" i="4"/>
  <c r="Z35" i="4"/>
  <c r="Y37" i="4"/>
  <c r="Z42" i="4"/>
  <c r="V43" i="4"/>
  <c r="Y44" i="4"/>
  <c r="AA49" i="4"/>
  <c r="V50" i="4"/>
  <c r="Z51" i="4"/>
  <c r="Y53" i="4"/>
  <c r="Z27" i="4"/>
  <c r="Z30" i="4"/>
  <c r="V31" i="4"/>
  <c r="Y32" i="4"/>
  <c r="U33" i="4"/>
  <c r="W36" i="4"/>
  <c r="AA37" i="4"/>
  <c r="V38" i="4"/>
  <c r="Z39" i="4"/>
  <c r="Y41" i="4"/>
  <c r="X41" i="4"/>
  <c r="Z46" i="4"/>
  <c r="V47" i="4"/>
  <c r="Y48" i="4"/>
  <c r="U49" i="4"/>
  <c r="AA53" i="4"/>
  <c r="AA56" i="4"/>
  <c r="Y23" i="4"/>
  <c r="V25" i="4"/>
  <c r="Z32" i="4"/>
  <c r="V33" i="4"/>
  <c r="Y34" i="4"/>
  <c r="U35" i="4"/>
  <c r="AA39" i="4"/>
  <c r="V40" i="4"/>
  <c r="Z41" i="4"/>
  <c r="Y43" i="4"/>
  <c r="Z48" i="4"/>
  <c r="V49" i="4"/>
  <c r="Y50" i="4"/>
  <c r="X54" i="4"/>
  <c r="AB30" i="4"/>
  <c r="X31" i="4"/>
  <c r="X47" i="4"/>
  <c r="X33" i="4"/>
  <c r="X49" i="4"/>
  <c r="T55" i="4"/>
  <c r="AB55" i="4"/>
  <c r="X53" i="4"/>
  <c r="X55" i="4"/>
  <c r="AC17" i="4" l="1"/>
  <c r="AC41" i="4"/>
  <c r="AC9" i="4"/>
  <c r="AC38" i="4"/>
  <c r="AC5" i="4"/>
  <c r="AC31" i="4"/>
  <c r="AC35" i="4"/>
  <c r="AC11" i="4"/>
  <c r="AC45" i="4"/>
  <c r="AC13" i="4"/>
  <c r="AC19" i="4"/>
  <c r="AC20" i="4"/>
  <c r="AC52" i="4"/>
  <c r="AC43" i="4"/>
  <c r="AC47" i="4"/>
  <c r="AC53" i="4"/>
  <c r="AC51" i="4"/>
  <c r="AC27" i="4"/>
  <c r="AC54" i="4"/>
  <c r="AC23" i="4"/>
  <c r="AC28" i="4"/>
  <c r="AC21" i="4"/>
  <c r="AC29" i="4"/>
  <c r="AC36" i="4"/>
  <c r="AC32" i="4"/>
  <c r="AC26" i="4"/>
  <c r="AC39" i="4"/>
  <c r="AC49" i="4"/>
  <c r="AC37" i="4"/>
  <c r="AC25" i="4"/>
  <c r="AC15" i="4"/>
  <c r="AC33" i="4"/>
  <c r="AC30" i="4"/>
  <c r="AC42" i="4"/>
  <c r="AC10" i="4"/>
  <c r="AC50" i="4"/>
  <c r="AC22" i="4"/>
  <c r="AC24" i="4"/>
  <c r="AC7" i="4"/>
  <c r="AC18" i="4"/>
  <c r="AC48" i="4"/>
  <c r="AC14" i="4"/>
  <c r="AC8" i="4"/>
  <c r="AC44" i="4"/>
  <c r="AC4" i="4"/>
  <c r="AC16" i="4"/>
  <c r="AC12" i="4"/>
  <c r="AC46" i="4"/>
  <c r="AC56" i="4"/>
  <c r="AC40" i="4"/>
  <c r="AC34" i="4"/>
  <c r="AC55" i="4"/>
  <c r="F3" i="2"/>
  <c r="U6" i="4" s="1"/>
  <c r="M3" i="2" l="1"/>
  <c r="AB6" i="4" s="1"/>
  <c r="H3" i="2"/>
  <c r="W6" i="4" s="1"/>
  <c r="E3" i="2"/>
  <c r="T6" i="4" s="1"/>
  <c r="Q11" i="5"/>
  <c r="AC6" i="4" l="1"/>
  <c r="B1" i="6"/>
  <c r="J57" i="4" l="1"/>
  <c r="H57" i="4"/>
  <c r="E57" i="4"/>
  <c r="M57" i="4"/>
  <c r="P57" i="4"/>
  <c r="R57" i="4"/>
  <c r="I57" i="4"/>
  <c r="Q57" i="4"/>
  <c r="D57" i="4"/>
  <c r="L57" i="4"/>
  <c r="F57" i="4"/>
  <c r="N57" i="4"/>
  <c r="G57" i="4"/>
  <c r="C57" i="4"/>
  <c r="S57" i="4"/>
  <c r="O57" i="4"/>
  <c r="B57" i="4"/>
  <c r="M55" i="2" l="1"/>
  <c r="L55" i="2"/>
  <c r="K55" i="2"/>
  <c r="J55" i="2"/>
  <c r="I55" i="2"/>
  <c r="H55" i="2"/>
  <c r="G55" i="2"/>
  <c r="F55" i="2"/>
  <c r="E55" i="2"/>
  <c r="K57" i="4" l="1"/>
  <c r="AA57" i="4" l="1"/>
  <c r="X57" i="4"/>
  <c r="W57" i="4"/>
  <c r="T57" i="4"/>
  <c r="V57" i="4" l="1"/>
  <c r="Z57" i="4"/>
  <c r="AB57" i="4"/>
  <c r="U57" i="4"/>
  <c r="Y57" i="4"/>
</calcChain>
</file>

<file path=xl/sharedStrings.xml><?xml version="1.0" encoding="utf-8"?>
<sst xmlns="http://schemas.openxmlformats.org/spreadsheetml/2006/main" count="577" uniqueCount="169">
  <si>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</si>
  <si>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</si>
  <si>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</si>
  <si>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</si>
  <si>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</si>
  <si>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</si>
  <si>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</si>
  <si>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</si>
  <si>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</si>
  <si>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</si>
  <si>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</si>
  <si>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</si>
  <si>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</si>
  <si>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</si>
  <si>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</si>
  <si>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</si>
  <si>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</si>
  <si>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</si>
  <si>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</si>
  <si>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GRANDTOTAL</t>
  </si>
  <si>
    <t>TOTAL</t>
  </si>
  <si>
    <t>Opening Balance</t>
  </si>
  <si>
    <t>Inwards</t>
  </si>
  <si>
    <t>Outwards</t>
  </si>
  <si>
    <t>Closing Balance</t>
  </si>
  <si>
    <t>Grand Total</t>
  </si>
  <si>
    <t>Product Name</t>
  </si>
  <si>
    <t>Master Name</t>
  </si>
  <si>
    <t>Combi Name</t>
  </si>
  <si>
    <t>ALIETTE WP80 20X250GR BAG IN</t>
  </si>
  <si>
    <t>Row Labels</t>
  </si>
  <si>
    <t>AMBITION 20X500ML BOT IN</t>
  </si>
  <si>
    <t>ANTRACOL (T) WP70 40X250GR BAG IN</t>
  </si>
  <si>
    <t>DECIS EC 28 40X250ML BOT IN</t>
  </si>
  <si>
    <t>FAME (T) SC480 40X50ML BOT IN</t>
  </si>
  <si>
    <t>GAUCHO FS600 50X100ML BOT IN</t>
  </si>
  <si>
    <t>NATIVO WG75 50X100GR BAG IN</t>
  </si>
  <si>
    <t>OBERON (T) SC240 40X200ML BOT IN</t>
  </si>
  <si>
    <t>OBERON (T) SC240 50X100ML BOT IN</t>
  </si>
  <si>
    <t>PLANOFIX SL4 5 40X250ML BOT IN</t>
  </si>
  <si>
    <t>REGENT (T) SC50 20X250ML BOT IN</t>
  </si>
  <si>
    <t>REGENT GR0 3 4X5KG BAG IN</t>
  </si>
  <si>
    <t>SOLOMON OD300 10X1L BOT IN</t>
  </si>
  <si>
    <t>SOLOMON OD300 20X500ML BOT IN</t>
  </si>
  <si>
    <t>SOLOMON OD300 40X250ML BOT IN</t>
  </si>
  <si>
    <t>SPINTOR SC495 20X75ML BOT IN</t>
  </si>
  <si>
    <t>Sum of Opening Balance</t>
  </si>
  <si>
    <t>Sum of Inwards</t>
  </si>
  <si>
    <t>Sum of Outwards</t>
  </si>
  <si>
    <t>Sum of Closing Balance</t>
  </si>
  <si>
    <t>Company Name:-BAYER</t>
  </si>
  <si>
    <t>ANTRACOL (T) WP70 10X1KG BAG IN</t>
  </si>
  <si>
    <t>ANTRACOL (T) WP70 20X500GR BAG IN</t>
  </si>
  <si>
    <t>FOLICUR (T) EC250 20X500ML BOT IN</t>
  </si>
  <si>
    <t>FOLICUR (T) EC250 40X250ML BOT IN</t>
  </si>
  <si>
    <t>NATIVO WG75 40X250GR BAG IN</t>
  </si>
  <si>
    <t>REGENT (T) SC50 10X1L BOT IN</t>
  </si>
  <si>
    <t>REGENT (T) SC50 20X500ML BOT IN</t>
  </si>
  <si>
    <t>SENCOR WP70 60X100GR BAG IN</t>
  </si>
  <si>
    <t>ALANTO (T) SC240 50X100ML BOT IN</t>
  </si>
  <si>
    <t>LARVIN (T) WP75 20X250GR BAG IN</t>
  </si>
  <si>
    <t>DISTRIBUTOR PRODUCTWISE</t>
  </si>
  <si>
    <t>PRODUCT</t>
  </si>
  <si>
    <t>OUTPUT IN : PIC,DETAILS AS : Column,CONSIDER : Voucher Date,INCLUDE VALIDATION : False</t>
  </si>
  <si>
    <t>CONFIDOR (T) SL200 20X250ML BOT IN</t>
  </si>
  <si>
    <t>CONFIDOR (T) SL200 20X500ML BOT IN</t>
  </si>
  <si>
    <t>CONFIDOR SUPER (T) SC350 20X250ML BOT IN</t>
  </si>
  <si>
    <t>CONFIDOR SUPER (T) SC350 20X500ML BOT IN</t>
  </si>
  <si>
    <t>CONFIDOR SUPER (T) SC350 50X100ML BOT IN</t>
  </si>
  <si>
    <t>MOVENTO ENERGY SC240 40X250ML BOT IN</t>
  </si>
  <si>
    <t>MOVENTO ENERGY SC240 50X100ML BOT IN</t>
  </si>
  <si>
    <t>OBERON (T) SC240 20X500ML BOT IN</t>
  </si>
  <si>
    <t>REGENT GOLD SC200 40X250ML BOT IN</t>
  </si>
  <si>
    <t>REGENT GR0 3 20X1KG BAG IN</t>
  </si>
  <si>
    <t>WHIPSUPER (T) EC90 20X500ML BOT IN</t>
  </si>
  <si>
    <t>Alanto 500ml</t>
  </si>
  <si>
    <t>Aliette 250gr</t>
  </si>
  <si>
    <t>Fame 50ml</t>
  </si>
  <si>
    <t>Nativo 100gr</t>
  </si>
  <si>
    <t>Solomon 250ml</t>
  </si>
  <si>
    <t>Solomon 500ml</t>
  </si>
  <si>
    <t>SAPCODE</t>
  </si>
  <si>
    <t>ALANTO (T) SC240 20X500ML BOT IN</t>
  </si>
  <si>
    <t>ALANTO (T) SC240 40X250ML BOT IN</t>
  </si>
  <si>
    <t>SANJAY AGRO CHEMICALS -S.NAGAR</t>
  </si>
  <si>
    <t>B-2 AKHAR ANAND COMPLEX</t>
  </si>
  <si>
    <t xml:space="preserve">OPP-KARIGAR HOTEL </t>
  </si>
  <si>
    <t>Group Wise Stock Statment</t>
  </si>
  <si>
    <t>Page -1 of 1</t>
  </si>
  <si>
    <t>From Date  01/04/2020  To  31/03/2021</t>
  </si>
  <si>
    <t>Receipt Qty</t>
  </si>
  <si>
    <t>Issue Qty</t>
  </si>
  <si>
    <t>Closing Qty</t>
  </si>
  <si>
    <t>sales sapl</t>
  </si>
  <si>
    <t>diff</t>
  </si>
  <si>
    <t>pur</t>
  </si>
  <si>
    <t>closing</t>
  </si>
  <si>
    <t>Alanto 100</t>
  </si>
  <si>
    <t>Alanto 250ML</t>
  </si>
  <si>
    <t>ANTRACOL 1KG</t>
  </si>
  <si>
    <t>ANTRACOL 250GR</t>
  </si>
  <si>
    <t>ANTRACOL 500GR</t>
  </si>
  <si>
    <t>Confidor 250ML-midaclopride 17%</t>
  </si>
  <si>
    <t>Confidor 500ML-midaclopride 17%</t>
  </si>
  <si>
    <t>CONFIDOR SUPER 100ML-midaclopride 30%</t>
  </si>
  <si>
    <t>CONFIDOR SUPER 250ML-midaclopride 30%</t>
  </si>
  <si>
    <t>CONFIDOR SUPER 500ML-midaclopride 30%</t>
  </si>
  <si>
    <t>Decic 101 1ltr</t>
  </si>
  <si>
    <t>Decis 101 250ml</t>
  </si>
  <si>
    <t>Decis 1ltr</t>
  </si>
  <si>
    <t>Decis 250ml</t>
  </si>
  <si>
    <t>Decis 500</t>
  </si>
  <si>
    <t>Evergol Xtend 100</t>
  </si>
  <si>
    <t>Folicur 250ML.</t>
  </si>
  <si>
    <t>Gaucho 100ml</t>
  </si>
  <si>
    <t>Gaucho 250</t>
  </si>
  <si>
    <t>Larvin 250gm</t>
  </si>
  <si>
    <t>Lucifer 160gr</t>
  </si>
  <si>
    <t>Movento Enegry 100</t>
  </si>
  <si>
    <t>Movento Energy 250</t>
  </si>
  <si>
    <t>Nativo 250GR</t>
  </si>
  <si>
    <t>OBERON  200ML</t>
  </si>
  <si>
    <t>OBERON 100ML</t>
  </si>
  <si>
    <t>OBERON 500ML.</t>
  </si>
  <si>
    <t>PLANOFIX 250ML</t>
  </si>
  <si>
    <t>PLANOFIX 500ML</t>
  </si>
  <si>
    <t>Raft 1ltr</t>
  </si>
  <si>
    <t>Raft 500ml</t>
  </si>
  <si>
    <t>REGENT 1LTR</t>
  </si>
  <si>
    <t>REGENT 250ML</t>
  </si>
  <si>
    <t>REGENT 500ML</t>
  </si>
  <si>
    <t>Regent Gold 250ml</t>
  </si>
  <si>
    <t>REGENT GRO.3 1KG</t>
  </si>
  <si>
    <t>REGENT GRO.3 5KG</t>
  </si>
  <si>
    <t>Sancor 100</t>
  </si>
  <si>
    <t>Sencor 100</t>
  </si>
  <si>
    <t>Solomon 1ltr</t>
  </si>
  <si>
    <t>SPINTOR 75ML</t>
  </si>
  <si>
    <t>Surpass 7576 BG-2-Bollgard</t>
  </si>
  <si>
    <t>Surpass Firstclass 450gm</t>
  </si>
  <si>
    <t>Surpass Superb BG-2-Bollgard</t>
  </si>
  <si>
    <t>Velum Prime 250</t>
  </si>
  <si>
    <t>WHIPSUPER 1LTR</t>
  </si>
  <si>
    <t>WHIPSUPER 500ML</t>
  </si>
  <si>
    <t>SURPASS 7576 BG2 (LOC) 20X450GR BAG IN</t>
  </si>
  <si>
    <t>SURPASS SUPERB BG2 20X450G BAG IN</t>
  </si>
  <si>
    <t>DECIS EC101-2 10X1L BOT IN</t>
  </si>
  <si>
    <t>DECIS EC101-2 40X250ML BOT IN</t>
  </si>
  <si>
    <t>DECIS EC 28 10X1L BOT IN</t>
  </si>
  <si>
    <t>DECIS EC 28 20X500ML BOT IN</t>
  </si>
  <si>
    <t>EVERGOL XTEND FS308 50X100ML BOT IN</t>
  </si>
  <si>
    <t>GAUCHO FS600 40X250ML BOT IN</t>
  </si>
  <si>
    <t>LUCIFER (T) WP15 25X160GR BAG IN</t>
  </si>
  <si>
    <t>RAFT EC60 10X1L BOT IN</t>
  </si>
  <si>
    <t>RAFT EC60 20X500ML BOT IN</t>
  </si>
  <si>
    <t>SURPASS FIRSTCLASS 7149B2 20X450G BAG IN</t>
  </si>
  <si>
    <t>VELUM PRIME SC400 40X250ML BOT IN</t>
  </si>
  <si>
    <t>WHIPSUPER (T) EC90 10X1L BOT IN</t>
  </si>
  <si>
    <t>Stock and Sales FOR THE PERIOD 01-Apr-2020 TO 31-Mar-2021</t>
  </si>
  <si>
    <t>DISTRIBUTOR:Sanjay Agro Chemcial,</t>
  </si>
  <si>
    <t>ITEMALIAS</t>
  </si>
  <si>
    <t>Sanjay Agro Chemcial</t>
  </si>
  <si>
    <t>PLANOFIX SL4 5 20X500ML BOT IN</t>
  </si>
  <si>
    <t>NEWPRODUCT_9060400</t>
  </si>
  <si>
    <t>ALIETTE WP80 20X500GR BAG IN</t>
  </si>
  <si>
    <t>RAFT EC60 40X250ML BOT IN</t>
  </si>
  <si>
    <t>Generated on 6/21/2021 10:26:45 AM</t>
  </si>
  <si>
    <t>Zylem Report - 01-Apr-2020 TO 31-Mar-2021</t>
  </si>
  <si>
    <t>Dealer Report - 01-Apr-2020 TO 31-Mar-2021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</si>
</sst>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##.00"/>
    <numFmt numFmtId="165" formatCode="&quot;&quot;0&quot; pouch&quot;"/>
    <numFmt numFmtId="166" formatCode="0.000_);\-0.000"/>
    <numFmt numFmtId="167" formatCode="0.000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  <font>
      <b/>
      <sz val="18"/>
      <color indexed="8"/>
      <name val="Arial"/>
      <family val="2"/>
    </font>
    <font>
      <sz val="9.9499999999999993"/>
      <color indexed="8"/>
      <name val="Arial"/>
      <family val="2"/>
    </font>
    <font>
      <b/>
      <sz val="9.9499999999999993"/>
      <color indexed="8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0" borderId="26" applyNumberFormat="0" applyFill="0" applyAlignment="0" applyProtection="0"/>
    <xf numFmtId="0" fontId="20" fillId="0" borderId="27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0" borderId="28" applyNumberFormat="0" applyAlignment="0" applyProtection="0"/>
    <xf numFmtId="0" fontId="25" fillId="11" borderId="29" applyNumberFormat="0" applyAlignment="0" applyProtection="0"/>
    <xf numFmtId="0" fontId="26" fillId="11" borderId="28" applyNumberFormat="0" applyAlignment="0" applyProtection="0"/>
    <xf numFmtId="0" fontId="27" fillId="0" borderId="30" applyNumberFormat="0" applyFill="0" applyAlignment="0" applyProtection="0"/>
    <xf numFmtId="0" fontId="28" fillId="12" borderId="31" applyNumberFormat="0" applyAlignment="0" applyProtection="0"/>
    <xf numFmtId="0" fontId="29" fillId="0" borderId="0" applyNumberFormat="0" applyFill="0" applyBorder="0" applyAlignment="0" applyProtection="0"/>
    <xf numFmtId="0" fontId="16" fillId="13" borderId="32" applyNumberFormat="0" applyFont="0" applyAlignment="0" applyProtection="0"/>
    <xf numFmtId="0" fontId="30" fillId="0" borderId="0" applyNumberFormat="0" applyFill="0" applyBorder="0" applyAlignment="0" applyProtection="0"/>
    <xf numFmtId="0" fontId="1" fillId="0" borderId="33" applyNumberFormat="0" applyFill="0" applyAlignment="0" applyProtection="0"/>
    <xf numFmtId="0" fontId="3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3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3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3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31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31" fillId="34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</cellStyleXfs>
  <cellXfs count="7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6" fillId="0" borderId="22" xfId="0" applyNumberFormat="1" applyFont="1" applyBorder="1" applyAlignment="1">
      <alignment horizontal="left" vertical="top" indent="2"/>
    </xf>
    <xf numFmtId="49" fontId="6" fillId="0" borderId="23" xfId="0" applyNumberFormat="1" applyFont="1" applyBorder="1" applyAlignment="1">
      <alignment horizontal="center" vertical="top" wrapText="1"/>
    </xf>
    <xf numFmtId="49" fontId="6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166" fontId="14" fillId="0" borderId="0" xfId="0" applyNumberFormat="1" applyFont="1" applyAlignment="1">
      <alignment horizontal="right" vertical="center"/>
    </xf>
    <xf numFmtId="166" fontId="0" fillId="0" borderId="0" xfId="0" applyNumberFormat="1"/>
    <xf numFmtId="167" fontId="0" fillId="0" borderId="0" xfId="0" applyNumberFormat="1"/>
    <xf numFmtId="0" fontId="0" fillId="0" borderId="24" xfId="0" applyBorder="1"/>
    <xf numFmtId="166" fontId="15" fillId="0" borderId="0" xfId="0" applyNumberFormat="1" applyFont="1" applyAlignment="1">
      <alignment horizontal="right" vertical="center"/>
    </xf>
    <xf numFmtId="0" fontId="0" fillId="0" borderId="0" xfId="0"/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2" fontId="12" fillId="6" borderId="11" xfId="0" applyNumberFormat="1" applyFont="1" applyFill="1" applyBorder="1" applyAlignment="1">
      <alignment horizontal="left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sns%2020%20-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ale p"/>
      <sheetName val="Sheet2"/>
      <sheetName val="prod"/>
      <sheetName val="pur p"/>
      <sheetName val="Sheet6"/>
    </sheetNames>
    <sheetDataSet>
      <sheetData sheetId="0"/>
      <sheetData sheetId="1">
        <row r="6">
          <cell r="G6" t="str">
            <v>Larvin 250gm</v>
          </cell>
          <cell r="H6">
            <v>20</v>
          </cell>
        </row>
        <row r="7">
          <cell r="G7" t="str">
            <v>Alanto 250ML</v>
          </cell>
          <cell r="H7">
            <v>107</v>
          </cell>
        </row>
        <row r="8">
          <cell r="G8" t="str">
            <v>Fame 50ml</v>
          </cell>
          <cell r="H8">
            <v>40</v>
          </cell>
        </row>
        <row r="9">
          <cell r="G9" t="str">
            <v>ANTRACOL 1KG</v>
          </cell>
          <cell r="H9">
            <v>1290</v>
          </cell>
        </row>
        <row r="10">
          <cell r="G10" t="str">
            <v>REGENT GRO.3 1KG</v>
          </cell>
          <cell r="H10">
            <v>40</v>
          </cell>
        </row>
        <row r="11">
          <cell r="G11" t="str">
            <v>REGENT GRO.3 5KG</v>
          </cell>
          <cell r="H11">
            <v>4</v>
          </cell>
        </row>
        <row r="12">
          <cell r="G12" t="str">
            <v>Nativo 100gr</v>
          </cell>
          <cell r="H12">
            <v>18</v>
          </cell>
        </row>
        <row r="13">
          <cell r="G13" t="str">
            <v>Aliette 250gr</v>
          </cell>
          <cell r="H13">
            <v>40</v>
          </cell>
        </row>
        <row r="14">
          <cell r="G14" t="str">
            <v>Decis 1ltr</v>
          </cell>
          <cell r="H14">
            <v>29</v>
          </cell>
        </row>
        <row r="15">
          <cell r="G15" t="str">
            <v>Surpass Firstclass 450gm</v>
          </cell>
          <cell r="H15">
            <v>20</v>
          </cell>
        </row>
        <row r="16">
          <cell r="G16" t="str">
            <v>Solomon 1ltr</v>
          </cell>
          <cell r="H16">
            <v>50</v>
          </cell>
        </row>
        <row r="17">
          <cell r="G17" t="str">
            <v>Solomon 250ml</v>
          </cell>
          <cell r="H17">
            <v>410</v>
          </cell>
        </row>
        <row r="18">
          <cell r="G18" t="str">
            <v>Solomon 500ml</v>
          </cell>
          <cell r="H18">
            <v>290</v>
          </cell>
        </row>
        <row r="19">
          <cell r="G19" t="str">
            <v>Gaucho 100ml</v>
          </cell>
          <cell r="H19">
            <v>170</v>
          </cell>
        </row>
        <row r="20">
          <cell r="G20" t="str">
            <v>Surpass 7576 BG-2-Bollgard</v>
          </cell>
          <cell r="H20">
            <v>199</v>
          </cell>
        </row>
        <row r="21">
          <cell r="G21" t="str">
            <v>Surpass Superb BG-2-Bollgard</v>
          </cell>
          <cell r="H21">
            <v>1599</v>
          </cell>
        </row>
        <row r="22">
          <cell r="G22" t="str">
            <v>Regent Gold 250ml</v>
          </cell>
          <cell r="H22">
            <v>75</v>
          </cell>
        </row>
        <row r="23">
          <cell r="G23" t="str">
            <v>Lucifer 160gr</v>
          </cell>
          <cell r="H23">
            <v>30</v>
          </cell>
        </row>
        <row r="24">
          <cell r="G24" t="str">
            <v>Alanto 100</v>
          </cell>
          <cell r="H24">
            <v>4</v>
          </cell>
        </row>
        <row r="25">
          <cell r="G25" t="str">
            <v>Movento Energy 250</v>
          </cell>
          <cell r="H25">
            <v>90</v>
          </cell>
        </row>
        <row r="26">
          <cell r="G26" t="str">
            <v>Movento Enegry 100</v>
          </cell>
          <cell r="H26">
            <v>17</v>
          </cell>
        </row>
        <row r="27">
          <cell r="G27" t="str">
            <v>Sencor 100</v>
          </cell>
          <cell r="H27">
            <v>110</v>
          </cell>
        </row>
        <row r="28">
          <cell r="G28" t="str">
            <v>Velum Prime 250</v>
          </cell>
          <cell r="H28">
            <v>10</v>
          </cell>
        </row>
        <row r="29">
          <cell r="G29" t="str">
            <v>Decis 500</v>
          </cell>
          <cell r="H29">
            <v>90</v>
          </cell>
        </row>
        <row r="30">
          <cell r="G30" t="str">
            <v>Decis 101 250ml</v>
          </cell>
          <cell r="H30">
            <v>238</v>
          </cell>
        </row>
        <row r="31">
          <cell r="G31" t="str">
            <v>Sancor 100</v>
          </cell>
          <cell r="H31">
            <v>20</v>
          </cell>
        </row>
        <row r="32">
          <cell r="G32" t="str">
            <v>OBERON 500ML.</v>
          </cell>
          <cell r="H32">
            <v>12</v>
          </cell>
        </row>
        <row r="33">
          <cell r="G33" t="str">
            <v>Decic 101 1ltr</v>
          </cell>
          <cell r="H33">
            <v>30</v>
          </cell>
        </row>
        <row r="34">
          <cell r="G34" t="str">
            <v>ANTRACOL 500GR</v>
          </cell>
          <cell r="H34">
            <v>710</v>
          </cell>
        </row>
        <row r="35">
          <cell r="G35" t="str">
            <v>Folicur 250ML.</v>
          </cell>
          <cell r="H35">
            <v>51</v>
          </cell>
        </row>
        <row r="36">
          <cell r="G36" t="str">
            <v>ANTRACOL 250GR</v>
          </cell>
          <cell r="H36">
            <v>40</v>
          </cell>
        </row>
        <row r="37">
          <cell r="G37" t="str">
            <v>Nativo 250GR</v>
          </cell>
          <cell r="H37">
            <v>40</v>
          </cell>
        </row>
        <row r="38">
          <cell r="G38" t="str">
            <v>Gaucho 250</v>
          </cell>
          <cell r="H38">
            <v>10</v>
          </cell>
        </row>
        <row r="39">
          <cell r="G39" t="str">
            <v>CONFIDOR SUPER 250ML-midaclopride 30%</v>
          </cell>
          <cell r="H39">
            <v>88</v>
          </cell>
        </row>
        <row r="40">
          <cell r="G40" t="str">
            <v>CONFIDOR SUPER 500ML-midaclopride 30%</v>
          </cell>
          <cell r="H40">
            <v>23</v>
          </cell>
        </row>
        <row r="41">
          <cell r="G41" t="str">
            <v>CONFIDOR SUPER 100ML-midaclopride 30%</v>
          </cell>
          <cell r="H41">
            <v>50</v>
          </cell>
        </row>
        <row r="42">
          <cell r="G42" t="str">
            <v>Raft 500ml</v>
          </cell>
          <cell r="H42">
            <v>55</v>
          </cell>
        </row>
        <row r="43">
          <cell r="G43" t="str">
            <v>SPINTOR 75ML</v>
          </cell>
          <cell r="H43">
            <v>68</v>
          </cell>
        </row>
        <row r="44">
          <cell r="G44" t="str">
            <v>Confidor 250ML-midaclopride 17%</v>
          </cell>
          <cell r="H44">
            <v>100</v>
          </cell>
        </row>
        <row r="45">
          <cell r="G45" t="str">
            <v>Decis 250ml</v>
          </cell>
          <cell r="H45">
            <v>40</v>
          </cell>
        </row>
        <row r="46">
          <cell r="G46" t="str">
            <v>Confidor 500ML-midaclopride 17%</v>
          </cell>
          <cell r="H46">
            <v>80</v>
          </cell>
        </row>
        <row r="47">
          <cell r="G47" t="str">
            <v>REGENT 250ML</v>
          </cell>
          <cell r="H47">
            <v>20</v>
          </cell>
        </row>
        <row r="48">
          <cell r="G48" t="str">
            <v>REGENT 500ML</v>
          </cell>
          <cell r="H48">
            <v>40</v>
          </cell>
        </row>
        <row r="49">
          <cell r="G49" t="str">
            <v>REGENT 1LTR</v>
          </cell>
          <cell r="H49">
            <v>10</v>
          </cell>
        </row>
        <row r="50">
          <cell r="G50" t="str">
            <v>OBERON  200ML</v>
          </cell>
          <cell r="H50">
            <v>75</v>
          </cell>
        </row>
        <row r="51">
          <cell r="G51" t="str">
            <v>OBERON 100ML</v>
          </cell>
          <cell r="H51">
            <v>30</v>
          </cell>
        </row>
        <row r="52">
          <cell r="G52" t="str">
            <v>PLANOFIX 250ML</v>
          </cell>
          <cell r="H52">
            <v>53</v>
          </cell>
        </row>
        <row r="53">
          <cell r="G53" t="str">
            <v>PLANOFIX 500ML</v>
          </cell>
          <cell r="H53">
            <v>20</v>
          </cell>
        </row>
      </sheetData>
      <sheetData sheetId="2"/>
      <sheetData sheetId="3"/>
      <sheetData sheetId="4">
        <row r="5">
          <cell r="G5" t="str">
            <v>Larvin 250gm</v>
          </cell>
          <cell r="H5">
            <v>20</v>
          </cell>
        </row>
        <row r="6">
          <cell r="G6" t="str">
            <v>Alanto 250ML</v>
          </cell>
          <cell r="H6">
            <v>80</v>
          </cell>
        </row>
        <row r="7">
          <cell r="G7" t="str">
            <v>ANTRACOL 1KG</v>
          </cell>
          <cell r="H7">
            <v>1650</v>
          </cell>
        </row>
        <row r="8">
          <cell r="G8" t="str">
            <v>REGENT GRO.3 1KG</v>
          </cell>
          <cell r="H8">
            <v>40</v>
          </cell>
        </row>
        <row r="9">
          <cell r="G9" t="str">
            <v>REGENT GRO.3 5KG</v>
          </cell>
          <cell r="H9">
            <v>4</v>
          </cell>
        </row>
        <row r="10">
          <cell r="G10" t="str">
            <v>Nativo 100gr</v>
          </cell>
          <cell r="H10">
            <v>100</v>
          </cell>
        </row>
        <row r="11">
          <cell r="G11" t="str">
            <v>Aliette 250gr</v>
          </cell>
          <cell r="H11">
            <v>40</v>
          </cell>
        </row>
        <row r="12">
          <cell r="G12" t="str">
            <v>Decis 1ltr</v>
          </cell>
          <cell r="H12">
            <v>60</v>
          </cell>
        </row>
        <row r="13">
          <cell r="G13" t="str">
            <v>Surpass Firstclass 450gm</v>
          </cell>
          <cell r="H13">
            <v>20</v>
          </cell>
        </row>
        <row r="14">
          <cell r="G14" t="str">
            <v>Solomon 1ltr</v>
          </cell>
          <cell r="H14">
            <v>50</v>
          </cell>
        </row>
        <row r="15">
          <cell r="G15" t="str">
            <v>Solomon 250ml</v>
          </cell>
          <cell r="H15">
            <v>240</v>
          </cell>
        </row>
        <row r="16">
          <cell r="G16" t="str">
            <v>Solomon 500ml</v>
          </cell>
          <cell r="H16">
            <v>360</v>
          </cell>
        </row>
        <row r="17">
          <cell r="G17" t="str">
            <v>Gaucho 100ml</v>
          </cell>
          <cell r="H17">
            <v>100</v>
          </cell>
        </row>
        <row r="18">
          <cell r="G18" t="str">
            <v>Surpass 7576 BG-2-Bollgard</v>
          </cell>
          <cell r="H18">
            <v>200</v>
          </cell>
        </row>
        <row r="19">
          <cell r="G19" t="str">
            <v>Surpass Superb BG-2-Bollgard</v>
          </cell>
          <cell r="H19">
            <v>1525</v>
          </cell>
        </row>
        <row r="20">
          <cell r="G20" t="str">
            <v>Alanto 500ml</v>
          </cell>
          <cell r="H20">
            <v>-20</v>
          </cell>
        </row>
        <row r="21">
          <cell r="G21" t="str">
            <v>Movento Energy 250</v>
          </cell>
          <cell r="H21">
            <v>160</v>
          </cell>
        </row>
        <row r="22">
          <cell r="G22" t="str">
            <v>Movento Enegry 100</v>
          </cell>
          <cell r="H22">
            <v>100</v>
          </cell>
        </row>
        <row r="23">
          <cell r="G23" t="str">
            <v>Sencor 100</v>
          </cell>
          <cell r="H23">
            <v>60</v>
          </cell>
        </row>
        <row r="24">
          <cell r="G24" t="str">
            <v>Decis 500</v>
          </cell>
          <cell r="H24">
            <v>120</v>
          </cell>
        </row>
        <row r="25">
          <cell r="G25" t="str">
            <v>Decis 101 250ml</v>
          </cell>
          <cell r="H25">
            <v>340</v>
          </cell>
        </row>
        <row r="26">
          <cell r="G26" t="str">
            <v>Evergol Xtend 100</v>
          </cell>
          <cell r="H26">
            <v>50</v>
          </cell>
        </row>
        <row r="27">
          <cell r="G27" t="str">
            <v>Decic 101 1ltr</v>
          </cell>
          <cell r="H27">
            <v>30</v>
          </cell>
        </row>
        <row r="28">
          <cell r="G28" t="str">
            <v>ANTRACOL 500GR</v>
          </cell>
          <cell r="H28">
            <v>520</v>
          </cell>
        </row>
        <row r="29">
          <cell r="G29" t="str">
            <v>Folicur 250ML.</v>
          </cell>
          <cell r="H29">
            <v>80</v>
          </cell>
        </row>
        <row r="30">
          <cell r="G30" t="str">
            <v>ANTRACOL 250GR</v>
          </cell>
          <cell r="H30">
            <v>40</v>
          </cell>
        </row>
        <row r="31">
          <cell r="G31" t="str">
            <v>Raft 1ltr</v>
          </cell>
          <cell r="H31">
            <v>-10</v>
          </cell>
        </row>
        <row r="32">
          <cell r="G32" t="str">
            <v>Nativo 250GR</v>
          </cell>
          <cell r="H32">
            <v>80</v>
          </cell>
        </row>
        <row r="33">
          <cell r="G33" t="str">
            <v>Gaucho 250</v>
          </cell>
          <cell r="H33">
            <v>40</v>
          </cell>
        </row>
        <row r="34">
          <cell r="G34" t="str">
            <v>CONFIDOR SUPER 250ML-midaclopride 30%</v>
          </cell>
          <cell r="H34">
            <v>100</v>
          </cell>
        </row>
        <row r="35">
          <cell r="G35" t="str">
            <v>CONFIDOR SUPER 500ML-midaclopride 30%</v>
          </cell>
          <cell r="H35">
            <v>40</v>
          </cell>
        </row>
        <row r="36">
          <cell r="G36" t="str">
            <v>CONFIDOR SUPER 100ML-midaclopride 30%</v>
          </cell>
          <cell r="H36">
            <v>50</v>
          </cell>
        </row>
        <row r="37">
          <cell r="G37" t="str">
            <v>WHIPSUPER 500ML</v>
          </cell>
          <cell r="H37">
            <v>40</v>
          </cell>
        </row>
        <row r="38">
          <cell r="G38" t="str">
            <v>WHIPSUPER 1LTR</v>
          </cell>
          <cell r="H38">
            <v>50</v>
          </cell>
        </row>
        <row r="39">
          <cell r="G39" t="str">
            <v>Confidor 250ML-midaclopride 17%</v>
          </cell>
          <cell r="H39">
            <v>100</v>
          </cell>
        </row>
        <row r="40">
          <cell r="G40" t="str">
            <v>Confidor 500ML-midaclopride 17%</v>
          </cell>
          <cell r="H40">
            <v>80</v>
          </cell>
        </row>
        <row r="41">
          <cell r="G41" t="str">
            <v>REGENT 250ML</v>
          </cell>
          <cell r="H41">
            <v>20</v>
          </cell>
        </row>
        <row r="42">
          <cell r="G42" t="str">
            <v>REGENT 500ML</v>
          </cell>
          <cell r="H42">
            <v>53</v>
          </cell>
        </row>
        <row r="43">
          <cell r="G43" t="str">
            <v>REGENT 1LTR</v>
          </cell>
          <cell r="H43">
            <v>13</v>
          </cell>
        </row>
        <row r="44">
          <cell r="G44" t="str">
            <v>OBERON  200ML</v>
          </cell>
          <cell r="H44">
            <v>120</v>
          </cell>
        </row>
        <row r="45">
          <cell r="G45" t="str">
            <v>OBERON 100ML</v>
          </cell>
          <cell r="H45">
            <v>50</v>
          </cell>
        </row>
        <row r="46">
          <cell r="G46" t="str">
            <v>PLANOFIX 250ML</v>
          </cell>
          <cell r="H46">
            <v>120</v>
          </cell>
        </row>
        <row r="47">
          <cell r="G47" t="str">
            <v>PLANOFIX 500ML</v>
          </cell>
          <cell r="H47">
            <v>60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  <sheetName val="Sheet2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>
        <row r="2">
          <cell r="E2">
            <v>4549656</v>
          </cell>
        </row>
      </sheetData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68.650136458331" createdVersion="6" refreshedVersion="7" minRefreshableVersion="3" recordCount="53" xr:uid="{3B4BF273-DF12-47AB-8880-CD036A8F0F8F}">
  <cacheSource type="worksheet">
    <worksheetSource name="=Dealer_Pivot"/>
  </cacheSource>
  <cacheFields count="7">
    <cacheField name="Product Name" numFmtId="0">
      <sharedItems/>
    </cacheField>
    <cacheField name="Opening Balance" numFmtId="0">
      <sharedItems containsString="0" containsBlank="1" containsNumber="1" containsInteger="1" minValue="4" maxValue="290"/>
    </cacheField>
    <cacheField name="Inwards" numFmtId="0">
      <sharedItems containsString="0" containsBlank="1" containsNumber="1" containsInteger="1" minValue="4" maxValue="1700"/>
    </cacheField>
    <cacheField name="Outwards" numFmtId="0">
      <sharedItems containsString="0" containsBlank="1" containsNumber="1" containsInteger="1" minValue="4" maxValue="1774"/>
    </cacheField>
    <cacheField name="Closing Balance" numFmtId="0">
      <sharedItems containsString="0" containsBlank="1" containsNumber="1" containsInteger="1" minValue="1" maxValue="650"/>
    </cacheField>
    <cacheField name="Combi Name" numFmtId="165">
      <sharedItems/>
    </cacheField>
    <cacheField name="Master Name" numFmtId="165">
      <sharedItems count="155">
        <s v="ALANTO (T) SC240 50X100ML BOT IN"/>
        <s v="ALANTO (T) SC240 40X250ML BOT IN"/>
        <s v="ALANTO (T) SC240 20X500ML BOT IN"/>
        <s v="ALIETTE WP80 20X250GR BAG IN"/>
        <s v="ANTRACOL (T) WP70 10X1KG BAG IN"/>
        <s v="ANTRACOL (T) WP70 40X250GR BAG IN"/>
        <s v="ANTRACOL (T) WP70 20X500GR BAG IN"/>
        <s v="CONFIDOR (T) SL200 20X250ML BOT IN"/>
        <s v="CONFIDOR (T) SL200 20X500ML BOT IN"/>
        <s v="CONFIDOR SUPER (T) SC350 50X100ML BOT IN"/>
        <s v="CONFIDOR SUPER (T) SC350 20X250ML BOT IN"/>
        <s v="CONFIDOR SUPER (T) SC350 20X500ML BOT IN"/>
        <s v="DECIS EC101-2 10X1L BOT IN"/>
        <s v="DECIS EC101-2 40X250ML BOT IN"/>
        <s v="DECIS EC 28 10X1L BOT IN"/>
        <s v="DECIS EC 28 40X250ML BOT IN"/>
        <s v="DECIS EC 28 20X500ML BOT IN"/>
        <s v="EVERGOL XTEND FS308 50X100ML BOT IN"/>
        <s v="FAME (T) SC480 40X50ML BOT IN"/>
        <s v="FOLICUR (T) EC250 40X250ML BOT IN"/>
        <s v="GAUCHO FS600 50X100ML BOT IN"/>
        <s v="GAUCHO FS600 40X250ML BOT IN"/>
        <s v="LARVIN (T) WP75 20X250GR BAG IN"/>
        <s v="LUCIFER (T) WP15 25X160GR BAG IN"/>
        <s v="MOVENTO ENERGY SC240 50X100ML BOT IN"/>
        <s v="MOVENTO ENERGY SC240 40X250ML BOT IN"/>
        <s v="NATIVO WG75 50X100GR BAG IN"/>
        <s v="NATIVO WG75 40X250GR BAG IN"/>
        <s v="OBERON (T) SC240 40X200ML BOT IN"/>
        <s v="OBERON (T) SC240 50X100ML BOT IN"/>
        <s v="OBERON (T) SC240 20X500ML BOT IN"/>
        <s v="PLANOFIX SL4 5 40X250ML BOT IN"/>
        <s v="PLANOFIX SL4 5 20X500ML BOT IN"/>
        <s v="RAFT EC60 10X1L BOT IN"/>
        <s v="RAFT EC60 20X500ML BOT IN"/>
        <s v="REGENT (T) SC50 10X1L BOT IN"/>
        <s v="REGENT (T) SC50 20X250ML BOT IN"/>
        <s v="REGENT (T) SC50 20X500ML BOT IN"/>
        <s v="REGENT GOLD SC200 40X250ML BOT IN"/>
        <s v="REGENT GR0 3 20X1KG BAG IN"/>
        <s v="REGENT GR0 3 4X5KG BAG IN"/>
        <s v="SENCOR WP70 60X100GR BAG IN"/>
        <s v="SOLOMON OD300 10X1L BOT IN"/>
        <s v="SOLOMON OD300 40X250ML BOT IN"/>
        <s v="SOLOMON OD300 20X500ML BOT IN"/>
        <s v="SPINTOR SC495 20X75ML BOT IN"/>
        <s v="SURPASS 7576 BG2 (LOC) 20X450GR BAG IN"/>
        <s v="SURPASS FIRSTCLASS 7149B2 20X450G BAG IN"/>
        <s v="SURPASS SUPERB BG2 20X450G BAG IN"/>
        <s v="VELUM PRIME SC400 40X250ML BOT IN"/>
        <s v="WHIPSUPER (T) EC90 10X1L BOT IN"/>
        <s v="WHIPSUPER (T) EC90 20X500ML BOT IN"/>
        <s v="SECTIN WG60 20X600GR BAG IN" u="1"/>
        <s v="SECTIN WG60 50X100GR BAG IN" u="1"/>
        <s v="PROFILER WG71 11 20X250GR BAG IN" u="1"/>
        <e v="#VALUE!" u="1"/>
        <s v="PLANOFIX SL45 10X1L BOT IN" u="1"/>
        <s v="FOOST WP50 20X250G BAG IN" u="1"/>
        <s v="FOOST WP50 24X500G BAG IN" u="1"/>
        <s v="REGENT (T) SC50 50X100ML BOT IN" u="1"/>
        <s v="BELT EXPERT SC480 100X50ML BOT IN" u="1"/>
        <s v="BELT EXPERT SC480 40X250ML BOT IN" u="1"/>
        <s v="BELT EXPERT SC480 50X100ML BOT IN" u="1"/>
        <s v="EVERGOL XTEND FS308 100X40ML BOT IN" u="1"/>
        <s v="EVERGOL XTEND FS308 40X250ML BOT IN" u="1"/>
        <s v="CONFIDOR (T) SL200 100X50ML BOT IN" u="1"/>
        <s v="CONFIDOR (T) SL200 50X100ML BOT IN" u="1"/>
        <s v="RICESTAR EC69 20X500ML BOT IN" u="1"/>
        <s v="RICESTAR EC69 40X250ML BOT IN" u="1"/>
        <s v="NATIVO WG75 100X50GR BAG IN" u="1"/>
        <s v="NATIVO WG75 20X500GR BAG IN" u="1"/>
        <s v="ALION PLUS SC560 4X5L BOT IN" u="1"/>
        <e v="#N/A" u="1"/>
        <s v="GAUCHO FS600 100X50ML BOT IN" u="1"/>
        <s v="VELUM PRIME SC400 20X500ML BOT IN" u="1"/>
        <s v="LARVIN (T) WP75 10X1KG BAG IN" u="1"/>
        <s v="ADMIRE (T) WG70 150X30GR BOT IN" u="1"/>
        <s v="ADMIRE (T) WG70 30X150GR BOT IN" u="1"/>
        <s v="GAUCHO FS600 2X5L BOT IN" u="1"/>
        <s v="FENOS QUICK SC150 50X100ML BOT IN" u="1"/>
        <s v="FAME (T) SC480 10X(20X10ML) BOT IN" u="1"/>
        <s v="DISCOUNTINUE PRODUCT" u="1"/>
        <s v="LESENTA WG80 100X40GR BAG IN" u="1"/>
        <s v="LESENTA WG80 50X100GR BAG IN" u="1"/>
        <s v="New" u="1"/>
        <s v="FITREST SG5 40X100GR BOT IN" u="1"/>
        <s v="PLANOFIX SL4 5 50X100ML BOT IN" u="1"/>
        <s v="MELODY DUO WP66 8 10X800G BAG IN" u="1"/>
        <s v="SIMBOLA (T) SG20 20X250G BOT IN" u="1"/>
        <s v="SIMBOLA (T) SG20 50X100G BOT IN" u="1"/>
        <s v="REGENT GR0 3 1X25KG BOX WW" u="1"/>
        <s v="JUMP WG80 2X(15X100GR) BOT IN" u="1"/>
        <s v="OBERON (T) SC240 10X1L BOT IN" u="1"/>
        <s v="JUMP WG80 80X40GR BAG IN" u="1"/>
        <s v="TOPSTAR (T) WP80 10X(10X35GR) BOX IN" u="1"/>
        <s v="TOPSTAR (T) WP80 4X(10X100GR) BOX IN" u="1"/>
        <s v="REGENT GOLD SC200 20X500ML BOT IN" u="1"/>
        <s v="REGENT GOLD SC200 50X100ML BOT IN" u="1"/>
        <s v="JUMP WG80 160X(10X2GR) BAG IN" u="1"/>
        <s v="AMBITION 10X1L BOT IN" u="1"/>
        <s v="FAME (T) SC480 4X500ML BOT IN" u="1"/>
        <s v="FAME (T) SC480 8X250ML BOT IN" u="1"/>
        <s v="MELODY DUO WP66 8 10X400GR BAG IN" u="1"/>
        <s v="MELODY DUO WP66 8 50X100GR BAG IN" u="1"/>
        <s v="FOLICUR (T) EC250 10X1L BOT IN" u="1"/>
        <s v="NATIVO WG75 10X1KG BAG IN" u="1"/>
        <s v="RAXIL EASY FS60 100X50ML BOT IN" u="1"/>
        <s v="RAXIL EASY FS60 50X100ML BOT IN" u="1"/>
        <s v="RICESTAR EC69 10X1L BOT IN" u="1"/>
        <s v="ADMIRE (T) WG70 60X75GR BOT IN" u="1"/>
        <s v="LARVIN (T) WP75 20X500GR BAG IN" u="1"/>
        <s v="LARVIN (T) WP75 40X100GR BAG IN" u="1"/>
        <s v="INFINITO SC687 5 10X1L BOT IN" u="1"/>
        <s v="INFINITO SC687 5 20X500ML BOT IN" u="1"/>
        <s v="INFINITO SC687 5 50X100ML BOT IN" u="1"/>
        <s v="NATIVO WG75 20X(10X10GR) BAG IN" u="1"/>
        <s v="LAUDIS SC630 3X230ML BOT IN" u="1"/>
        <s v="LAUDIS SC630 8X115ML BOT IN" u="1"/>
        <s v="GLAMORE WG80 40X50GR BOT IN" u="1"/>
        <s v="SPINTOR SC495 10X(20X7ML) BOT IN" u="1"/>
        <s v="CONFIDOR SUPER (T) SC350 50X50ML BOT IN" u="1"/>
        <s v="GAUCHO FS600 2X(5X1L) BOT IN" u="1"/>
        <s v="SIVANTO PRIME SL200 20X500ML BOT IN" u="1"/>
        <s v="SIVANTO PRIME SL200 40X250ML BOT IN" u="1"/>
        <s v="SIVANTO PRIME SL200 50X100ML BOT IN" u="1"/>
        <s v="MOVENTO ENERGY SC240 10X1L BOT IN" u="1"/>
        <s v="FOLICUR (T) EC250 20X500ML BOT IN" u="1"/>
        <s v="FOLICUR (T) EC250 50X100ML BOT IN" u="1"/>
        <s v="ANTRACOL (T) WP70 50X100GR BAG IN" u="1"/>
        <s v="COUNCIL ACTIV WG30 12X(5X90GR) BOX IN" u="1"/>
        <s v="COUNCIL ACTIV WG30 8X(10X45GR) BOX IN" u="1"/>
        <s v="SOLOMON OD300 50X100ML BOT IN" u="1"/>
        <s v="GLAMORE WG80 20X100GR BOT IN" u="1"/>
        <s v="ALIETTE WP80 10X1KG BAG IN" u="1"/>
        <s v="ALANTO (T) SC240 10X1L BOT IN" u="1"/>
        <s v="REGENT ULTRA GR0 6 5X4KG BAG IN" u="1"/>
        <s v="WHIPSUPER (T) EC90 40X250ML BOT IN" u="1"/>
        <s v="WHIPSUPER (T) EC90 50X100ML BOT IN" u="1"/>
        <s v="LUNA EXPERIENCE SC400 10X1L BOT IN" u="1"/>
        <s v="SIVANTO PRIME SL200 10X1L BOT IN" u="1"/>
        <s v="LAUDIS SC630 10X57.5ML BOT IN" u="1"/>
        <s v="DECIS EC 28 50X100ML BOT IN" u="1"/>
        <s v="CONFIDOR (T) SL200 10X1L BOT IN" u="1"/>
        <s v="AMBITION 20X500ML BOT IN" u="1"/>
        <s v="AMBITION 40X250ML BOT IN" u="1"/>
        <s v="LUNA EXPERIENCE SC400 40X250ML BOT IN" u="1"/>
        <s v="LUNA EXPERIENCE SC400 50X100ML BOT IN" u="1"/>
        <s v="ETHREL SL39 20X500ML BOT IN" u="1"/>
        <s v="ETHREL SL39 50X100ML BOT IN" u="1"/>
        <s v="ETHREL SL39 10X1L BOT IN" u="1"/>
        <s v="ADMIRE WG70 125X(8X2GR) BAG IN" u="1"/>
        <s v="ALIETTE WP80 20X500GR BAG IN" u="1"/>
        <s v="ALIETTE WP80 40X100GR BAG IN" u="1"/>
        <s v="DECIS EC101-2 100X50ML BOT IN" u="1"/>
        <s v="FAME (T) SC480 20X10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3">
  <r>
    <s v="Alanto 100"/>
    <n v="4"/>
    <m/>
    <n v="4"/>
    <m/>
    <s v="Alanto 100-unit"/>
    <x v="0"/>
  </r>
  <r>
    <s v="Alanto 250ML"/>
    <n v="27"/>
    <n v="200"/>
    <n v="227"/>
    <m/>
    <s v="Alanto 250ML-unit"/>
    <x v="1"/>
  </r>
  <r>
    <s v="Alanto 500ml"/>
    <n v="20"/>
    <m/>
    <n v="20"/>
    <m/>
    <s v="Alanto 500ml-unit"/>
    <x v="2"/>
  </r>
  <r>
    <s v="Aliette 250gr"/>
    <m/>
    <n v="40"/>
    <n v="40"/>
    <m/>
    <s v="Aliette 250gr-unit"/>
    <x v="3"/>
  </r>
  <r>
    <s v="ANTRACOL 1KG"/>
    <n v="290"/>
    <n v="1650"/>
    <n v="1290"/>
    <n v="650"/>
    <s v="ANTRACOL 1KG-unit"/>
    <x v="4"/>
  </r>
  <r>
    <s v="ANTRACOL 250GR"/>
    <m/>
    <n v="40"/>
    <n v="40"/>
    <m/>
    <s v="ANTRACOL 250GR-unit"/>
    <x v="5"/>
  </r>
  <r>
    <s v="ANTRACOL 500GR"/>
    <n v="190"/>
    <n v="520"/>
    <n v="710"/>
    <m/>
    <s v="ANTRACOL 500GR-unit"/>
    <x v="6"/>
  </r>
  <r>
    <s v="Confidor 250ML-midaclopride 17%"/>
    <m/>
    <n v="100"/>
    <n v="100"/>
    <m/>
    <s v="Confidor 250ML-midaclopride 17%-unit"/>
    <x v="7"/>
  </r>
  <r>
    <s v="Confidor 500ML-midaclopride 17%"/>
    <m/>
    <n v="80"/>
    <n v="80"/>
    <m/>
    <s v="Confidor 500ML-midaclopride 17%-unit"/>
    <x v="8"/>
  </r>
  <r>
    <s v="CONFIDOR SUPER 100ML-midaclopride 30%"/>
    <m/>
    <n v="50"/>
    <n v="50"/>
    <m/>
    <s v="CONFIDOR SUPER 100ML-midaclopride 30%-unit"/>
    <x v="9"/>
  </r>
  <r>
    <s v="CONFIDOR SUPER 250ML-midaclopride 30%"/>
    <m/>
    <n v="100"/>
    <n v="88"/>
    <n v="12"/>
    <s v="CONFIDOR SUPER 250ML-midaclopride 30%-unit"/>
    <x v="10"/>
  </r>
  <r>
    <s v="CONFIDOR SUPER 500ML-midaclopride 30%"/>
    <m/>
    <n v="40"/>
    <n v="23"/>
    <n v="17"/>
    <s v="CONFIDOR SUPER 500ML-midaclopride 30%-unit"/>
    <x v="11"/>
  </r>
  <r>
    <s v="Decic 101 1ltr"/>
    <m/>
    <n v="30"/>
    <n v="30"/>
    <m/>
    <s v="Decic 101 1ltr-unit"/>
    <x v="12"/>
  </r>
  <r>
    <s v="Decis 101 250ml"/>
    <m/>
    <n v="340"/>
    <n v="238"/>
    <n v="102"/>
    <s v="Decis 101 250ml-unit"/>
    <x v="13"/>
  </r>
  <r>
    <s v="Decis 1ltr"/>
    <m/>
    <n v="60"/>
    <n v="29"/>
    <n v="31"/>
    <s v="Decis 1ltr-unit"/>
    <x v="14"/>
  </r>
  <r>
    <s v="Decis 250ml"/>
    <n v="40"/>
    <m/>
    <n v="40"/>
    <m/>
    <s v="Decis 250ml-unit"/>
    <x v="15"/>
  </r>
  <r>
    <s v="Decis 500"/>
    <m/>
    <n v="120"/>
    <n v="90"/>
    <n v="30"/>
    <s v="Decis 500-unit"/>
    <x v="16"/>
  </r>
  <r>
    <s v="Evergol Xtend 100"/>
    <m/>
    <n v="50"/>
    <m/>
    <n v="50"/>
    <s v="Evergol Xtend 100-unit"/>
    <x v="17"/>
  </r>
  <r>
    <s v="Fame 50ml"/>
    <n v="40"/>
    <m/>
    <n v="40"/>
    <m/>
    <s v="Fame 50ml-unit"/>
    <x v="18"/>
  </r>
  <r>
    <s v="Folicur 250ML."/>
    <m/>
    <n v="80"/>
    <n v="51"/>
    <n v="29"/>
    <s v="Folicur 250ML.-unit"/>
    <x v="19"/>
  </r>
  <r>
    <s v="Gaucho 100ml"/>
    <n v="100"/>
    <n v="100"/>
    <n v="170"/>
    <n v="30"/>
    <s v="Gaucho 100ml-unit"/>
    <x v="20"/>
  </r>
  <r>
    <s v="Gaucho 250"/>
    <m/>
    <n v="40"/>
    <n v="10"/>
    <n v="30"/>
    <s v="Gaucho 250-unit"/>
    <x v="21"/>
  </r>
  <r>
    <s v="Larvin 250gm"/>
    <m/>
    <n v="20"/>
    <n v="20"/>
    <m/>
    <s v="Larvin 250gm-unit"/>
    <x v="22"/>
  </r>
  <r>
    <s v="Lucifer 160gr"/>
    <n v="30"/>
    <m/>
    <n v="30"/>
    <m/>
    <s v="Lucifer 160gr-unit"/>
    <x v="23"/>
  </r>
  <r>
    <s v="Movento Enegry 100"/>
    <n v="17"/>
    <n v="100"/>
    <n v="17"/>
    <n v="100"/>
    <s v="Movento Enegry 100-unit"/>
    <x v="24"/>
  </r>
  <r>
    <s v="Movento Energy 250"/>
    <n v="17"/>
    <n v="160"/>
    <n v="90"/>
    <n v="87"/>
    <s v="Movento Energy 250-unit"/>
    <x v="25"/>
  </r>
  <r>
    <s v="Nativo 100gr"/>
    <m/>
    <n v="100"/>
    <n v="18"/>
    <n v="82"/>
    <s v="Nativo 100gr-unit"/>
    <x v="26"/>
  </r>
  <r>
    <s v="Nativo 250GR"/>
    <m/>
    <n v="80"/>
    <n v="40"/>
    <n v="40"/>
    <s v="Nativo 250GR-unit"/>
    <x v="27"/>
  </r>
  <r>
    <s v="OBERON  200ML"/>
    <m/>
    <n v="120"/>
    <n v="75"/>
    <n v="45"/>
    <s v="OBERON 200ML-unit"/>
    <x v="28"/>
  </r>
  <r>
    <s v="OBERON 100ML"/>
    <m/>
    <n v="50"/>
    <n v="30"/>
    <n v="20"/>
    <s v="OBERON 100ML-unit"/>
    <x v="29"/>
  </r>
  <r>
    <s v="OBERON 500ML."/>
    <n v="12"/>
    <m/>
    <n v="12"/>
    <m/>
    <s v="OBERON 500ML.-unit"/>
    <x v="30"/>
  </r>
  <r>
    <s v="PLANOFIX 250ML"/>
    <m/>
    <n v="120"/>
    <n v="53"/>
    <n v="67"/>
    <s v="PLANOFIX 250ML-unit"/>
    <x v="31"/>
  </r>
  <r>
    <s v="PLANOFIX 500ML"/>
    <m/>
    <n v="60"/>
    <n v="20"/>
    <n v="40"/>
    <s v="PLANOFIX 500ML-unit"/>
    <x v="32"/>
  </r>
  <r>
    <s v="Raft 1ltr"/>
    <n v="10"/>
    <m/>
    <n v="10"/>
    <m/>
    <s v="Raft 1ltr-unit"/>
    <x v="33"/>
  </r>
  <r>
    <s v="Raft 500ml"/>
    <n v="55"/>
    <m/>
    <n v="55"/>
    <m/>
    <s v="Raft 500ml-unit"/>
    <x v="34"/>
  </r>
  <r>
    <s v="REGENT 1LTR"/>
    <m/>
    <n v="23"/>
    <n v="20"/>
    <n v="3"/>
    <s v="REGENT 1LTR-unit"/>
    <x v="35"/>
  </r>
  <r>
    <s v="REGENT 250ML"/>
    <m/>
    <n v="20"/>
    <n v="20"/>
    <m/>
    <s v="REGENT 250ML-unit"/>
    <x v="36"/>
  </r>
  <r>
    <s v="REGENT 500ML"/>
    <m/>
    <n v="53"/>
    <n v="40"/>
    <n v="13"/>
    <s v="REGENT 500ML-unit"/>
    <x v="37"/>
  </r>
  <r>
    <s v="Regent Gold 250ml"/>
    <n v="75"/>
    <m/>
    <n v="75"/>
    <m/>
    <s v="Regent Gold 250ml-unit"/>
    <x v="38"/>
  </r>
  <r>
    <s v="REGENT GRO.3 1KG"/>
    <m/>
    <n v="40"/>
    <n v="40"/>
    <m/>
    <s v="REGENT GRO.3 1KG-unit"/>
    <x v="39"/>
  </r>
  <r>
    <s v="REGENT GRO.3 5KG"/>
    <m/>
    <n v="4"/>
    <n v="4"/>
    <m/>
    <s v="REGENT GRO.3 5KG-unit"/>
    <x v="40"/>
  </r>
  <r>
    <s v="Sancor 100"/>
    <n v="20"/>
    <m/>
    <n v="20"/>
    <m/>
    <s v="Sancor 100-unit"/>
    <x v="41"/>
  </r>
  <r>
    <s v="Sencor 100"/>
    <n v="100"/>
    <n v="60"/>
    <n v="110"/>
    <n v="50"/>
    <s v="Sencor 100-unit"/>
    <x v="41"/>
  </r>
  <r>
    <s v="Solomon 1ltr"/>
    <m/>
    <n v="50"/>
    <n v="50"/>
    <m/>
    <s v="Solomon 1ltr-unit"/>
    <x v="42"/>
  </r>
  <r>
    <s v="Solomon 250ml"/>
    <n v="250"/>
    <n v="240"/>
    <n v="410"/>
    <n v="80"/>
    <s v="Solomon 250ml-unit"/>
    <x v="43"/>
  </r>
  <r>
    <s v="Solomon 500ml"/>
    <n v="220"/>
    <n v="360"/>
    <n v="290"/>
    <n v="290"/>
    <s v="Solomon 500ml-unit"/>
    <x v="44"/>
  </r>
  <r>
    <s v="SPINTOR 75ML"/>
    <n v="68"/>
    <m/>
    <n v="68"/>
    <m/>
    <s v="SPINTOR 75ML-unit"/>
    <x v="45"/>
  </r>
  <r>
    <s v="Surpass 7576 BG-2-Bollgard"/>
    <m/>
    <n v="200"/>
    <n v="199"/>
    <n v="1"/>
    <s v="Surpass 7576 BG-2-Bollgard-unit"/>
    <x v="46"/>
  </r>
  <r>
    <s v="Surpass Firstclass 450gm"/>
    <m/>
    <n v="20"/>
    <n v="20"/>
    <m/>
    <s v="Surpass Firstclass 450gm-unit"/>
    <x v="47"/>
  </r>
  <r>
    <s v="Surpass Superb BG-2-Bollgard"/>
    <n v="100"/>
    <n v="1700"/>
    <n v="1774"/>
    <n v="26"/>
    <s v="Surpass Superb BG-2-Bollgard-unit"/>
    <x v="48"/>
  </r>
  <r>
    <s v="Velum Prime 250"/>
    <n v="40"/>
    <m/>
    <n v="10"/>
    <n v="30"/>
    <s v="Velum Prime 250-unit"/>
    <x v="49"/>
  </r>
  <r>
    <s v="WHIPSUPER 1LTR"/>
    <m/>
    <n v="50"/>
    <m/>
    <n v="50"/>
    <s v="WHIPSUPER 1LTR-unit"/>
    <x v="50"/>
  </r>
  <r>
    <s v="WHIPSUPER 500ML"/>
    <m/>
    <n v="40"/>
    <m/>
    <n v="40"/>
    <s v="WHIPSUPER 500ML-unit"/>
    <x v="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37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I1:M54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56">
        <item m="1" x="150"/>
        <item m="1" x="72"/>
        <item x="0"/>
        <item m="1" x="152"/>
        <item m="1" x="133"/>
        <item x="3"/>
        <item m="1" x="151"/>
        <item m="1" x="71"/>
        <item m="1" x="99"/>
        <item m="1" x="144"/>
        <item m="1" x="143"/>
        <item m="1" x="128"/>
        <item x="4"/>
        <item x="5"/>
        <item x="6"/>
        <item m="1" x="62"/>
        <item m="1" x="66"/>
        <item m="1" x="142"/>
        <item x="7"/>
        <item x="8"/>
        <item m="1" x="65"/>
        <item x="9"/>
        <item x="10"/>
        <item x="11"/>
        <item m="1" x="120"/>
        <item m="1" x="129"/>
        <item m="1" x="141"/>
        <item x="14"/>
        <item x="15"/>
        <item x="16"/>
        <item m="1" x="153"/>
        <item m="1" x="148"/>
        <item m="1" x="149"/>
        <item m="1" x="147"/>
        <item x="17"/>
        <item m="1" x="63"/>
        <item m="1" x="80"/>
        <item x="18"/>
        <item m="1" x="79"/>
        <item m="1" x="127"/>
        <item m="1" x="104"/>
        <item x="19"/>
        <item m="1" x="126"/>
        <item m="1" x="57"/>
        <item m="1" x="58"/>
        <item x="20"/>
        <item x="21"/>
        <item m="1" x="73"/>
        <item m="1" x="132"/>
        <item m="1" x="118"/>
        <item m="1" x="114"/>
        <item m="1" x="112"/>
        <item m="1" x="113"/>
        <item m="1" x="98"/>
        <item m="1" x="93"/>
        <item m="1" x="111"/>
        <item m="1" x="75"/>
        <item x="22"/>
        <item m="1" x="110"/>
        <item m="1" x="117"/>
        <item m="1" x="116"/>
        <item m="1" x="140"/>
        <item m="1" x="83"/>
        <item m="1" x="82"/>
        <item m="1" x="146"/>
        <item m="1" x="102"/>
        <item m="1" x="103"/>
        <item m="1" x="87"/>
        <item x="24"/>
        <item x="25"/>
        <item x="26"/>
        <item m="1" x="105"/>
        <item x="27"/>
        <item m="1" x="70"/>
        <item m="1" x="69"/>
        <item x="29"/>
        <item x="28"/>
        <item x="30"/>
        <item m="1" x="86"/>
        <item m="1" x="56"/>
        <item x="31"/>
        <item x="32"/>
        <item m="1" x="54"/>
        <item m="1" x="97"/>
        <item x="38"/>
        <item x="39"/>
        <item m="1" x="90"/>
        <item x="40"/>
        <item m="1" x="59"/>
        <item x="35"/>
        <item x="36"/>
        <item x="37"/>
        <item m="1" x="135"/>
        <item m="1" x="108"/>
        <item m="1" x="68"/>
        <item m="1" x="67"/>
        <item m="1" x="53"/>
        <item m="1" x="52"/>
        <item x="41"/>
        <item m="1" x="131"/>
        <item x="42"/>
        <item x="43"/>
        <item x="44"/>
        <item x="45"/>
        <item x="49"/>
        <item m="1" x="137"/>
        <item m="1" x="136"/>
        <item x="51"/>
        <item m="1" x="77"/>
        <item m="1" x="76"/>
        <item m="1" x="109"/>
        <item m="1" x="134"/>
        <item x="1"/>
        <item x="2"/>
        <item m="1" x="61"/>
        <item m="1" x="60"/>
        <item m="1" x="130"/>
        <item m="1" x="64"/>
        <item m="1" x="154"/>
        <item m="1" x="101"/>
        <item m="1" x="100"/>
        <item m="1" x="85"/>
        <item m="1" x="121"/>
        <item m="1" x="78"/>
        <item m="1" x="91"/>
        <item m="1" x="145"/>
        <item m="1" x="138"/>
        <item m="1" x="125"/>
        <item m="1" x="115"/>
        <item m="1" x="92"/>
        <item m="1" x="84"/>
        <item m="1" x="81"/>
        <item m="1" x="107"/>
        <item m="1" x="106"/>
        <item m="1" x="96"/>
        <item m="1" x="89"/>
        <item m="1" x="88"/>
        <item m="1" x="124"/>
        <item m="1" x="139"/>
        <item m="1" x="123"/>
        <item m="1" x="122"/>
        <item m="1" x="119"/>
        <item m="1" x="95"/>
        <item m="1" x="94"/>
        <item m="1" x="74"/>
        <item m="1" x="55"/>
        <item x="12"/>
        <item x="13"/>
        <item x="23"/>
        <item x="33"/>
        <item x="34"/>
        <item x="46"/>
        <item x="47"/>
        <item x="48"/>
        <item x="50"/>
        <item t="default"/>
      </items>
    </pivotField>
  </pivotFields>
  <rowFields count="1">
    <field x="6"/>
  </rowFields>
  <rowItems count="53">
    <i>
      <x v="2"/>
    </i>
    <i>
      <x v="5"/>
    </i>
    <i>
      <x v="12"/>
    </i>
    <i>
      <x v="13"/>
    </i>
    <i>
      <x v="14"/>
    </i>
    <i>
      <x v="18"/>
    </i>
    <i>
      <x v="19"/>
    </i>
    <i>
      <x v="21"/>
    </i>
    <i>
      <x v="22"/>
    </i>
    <i>
      <x v="23"/>
    </i>
    <i>
      <x v="27"/>
    </i>
    <i>
      <x v="28"/>
    </i>
    <i>
      <x v="29"/>
    </i>
    <i>
      <x v="34"/>
    </i>
    <i>
      <x v="37"/>
    </i>
    <i>
      <x v="41"/>
    </i>
    <i>
      <x v="45"/>
    </i>
    <i>
      <x v="46"/>
    </i>
    <i>
      <x v="57"/>
    </i>
    <i>
      <x v="68"/>
    </i>
    <i>
      <x v="69"/>
    </i>
    <i>
      <x v="70"/>
    </i>
    <i>
      <x v="72"/>
    </i>
    <i>
      <x v="75"/>
    </i>
    <i>
      <x v="76"/>
    </i>
    <i>
      <x v="77"/>
    </i>
    <i>
      <x v="80"/>
    </i>
    <i>
      <x v="81"/>
    </i>
    <i>
      <x v="84"/>
    </i>
    <i>
      <x v="85"/>
    </i>
    <i>
      <x v="87"/>
    </i>
    <i>
      <x v="89"/>
    </i>
    <i>
      <x v="90"/>
    </i>
    <i>
      <x v="91"/>
    </i>
    <i>
      <x v="98"/>
    </i>
    <i>
      <x v="100"/>
    </i>
    <i>
      <x v="101"/>
    </i>
    <i>
      <x v="102"/>
    </i>
    <i>
      <x v="103"/>
    </i>
    <i>
      <x v="104"/>
    </i>
    <i>
      <x v="107"/>
    </i>
    <i>
      <x v="112"/>
    </i>
    <i>
      <x v="113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K67"/>
  <sheetViews>
    <sheetView workbookViewId="0"/>
  </sheetViews>
  <sheetFormatPr defaultColWidth="11.44140625" defaultRowHeight="14.4" x14ac:dyDescent="0.3"/>
  <cols>
    <col min="1" max="1" width="34.33203125" bestFit="1" customWidth="1"/>
    <col min="9" max="9" width="5" bestFit="1" customWidth="1"/>
  </cols>
  <sheetData>
    <row r="2" spans="1:11" ht="22.8" x14ac:dyDescent="0.3">
      <c r="B2" s="51" t="s">
        <v>84</v>
      </c>
    </row>
    <row r="4" spans="1:11" x14ac:dyDescent="0.3">
      <c r="B4" s="52" t="s">
        <v>85</v>
      </c>
    </row>
    <row r="5" spans="1:11" x14ac:dyDescent="0.3">
      <c r="B5" s="52" t="s">
        <v>86</v>
      </c>
    </row>
    <row r="7" spans="1:11" x14ac:dyDescent="0.3">
      <c r="A7" s="53" t="s">
        <v>87</v>
      </c>
      <c r="E7" s="54" t="s">
        <v>88</v>
      </c>
    </row>
    <row r="9" spans="1:11" x14ac:dyDescent="0.3">
      <c r="A9" s="55" t="s">
        <v>89</v>
      </c>
    </row>
    <row r="10" spans="1:11" x14ac:dyDescent="0.3">
      <c r="A10" s="53" t="s">
        <v>26</v>
      </c>
      <c r="B10" s="56" t="s">
        <v>3</v>
      </c>
      <c r="C10" s="56" t="s">
        <v>90</v>
      </c>
      <c r="D10" s="56" t="s">
        <v>91</v>
      </c>
      <c r="E10" s="56" t="s">
        <v>92</v>
      </c>
      <c r="F10" s="56" t="s">
        <v>93</v>
      </c>
      <c r="G10" s="56" t="s">
        <v>94</v>
      </c>
      <c r="H10" s="56" t="s">
        <v>95</v>
      </c>
      <c r="I10" s="56" t="s">
        <v>94</v>
      </c>
      <c r="J10" s="56" t="s">
        <v>96</v>
      </c>
      <c r="K10" s="56" t="s">
        <v>94</v>
      </c>
    </row>
    <row r="11" spans="1:11" x14ac:dyDescent="0.3">
      <c r="A11" s="57" t="s">
        <v>97</v>
      </c>
      <c r="B11" s="58">
        <v>4</v>
      </c>
      <c r="D11" s="58">
        <v>4</v>
      </c>
      <c r="F11">
        <f>IFERROR(VLOOKUP(A11,'[2]sale p'!$G$6:$H$53,2,0),0)</f>
        <v>4</v>
      </c>
      <c r="G11" s="59">
        <f>D11-F11</f>
        <v>0</v>
      </c>
      <c r="H11">
        <f>IFERROR(VLOOKUP(A11,'[2]pur p'!$G$5:$H$47,2,0),0)</f>
        <v>0</v>
      </c>
      <c r="I11">
        <f>C11-H11</f>
        <v>0</v>
      </c>
      <c r="J11" s="60">
        <f t="shared" ref="J11:J42" si="0">B11+H11-F11</f>
        <v>0</v>
      </c>
      <c r="K11" s="60">
        <f>E11-J11</f>
        <v>0</v>
      </c>
    </row>
    <row r="12" spans="1:11" x14ac:dyDescent="0.3">
      <c r="A12" s="57" t="s">
        <v>98</v>
      </c>
      <c r="B12" s="58">
        <v>27</v>
      </c>
      <c r="C12" s="58">
        <v>200</v>
      </c>
      <c r="D12" s="58">
        <v>227</v>
      </c>
      <c r="F12">
        <f>IFERROR(VLOOKUP(A12,'[2]sale p'!$G$6:$H$53,2,0),0)</f>
        <v>107</v>
      </c>
      <c r="G12" s="59">
        <f t="shared" ref="G12:G63" si="1">D12-F12</f>
        <v>120</v>
      </c>
      <c r="H12">
        <f>IFERROR(VLOOKUP(A12,'[2]pur p'!$G$5:$H$47,2,0),0)</f>
        <v>80</v>
      </c>
      <c r="I12">
        <f t="shared" ref="I12:I63" si="2">C12-H12</f>
        <v>120</v>
      </c>
      <c r="J12" s="60">
        <f t="shared" si="0"/>
        <v>0</v>
      </c>
      <c r="K12" s="60">
        <f t="shared" ref="K12:K63" si="3">E12-J12</f>
        <v>0</v>
      </c>
    </row>
    <row r="13" spans="1:11" x14ac:dyDescent="0.3">
      <c r="A13" s="57" t="s">
        <v>75</v>
      </c>
      <c r="B13" s="58">
        <v>20</v>
      </c>
      <c r="D13" s="58">
        <v>20</v>
      </c>
      <c r="F13">
        <f>IFERROR(VLOOKUP(A13,'[2]sale p'!$G$6:$H$53,2,0),0)</f>
        <v>0</v>
      </c>
      <c r="G13" s="59">
        <f t="shared" si="1"/>
        <v>20</v>
      </c>
      <c r="H13">
        <f>IFERROR(VLOOKUP(A13,'[2]pur p'!$G$5:$H$47,2,0),0)</f>
        <v>-20</v>
      </c>
      <c r="I13">
        <f t="shared" si="2"/>
        <v>20</v>
      </c>
      <c r="J13" s="60">
        <f t="shared" si="0"/>
        <v>0</v>
      </c>
      <c r="K13" s="60">
        <f t="shared" si="3"/>
        <v>0</v>
      </c>
    </row>
    <row r="14" spans="1:11" x14ac:dyDescent="0.3">
      <c r="A14" s="57" t="s">
        <v>76</v>
      </c>
      <c r="C14" s="58">
        <v>40</v>
      </c>
      <c r="D14" s="58">
        <v>40</v>
      </c>
      <c r="F14">
        <f>IFERROR(VLOOKUP(A14,'[2]sale p'!$G$6:$H$53,2,0),0)</f>
        <v>40</v>
      </c>
      <c r="G14" s="59">
        <f t="shared" si="1"/>
        <v>0</v>
      </c>
      <c r="H14">
        <f>IFERROR(VLOOKUP(A14,'[2]pur p'!$G$5:$H$47,2,0),0)</f>
        <v>40</v>
      </c>
      <c r="I14">
        <f t="shared" si="2"/>
        <v>0</v>
      </c>
      <c r="J14" s="60">
        <f t="shared" si="0"/>
        <v>0</v>
      </c>
      <c r="K14" s="60">
        <f t="shared" si="3"/>
        <v>0</v>
      </c>
    </row>
    <row r="15" spans="1:11" x14ac:dyDescent="0.3">
      <c r="A15" s="57" t="s">
        <v>99</v>
      </c>
      <c r="B15" s="58">
        <v>290</v>
      </c>
      <c r="C15" s="58">
        <v>1650</v>
      </c>
      <c r="D15" s="58">
        <v>1290</v>
      </c>
      <c r="E15" s="58">
        <v>650</v>
      </c>
      <c r="F15">
        <f>IFERROR(VLOOKUP(A15,'[2]sale p'!$G$6:$H$53,2,0),0)</f>
        <v>1290</v>
      </c>
      <c r="G15" s="59">
        <f t="shared" si="1"/>
        <v>0</v>
      </c>
      <c r="H15">
        <f>IFERROR(VLOOKUP(A15,'[2]pur p'!$G$5:$H$47,2,0),0)</f>
        <v>1650</v>
      </c>
      <c r="I15">
        <f t="shared" si="2"/>
        <v>0</v>
      </c>
      <c r="J15" s="60">
        <f t="shared" si="0"/>
        <v>650</v>
      </c>
      <c r="K15" s="60">
        <f t="shared" si="3"/>
        <v>0</v>
      </c>
    </row>
    <row r="16" spans="1:11" x14ac:dyDescent="0.3">
      <c r="A16" s="57" t="s">
        <v>100</v>
      </c>
      <c r="C16" s="58">
        <v>40</v>
      </c>
      <c r="D16" s="58">
        <v>40</v>
      </c>
      <c r="F16">
        <f>IFERROR(VLOOKUP(A16,'[2]sale p'!$G$6:$H$53,2,0),0)</f>
        <v>40</v>
      </c>
      <c r="G16" s="59">
        <f t="shared" si="1"/>
        <v>0</v>
      </c>
      <c r="H16">
        <f>IFERROR(VLOOKUP(A16,'[2]pur p'!$G$5:$H$47,2,0),0)</f>
        <v>40</v>
      </c>
      <c r="I16">
        <f t="shared" si="2"/>
        <v>0</v>
      </c>
      <c r="J16" s="60">
        <f t="shared" si="0"/>
        <v>0</v>
      </c>
      <c r="K16" s="60">
        <f t="shared" si="3"/>
        <v>0</v>
      </c>
    </row>
    <row r="17" spans="1:11" x14ac:dyDescent="0.3">
      <c r="A17" s="57" t="s">
        <v>101</v>
      </c>
      <c r="B17" s="58">
        <v>190</v>
      </c>
      <c r="C17" s="58">
        <v>520</v>
      </c>
      <c r="D17" s="58">
        <v>710</v>
      </c>
      <c r="F17">
        <f>IFERROR(VLOOKUP(A17,'[2]sale p'!$G$6:$H$53,2,0),0)</f>
        <v>710</v>
      </c>
      <c r="G17" s="59">
        <f t="shared" si="1"/>
        <v>0</v>
      </c>
      <c r="H17">
        <f>IFERROR(VLOOKUP(A17,'[2]pur p'!$G$5:$H$47,2,0),0)</f>
        <v>520</v>
      </c>
      <c r="I17">
        <f t="shared" si="2"/>
        <v>0</v>
      </c>
      <c r="J17" s="60">
        <f t="shared" si="0"/>
        <v>0</v>
      </c>
      <c r="K17" s="60">
        <f t="shared" si="3"/>
        <v>0</v>
      </c>
    </row>
    <row r="18" spans="1:11" x14ac:dyDescent="0.3">
      <c r="A18" s="57" t="s">
        <v>102</v>
      </c>
      <c r="C18" s="58">
        <v>100</v>
      </c>
      <c r="D18" s="58">
        <v>100</v>
      </c>
      <c r="F18">
        <f>IFERROR(VLOOKUP(A18,'[2]sale p'!$G$6:$H$53,2,0),0)</f>
        <v>100</v>
      </c>
      <c r="G18" s="59">
        <f t="shared" si="1"/>
        <v>0</v>
      </c>
      <c r="H18">
        <f>IFERROR(VLOOKUP(A18,'[2]pur p'!$G$5:$H$47,2,0),0)</f>
        <v>100</v>
      </c>
      <c r="I18">
        <f t="shared" si="2"/>
        <v>0</v>
      </c>
      <c r="J18" s="60">
        <f t="shared" si="0"/>
        <v>0</v>
      </c>
      <c r="K18" s="60">
        <f t="shared" si="3"/>
        <v>0</v>
      </c>
    </row>
    <row r="19" spans="1:11" x14ac:dyDescent="0.3">
      <c r="A19" s="57" t="s">
        <v>103</v>
      </c>
      <c r="C19" s="58">
        <v>80</v>
      </c>
      <c r="D19" s="58">
        <v>80</v>
      </c>
      <c r="F19">
        <f>IFERROR(VLOOKUP(A19,'[2]sale p'!$G$6:$H$53,2,0),0)</f>
        <v>80</v>
      </c>
      <c r="G19" s="59">
        <f t="shared" si="1"/>
        <v>0</v>
      </c>
      <c r="H19">
        <f>IFERROR(VLOOKUP(A19,'[2]pur p'!$G$5:$H$47,2,0),0)</f>
        <v>80</v>
      </c>
      <c r="I19">
        <f t="shared" si="2"/>
        <v>0</v>
      </c>
      <c r="J19" s="60">
        <f t="shared" si="0"/>
        <v>0</v>
      </c>
      <c r="K19" s="60">
        <f t="shared" si="3"/>
        <v>0</v>
      </c>
    </row>
    <row r="20" spans="1:11" x14ac:dyDescent="0.3">
      <c r="A20" t="s">
        <v>104</v>
      </c>
      <c r="C20" s="58">
        <v>50</v>
      </c>
      <c r="D20" s="58">
        <v>50</v>
      </c>
      <c r="F20">
        <f>IFERROR(VLOOKUP(A20,'[2]sale p'!$G$6:$H$53,2,0),0)</f>
        <v>50</v>
      </c>
      <c r="G20" s="59">
        <f t="shared" si="1"/>
        <v>0</v>
      </c>
      <c r="H20">
        <f>IFERROR(VLOOKUP(A20,'[2]pur p'!$G$5:$H$47,2,0),0)</f>
        <v>50</v>
      </c>
      <c r="I20">
        <f t="shared" si="2"/>
        <v>0</v>
      </c>
      <c r="J20" s="60">
        <f t="shared" si="0"/>
        <v>0</v>
      </c>
      <c r="K20" s="60">
        <f t="shared" si="3"/>
        <v>0</v>
      </c>
    </row>
    <row r="21" spans="1:11" x14ac:dyDescent="0.3">
      <c r="A21" t="s">
        <v>105</v>
      </c>
      <c r="C21" s="58">
        <v>100</v>
      </c>
      <c r="D21" s="58">
        <v>88</v>
      </c>
      <c r="E21" s="58">
        <v>12</v>
      </c>
      <c r="F21">
        <f>IFERROR(VLOOKUP(A21,'[2]sale p'!$G$6:$H$53,2,0),0)</f>
        <v>88</v>
      </c>
      <c r="G21" s="59">
        <f t="shared" si="1"/>
        <v>0</v>
      </c>
      <c r="H21">
        <f>IFERROR(VLOOKUP(A21,'[2]pur p'!$G$5:$H$47,2,0),0)</f>
        <v>100</v>
      </c>
      <c r="I21">
        <f t="shared" si="2"/>
        <v>0</v>
      </c>
      <c r="J21" s="60">
        <f t="shared" si="0"/>
        <v>12</v>
      </c>
      <c r="K21" s="60">
        <f t="shared" si="3"/>
        <v>0</v>
      </c>
    </row>
    <row r="22" spans="1:11" x14ac:dyDescent="0.3">
      <c r="A22" t="s">
        <v>106</v>
      </c>
      <c r="C22" s="58">
        <v>40</v>
      </c>
      <c r="D22" s="58">
        <v>23</v>
      </c>
      <c r="E22" s="58">
        <v>17</v>
      </c>
      <c r="F22">
        <f>IFERROR(VLOOKUP(A22,'[2]sale p'!$G$6:$H$53,2,0),0)</f>
        <v>23</v>
      </c>
      <c r="G22" s="59">
        <f t="shared" si="1"/>
        <v>0</v>
      </c>
      <c r="H22">
        <f>IFERROR(VLOOKUP(A22,'[2]pur p'!$G$5:$H$47,2,0),0)</f>
        <v>40</v>
      </c>
      <c r="I22">
        <f t="shared" si="2"/>
        <v>0</v>
      </c>
      <c r="J22" s="60">
        <f t="shared" si="0"/>
        <v>17</v>
      </c>
      <c r="K22" s="60">
        <f t="shared" si="3"/>
        <v>0</v>
      </c>
    </row>
    <row r="23" spans="1:11" x14ac:dyDescent="0.3">
      <c r="A23" s="57" t="s">
        <v>107</v>
      </c>
      <c r="C23" s="58">
        <v>30</v>
      </c>
      <c r="D23" s="58">
        <v>30</v>
      </c>
      <c r="F23">
        <f>IFERROR(VLOOKUP(A23,'[2]sale p'!$G$6:$H$53,2,0),0)</f>
        <v>30</v>
      </c>
      <c r="G23" s="59">
        <f t="shared" si="1"/>
        <v>0</v>
      </c>
      <c r="H23">
        <f>IFERROR(VLOOKUP(A23,'[2]pur p'!$G$5:$H$47,2,0),0)</f>
        <v>30</v>
      </c>
      <c r="I23">
        <f t="shared" si="2"/>
        <v>0</v>
      </c>
      <c r="J23" s="60">
        <f t="shared" si="0"/>
        <v>0</v>
      </c>
      <c r="K23" s="60">
        <f t="shared" si="3"/>
        <v>0</v>
      </c>
    </row>
    <row r="24" spans="1:11" x14ac:dyDescent="0.3">
      <c r="A24" s="57" t="s">
        <v>108</v>
      </c>
      <c r="C24" s="58">
        <v>340</v>
      </c>
      <c r="D24" s="58">
        <v>238</v>
      </c>
      <c r="E24" s="58">
        <v>102</v>
      </c>
      <c r="F24">
        <f>IFERROR(VLOOKUP(A24,'[2]sale p'!$G$6:$H$53,2,0),0)</f>
        <v>238</v>
      </c>
      <c r="G24" s="59">
        <f t="shared" si="1"/>
        <v>0</v>
      </c>
      <c r="H24">
        <f>IFERROR(VLOOKUP(A24,'[2]pur p'!$G$5:$H$47,2,0),0)</f>
        <v>340</v>
      </c>
      <c r="I24">
        <f t="shared" si="2"/>
        <v>0</v>
      </c>
      <c r="J24" s="60">
        <f t="shared" si="0"/>
        <v>102</v>
      </c>
      <c r="K24" s="60">
        <f t="shared" si="3"/>
        <v>0</v>
      </c>
    </row>
    <row r="25" spans="1:11" x14ac:dyDescent="0.3">
      <c r="A25" s="57" t="s">
        <v>109</v>
      </c>
      <c r="C25" s="58">
        <v>60</v>
      </c>
      <c r="D25" s="58">
        <v>29</v>
      </c>
      <c r="E25" s="58">
        <v>31</v>
      </c>
      <c r="F25">
        <f>IFERROR(VLOOKUP(A25,'[2]sale p'!$G$6:$H$53,2,0),0)</f>
        <v>29</v>
      </c>
      <c r="G25" s="59">
        <f t="shared" si="1"/>
        <v>0</v>
      </c>
      <c r="H25">
        <f>IFERROR(VLOOKUP(A25,'[2]pur p'!$G$5:$H$47,2,0),0)</f>
        <v>60</v>
      </c>
      <c r="I25">
        <f t="shared" si="2"/>
        <v>0</v>
      </c>
      <c r="J25" s="60">
        <f t="shared" si="0"/>
        <v>31</v>
      </c>
      <c r="K25" s="60">
        <f t="shared" si="3"/>
        <v>0</v>
      </c>
    </row>
    <row r="26" spans="1:11" x14ac:dyDescent="0.3">
      <c r="A26" s="57" t="s">
        <v>110</v>
      </c>
      <c r="B26" s="58">
        <v>40</v>
      </c>
      <c r="D26" s="58">
        <v>40</v>
      </c>
      <c r="F26">
        <f>IFERROR(VLOOKUP(A26,'[2]sale p'!$G$6:$H$53,2,0),0)</f>
        <v>40</v>
      </c>
      <c r="G26" s="59">
        <f t="shared" si="1"/>
        <v>0</v>
      </c>
      <c r="H26">
        <f>IFERROR(VLOOKUP(A26,'[2]pur p'!$G$5:$H$47,2,0),0)</f>
        <v>0</v>
      </c>
      <c r="I26">
        <f t="shared" si="2"/>
        <v>0</v>
      </c>
      <c r="J26" s="60">
        <f t="shared" si="0"/>
        <v>0</v>
      </c>
      <c r="K26" s="60">
        <f t="shared" si="3"/>
        <v>0</v>
      </c>
    </row>
    <row r="27" spans="1:11" x14ac:dyDescent="0.3">
      <c r="A27" s="57" t="s">
        <v>111</v>
      </c>
      <c r="C27" s="58">
        <v>120</v>
      </c>
      <c r="D27" s="58">
        <v>90</v>
      </c>
      <c r="E27" s="58">
        <v>30</v>
      </c>
      <c r="F27">
        <f>IFERROR(VLOOKUP(A27,'[2]sale p'!$G$6:$H$53,2,0),0)</f>
        <v>90</v>
      </c>
      <c r="G27" s="59">
        <f t="shared" si="1"/>
        <v>0</v>
      </c>
      <c r="H27">
        <f>IFERROR(VLOOKUP(A27,'[2]pur p'!$G$5:$H$47,2,0),0)</f>
        <v>120</v>
      </c>
      <c r="I27">
        <f t="shared" si="2"/>
        <v>0</v>
      </c>
      <c r="J27" s="60">
        <f t="shared" si="0"/>
        <v>30</v>
      </c>
      <c r="K27" s="60">
        <f t="shared" si="3"/>
        <v>0</v>
      </c>
    </row>
    <row r="28" spans="1:11" x14ac:dyDescent="0.3">
      <c r="A28" s="57" t="s">
        <v>112</v>
      </c>
      <c r="C28" s="58">
        <v>50</v>
      </c>
      <c r="E28" s="58">
        <v>50</v>
      </c>
      <c r="F28">
        <f>IFERROR(VLOOKUP(A28,'[2]sale p'!$G$6:$H$53,2,0),0)</f>
        <v>0</v>
      </c>
      <c r="G28" s="59">
        <f t="shared" si="1"/>
        <v>0</v>
      </c>
      <c r="H28">
        <f>IFERROR(VLOOKUP(A28,'[2]pur p'!$G$5:$H$47,2,0),0)</f>
        <v>50</v>
      </c>
      <c r="I28">
        <f t="shared" si="2"/>
        <v>0</v>
      </c>
      <c r="J28" s="60">
        <f t="shared" si="0"/>
        <v>50</v>
      </c>
      <c r="K28" s="60">
        <f t="shared" si="3"/>
        <v>0</v>
      </c>
    </row>
    <row r="29" spans="1:11" x14ac:dyDescent="0.3">
      <c r="A29" s="57" t="s">
        <v>77</v>
      </c>
      <c r="B29" s="58">
        <v>40</v>
      </c>
      <c r="D29" s="58">
        <v>40</v>
      </c>
      <c r="F29">
        <f>IFERROR(VLOOKUP(A29,'[2]sale p'!$G$6:$H$53,2,0),0)</f>
        <v>40</v>
      </c>
      <c r="G29" s="59">
        <f t="shared" si="1"/>
        <v>0</v>
      </c>
      <c r="H29">
        <f>IFERROR(VLOOKUP(A29,'[2]pur p'!$G$5:$H$47,2,0),0)</f>
        <v>0</v>
      </c>
      <c r="I29">
        <f t="shared" si="2"/>
        <v>0</v>
      </c>
      <c r="J29" s="60">
        <f t="shared" si="0"/>
        <v>0</v>
      </c>
      <c r="K29" s="60">
        <f t="shared" si="3"/>
        <v>0</v>
      </c>
    </row>
    <row r="30" spans="1:11" x14ac:dyDescent="0.3">
      <c r="A30" s="57" t="s">
        <v>113</v>
      </c>
      <c r="C30" s="58">
        <v>80</v>
      </c>
      <c r="D30" s="58">
        <v>51</v>
      </c>
      <c r="E30" s="58">
        <v>29</v>
      </c>
      <c r="F30">
        <f>IFERROR(VLOOKUP(A30,'[2]sale p'!$G$6:$H$53,2,0),0)</f>
        <v>51</v>
      </c>
      <c r="G30" s="59">
        <f t="shared" si="1"/>
        <v>0</v>
      </c>
      <c r="H30">
        <f>IFERROR(VLOOKUP(A30,'[2]pur p'!$G$5:$H$47,2,0),0)</f>
        <v>80</v>
      </c>
      <c r="I30">
        <f t="shared" si="2"/>
        <v>0</v>
      </c>
      <c r="J30" s="60">
        <f t="shared" si="0"/>
        <v>29</v>
      </c>
      <c r="K30" s="60">
        <f t="shared" si="3"/>
        <v>0</v>
      </c>
    </row>
    <row r="31" spans="1:11" x14ac:dyDescent="0.3">
      <c r="A31" s="57" t="s">
        <v>114</v>
      </c>
      <c r="B31" s="58">
        <v>100</v>
      </c>
      <c r="C31" s="58">
        <v>100</v>
      </c>
      <c r="D31" s="58">
        <v>170</v>
      </c>
      <c r="E31" s="58">
        <v>30</v>
      </c>
      <c r="F31">
        <f>IFERROR(VLOOKUP(A31,'[2]sale p'!$G$6:$H$53,2,0),0)</f>
        <v>170</v>
      </c>
      <c r="G31" s="59">
        <f t="shared" si="1"/>
        <v>0</v>
      </c>
      <c r="H31">
        <f>IFERROR(VLOOKUP(A31,'[2]pur p'!$G$5:$H$47,2,0),0)</f>
        <v>100</v>
      </c>
      <c r="I31">
        <f t="shared" si="2"/>
        <v>0</v>
      </c>
      <c r="J31" s="60">
        <f t="shared" si="0"/>
        <v>30</v>
      </c>
      <c r="K31" s="60">
        <f t="shared" si="3"/>
        <v>0</v>
      </c>
    </row>
    <row r="32" spans="1:11" x14ac:dyDescent="0.3">
      <c r="A32" s="57" t="s">
        <v>115</v>
      </c>
      <c r="C32" s="58">
        <v>40</v>
      </c>
      <c r="D32" s="58">
        <v>10</v>
      </c>
      <c r="E32" s="58">
        <v>30</v>
      </c>
      <c r="F32">
        <f>IFERROR(VLOOKUP(A32,'[2]sale p'!$G$6:$H$53,2,0),0)</f>
        <v>10</v>
      </c>
      <c r="G32" s="59">
        <f t="shared" si="1"/>
        <v>0</v>
      </c>
      <c r="H32">
        <f>IFERROR(VLOOKUP(A32,'[2]pur p'!$G$5:$H$47,2,0),0)</f>
        <v>40</v>
      </c>
      <c r="I32">
        <f t="shared" si="2"/>
        <v>0</v>
      </c>
      <c r="J32" s="60">
        <f t="shared" si="0"/>
        <v>30</v>
      </c>
      <c r="K32" s="60">
        <f t="shared" si="3"/>
        <v>0</v>
      </c>
    </row>
    <row r="33" spans="1:11" x14ac:dyDescent="0.3">
      <c r="A33" s="57" t="s">
        <v>116</v>
      </c>
      <c r="C33" s="58">
        <v>20</v>
      </c>
      <c r="D33" s="58">
        <v>20</v>
      </c>
      <c r="F33">
        <f>IFERROR(VLOOKUP(A33,'[2]sale p'!$G$6:$H$53,2,0),0)</f>
        <v>20</v>
      </c>
      <c r="G33" s="59">
        <f t="shared" si="1"/>
        <v>0</v>
      </c>
      <c r="H33">
        <f>IFERROR(VLOOKUP(A33,'[2]pur p'!$G$5:$H$47,2,0),0)</f>
        <v>20</v>
      </c>
      <c r="I33">
        <f t="shared" si="2"/>
        <v>0</v>
      </c>
      <c r="J33" s="60">
        <f t="shared" si="0"/>
        <v>0</v>
      </c>
      <c r="K33" s="60">
        <f t="shared" si="3"/>
        <v>0</v>
      </c>
    </row>
    <row r="34" spans="1:11" x14ac:dyDescent="0.3">
      <c r="A34" s="57" t="s">
        <v>117</v>
      </c>
      <c r="B34" s="58">
        <v>30</v>
      </c>
      <c r="D34" s="58">
        <v>30</v>
      </c>
      <c r="F34">
        <f>IFERROR(VLOOKUP(A34,'[2]sale p'!$G$6:$H$53,2,0),0)</f>
        <v>30</v>
      </c>
      <c r="G34" s="59">
        <f t="shared" si="1"/>
        <v>0</v>
      </c>
      <c r="H34">
        <f>IFERROR(VLOOKUP(A34,'[2]pur p'!$G$5:$H$47,2,0),0)</f>
        <v>0</v>
      </c>
      <c r="I34">
        <f t="shared" si="2"/>
        <v>0</v>
      </c>
      <c r="J34" s="60">
        <f t="shared" si="0"/>
        <v>0</v>
      </c>
      <c r="K34" s="60">
        <f t="shared" si="3"/>
        <v>0</v>
      </c>
    </row>
    <row r="35" spans="1:11" x14ac:dyDescent="0.3">
      <c r="A35" s="57" t="s">
        <v>118</v>
      </c>
      <c r="B35" s="58">
        <v>17</v>
      </c>
      <c r="C35" s="58">
        <v>100</v>
      </c>
      <c r="D35" s="58">
        <v>17</v>
      </c>
      <c r="E35" s="58">
        <v>100</v>
      </c>
      <c r="F35">
        <f>IFERROR(VLOOKUP(A35,'[2]sale p'!$G$6:$H$53,2,0),0)</f>
        <v>17</v>
      </c>
      <c r="G35" s="59">
        <f t="shared" si="1"/>
        <v>0</v>
      </c>
      <c r="H35">
        <f>IFERROR(VLOOKUP(A35,'[2]pur p'!$G$5:$H$47,2,0),0)</f>
        <v>100</v>
      </c>
      <c r="I35">
        <f t="shared" si="2"/>
        <v>0</v>
      </c>
      <c r="J35" s="60">
        <f t="shared" si="0"/>
        <v>100</v>
      </c>
      <c r="K35" s="60">
        <f t="shared" si="3"/>
        <v>0</v>
      </c>
    </row>
    <row r="36" spans="1:11" x14ac:dyDescent="0.3">
      <c r="A36" s="57" t="s">
        <v>119</v>
      </c>
      <c r="B36" s="58">
        <v>17</v>
      </c>
      <c r="C36" s="58">
        <v>160</v>
      </c>
      <c r="D36" s="58">
        <v>90</v>
      </c>
      <c r="E36" s="58">
        <v>87</v>
      </c>
      <c r="F36">
        <f>IFERROR(VLOOKUP(A36,'[2]sale p'!$G$6:$H$53,2,0),0)</f>
        <v>90</v>
      </c>
      <c r="G36" s="59">
        <f t="shared" si="1"/>
        <v>0</v>
      </c>
      <c r="H36">
        <f>IFERROR(VLOOKUP(A36,'[2]pur p'!$G$5:$H$47,2,0),0)</f>
        <v>160</v>
      </c>
      <c r="I36">
        <f t="shared" si="2"/>
        <v>0</v>
      </c>
      <c r="J36" s="60">
        <f t="shared" si="0"/>
        <v>87</v>
      </c>
      <c r="K36" s="60">
        <f t="shared" si="3"/>
        <v>0</v>
      </c>
    </row>
    <row r="37" spans="1:11" x14ac:dyDescent="0.3">
      <c r="A37" s="57" t="s">
        <v>78</v>
      </c>
      <c r="C37" s="58">
        <v>100</v>
      </c>
      <c r="D37" s="58">
        <v>18</v>
      </c>
      <c r="E37" s="58">
        <v>82</v>
      </c>
      <c r="F37">
        <f>IFERROR(VLOOKUP(A37,'[2]sale p'!$G$6:$H$53,2,0),0)</f>
        <v>18</v>
      </c>
      <c r="G37" s="59">
        <f t="shared" si="1"/>
        <v>0</v>
      </c>
      <c r="H37">
        <f>IFERROR(VLOOKUP(A37,'[2]pur p'!$G$5:$H$47,2,0),0)</f>
        <v>100</v>
      </c>
      <c r="I37">
        <f t="shared" si="2"/>
        <v>0</v>
      </c>
      <c r="J37" s="60">
        <f t="shared" si="0"/>
        <v>82</v>
      </c>
      <c r="K37" s="60">
        <f t="shared" si="3"/>
        <v>0</v>
      </c>
    </row>
    <row r="38" spans="1:11" x14ac:dyDescent="0.3">
      <c r="A38" s="57" t="s">
        <v>120</v>
      </c>
      <c r="C38" s="58">
        <v>80</v>
      </c>
      <c r="D38" s="58">
        <v>40</v>
      </c>
      <c r="E38" s="58">
        <v>40</v>
      </c>
      <c r="F38">
        <f>IFERROR(VLOOKUP(A38,'[2]sale p'!$G$6:$H$53,2,0),0)</f>
        <v>40</v>
      </c>
      <c r="G38" s="59">
        <f t="shared" si="1"/>
        <v>0</v>
      </c>
      <c r="H38">
        <f>IFERROR(VLOOKUP(A38,'[2]pur p'!$G$5:$H$47,2,0),0)</f>
        <v>80</v>
      </c>
      <c r="I38">
        <f t="shared" si="2"/>
        <v>0</v>
      </c>
      <c r="J38" s="60">
        <f t="shared" si="0"/>
        <v>40</v>
      </c>
      <c r="K38" s="60">
        <f t="shared" si="3"/>
        <v>0</v>
      </c>
    </row>
    <row r="39" spans="1:11" x14ac:dyDescent="0.3">
      <c r="A39" s="57" t="s">
        <v>121</v>
      </c>
      <c r="C39" s="58">
        <v>120</v>
      </c>
      <c r="D39" s="58">
        <v>75</v>
      </c>
      <c r="E39" s="58">
        <v>45</v>
      </c>
      <c r="F39">
        <f>IFERROR(VLOOKUP(A39,'[2]sale p'!$G$6:$H$53,2,0),0)</f>
        <v>75</v>
      </c>
      <c r="G39" s="59">
        <f t="shared" si="1"/>
        <v>0</v>
      </c>
      <c r="H39">
        <f>IFERROR(VLOOKUP(A39,'[2]pur p'!$G$5:$H$47,2,0),0)</f>
        <v>120</v>
      </c>
      <c r="I39">
        <f t="shared" si="2"/>
        <v>0</v>
      </c>
      <c r="J39" s="60">
        <f t="shared" si="0"/>
        <v>45</v>
      </c>
      <c r="K39" s="60">
        <f t="shared" si="3"/>
        <v>0</v>
      </c>
    </row>
    <row r="40" spans="1:11" x14ac:dyDescent="0.3">
      <c r="A40" s="57" t="s">
        <v>122</v>
      </c>
      <c r="C40" s="58">
        <v>50</v>
      </c>
      <c r="D40" s="58">
        <v>30</v>
      </c>
      <c r="E40" s="58">
        <v>20</v>
      </c>
      <c r="F40">
        <f>IFERROR(VLOOKUP(A40,'[2]sale p'!$G$6:$H$53,2,0),0)</f>
        <v>30</v>
      </c>
      <c r="G40" s="59">
        <f t="shared" si="1"/>
        <v>0</v>
      </c>
      <c r="H40">
        <f>IFERROR(VLOOKUP(A40,'[2]pur p'!$G$5:$H$47,2,0),0)</f>
        <v>50</v>
      </c>
      <c r="I40">
        <f t="shared" si="2"/>
        <v>0</v>
      </c>
      <c r="J40" s="60">
        <f t="shared" si="0"/>
        <v>20</v>
      </c>
      <c r="K40" s="60">
        <f t="shared" si="3"/>
        <v>0</v>
      </c>
    </row>
    <row r="41" spans="1:11" x14ac:dyDescent="0.3">
      <c r="A41" s="57" t="s">
        <v>123</v>
      </c>
      <c r="B41" s="58">
        <v>12</v>
      </c>
      <c r="D41" s="58">
        <v>12</v>
      </c>
      <c r="F41">
        <f>IFERROR(VLOOKUP(A41,'[2]sale p'!$G$6:$H$53,2,0),0)</f>
        <v>12</v>
      </c>
      <c r="G41" s="59">
        <f t="shared" si="1"/>
        <v>0</v>
      </c>
      <c r="H41">
        <f>IFERROR(VLOOKUP(A41,'[2]pur p'!$G$5:$H$47,2,0),0)</f>
        <v>0</v>
      </c>
      <c r="I41">
        <f t="shared" si="2"/>
        <v>0</v>
      </c>
      <c r="J41" s="60">
        <f t="shared" si="0"/>
        <v>0</v>
      </c>
      <c r="K41" s="60">
        <f t="shared" si="3"/>
        <v>0</v>
      </c>
    </row>
    <row r="42" spans="1:11" x14ac:dyDescent="0.3">
      <c r="A42" s="57" t="s">
        <v>124</v>
      </c>
      <c r="C42" s="58">
        <v>120</v>
      </c>
      <c r="D42" s="58">
        <v>53</v>
      </c>
      <c r="E42" s="58">
        <v>67</v>
      </c>
      <c r="F42">
        <f>IFERROR(VLOOKUP(A42,'[2]sale p'!$G$6:$H$53,2,0),0)</f>
        <v>53</v>
      </c>
      <c r="G42" s="59">
        <f t="shared" si="1"/>
        <v>0</v>
      </c>
      <c r="H42">
        <f>IFERROR(VLOOKUP(A42,'[2]pur p'!$G$5:$H$47,2,0),0)</f>
        <v>120</v>
      </c>
      <c r="I42">
        <f t="shared" si="2"/>
        <v>0</v>
      </c>
      <c r="J42" s="60">
        <f t="shared" si="0"/>
        <v>67</v>
      </c>
      <c r="K42" s="60">
        <f t="shared" si="3"/>
        <v>0</v>
      </c>
    </row>
    <row r="43" spans="1:11" x14ac:dyDescent="0.3">
      <c r="A43" s="57" t="s">
        <v>125</v>
      </c>
      <c r="C43" s="58">
        <v>60</v>
      </c>
      <c r="D43" s="58">
        <v>20</v>
      </c>
      <c r="E43" s="58">
        <v>40</v>
      </c>
      <c r="F43">
        <f>IFERROR(VLOOKUP(A43,'[2]sale p'!$G$6:$H$53,2,0),0)</f>
        <v>20</v>
      </c>
      <c r="G43" s="59">
        <f t="shared" si="1"/>
        <v>0</v>
      </c>
      <c r="H43">
        <f>IFERROR(VLOOKUP(A43,'[2]pur p'!$G$5:$H$47,2,0),0)</f>
        <v>60</v>
      </c>
      <c r="I43">
        <f t="shared" si="2"/>
        <v>0</v>
      </c>
      <c r="J43" s="60">
        <f t="shared" ref="J43:J63" si="4">B43+H43-F43</f>
        <v>40</v>
      </c>
      <c r="K43" s="60">
        <f t="shared" si="3"/>
        <v>0</v>
      </c>
    </row>
    <row r="44" spans="1:11" x14ac:dyDescent="0.3">
      <c r="A44" s="57" t="s">
        <v>126</v>
      </c>
      <c r="B44" s="58">
        <v>10</v>
      </c>
      <c r="D44" s="58">
        <v>10</v>
      </c>
      <c r="F44">
        <f>IFERROR(VLOOKUP(A44,'[2]sale p'!$G$6:$H$53,2,0),0)</f>
        <v>0</v>
      </c>
      <c r="G44" s="59">
        <f t="shared" si="1"/>
        <v>10</v>
      </c>
      <c r="H44">
        <f>IFERROR(VLOOKUP(A44,'[2]pur p'!$G$5:$H$47,2,0),0)</f>
        <v>-10</v>
      </c>
      <c r="I44">
        <f t="shared" si="2"/>
        <v>10</v>
      </c>
      <c r="J44" s="60">
        <f t="shared" si="4"/>
        <v>0</v>
      </c>
      <c r="K44" s="60">
        <f t="shared" si="3"/>
        <v>0</v>
      </c>
    </row>
    <row r="45" spans="1:11" x14ac:dyDescent="0.3">
      <c r="A45" s="57" t="s">
        <v>127</v>
      </c>
      <c r="B45" s="58">
        <v>55</v>
      </c>
      <c r="D45" s="58">
        <v>55</v>
      </c>
      <c r="F45">
        <f>IFERROR(VLOOKUP(A45,'[2]sale p'!$G$6:$H$53,2,0),0)</f>
        <v>55</v>
      </c>
      <c r="G45" s="59">
        <f t="shared" si="1"/>
        <v>0</v>
      </c>
      <c r="H45">
        <f>IFERROR(VLOOKUP(A45,'[2]pur p'!$G$5:$H$47,2,0),0)</f>
        <v>0</v>
      </c>
      <c r="I45">
        <f t="shared" si="2"/>
        <v>0</v>
      </c>
      <c r="J45" s="60">
        <f t="shared" si="4"/>
        <v>0</v>
      </c>
      <c r="K45" s="60">
        <f t="shared" si="3"/>
        <v>0</v>
      </c>
    </row>
    <row r="46" spans="1:11" x14ac:dyDescent="0.3">
      <c r="A46" s="57" t="s">
        <v>128</v>
      </c>
      <c r="C46" s="58">
        <v>23</v>
      </c>
      <c r="D46" s="58">
        <v>20</v>
      </c>
      <c r="E46" s="58">
        <v>3</v>
      </c>
      <c r="F46">
        <f>IFERROR(VLOOKUP(A46,'[2]sale p'!$G$6:$H$53,2,0),0)</f>
        <v>10</v>
      </c>
      <c r="G46" s="59">
        <f t="shared" si="1"/>
        <v>10</v>
      </c>
      <c r="H46">
        <f>IFERROR(VLOOKUP(A46,'[2]pur p'!$G$5:$H$47,2,0),0)</f>
        <v>13</v>
      </c>
      <c r="I46">
        <f t="shared" si="2"/>
        <v>10</v>
      </c>
      <c r="J46" s="60">
        <f t="shared" si="4"/>
        <v>3</v>
      </c>
      <c r="K46" s="60">
        <f t="shared" si="3"/>
        <v>0</v>
      </c>
    </row>
    <row r="47" spans="1:11" x14ac:dyDescent="0.3">
      <c r="A47" s="57" t="s">
        <v>129</v>
      </c>
      <c r="C47" s="58">
        <v>20</v>
      </c>
      <c r="D47" s="58">
        <v>20</v>
      </c>
      <c r="F47">
        <f>IFERROR(VLOOKUP(A47,'[2]sale p'!$G$6:$H$53,2,0),0)</f>
        <v>20</v>
      </c>
      <c r="G47" s="59">
        <f t="shared" si="1"/>
        <v>0</v>
      </c>
      <c r="H47">
        <f>IFERROR(VLOOKUP(A47,'[2]pur p'!$G$5:$H$47,2,0),0)</f>
        <v>20</v>
      </c>
      <c r="I47">
        <f t="shared" si="2"/>
        <v>0</v>
      </c>
      <c r="J47" s="60">
        <f t="shared" si="4"/>
        <v>0</v>
      </c>
      <c r="K47" s="60">
        <f t="shared" si="3"/>
        <v>0</v>
      </c>
    </row>
    <row r="48" spans="1:11" x14ac:dyDescent="0.3">
      <c r="A48" s="57" t="s">
        <v>130</v>
      </c>
      <c r="C48" s="58">
        <v>53</v>
      </c>
      <c r="D48" s="58">
        <v>40</v>
      </c>
      <c r="E48" s="58">
        <v>13</v>
      </c>
      <c r="F48">
        <f>IFERROR(VLOOKUP(A48,'[2]sale p'!$G$6:$H$53,2,0),0)</f>
        <v>40</v>
      </c>
      <c r="G48" s="59">
        <f t="shared" si="1"/>
        <v>0</v>
      </c>
      <c r="H48">
        <f>IFERROR(VLOOKUP(A48,'[2]pur p'!$G$5:$H$47,2,0),0)</f>
        <v>53</v>
      </c>
      <c r="I48">
        <f t="shared" si="2"/>
        <v>0</v>
      </c>
      <c r="J48" s="60">
        <f t="shared" si="4"/>
        <v>13</v>
      </c>
      <c r="K48" s="60">
        <f t="shared" si="3"/>
        <v>0</v>
      </c>
    </row>
    <row r="49" spans="1:11" x14ac:dyDescent="0.3">
      <c r="A49" s="57" t="s">
        <v>131</v>
      </c>
      <c r="B49" s="58">
        <v>75</v>
      </c>
      <c r="D49" s="58">
        <v>75</v>
      </c>
      <c r="F49">
        <f>IFERROR(VLOOKUP(A49,'[2]sale p'!$G$6:$H$53,2,0),0)</f>
        <v>75</v>
      </c>
      <c r="G49" s="59">
        <f t="shared" si="1"/>
        <v>0</v>
      </c>
      <c r="H49">
        <f>IFERROR(VLOOKUP(A49,'[2]pur p'!$G$5:$H$47,2,0),0)</f>
        <v>0</v>
      </c>
      <c r="I49">
        <f t="shared" si="2"/>
        <v>0</v>
      </c>
      <c r="J49" s="60">
        <f t="shared" si="4"/>
        <v>0</v>
      </c>
      <c r="K49" s="60">
        <f t="shared" si="3"/>
        <v>0</v>
      </c>
    </row>
    <row r="50" spans="1:11" x14ac:dyDescent="0.3">
      <c r="A50" s="57" t="s">
        <v>132</v>
      </c>
      <c r="C50" s="58">
        <v>40</v>
      </c>
      <c r="D50" s="58">
        <v>40</v>
      </c>
      <c r="F50">
        <f>IFERROR(VLOOKUP(A50,'[2]sale p'!$G$6:$H$53,2,0),0)</f>
        <v>40</v>
      </c>
      <c r="G50" s="59">
        <f t="shared" si="1"/>
        <v>0</v>
      </c>
      <c r="H50">
        <f>IFERROR(VLOOKUP(A50,'[2]pur p'!$G$5:$H$47,2,0),0)</f>
        <v>40</v>
      </c>
      <c r="I50">
        <f t="shared" si="2"/>
        <v>0</v>
      </c>
      <c r="J50" s="60">
        <f t="shared" si="4"/>
        <v>0</v>
      </c>
      <c r="K50" s="60">
        <f t="shared" si="3"/>
        <v>0</v>
      </c>
    </row>
    <row r="51" spans="1:11" x14ac:dyDescent="0.3">
      <c r="A51" s="57" t="s">
        <v>133</v>
      </c>
      <c r="C51" s="58">
        <v>4</v>
      </c>
      <c r="D51" s="58">
        <v>4</v>
      </c>
      <c r="F51">
        <f>IFERROR(VLOOKUP(A51,'[2]sale p'!$G$6:$H$53,2,0),0)</f>
        <v>4</v>
      </c>
      <c r="G51" s="59">
        <f t="shared" si="1"/>
        <v>0</v>
      </c>
      <c r="H51">
        <f>IFERROR(VLOOKUP(A51,'[2]pur p'!$G$5:$H$47,2,0),0)</f>
        <v>4</v>
      </c>
      <c r="I51">
        <f t="shared" si="2"/>
        <v>0</v>
      </c>
      <c r="J51" s="60">
        <f t="shared" si="4"/>
        <v>0</v>
      </c>
      <c r="K51" s="60">
        <f t="shared" si="3"/>
        <v>0</v>
      </c>
    </row>
    <row r="52" spans="1:11" x14ac:dyDescent="0.3">
      <c r="A52" s="57" t="s">
        <v>134</v>
      </c>
      <c r="B52" s="58">
        <v>20</v>
      </c>
      <c r="D52" s="58">
        <v>20</v>
      </c>
      <c r="F52">
        <f>IFERROR(VLOOKUP(A52,'[2]sale p'!$G$6:$H$53,2,0),0)</f>
        <v>20</v>
      </c>
      <c r="G52" s="59">
        <f t="shared" si="1"/>
        <v>0</v>
      </c>
      <c r="H52">
        <f>IFERROR(VLOOKUP(A52,'[2]pur p'!$G$5:$H$47,2,0),0)</f>
        <v>0</v>
      </c>
      <c r="I52">
        <f t="shared" si="2"/>
        <v>0</v>
      </c>
      <c r="J52" s="60">
        <f t="shared" si="4"/>
        <v>0</v>
      </c>
      <c r="K52" s="60">
        <f t="shared" si="3"/>
        <v>0</v>
      </c>
    </row>
    <row r="53" spans="1:11" x14ac:dyDescent="0.3">
      <c r="A53" s="57" t="s">
        <v>135</v>
      </c>
      <c r="B53" s="58">
        <v>100</v>
      </c>
      <c r="C53" s="58">
        <v>60</v>
      </c>
      <c r="D53" s="58">
        <v>110</v>
      </c>
      <c r="E53" s="58">
        <v>50</v>
      </c>
      <c r="F53">
        <f>IFERROR(VLOOKUP(A53,'[2]sale p'!$G$6:$H$53,2,0),0)</f>
        <v>110</v>
      </c>
      <c r="G53" s="59">
        <f t="shared" si="1"/>
        <v>0</v>
      </c>
      <c r="H53">
        <f>IFERROR(VLOOKUP(A53,'[2]pur p'!$G$5:$H$47,2,0),0)</f>
        <v>60</v>
      </c>
      <c r="I53">
        <f t="shared" si="2"/>
        <v>0</v>
      </c>
      <c r="J53" s="60">
        <f t="shared" si="4"/>
        <v>50</v>
      </c>
      <c r="K53" s="60">
        <f t="shared" si="3"/>
        <v>0</v>
      </c>
    </row>
    <row r="54" spans="1:11" x14ac:dyDescent="0.3">
      <c r="A54" s="57" t="s">
        <v>136</v>
      </c>
      <c r="C54" s="58">
        <v>50</v>
      </c>
      <c r="D54" s="58">
        <v>50</v>
      </c>
      <c r="F54">
        <f>IFERROR(VLOOKUP(A54,'[2]sale p'!$G$6:$H$53,2,0),0)</f>
        <v>50</v>
      </c>
      <c r="G54" s="59">
        <f t="shared" si="1"/>
        <v>0</v>
      </c>
      <c r="H54">
        <f>IFERROR(VLOOKUP(A54,'[2]pur p'!$G$5:$H$47,2,0),0)</f>
        <v>50</v>
      </c>
      <c r="I54">
        <f t="shared" si="2"/>
        <v>0</v>
      </c>
      <c r="J54" s="60">
        <f t="shared" si="4"/>
        <v>0</v>
      </c>
      <c r="K54" s="60">
        <f t="shared" si="3"/>
        <v>0</v>
      </c>
    </row>
    <row r="55" spans="1:11" x14ac:dyDescent="0.3">
      <c r="A55" s="57" t="s">
        <v>79</v>
      </c>
      <c r="B55" s="58">
        <v>250</v>
      </c>
      <c r="C55" s="58">
        <v>240</v>
      </c>
      <c r="D55" s="58">
        <v>410</v>
      </c>
      <c r="E55" s="58">
        <v>80</v>
      </c>
      <c r="F55">
        <f>IFERROR(VLOOKUP(A55,'[2]sale p'!$G$6:$H$53,2,0),0)</f>
        <v>410</v>
      </c>
      <c r="G55" s="59">
        <f t="shared" si="1"/>
        <v>0</v>
      </c>
      <c r="H55">
        <f>IFERROR(VLOOKUP(A55,'[2]pur p'!$G$5:$H$47,2,0),0)</f>
        <v>240</v>
      </c>
      <c r="I55">
        <f t="shared" si="2"/>
        <v>0</v>
      </c>
      <c r="J55" s="60">
        <f t="shared" si="4"/>
        <v>80</v>
      </c>
      <c r="K55" s="60">
        <f t="shared" si="3"/>
        <v>0</v>
      </c>
    </row>
    <row r="56" spans="1:11" x14ac:dyDescent="0.3">
      <c r="A56" s="57" t="s">
        <v>80</v>
      </c>
      <c r="B56" s="58">
        <v>220</v>
      </c>
      <c r="C56" s="58">
        <v>360</v>
      </c>
      <c r="D56" s="58">
        <v>290</v>
      </c>
      <c r="E56" s="58">
        <v>290</v>
      </c>
      <c r="F56">
        <f>IFERROR(VLOOKUP(A56,'[2]sale p'!$G$6:$H$53,2,0),0)</f>
        <v>290</v>
      </c>
      <c r="G56" s="59">
        <f t="shared" si="1"/>
        <v>0</v>
      </c>
      <c r="H56">
        <f>IFERROR(VLOOKUP(A56,'[2]pur p'!$G$5:$H$47,2,0),0)</f>
        <v>360</v>
      </c>
      <c r="I56">
        <f t="shared" si="2"/>
        <v>0</v>
      </c>
      <c r="J56" s="60">
        <f t="shared" si="4"/>
        <v>290</v>
      </c>
      <c r="K56" s="60">
        <f t="shared" si="3"/>
        <v>0</v>
      </c>
    </row>
    <row r="57" spans="1:11" x14ac:dyDescent="0.3">
      <c r="A57" s="57" t="s">
        <v>137</v>
      </c>
      <c r="B57" s="58">
        <v>68</v>
      </c>
      <c r="D57" s="58">
        <v>68</v>
      </c>
      <c r="F57">
        <f>IFERROR(VLOOKUP(A57,'[2]sale p'!$G$6:$H$53,2,0),0)</f>
        <v>68</v>
      </c>
      <c r="G57" s="59">
        <f t="shared" si="1"/>
        <v>0</v>
      </c>
      <c r="H57">
        <f>IFERROR(VLOOKUP(A57,'[2]pur p'!$G$5:$H$47,2,0),0)</f>
        <v>0</v>
      </c>
      <c r="I57">
        <f t="shared" si="2"/>
        <v>0</v>
      </c>
      <c r="J57" s="60">
        <f t="shared" si="4"/>
        <v>0</v>
      </c>
      <c r="K57" s="60">
        <f t="shared" si="3"/>
        <v>0</v>
      </c>
    </row>
    <row r="58" spans="1:11" x14ac:dyDescent="0.3">
      <c r="A58" s="61" t="s">
        <v>138</v>
      </c>
      <c r="C58" s="58">
        <v>200</v>
      </c>
      <c r="D58" s="58">
        <v>199</v>
      </c>
      <c r="E58" s="58">
        <v>1</v>
      </c>
      <c r="F58">
        <f>IFERROR(VLOOKUP(A58,'[2]sale p'!$G$6:$H$53,2,0),0)</f>
        <v>199</v>
      </c>
      <c r="G58" s="59">
        <f t="shared" si="1"/>
        <v>0</v>
      </c>
      <c r="H58">
        <f>IFERROR(VLOOKUP(A58,'[2]pur p'!$G$5:$H$47,2,0),0)</f>
        <v>200</v>
      </c>
      <c r="I58">
        <f t="shared" si="2"/>
        <v>0</v>
      </c>
      <c r="J58" s="60">
        <f t="shared" si="4"/>
        <v>1</v>
      </c>
      <c r="K58" s="60">
        <f t="shared" si="3"/>
        <v>0</v>
      </c>
    </row>
    <row r="59" spans="1:11" x14ac:dyDescent="0.3">
      <c r="A59" s="57" t="s">
        <v>139</v>
      </c>
      <c r="C59" s="58">
        <v>20</v>
      </c>
      <c r="D59" s="58">
        <v>20</v>
      </c>
      <c r="F59">
        <f>IFERROR(VLOOKUP(A59,'[2]sale p'!$G$6:$H$53,2,0),0)</f>
        <v>20</v>
      </c>
      <c r="G59" s="59">
        <f t="shared" si="1"/>
        <v>0</v>
      </c>
      <c r="H59">
        <f>IFERROR(VLOOKUP(A59,'[2]pur p'!$G$5:$H$47,2,0),0)</f>
        <v>20</v>
      </c>
      <c r="I59">
        <f t="shared" si="2"/>
        <v>0</v>
      </c>
      <c r="J59" s="60">
        <f t="shared" si="4"/>
        <v>0</v>
      </c>
      <c r="K59" s="60">
        <f t="shared" si="3"/>
        <v>0</v>
      </c>
    </row>
    <row r="60" spans="1:11" x14ac:dyDescent="0.3">
      <c r="A60" s="61" t="s">
        <v>140</v>
      </c>
      <c r="B60" s="58">
        <v>100</v>
      </c>
      <c r="C60" s="58">
        <v>1700</v>
      </c>
      <c r="D60" s="58">
        <v>1774</v>
      </c>
      <c r="E60" s="58">
        <v>26</v>
      </c>
      <c r="F60">
        <f>IFERROR(VLOOKUP(A60,'[2]sale p'!$G$6:$H$53,2,0),0)</f>
        <v>1599</v>
      </c>
      <c r="G60" s="59">
        <f t="shared" si="1"/>
        <v>175</v>
      </c>
      <c r="H60">
        <f>IFERROR(VLOOKUP(A60,'[2]pur p'!$G$5:$H$47,2,0),0)</f>
        <v>1525</v>
      </c>
      <c r="I60">
        <f t="shared" si="2"/>
        <v>175</v>
      </c>
      <c r="J60" s="60">
        <f t="shared" si="4"/>
        <v>26</v>
      </c>
      <c r="K60" s="60">
        <f t="shared" si="3"/>
        <v>0</v>
      </c>
    </row>
    <row r="61" spans="1:11" x14ac:dyDescent="0.3">
      <c r="A61" s="57" t="s">
        <v>141</v>
      </c>
      <c r="B61" s="58">
        <v>40</v>
      </c>
      <c r="D61" s="58">
        <v>10</v>
      </c>
      <c r="E61" s="58">
        <v>30</v>
      </c>
      <c r="F61">
        <f>IFERROR(VLOOKUP(A61,'[2]sale p'!$G$6:$H$53,2,0),0)</f>
        <v>10</v>
      </c>
      <c r="G61" s="59">
        <f t="shared" si="1"/>
        <v>0</v>
      </c>
      <c r="H61">
        <f>IFERROR(VLOOKUP(A61,'[2]pur p'!$G$5:$H$47,2,0),0)</f>
        <v>0</v>
      </c>
      <c r="I61">
        <f t="shared" si="2"/>
        <v>0</v>
      </c>
      <c r="J61" s="60">
        <f t="shared" si="4"/>
        <v>30</v>
      </c>
      <c r="K61" s="60">
        <f t="shared" si="3"/>
        <v>0</v>
      </c>
    </row>
    <row r="62" spans="1:11" x14ac:dyDescent="0.3">
      <c r="A62" s="57" t="s">
        <v>142</v>
      </c>
      <c r="C62" s="58">
        <v>50</v>
      </c>
      <c r="E62" s="58">
        <v>50</v>
      </c>
      <c r="F62">
        <f>IFERROR(VLOOKUP(A62,'[2]sale p'!$G$6:$H$53,2,0),0)</f>
        <v>0</v>
      </c>
      <c r="G62" s="59">
        <f t="shared" si="1"/>
        <v>0</v>
      </c>
      <c r="H62">
        <f>IFERROR(VLOOKUP(A62,'[2]pur p'!$G$5:$H$47,2,0),0)</f>
        <v>50</v>
      </c>
      <c r="I62">
        <f t="shared" si="2"/>
        <v>0</v>
      </c>
      <c r="J62" s="60">
        <f t="shared" si="4"/>
        <v>50</v>
      </c>
      <c r="K62" s="60">
        <f t="shared" si="3"/>
        <v>0</v>
      </c>
    </row>
    <row r="63" spans="1:11" x14ac:dyDescent="0.3">
      <c r="A63" s="57" t="s">
        <v>143</v>
      </c>
      <c r="C63" s="58">
        <v>40</v>
      </c>
      <c r="E63" s="58">
        <v>40</v>
      </c>
      <c r="F63">
        <f>IFERROR(VLOOKUP(A63,'[2]sale p'!$G$6:$H$53,2,0),0)</f>
        <v>0</v>
      </c>
      <c r="G63" s="59">
        <f t="shared" si="1"/>
        <v>0</v>
      </c>
      <c r="H63">
        <f>IFERROR(VLOOKUP(A63,'[2]pur p'!$G$5:$H$47,2,0),0)</f>
        <v>40</v>
      </c>
      <c r="I63">
        <f t="shared" si="2"/>
        <v>0</v>
      </c>
      <c r="J63" s="60">
        <f t="shared" si="4"/>
        <v>40</v>
      </c>
      <c r="K63" s="60">
        <f t="shared" si="3"/>
        <v>0</v>
      </c>
    </row>
    <row r="65" spans="2:5" x14ac:dyDescent="0.3">
      <c r="B65" s="62">
        <v>1725</v>
      </c>
      <c r="C65" s="62">
        <v>7310</v>
      </c>
      <c r="D65" s="62">
        <v>6990</v>
      </c>
      <c r="E65" s="62">
        <v>2045</v>
      </c>
    </row>
    <row r="67" spans="2:5" x14ac:dyDescent="0.3">
      <c r="B67" s="62">
        <v>1725</v>
      </c>
      <c r="C67" s="62">
        <v>7310</v>
      </c>
      <c r="D67" s="62">
        <v>6990</v>
      </c>
      <c r="E67" s="62">
        <v>2045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54"/>
  <sheetViews>
    <sheetView workbookViewId="0"/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11.5546875" style="30" bestFit="1" customWidth="1"/>
    <col min="6" max="7" width="38.21875" style="30" bestFit="1" customWidth="1"/>
    <col min="8" max="8" width="8.88671875" style="30"/>
    <col min="9" max="9" width="39.664062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4" t="s">
        <v>26</v>
      </c>
      <c r="B1" s="45" t="s">
        <v>21</v>
      </c>
      <c r="C1" s="45" t="s">
        <v>22</v>
      </c>
      <c r="D1" s="45" t="s">
        <v>23</v>
      </c>
      <c r="E1" s="45" t="s">
        <v>24</v>
      </c>
      <c r="F1" s="46" t="s">
        <v>28</v>
      </c>
      <c r="G1" s="46" t="s">
        <v>27</v>
      </c>
      <c r="I1" s="48" t="s">
        <v>30</v>
      </c>
      <c r="J1" t="s">
        <v>46</v>
      </c>
      <c r="K1" t="s">
        <v>47</v>
      </c>
      <c r="L1" t="s">
        <v>48</v>
      </c>
      <c r="M1" t="s">
        <v>49</v>
      </c>
    </row>
    <row r="2" spans="1:17" x14ac:dyDescent="0.3">
      <c r="A2" s="57" t="s">
        <v>97</v>
      </c>
      <c r="B2" s="58">
        <v>4</v>
      </c>
      <c r="C2"/>
      <c r="D2" s="58">
        <v>4</v>
      </c>
      <c r="E2"/>
      <c r="F2" s="47" t="str">
        <f>TRIM(A2&amp;"-unit")</f>
        <v>Alanto 100-unit</v>
      </c>
      <c r="G2" s="47" t="s">
        <v>59</v>
      </c>
      <c r="I2" s="49" t="s">
        <v>59</v>
      </c>
      <c r="J2" s="50">
        <v>4</v>
      </c>
      <c r="K2" s="50"/>
      <c r="L2" s="50">
        <v>4</v>
      </c>
      <c r="M2" s="50"/>
    </row>
    <row r="3" spans="1:17" x14ac:dyDescent="0.3">
      <c r="A3" s="57" t="s">
        <v>98</v>
      </c>
      <c r="B3" s="58">
        <v>27</v>
      </c>
      <c r="C3" s="58">
        <v>200</v>
      </c>
      <c r="D3" s="58">
        <v>227</v>
      </c>
      <c r="E3"/>
      <c r="F3" s="47" t="str">
        <f t="shared" ref="F3:F54" si="0">TRIM(A3&amp;"-unit")</f>
        <v>Alanto 250ML-unit</v>
      </c>
      <c r="G3" s="47" t="s">
        <v>83</v>
      </c>
      <c r="I3" s="49" t="s">
        <v>29</v>
      </c>
      <c r="J3" s="50"/>
      <c r="K3" s="50">
        <v>40</v>
      </c>
      <c r="L3" s="50">
        <v>40</v>
      </c>
      <c r="M3" s="50"/>
    </row>
    <row r="4" spans="1:17" x14ac:dyDescent="0.3">
      <c r="A4" s="57" t="s">
        <v>75</v>
      </c>
      <c r="B4" s="58">
        <v>20</v>
      </c>
      <c r="C4"/>
      <c r="D4" s="58">
        <v>20</v>
      </c>
      <c r="E4"/>
      <c r="F4" s="47" t="str">
        <f t="shared" si="0"/>
        <v>Alanto 500ml-unit</v>
      </c>
      <c r="G4" s="47" t="s">
        <v>82</v>
      </c>
      <c r="I4" s="49" t="s">
        <v>51</v>
      </c>
      <c r="J4" s="50">
        <v>290</v>
      </c>
      <c r="K4" s="50">
        <v>1650</v>
      </c>
      <c r="L4" s="50">
        <v>1290</v>
      </c>
      <c r="M4" s="50">
        <v>650</v>
      </c>
    </row>
    <row r="5" spans="1:17" x14ac:dyDescent="0.3">
      <c r="A5" s="57" t="s">
        <v>76</v>
      </c>
      <c r="B5"/>
      <c r="C5" s="58">
        <v>40</v>
      </c>
      <c r="D5" s="58">
        <v>40</v>
      </c>
      <c r="E5"/>
      <c r="F5" s="47" t="str">
        <f t="shared" si="0"/>
        <v>Aliette 250gr-unit</v>
      </c>
      <c r="G5" s="47" t="s">
        <v>29</v>
      </c>
      <c r="I5" s="49" t="s">
        <v>32</v>
      </c>
      <c r="J5" s="50"/>
      <c r="K5" s="50">
        <v>40</v>
      </c>
      <c r="L5" s="50">
        <v>40</v>
      </c>
      <c r="M5" s="50"/>
    </row>
    <row r="6" spans="1:17" x14ac:dyDescent="0.3">
      <c r="A6" s="57" t="s">
        <v>99</v>
      </c>
      <c r="B6" s="58">
        <v>290</v>
      </c>
      <c r="C6" s="58">
        <v>1650</v>
      </c>
      <c r="D6" s="58">
        <v>1290</v>
      </c>
      <c r="E6" s="58">
        <v>650</v>
      </c>
      <c r="F6" s="47" t="str">
        <f t="shared" si="0"/>
        <v>ANTRACOL 1KG-unit</v>
      </c>
      <c r="G6" s="47" t="s">
        <v>51</v>
      </c>
      <c r="I6" s="49" t="s">
        <v>52</v>
      </c>
      <c r="J6" s="50">
        <v>190</v>
      </c>
      <c r="K6" s="50">
        <v>520</v>
      </c>
      <c r="L6" s="50">
        <v>710</v>
      </c>
      <c r="M6" s="50"/>
    </row>
    <row r="7" spans="1:17" x14ac:dyDescent="0.3">
      <c r="A7" s="57" t="s">
        <v>100</v>
      </c>
      <c r="B7"/>
      <c r="C7" s="58">
        <v>40</v>
      </c>
      <c r="D7" s="58">
        <v>40</v>
      </c>
      <c r="E7"/>
      <c r="F7" s="47" t="str">
        <f t="shared" si="0"/>
        <v>ANTRACOL 250GR-unit</v>
      </c>
      <c r="G7" s="47" t="s">
        <v>32</v>
      </c>
      <c r="I7" s="49" t="s">
        <v>64</v>
      </c>
      <c r="J7" s="50"/>
      <c r="K7" s="50">
        <v>100</v>
      </c>
      <c r="L7" s="50">
        <v>100</v>
      </c>
      <c r="M7" s="50"/>
    </row>
    <row r="8" spans="1:17" x14ac:dyDescent="0.3">
      <c r="A8" s="57" t="s">
        <v>101</v>
      </c>
      <c r="B8" s="58">
        <v>190</v>
      </c>
      <c r="C8" s="58">
        <v>520</v>
      </c>
      <c r="D8" s="58">
        <v>710</v>
      </c>
      <c r="E8"/>
      <c r="F8" s="47" t="str">
        <f t="shared" si="0"/>
        <v>ANTRACOL 500GR-unit</v>
      </c>
      <c r="G8" s="47" t="s">
        <v>52</v>
      </c>
      <c r="I8" s="49" t="s">
        <v>65</v>
      </c>
      <c r="J8" s="50"/>
      <c r="K8" s="50">
        <v>80</v>
      </c>
      <c r="L8" s="50">
        <v>80</v>
      </c>
      <c r="M8" s="50"/>
    </row>
    <row r="9" spans="1:17" x14ac:dyDescent="0.3">
      <c r="A9" s="57" t="s">
        <v>102</v>
      </c>
      <c r="B9"/>
      <c r="C9" s="58">
        <v>100</v>
      </c>
      <c r="D9" s="58">
        <v>100</v>
      </c>
      <c r="E9"/>
      <c r="F9" s="47" t="str">
        <f t="shared" si="0"/>
        <v>Confidor 250ML-midaclopride 17%-unit</v>
      </c>
      <c r="G9" s="47" t="s">
        <v>64</v>
      </c>
      <c r="I9" s="49" t="s">
        <v>68</v>
      </c>
      <c r="J9" s="50"/>
      <c r="K9" s="50">
        <v>50</v>
      </c>
      <c r="L9" s="50">
        <v>50</v>
      </c>
      <c r="M9" s="50"/>
    </row>
    <row r="10" spans="1:17" x14ac:dyDescent="0.3">
      <c r="A10" s="57" t="s">
        <v>103</v>
      </c>
      <c r="B10"/>
      <c r="C10" s="58">
        <v>80</v>
      </c>
      <c r="D10" s="58">
        <v>80</v>
      </c>
      <c r="E10"/>
      <c r="F10" s="47" t="str">
        <f t="shared" si="0"/>
        <v>Confidor 500ML-midaclopride 17%-unit</v>
      </c>
      <c r="G10" s="47" t="s">
        <v>65</v>
      </c>
      <c r="I10" s="49" t="s">
        <v>66</v>
      </c>
      <c r="J10" s="50"/>
      <c r="K10" s="50">
        <v>100</v>
      </c>
      <c r="L10" s="50">
        <v>88</v>
      </c>
      <c r="M10" s="50">
        <v>12</v>
      </c>
    </row>
    <row r="11" spans="1:17" x14ac:dyDescent="0.3">
      <c r="A11" t="s">
        <v>104</v>
      </c>
      <c r="B11"/>
      <c r="C11" s="58">
        <v>50</v>
      </c>
      <c r="D11" s="58">
        <v>50</v>
      </c>
      <c r="E11"/>
      <c r="F11" s="47" t="str">
        <f t="shared" si="0"/>
        <v>CONFIDOR SUPER 100ML-midaclopride 30%-unit</v>
      </c>
      <c r="G11" s="47" t="s">
        <v>68</v>
      </c>
      <c r="I11" s="49" t="s">
        <v>67</v>
      </c>
      <c r="J11" s="50"/>
      <c r="K11" s="50">
        <v>40</v>
      </c>
      <c r="L11" s="50">
        <v>23</v>
      </c>
      <c r="M11" s="50">
        <v>17</v>
      </c>
      <c r="Q11" t="e">
        <f ca="1">OFFSET($I$1,0,0,COUNTA($I:$I),COUNTA($I$1:$M$1))</f>
        <v>#VALUE!</v>
      </c>
    </row>
    <row r="12" spans="1:17" x14ac:dyDescent="0.3">
      <c r="A12" t="s">
        <v>105</v>
      </c>
      <c r="B12"/>
      <c r="C12" s="58">
        <v>100</v>
      </c>
      <c r="D12" s="58">
        <v>88</v>
      </c>
      <c r="E12" s="58">
        <v>12</v>
      </c>
      <c r="F12" s="47" t="str">
        <f t="shared" si="0"/>
        <v>CONFIDOR SUPER 250ML-midaclopride 30%-unit</v>
      </c>
      <c r="G12" s="47" t="s">
        <v>66</v>
      </c>
      <c r="I12" s="49" t="s">
        <v>148</v>
      </c>
      <c r="J12" s="50"/>
      <c r="K12" s="50">
        <v>60</v>
      </c>
      <c r="L12" s="50">
        <v>29</v>
      </c>
      <c r="M12" s="50">
        <v>31</v>
      </c>
    </row>
    <row r="13" spans="1:17" x14ac:dyDescent="0.3">
      <c r="A13" t="s">
        <v>106</v>
      </c>
      <c r="B13"/>
      <c r="C13" s="58">
        <v>40</v>
      </c>
      <c r="D13" s="58">
        <v>23</v>
      </c>
      <c r="E13" s="58">
        <v>17</v>
      </c>
      <c r="F13" s="47" t="str">
        <f t="shared" si="0"/>
        <v>CONFIDOR SUPER 500ML-midaclopride 30%-unit</v>
      </c>
      <c r="G13" s="47" t="s">
        <v>67</v>
      </c>
      <c r="I13" s="49" t="s">
        <v>33</v>
      </c>
      <c r="J13" s="50">
        <v>40</v>
      </c>
      <c r="K13" s="50"/>
      <c r="L13" s="50">
        <v>40</v>
      </c>
      <c r="M13" s="50"/>
    </row>
    <row r="14" spans="1:17" x14ac:dyDescent="0.3">
      <c r="A14" s="57" t="s">
        <v>107</v>
      </c>
      <c r="B14"/>
      <c r="C14" s="58">
        <v>30</v>
      </c>
      <c r="D14" s="58">
        <v>30</v>
      </c>
      <c r="E14"/>
      <c r="F14" s="47" t="str">
        <f t="shared" si="0"/>
        <v>Decic 101 1ltr-unit</v>
      </c>
      <c r="G14" s="47" t="s">
        <v>146</v>
      </c>
      <c r="I14" s="49" t="s">
        <v>149</v>
      </c>
      <c r="J14" s="50"/>
      <c r="K14" s="50">
        <v>120</v>
      </c>
      <c r="L14" s="50">
        <v>90</v>
      </c>
      <c r="M14" s="50">
        <v>30</v>
      </c>
    </row>
    <row r="15" spans="1:17" x14ac:dyDescent="0.3">
      <c r="A15" s="57" t="s">
        <v>108</v>
      </c>
      <c r="B15"/>
      <c r="C15" s="58">
        <v>340</v>
      </c>
      <c r="D15" s="58">
        <v>238</v>
      </c>
      <c r="E15" s="58">
        <v>102</v>
      </c>
      <c r="F15" s="47" t="str">
        <f t="shared" si="0"/>
        <v>Decis 101 250ml-unit</v>
      </c>
      <c r="G15" s="47" t="s">
        <v>147</v>
      </c>
      <c r="I15" s="49" t="s">
        <v>150</v>
      </c>
      <c r="J15" s="50"/>
      <c r="K15" s="50">
        <v>50</v>
      </c>
      <c r="L15" s="50"/>
      <c r="M15" s="50">
        <v>50</v>
      </c>
    </row>
    <row r="16" spans="1:17" x14ac:dyDescent="0.3">
      <c r="A16" s="57" t="s">
        <v>109</v>
      </c>
      <c r="B16"/>
      <c r="C16" s="58">
        <v>60</v>
      </c>
      <c r="D16" s="58">
        <v>29</v>
      </c>
      <c r="E16" s="58">
        <v>31</v>
      </c>
      <c r="F16" s="47" t="str">
        <f t="shared" si="0"/>
        <v>Decis 1ltr-unit</v>
      </c>
      <c r="G16" s="47" t="s">
        <v>148</v>
      </c>
      <c r="I16" s="49" t="s">
        <v>34</v>
      </c>
      <c r="J16" s="50">
        <v>40</v>
      </c>
      <c r="K16" s="50"/>
      <c r="L16" s="50">
        <v>40</v>
      </c>
      <c r="M16" s="50"/>
    </row>
    <row r="17" spans="1:13" x14ac:dyDescent="0.3">
      <c r="A17" s="57" t="s">
        <v>110</v>
      </c>
      <c r="B17" s="58">
        <v>40</v>
      </c>
      <c r="C17"/>
      <c r="D17" s="58">
        <v>40</v>
      </c>
      <c r="E17"/>
      <c r="F17" s="47" t="str">
        <f t="shared" si="0"/>
        <v>Decis 250ml-unit</v>
      </c>
      <c r="G17" s="47" t="s">
        <v>33</v>
      </c>
      <c r="I17" s="49" t="s">
        <v>54</v>
      </c>
      <c r="J17" s="50"/>
      <c r="K17" s="50">
        <v>80</v>
      </c>
      <c r="L17" s="50">
        <v>51</v>
      </c>
      <c r="M17" s="50">
        <v>29</v>
      </c>
    </row>
    <row r="18" spans="1:13" x14ac:dyDescent="0.3">
      <c r="A18" s="57" t="s">
        <v>111</v>
      </c>
      <c r="B18"/>
      <c r="C18" s="58">
        <v>120</v>
      </c>
      <c r="D18" s="58">
        <v>90</v>
      </c>
      <c r="E18" s="58">
        <v>30</v>
      </c>
      <c r="F18" s="47" t="str">
        <f t="shared" si="0"/>
        <v>Decis 500-unit</v>
      </c>
      <c r="G18" s="47" t="s">
        <v>149</v>
      </c>
      <c r="I18" s="49" t="s">
        <v>35</v>
      </c>
      <c r="J18" s="50">
        <v>100</v>
      </c>
      <c r="K18" s="50">
        <v>100</v>
      </c>
      <c r="L18" s="50">
        <v>170</v>
      </c>
      <c r="M18" s="50">
        <v>30</v>
      </c>
    </row>
    <row r="19" spans="1:13" x14ac:dyDescent="0.3">
      <c r="A19" s="57" t="s">
        <v>112</v>
      </c>
      <c r="B19"/>
      <c r="C19" s="58">
        <v>50</v>
      </c>
      <c r="D19"/>
      <c r="E19" s="58">
        <v>50</v>
      </c>
      <c r="F19" s="47" t="str">
        <f t="shared" si="0"/>
        <v>Evergol Xtend 100-unit</v>
      </c>
      <c r="G19" s="47" t="s">
        <v>150</v>
      </c>
      <c r="I19" s="49" t="s">
        <v>151</v>
      </c>
      <c r="J19" s="50"/>
      <c r="K19" s="50">
        <v>40</v>
      </c>
      <c r="L19" s="50">
        <v>10</v>
      </c>
      <c r="M19" s="50">
        <v>30</v>
      </c>
    </row>
    <row r="20" spans="1:13" x14ac:dyDescent="0.3">
      <c r="A20" s="57" t="s">
        <v>77</v>
      </c>
      <c r="B20" s="58">
        <v>40</v>
      </c>
      <c r="C20"/>
      <c r="D20" s="58">
        <v>40</v>
      </c>
      <c r="E20"/>
      <c r="F20" s="47" t="str">
        <f t="shared" si="0"/>
        <v>Fame 50ml-unit</v>
      </c>
      <c r="G20" s="47" t="s">
        <v>34</v>
      </c>
      <c r="I20" s="49" t="s">
        <v>60</v>
      </c>
      <c r="J20" s="50"/>
      <c r="K20" s="50">
        <v>20</v>
      </c>
      <c r="L20" s="50">
        <v>20</v>
      </c>
      <c r="M20" s="50"/>
    </row>
    <row r="21" spans="1:13" x14ac:dyDescent="0.3">
      <c r="A21" s="57" t="s">
        <v>113</v>
      </c>
      <c r="B21"/>
      <c r="C21" s="58">
        <v>80</v>
      </c>
      <c r="D21" s="58">
        <v>51</v>
      </c>
      <c r="E21" s="58">
        <v>29</v>
      </c>
      <c r="F21" s="47" t="str">
        <f t="shared" si="0"/>
        <v>Folicur 250ML.-unit</v>
      </c>
      <c r="G21" s="47" t="s">
        <v>54</v>
      </c>
      <c r="I21" s="49" t="s">
        <v>70</v>
      </c>
      <c r="J21" s="50">
        <v>17</v>
      </c>
      <c r="K21" s="50">
        <v>100</v>
      </c>
      <c r="L21" s="50">
        <v>17</v>
      </c>
      <c r="M21" s="50">
        <v>100</v>
      </c>
    </row>
    <row r="22" spans="1:13" x14ac:dyDescent="0.3">
      <c r="A22" s="57" t="s">
        <v>114</v>
      </c>
      <c r="B22" s="58">
        <v>100</v>
      </c>
      <c r="C22" s="58">
        <v>100</v>
      </c>
      <c r="D22" s="58">
        <v>170</v>
      </c>
      <c r="E22" s="58">
        <v>30</v>
      </c>
      <c r="F22" s="47" t="str">
        <f t="shared" si="0"/>
        <v>Gaucho 100ml-unit</v>
      </c>
      <c r="G22" s="47" t="s">
        <v>35</v>
      </c>
      <c r="I22" s="49" t="s">
        <v>69</v>
      </c>
      <c r="J22" s="50">
        <v>17</v>
      </c>
      <c r="K22" s="50">
        <v>160</v>
      </c>
      <c r="L22" s="50">
        <v>90</v>
      </c>
      <c r="M22" s="50">
        <v>87</v>
      </c>
    </row>
    <row r="23" spans="1:13" x14ac:dyDescent="0.3">
      <c r="A23" s="57" t="s">
        <v>115</v>
      </c>
      <c r="B23"/>
      <c r="C23" s="58">
        <v>40</v>
      </c>
      <c r="D23" s="58">
        <v>10</v>
      </c>
      <c r="E23" s="58">
        <v>30</v>
      </c>
      <c r="F23" s="47" t="str">
        <f t="shared" si="0"/>
        <v>Gaucho 250-unit</v>
      </c>
      <c r="G23" s="47" t="s">
        <v>151</v>
      </c>
      <c r="I23" s="49" t="s">
        <v>36</v>
      </c>
      <c r="J23" s="50"/>
      <c r="K23" s="50">
        <v>100</v>
      </c>
      <c r="L23" s="50">
        <v>18</v>
      </c>
      <c r="M23" s="50">
        <v>82</v>
      </c>
    </row>
    <row r="24" spans="1:13" x14ac:dyDescent="0.3">
      <c r="A24" s="57" t="s">
        <v>116</v>
      </c>
      <c r="B24"/>
      <c r="C24" s="58">
        <v>20</v>
      </c>
      <c r="D24" s="58">
        <v>20</v>
      </c>
      <c r="E24"/>
      <c r="F24" s="47" t="str">
        <f t="shared" si="0"/>
        <v>Larvin 250gm-unit</v>
      </c>
      <c r="G24" s="47" t="s">
        <v>60</v>
      </c>
      <c r="I24" s="49" t="s">
        <v>55</v>
      </c>
      <c r="J24" s="50"/>
      <c r="K24" s="50">
        <v>80</v>
      </c>
      <c r="L24" s="50">
        <v>40</v>
      </c>
      <c r="M24" s="50">
        <v>40</v>
      </c>
    </row>
    <row r="25" spans="1:13" x14ac:dyDescent="0.3">
      <c r="A25" s="57" t="s">
        <v>117</v>
      </c>
      <c r="B25" s="58">
        <v>30</v>
      </c>
      <c r="C25"/>
      <c r="D25" s="58">
        <v>30</v>
      </c>
      <c r="E25"/>
      <c r="F25" s="47" t="str">
        <f t="shared" si="0"/>
        <v>Lucifer 160gr-unit</v>
      </c>
      <c r="G25" s="47" t="s">
        <v>152</v>
      </c>
      <c r="I25" s="49" t="s">
        <v>38</v>
      </c>
      <c r="J25" s="50"/>
      <c r="K25" s="50">
        <v>50</v>
      </c>
      <c r="L25" s="50">
        <v>30</v>
      </c>
      <c r="M25" s="50">
        <v>20</v>
      </c>
    </row>
    <row r="26" spans="1:13" x14ac:dyDescent="0.3">
      <c r="A26" s="57" t="s">
        <v>118</v>
      </c>
      <c r="B26" s="58">
        <v>17</v>
      </c>
      <c r="C26" s="58">
        <v>100</v>
      </c>
      <c r="D26" s="58">
        <v>17</v>
      </c>
      <c r="E26" s="58">
        <v>100</v>
      </c>
      <c r="F26" s="47" t="str">
        <f t="shared" si="0"/>
        <v>Movento Enegry 100-unit</v>
      </c>
      <c r="G26" s="47" t="s">
        <v>70</v>
      </c>
      <c r="I26" s="49" t="s">
        <v>37</v>
      </c>
      <c r="J26" s="50"/>
      <c r="K26" s="50">
        <v>120</v>
      </c>
      <c r="L26" s="50">
        <v>75</v>
      </c>
      <c r="M26" s="50">
        <v>45</v>
      </c>
    </row>
    <row r="27" spans="1:13" x14ac:dyDescent="0.3">
      <c r="A27" s="57" t="s">
        <v>119</v>
      </c>
      <c r="B27" s="58">
        <v>17</v>
      </c>
      <c r="C27" s="58">
        <v>160</v>
      </c>
      <c r="D27" s="58">
        <v>90</v>
      </c>
      <c r="E27" s="58">
        <v>87</v>
      </c>
      <c r="F27" s="47" t="str">
        <f t="shared" si="0"/>
        <v>Movento Energy 250-unit</v>
      </c>
      <c r="G27" s="47" t="s">
        <v>69</v>
      </c>
      <c r="I27" s="49" t="s">
        <v>71</v>
      </c>
      <c r="J27" s="50">
        <v>12</v>
      </c>
      <c r="K27" s="50"/>
      <c r="L27" s="50">
        <v>12</v>
      </c>
      <c r="M27" s="50"/>
    </row>
    <row r="28" spans="1:13" x14ac:dyDescent="0.3">
      <c r="A28" s="57" t="s">
        <v>78</v>
      </c>
      <c r="B28"/>
      <c r="C28" s="58">
        <v>100</v>
      </c>
      <c r="D28" s="58">
        <v>18</v>
      </c>
      <c r="E28" s="58">
        <v>82</v>
      </c>
      <c r="F28" s="47" t="str">
        <f t="shared" si="0"/>
        <v>Nativo 100gr-unit</v>
      </c>
      <c r="G28" s="47" t="s">
        <v>36</v>
      </c>
      <c r="I28" s="49" t="s">
        <v>39</v>
      </c>
      <c r="J28" s="50"/>
      <c r="K28" s="50">
        <v>120</v>
      </c>
      <c r="L28" s="50">
        <v>53</v>
      </c>
      <c r="M28" s="50">
        <v>67</v>
      </c>
    </row>
    <row r="29" spans="1:13" x14ac:dyDescent="0.3">
      <c r="A29" s="57" t="s">
        <v>120</v>
      </c>
      <c r="B29"/>
      <c r="C29" s="58">
        <v>80</v>
      </c>
      <c r="D29" s="58">
        <v>40</v>
      </c>
      <c r="E29" s="58">
        <v>40</v>
      </c>
      <c r="F29" s="47" t="str">
        <f t="shared" si="0"/>
        <v>Nativo 250GR-unit</v>
      </c>
      <c r="G29" s="47" t="s">
        <v>55</v>
      </c>
      <c r="I29" s="49" t="s">
        <v>162</v>
      </c>
      <c r="J29" s="50"/>
      <c r="K29" s="50">
        <v>60</v>
      </c>
      <c r="L29" s="50">
        <v>20</v>
      </c>
      <c r="M29" s="50">
        <v>40</v>
      </c>
    </row>
    <row r="30" spans="1:13" x14ac:dyDescent="0.3">
      <c r="A30" s="57" t="s">
        <v>121</v>
      </c>
      <c r="B30"/>
      <c r="C30" s="58">
        <v>120</v>
      </c>
      <c r="D30" s="58">
        <v>75</v>
      </c>
      <c r="E30" s="58">
        <v>45</v>
      </c>
      <c r="F30" s="47" t="str">
        <f t="shared" si="0"/>
        <v>OBERON 200ML-unit</v>
      </c>
      <c r="G30" s="47" t="s">
        <v>37</v>
      </c>
      <c r="I30" s="49" t="s">
        <v>72</v>
      </c>
      <c r="J30" s="50">
        <v>75</v>
      </c>
      <c r="K30" s="50"/>
      <c r="L30" s="50">
        <v>75</v>
      </c>
      <c r="M30" s="50"/>
    </row>
    <row r="31" spans="1:13" x14ac:dyDescent="0.3">
      <c r="A31" s="57" t="s">
        <v>122</v>
      </c>
      <c r="B31"/>
      <c r="C31" s="58">
        <v>50</v>
      </c>
      <c r="D31" s="58">
        <v>30</v>
      </c>
      <c r="E31" s="58">
        <v>20</v>
      </c>
      <c r="F31" s="47" t="str">
        <f t="shared" si="0"/>
        <v>OBERON 100ML-unit</v>
      </c>
      <c r="G31" s="47" t="s">
        <v>38</v>
      </c>
      <c r="I31" s="49" t="s">
        <v>73</v>
      </c>
      <c r="J31" s="50"/>
      <c r="K31" s="50">
        <v>40</v>
      </c>
      <c r="L31" s="50">
        <v>40</v>
      </c>
      <c r="M31" s="50"/>
    </row>
    <row r="32" spans="1:13" x14ac:dyDescent="0.3">
      <c r="A32" s="57" t="s">
        <v>123</v>
      </c>
      <c r="B32" s="58">
        <v>12</v>
      </c>
      <c r="C32"/>
      <c r="D32" s="58">
        <v>12</v>
      </c>
      <c r="E32"/>
      <c r="F32" s="47" t="str">
        <f t="shared" si="0"/>
        <v>OBERON 500ML.-unit</v>
      </c>
      <c r="G32" s="47" t="s">
        <v>71</v>
      </c>
      <c r="I32" s="49" t="s">
        <v>41</v>
      </c>
      <c r="J32" s="50"/>
      <c r="K32" s="50">
        <v>4</v>
      </c>
      <c r="L32" s="50">
        <v>4</v>
      </c>
      <c r="M32" s="50"/>
    </row>
    <row r="33" spans="1:13" x14ac:dyDescent="0.3">
      <c r="A33" s="57" t="s">
        <v>124</v>
      </c>
      <c r="B33"/>
      <c r="C33" s="58">
        <v>120</v>
      </c>
      <c r="D33" s="58">
        <v>53</v>
      </c>
      <c r="E33" s="58">
        <v>67</v>
      </c>
      <c r="F33" s="47" t="str">
        <f t="shared" si="0"/>
        <v>PLANOFIX 250ML-unit</v>
      </c>
      <c r="G33" s="47" t="s">
        <v>39</v>
      </c>
      <c r="I33" s="49" t="s">
        <v>56</v>
      </c>
      <c r="J33" s="50"/>
      <c r="K33" s="50">
        <v>23</v>
      </c>
      <c r="L33" s="50">
        <v>20</v>
      </c>
      <c r="M33" s="50">
        <v>3</v>
      </c>
    </row>
    <row r="34" spans="1:13" x14ac:dyDescent="0.3">
      <c r="A34" s="57" t="s">
        <v>125</v>
      </c>
      <c r="B34"/>
      <c r="C34" s="58">
        <v>60</v>
      </c>
      <c r="D34" s="58">
        <v>20</v>
      </c>
      <c r="E34" s="58">
        <v>40</v>
      </c>
      <c r="F34" s="47" t="str">
        <f t="shared" si="0"/>
        <v>PLANOFIX 500ML-unit</v>
      </c>
      <c r="G34" s="47" t="s">
        <v>162</v>
      </c>
      <c r="I34" s="49" t="s">
        <v>40</v>
      </c>
      <c r="J34" s="50"/>
      <c r="K34" s="50">
        <v>20</v>
      </c>
      <c r="L34" s="50">
        <v>20</v>
      </c>
      <c r="M34" s="50"/>
    </row>
    <row r="35" spans="1:13" x14ac:dyDescent="0.3">
      <c r="A35" s="57" t="s">
        <v>126</v>
      </c>
      <c r="B35" s="58">
        <v>10</v>
      </c>
      <c r="C35"/>
      <c r="D35" s="58">
        <v>10</v>
      </c>
      <c r="E35"/>
      <c r="F35" s="47" t="str">
        <f t="shared" si="0"/>
        <v>Raft 1ltr-unit</v>
      </c>
      <c r="G35" s="47" t="s">
        <v>153</v>
      </c>
      <c r="I35" s="49" t="s">
        <v>57</v>
      </c>
      <c r="J35" s="50"/>
      <c r="K35" s="50">
        <v>53</v>
      </c>
      <c r="L35" s="50">
        <v>40</v>
      </c>
      <c r="M35" s="50">
        <v>13</v>
      </c>
    </row>
    <row r="36" spans="1:13" x14ac:dyDescent="0.3">
      <c r="A36" s="57" t="s">
        <v>127</v>
      </c>
      <c r="B36" s="58">
        <v>55</v>
      </c>
      <c r="C36"/>
      <c r="D36" s="58">
        <v>55</v>
      </c>
      <c r="E36"/>
      <c r="F36" s="47" t="str">
        <f t="shared" si="0"/>
        <v>Raft 500ml-unit</v>
      </c>
      <c r="G36" s="47" t="s">
        <v>154</v>
      </c>
      <c r="I36" s="49" t="s">
        <v>58</v>
      </c>
      <c r="J36" s="50">
        <v>120</v>
      </c>
      <c r="K36" s="50">
        <v>60</v>
      </c>
      <c r="L36" s="50">
        <v>130</v>
      </c>
      <c r="M36" s="50">
        <v>50</v>
      </c>
    </row>
    <row r="37" spans="1:13" x14ac:dyDescent="0.3">
      <c r="A37" s="57" t="s">
        <v>128</v>
      </c>
      <c r="B37"/>
      <c r="C37" s="58">
        <v>23</v>
      </c>
      <c r="D37" s="58">
        <v>20</v>
      </c>
      <c r="E37" s="58">
        <v>3</v>
      </c>
      <c r="F37" s="47" t="str">
        <f t="shared" si="0"/>
        <v>REGENT 1LTR-unit</v>
      </c>
      <c r="G37" s="47" t="s">
        <v>56</v>
      </c>
      <c r="I37" s="49" t="s">
        <v>42</v>
      </c>
      <c r="J37" s="50"/>
      <c r="K37" s="50">
        <v>50</v>
      </c>
      <c r="L37" s="50">
        <v>50</v>
      </c>
      <c r="M37" s="50"/>
    </row>
    <row r="38" spans="1:13" x14ac:dyDescent="0.3">
      <c r="A38" s="57" t="s">
        <v>129</v>
      </c>
      <c r="B38"/>
      <c r="C38" s="58">
        <v>20</v>
      </c>
      <c r="D38" s="58">
        <v>20</v>
      </c>
      <c r="E38"/>
      <c r="F38" s="47" t="str">
        <f t="shared" si="0"/>
        <v>REGENT 250ML-unit</v>
      </c>
      <c r="G38" s="47" t="s">
        <v>40</v>
      </c>
      <c r="I38" s="49" t="s">
        <v>44</v>
      </c>
      <c r="J38" s="50">
        <v>250</v>
      </c>
      <c r="K38" s="50">
        <v>240</v>
      </c>
      <c r="L38" s="50">
        <v>410</v>
      </c>
      <c r="M38" s="50">
        <v>80</v>
      </c>
    </row>
    <row r="39" spans="1:13" x14ac:dyDescent="0.3">
      <c r="A39" s="57" t="s">
        <v>130</v>
      </c>
      <c r="B39"/>
      <c r="C39" s="58">
        <v>53</v>
      </c>
      <c r="D39" s="58">
        <v>40</v>
      </c>
      <c r="E39" s="58">
        <v>13</v>
      </c>
      <c r="F39" s="47" t="str">
        <f t="shared" si="0"/>
        <v>REGENT 500ML-unit</v>
      </c>
      <c r="G39" s="47" t="s">
        <v>57</v>
      </c>
      <c r="I39" s="49" t="s">
        <v>43</v>
      </c>
      <c r="J39" s="50">
        <v>220</v>
      </c>
      <c r="K39" s="50">
        <v>360</v>
      </c>
      <c r="L39" s="50">
        <v>290</v>
      </c>
      <c r="M39" s="50">
        <v>290</v>
      </c>
    </row>
    <row r="40" spans="1:13" x14ac:dyDescent="0.3">
      <c r="A40" s="57" t="s">
        <v>131</v>
      </c>
      <c r="B40" s="58">
        <v>75</v>
      </c>
      <c r="C40"/>
      <c r="D40" s="58">
        <v>75</v>
      </c>
      <c r="E40"/>
      <c r="F40" s="47" t="str">
        <f t="shared" si="0"/>
        <v>Regent Gold 250ml-unit</v>
      </c>
      <c r="G40" s="47" t="s">
        <v>72</v>
      </c>
      <c r="I40" s="49" t="s">
        <v>45</v>
      </c>
      <c r="J40" s="50">
        <v>68</v>
      </c>
      <c r="K40" s="50"/>
      <c r="L40" s="50">
        <v>68</v>
      </c>
      <c r="M40" s="50"/>
    </row>
    <row r="41" spans="1:13" x14ac:dyDescent="0.3">
      <c r="A41" s="57" t="s">
        <v>132</v>
      </c>
      <c r="B41"/>
      <c r="C41" s="58">
        <v>40</v>
      </c>
      <c r="D41" s="58">
        <v>40</v>
      </c>
      <c r="E41"/>
      <c r="F41" s="47" t="str">
        <f t="shared" si="0"/>
        <v>REGENT GRO.3 1KG-unit</v>
      </c>
      <c r="G41" s="47" t="s">
        <v>73</v>
      </c>
      <c r="I41" s="49" t="s">
        <v>156</v>
      </c>
      <c r="J41" s="50">
        <v>40</v>
      </c>
      <c r="K41" s="50"/>
      <c r="L41" s="50">
        <v>10</v>
      </c>
      <c r="M41" s="50">
        <v>30</v>
      </c>
    </row>
    <row r="42" spans="1:13" x14ac:dyDescent="0.3">
      <c r="A42" s="57" t="s">
        <v>133</v>
      </c>
      <c r="B42"/>
      <c r="C42" s="58">
        <v>4</v>
      </c>
      <c r="D42" s="58">
        <v>4</v>
      </c>
      <c r="E42"/>
      <c r="F42" s="47" t="str">
        <f t="shared" si="0"/>
        <v>REGENT GRO.3 5KG-unit</v>
      </c>
      <c r="G42" s="47" t="s">
        <v>41</v>
      </c>
      <c r="I42" s="49" t="s">
        <v>74</v>
      </c>
      <c r="J42" s="50"/>
      <c r="K42" s="50">
        <v>40</v>
      </c>
      <c r="L42" s="50"/>
      <c r="M42" s="50">
        <v>40</v>
      </c>
    </row>
    <row r="43" spans="1:13" x14ac:dyDescent="0.3">
      <c r="A43" s="57" t="s">
        <v>134</v>
      </c>
      <c r="B43" s="58">
        <v>20</v>
      </c>
      <c r="C43"/>
      <c r="D43" s="58">
        <v>20</v>
      </c>
      <c r="E43"/>
      <c r="F43" s="47" t="str">
        <f t="shared" si="0"/>
        <v>Sancor 100-unit</v>
      </c>
      <c r="G43" s="47" t="s">
        <v>58</v>
      </c>
      <c r="I43" s="49" t="s">
        <v>83</v>
      </c>
      <c r="J43" s="50">
        <v>27</v>
      </c>
      <c r="K43" s="50">
        <v>200</v>
      </c>
      <c r="L43" s="50">
        <v>227</v>
      </c>
      <c r="M43" s="50"/>
    </row>
    <row r="44" spans="1:13" x14ac:dyDescent="0.3">
      <c r="A44" s="57" t="s">
        <v>135</v>
      </c>
      <c r="B44" s="58">
        <v>100</v>
      </c>
      <c r="C44" s="58">
        <v>60</v>
      </c>
      <c r="D44" s="58">
        <v>110</v>
      </c>
      <c r="E44" s="58">
        <v>50</v>
      </c>
      <c r="F44" s="47" t="str">
        <f t="shared" si="0"/>
        <v>Sencor 100-unit</v>
      </c>
      <c r="G44" s="47" t="s">
        <v>58</v>
      </c>
      <c r="I44" s="49" t="s">
        <v>82</v>
      </c>
      <c r="J44" s="50">
        <v>20</v>
      </c>
      <c r="K44" s="50"/>
      <c r="L44" s="50">
        <v>20</v>
      </c>
      <c r="M44" s="50"/>
    </row>
    <row r="45" spans="1:13" x14ac:dyDescent="0.3">
      <c r="A45" s="57" t="s">
        <v>136</v>
      </c>
      <c r="B45"/>
      <c r="C45" s="58">
        <v>50</v>
      </c>
      <c r="D45" s="58">
        <v>50</v>
      </c>
      <c r="E45"/>
      <c r="F45" s="47" t="str">
        <f t="shared" si="0"/>
        <v>Solomon 1ltr-unit</v>
      </c>
      <c r="G45" s="47" t="s">
        <v>42</v>
      </c>
      <c r="I45" s="49" t="s">
        <v>146</v>
      </c>
      <c r="J45" s="50"/>
      <c r="K45" s="50">
        <v>30</v>
      </c>
      <c r="L45" s="50">
        <v>30</v>
      </c>
      <c r="M45" s="50"/>
    </row>
    <row r="46" spans="1:13" x14ac:dyDescent="0.3">
      <c r="A46" s="57" t="s">
        <v>79</v>
      </c>
      <c r="B46" s="58">
        <v>250</v>
      </c>
      <c r="C46" s="58">
        <v>240</v>
      </c>
      <c r="D46" s="58">
        <v>410</v>
      </c>
      <c r="E46" s="58">
        <v>80</v>
      </c>
      <c r="F46" s="47" t="str">
        <f t="shared" si="0"/>
        <v>Solomon 250ml-unit</v>
      </c>
      <c r="G46" s="47" t="s">
        <v>44</v>
      </c>
      <c r="I46" s="49" t="s">
        <v>147</v>
      </c>
      <c r="J46" s="50"/>
      <c r="K46" s="50">
        <v>340</v>
      </c>
      <c r="L46" s="50">
        <v>238</v>
      </c>
      <c r="M46" s="50">
        <v>102</v>
      </c>
    </row>
    <row r="47" spans="1:13" x14ac:dyDescent="0.3">
      <c r="A47" s="57" t="s">
        <v>80</v>
      </c>
      <c r="B47" s="58">
        <v>220</v>
      </c>
      <c r="C47" s="58">
        <v>360</v>
      </c>
      <c r="D47" s="58">
        <v>290</v>
      </c>
      <c r="E47" s="58">
        <v>290</v>
      </c>
      <c r="F47" s="47" t="str">
        <f t="shared" si="0"/>
        <v>Solomon 500ml-unit</v>
      </c>
      <c r="G47" s="47" t="s">
        <v>43</v>
      </c>
      <c r="I47" s="49" t="s">
        <v>152</v>
      </c>
      <c r="J47" s="50">
        <v>30</v>
      </c>
      <c r="K47" s="50"/>
      <c r="L47" s="50">
        <v>30</v>
      </c>
      <c r="M47" s="50"/>
    </row>
    <row r="48" spans="1:13" x14ac:dyDescent="0.3">
      <c r="A48" s="57" t="s">
        <v>137</v>
      </c>
      <c r="B48" s="58">
        <v>68</v>
      </c>
      <c r="C48"/>
      <c r="D48" s="58">
        <v>68</v>
      </c>
      <c r="E48"/>
      <c r="F48" s="47" t="str">
        <f t="shared" si="0"/>
        <v>SPINTOR 75ML-unit</v>
      </c>
      <c r="G48" s="47" t="s">
        <v>45</v>
      </c>
      <c r="I48" s="49" t="s">
        <v>153</v>
      </c>
      <c r="J48" s="50">
        <v>10</v>
      </c>
      <c r="K48" s="50"/>
      <c r="L48" s="50">
        <v>10</v>
      </c>
      <c r="M48" s="50"/>
    </row>
    <row r="49" spans="1:13" x14ac:dyDescent="0.3">
      <c r="A49" s="61" t="s">
        <v>138</v>
      </c>
      <c r="B49"/>
      <c r="C49" s="58">
        <v>200</v>
      </c>
      <c r="D49" s="58">
        <v>199</v>
      </c>
      <c r="E49" s="58">
        <v>1</v>
      </c>
      <c r="F49" s="47" t="str">
        <f t="shared" si="0"/>
        <v>Surpass 7576 BG-2-Bollgard-unit</v>
      </c>
      <c r="G49" s="47" t="s">
        <v>144</v>
      </c>
      <c r="I49" s="49" t="s">
        <v>154</v>
      </c>
      <c r="J49" s="50">
        <v>55</v>
      </c>
      <c r="K49" s="50"/>
      <c r="L49" s="50">
        <v>55</v>
      </c>
      <c r="M49" s="50"/>
    </row>
    <row r="50" spans="1:13" x14ac:dyDescent="0.3">
      <c r="A50" s="57" t="s">
        <v>139</v>
      </c>
      <c r="B50"/>
      <c r="C50" s="58">
        <v>20</v>
      </c>
      <c r="D50" s="58">
        <v>20</v>
      </c>
      <c r="E50"/>
      <c r="F50" s="47" t="str">
        <f t="shared" si="0"/>
        <v>Surpass Firstclass 450gm-unit</v>
      </c>
      <c r="G50" s="47" t="s">
        <v>155</v>
      </c>
      <c r="I50" s="49" t="s">
        <v>144</v>
      </c>
      <c r="J50" s="50"/>
      <c r="K50" s="50">
        <v>200</v>
      </c>
      <c r="L50" s="50">
        <v>199</v>
      </c>
      <c r="M50" s="50">
        <v>1</v>
      </c>
    </row>
    <row r="51" spans="1:13" x14ac:dyDescent="0.3">
      <c r="A51" s="61" t="s">
        <v>140</v>
      </c>
      <c r="B51" s="58">
        <v>100</v>
      </c>
      <c r="C51" s="58">
        <v>1700</v>
      </c>
      <c r="D51" s="58">
        <v>1774</v>
      </c>
      <c r="E51" s="58">
        <v>26</v>
      </c>
      <c r="F51" s="47" t="str">
        <f t="shared" si="0"/>
        <v>Surpass Superb BG-2-Bollgard-unit</v>
      </c>
      <c r="G51" s="47" t="s">
        <v>145</v>
      </c>
      <c r="I51" s="49" t="s">
        <v>155</v>
      </c>
      <c r="J51" s="50"/>
      <c r="K51" s="50">
        <v>20</v>
      </c>
      <c r="L51" s="50">
        <v>20</v>
      </c>
      <c r="M51" s="50"/>
    </row>
    <row r="52" spans="1:13" x14ac:dyDescent="0.3">
      <c r="A52" s="57" t="s">
        <v>141</v>
      </c>
      <c r="B52" s="58">
        <v>40</v>
      </c>
      <c r="C52"/>
      <c r="D52" s="58">
        <v>10</v>
      </c>
      <c r="E52" s="58">
        <v>30</v>
      </c>
      <c r="F52" s="47" t="str">
        <f t="shared" si="0"/>
        <v>Velum Prime 250-unit</v>
      </c>
      <c r="G52" s="47" t="s">
        <v>156</v>
      </c>
      <c r="I52" s="49" t="s">
        <v>145</v>
      </c>
      <c r="J52" s="50">
        <v>100</v>
      </c>
      <c r="K52" s="50">
        <v>1700</v>
      </c>
      <c r="L52" s="50">
        <v>1774</v>
      </c>
      <c r="M52" s="50">
        <v>26</v>
      </c>
    </row>
    <row r="53" spans="1:13" x14ac:dyDescent="0.3">
      <c r="A53" s="57" t="s">
        <v>142</v>
      </c>
      <c r="B53"/>
      <c r="C53" s="58">
        <v>50</v>
      </c>
      <c r="D53"/>
      <c r="E53" s="58">
        <v>50</v>
      </c>
      <c r="F53" s="47" t="str">
        <f t="shared" si="0"/>
        <v>WHIPSUPER 1LTR-unit</v>
      </c>
      <c r="G53" s="47" t="s">
        <v>157</v>
      </c>
      <c r="I53" s="49" t="s">
        <v>157</v>
      </c>
      <c r="J53" s="50"/>
      <c r="K53" s="50">
        <v>50</v>
      </c>
      <c r="L53" s="50"/>
      <c r="M53" s="50">
        <v>50</v>
      </c>
    </row>
    <row r="54" spans="1:13" x14ac:dyDescent="0.3">
      <c r="A54" s="57" t="s">
        <v>143</v>
      </c>
      <c r="B54"/>
      <c r="C54" s="58">
        <v>40</v>
      </c>
      <c r="D54"/>
      <c r="E54" s="58">
        <v>40</v>
      </c>
      <c r="F54" s="47" t="str">
        <f t="shared" si="0"/>
        <v>WHIPSUPER 500ML-unit</v>
      </c>
      <c r="G54" s="47" t="s">
        <v>74</v>
      </c>
      <c r="I54" s="49" t="s">
        <v>25</v>
      </c>
      <c r="J54" s="50">
        <v>1725</v>
      </c>
      <c r="K54" s="50">
        <v>7310</v>
      </c>
      <c r="L54" s="50">
        <v>6990</v>
      </c>
      <c r="M54" s="50">
        <v>2045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55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59</v>
      </c>
      <c r="C3" s="3"/>
      <c r="D3" s="4"/>
      <c r="E3" s="38">
        <f t="shared" ref="E3:E4" ca="1" si="0">VLOOKUP($B3,FinalDeal_Vlookup,2,0)</f>
        <v>4</v>
      </c>
      <c r="F3" s="39">
        <f ca="1">VLOOKUP($B3,FinalDeal_Vlookup,3,0)</f>
        <v>0</v>
      </c>
      <c r="G3" s="40">
        <v>0</v>
      </c>
      <c r="H3" s="40">
        <f t="shared" ref="H3:H4" ca="1" si="1">VLOOKUP($B3,FinalDeal_Vlookup,4,0)</f>
        <v>4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0</v>
      </c>
    </row>
    <row r="4" spans="1:13" x14ac:dyDescent="0.3">
      <c r="A4" s="16"/>
      <c r="B4" s="4" t="s">
        <v>29</v>
      </c>
      <c r="C4" s="3"/>
      <c r="D4" s="4"/>
      <c r="E4" s="42">
        <f t="shared" ca="1" si="0"/>
        <v>0</v>
      </c>
      <c r="F4" s="39">
        <f t="shared" ref="F4:F54" ca="1" si="3">VLOOKUP($B4,FinalDeal_Vlookup,3,0)</f>
        <v>40</v>
      </c>
      <c r="G4" s="39">
        <v>0</v>
      </c>
      <c r="H4" s="39">
        <f t="shared" ca="1" si="1"/>
        <v>40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0</v>
      </c>
    </row>
    <row r="5" spans="1:13" x14ac:dyDescent="0.3">
      <c r="A5" s="16"/>
      <c r="B5" s="4" t="s">
        <v>51</v>
      </c>
      <c r="C5" s="3"/>
      <c r="D5" s="4"/>
      <c r="E5" s="42">
        <f t="shared" ref="E5:E54" ca="1" si="4">VLOOKUP($B5,FinalDeal_Vlookup,2,0)</f>
        <v>290</v>
      </c>
      <c r="F5" s="39">
        <f t="shared" ca="1" si="3"/>
        <v>1650</v>
      </c>
      <c r="G5" s="39">
        <v>0</v>
      </c>
      <c r="H5" s="39">
        <f t="shared" ref="H5:H54" ca="1" si="5">VLOOKUP($B5,FinalDeal_Vlookup,4,0)</f>
        <v>1290</v>
      </c>
      <c r="I5" s="39">
        <v>0</v>
      </c>
      <c r="J5" s="39">
        <v>0</v>
      </c>
      <c r="K5" s="39">
        <v>0</v>
      </c>
      <c r="L5" s="39">
        <v>0</v>
      </c>
      <c r="M5" s="43">
        <f t="shared" ref="M5:M54" ca="1" si="6">VLOOKUP($B5,FinalDeal_Vlookup,5,0)</f>
        <v>650</v>
      </c>
    </row>
    <row r="6" spans="1:13" x14ac:dyDescent="0.3">
      <c r="A6" s="16"/>
      <c r="B6" s="4" t="s">
        <v>32</v>
      </c>
      <c r="C6" s="3"/>
      <c r="D6" s="4"/>
      <c r="E6" s="42">
        <f t="shared" ca="1" si="4"/>
        <v>0</v>
      </c>
      <c r="F6" s="39">
        <f t="shared" ca="1" si="3"/>
        <v>40</v>
      </c>
      <c r="G6" s="39">
        <v>0</v>
      </c>
      <c r="H6" s="39">
        <f t="shared" ca="1" si="5"/>
        <v>40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0</v>
      </c>
    </row>
    <row r="7" spans="1:13" x14ac:dyDescent="0.3">
      <c r="A7" s="16"/>
      <c r="B7" s="4" t="s">
        <v>52</v>
      </c>
      <c r="C7" s="3"/>
      <c r="D7" s="4"/>
      <c r="E7" s="42">
        <f t="shared" ca="1" si="4"/>
        <v>190</v>
      </c>
      <c r="F7" s="39">
        <f t="shared" ca="1" si="3"/>
        <v>520</v>
      </c>
      <c r="G7" s="39">
        <v>0</v>
      </c>
      <c r="H7" s="39">
        <f t="shared" ca="1" si="5"/>
        <v>710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0</v>
      </c>
    </row>
    <row r="8" spans="1:13" x14ac:dyDescent="0.3">
      <c r="A8" s="16"/>
      <c r="B8" s="4" t="s">
        <v>64</v>
      </c>
      <c r="C8" s="3"/>
      <c r="D8" s="4"/>
      <c r="E8" s="42">
        <f t="shared" ca="1" si="4"/>
        <v>0</v>
      </c>
      <c r="F8" s="39">
        <f t="shared" ca="1" si="3"/>
        <v>100</v>
      </c>
      <c r="G8" s="39">
        <v>0</v>
      </c>
      <c r="H8" s="39">
        <f t="shared" ca="1" si="5"/>
        <v>100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0</v>
      </c>
    </row>
    <row r="9" spans="1:13" x14ac:dyDescent="0.3">
      <c r="A9" s="16"/>
      <c r="B9" s="4" t="s">
        <v>65</v>
      </c>
      <c r="C9" s="3"/>
      <c r="D9" s="4"/>
      <c r="E9" s="42">
        <f t="shared" ca="1" si="4"/>
        <v>0</v>
      </c>
      <c r="F9" s="39">
        <f t="shared" ca="1" si="3"/>
        <v>80</v>
      </c>
      <c r="G9" s="39">
        <v>0</v>
      </c>
      <c r="H9" s="39">
        <f t="shared" ca="1" si="5"/>
        <v>80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0</v>
      </c>
    </row>
    <row r="10" spans="1:13" x14ac:dyDescent="0.3">
      <c r="A10" s="16"/>
      <c r="B10" s="4" t="s">
        <v>68</v>
      </c>
      <c r="C10" s="3"/>
      <c r="D10" s="4"/>
      <c r="E10" s="42">
        <f t="shared" ca="1" si="4"/>
        <v>0</v>
      </c>
      <c r="F10" s="39">
        <f t="shared" ca="1" si="3"/>
        <v>50</v>
      </c>
      <c r="G10" s="39">
        <v>0</v>
      </c>
      <c r="H10" s="39">
        <f t="shared" ca="1" si="5"/>
        <v>50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0</v>
      </c>
    </row>
    <row r="11" spans="1:13" x14ac:dyDescent="0.3">
      <c r="A11" s="16"/>
      <c r="B11" s="4" t="s">
        <v>66</v>
      </c>
      <c r="C11" s="3"/>
      <c r="D11" s="4"/>
      <c r="E11" s="42">
        <f t="shared" ca="1" si="4"/>
        <v>0</v>
      </c>
      <c r="F11" s="39">
        <f t="shared" ca="1" si="3"/>
        <v>100</v>
      </c>
      <c r="G11" s="39">
        <v>0</v>
      </c>
      <c r="H11" s="39">
        <f t="shared" ca="1" si="5"/>
        <v>88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12</v>
      </c>
    </row>
    <row r="12" spans="1:13" x14ac:dyDescent="0.3">
      <c r="A12" s="16"/>
      <c r="B12" s="4" t="s">
        <v>67</v>
      </c>
      <c r="C12" s="3"/>
      <c r="D12" s="4"/>
      <c r="E12" s="42">
        <f t="shared" ca="1" si="4"/>
        <v>0</v>
      </c>
      <c r="F12" s="39">
        <f t="shared" ca="1" si="3"/>
        <v>40</v>
      </c>
      <c r="G12" s="39">
        <v>0</v>
      </c>
      <c r="H12" s="39">
        <f t="shared" ca="1" si="5"/>
        <v>23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17</v>
      </c>
    </row>
    <row r="13" spans="1:13" x14ac:dyDescent="0.3">
      <c r="A13" s="16"/>
      <c r="B13" s="4" t="s">
        <v>148</v>
      </c>
      <c r="C13" s="3"/>
      <c r="D13" s="4"/>
      <c r="E13" s="42">
        <f t="shared" ca="1" si="4"/>
        <v>0</v>
      </c>
      <c r="F13" s="39">
        <f t="shared" ca="1" si="3"/>
        <v>60</v>
      </c>
      <c r="G13" s="39">
        <v>0</v>
      </c>
      <c r="H13" s="39">
        <f t="shared" ca="1" si="5"/>
        <v>29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31</v>
      </c>
    </row>
    <row r="14" spans="1:13" x14ac:dyDescent="0.3">
      <c r="A14" s="16"/>
      <c r="B14" s="4" t="s">
        <v>33</v>
      </c>
      <c r="C14" s="3"/>
      <c r="D14" s="4"/>
      <c r="E14" s="42">
        <f t="shared" ca="1" si="4"/>
        <v>40</v>
      </c>
      <c r="F14" s="39">
        <f t="shared" ca="1" si="3"/>
        <v>0</v>
      </c>
      <c r="G14" s="39">
        <v>0</v>
      </c>
      <c r="H14" s="39">
        <f t="shared" ca="1" si="5"/>
        <v>40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0</v>
      </c>
    </row>
    <row r="15" spans="1:13" x14ac:dyDescent="0.3">
      <c r="A15" s="16"/>
      <c r="B15" s="4" t="s">
        <v>149</v>
      </c>
      <c r="C15" s="3"/>
      <c r="D15" s="4"/>
      <c r="E15" s="42">
        <f t="shared" ca="1" si="4"/>
        <v>0</v>
      </c>
      <c r="F15" s="39">
        <f t="shared" ca="1" si="3"/>
        <v>120</v>
      </c>
      <c r="G15" s="39">
        <v>0</v>
      </c>
      <c r="H15" s="39">
        <f t="shared" ca="1" si="5"/>
        <v>90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30</v>
      </c>
    </row>
    <row r="16" spans="1:13" x14ac:dyDescent="0.3">
      <c r="A16" s="16"/>
      <c r="B16" s="4" t="s">
        <v>150</v>
      </c>
      <c r="C16" s="3"/>
      <c r="D16" s="4"/>
      <c r="E16" s="42">
        <f t="shared" ca="1" si="4"/>
        <v>0</v>
      </c>
      <c r="F16" s="39">
        <f t="shared" ca="1" si="3"/>
        <v>50</v>
      </c>
      <c r="G16" s="39">
        <v>0</v>
      </c>
      <c r="H16" s="39">
        <f t="shared" ca="1" si="5"/>
        <v>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50</v>
      </c>
    </row>
    <row r="17" spans="1:13" x14ac:dyDescent="0.3">
      <c r="A17" s="16"/>
      <c r="B17" s="4" t="s">
        <v>34</v>
      </c>
      <c r="C17" s="3"/>
      <c r="D17" s="4"/>
      <c r="E17" s="42">
        <f t="shared" ca="1" si="4"/>
        <v>40</v>
      </c>
      <c r="F17" s="39">
        <f t="shared" ca="1" si="3"/>
        <v>0</v>
      </c>
      <c r="G17" s="39">
        <v>0</v>
      </c>
      <c r="H17" s="39">
        <f t="shared" ca="1" si="5"/>
        <v>40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0</v>
      </c>
    </row>
    <row r="18" spans="1:13" x14ac:dyDescent="0.3">
      <c r="A18" s="16"/>
      <c r="B18" s="4" t="s">
        <v>54</v>
      </c>
      <c r="C18" s="3"/>
      <c r="D18" s="4"/>
      <c r="E18" s="42">
        <f t="shared" ca="1" si="4"/>
        <v>0</v>
      </c>
      <c r="F18" s="39">
        <f t="shared" ca="1" si="3"/>
        <v>80</v>
      </c>
      <c r="G18" s="39">
        <v>0</v>
      </c>
      <c r="H18" s="39">
        <f t="shared" ca="1" si="5"/>
        <v>51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29</v>
      </c>
    </row>
    <row r="19" spans="1:13" x14ac:dyDescent="0.3">
      <c r="A19" s="16"/>
      <c r="B19" s="4" t="s">
        <v>35</v>
      </c>
      <c r="C19" s="3"/>
      <c r="D19" s="4"/>
      <c r="E19" s="42">
        <f t="shared" ca="1" si="4"/>
        <v>100</v>
      </c>
      <c r="F19" s="39">
        <f t="shared" ca="1" si="3"/>
        <v>100</v>
      </c>
      <c r="G19" s="39">
        <v>0</v>
      </c>
      <c r="H19" s="39">
        <f t="shared" ca="1" si="5"/>
        <v>170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30</v>
      </c>
    </row>
    <row r="20" spans="1:13" x14ac:dyDescent="0.3">
      <c r="A20" s="16"/>
      <c r="B20" s="4" t="s">
        <v>151</v>
      </c>
      <c r="C20" s="3"/>
      <c r="D20" s="4"/>
      <c r="E20" s="42">
        <f t="shared" ca="1" si="4"/>
        <v>0</v>
      </c>
      <c r="F20" s="39">
        <f t="shared" ca="1" si="3"/>
        <v>40</v>
      </c>
      <c r="G20" s="39">
        <v>0</v>
      </c>
      <c r="H20" s="39">
        <f t="shared" ca="1" si="5"/>
        <v>10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30</v>
      </c>
    </row>
    <row r="21" spans="1:13" x14ac:dyDescent="0.3">
      <c r="A21" s="16"/>
      <c r="B21" s="4" t="s">
        <v>60</v>
      </c>
      <c r="C21" s="3"/>
      <c r="D21" s="4"/>
      <c r="E21" s="42">
        <f t="shared" ca="1" si="4"/>
        <v>0</v>
      </c>
      <c r="F21" s="39">
        <f t="shared" ca="1" si="3"/>
        <v>20</v>
      </c>
      <c r="G21" s="39">
        <v>0</v>
      </c>
      <c r="H21" s="39">
        <f t="shared" ca="1" si="5"/>
        <v>20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0</v>
      </c>
    </row>
    <row r="22" spans="1:13" x14ac:dyDescent="0.3">
      <c r="A22" s="16"/>
      <c r="B22" s="4" t="s">
        <v>70</v>
      </c>
      <c r="C22" s="3"/>
      <c r="D22" s="4"/>
      <c r="E22" s="42">
        <f t="shared" ca="1" si="4"/>
        <v>17</v>
      </c>
      <c r="F22" s="39">
        <f t="shared" ca="1" si="3"/>
        <v>100</v>
      </c>
      <c r="G22" s="39">
        <v>0</v>
      </c>
      <c r="H22" s="39">
        <f t="shared" ca="1" si="5"/>
        <v>17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100</v>
      </c>
    </row>
    <row r="23" spans="1:13" x14ac:dyDescent="0.3">
      <c r="A23" s="16"/>
      <c r="B23" s="4" t="s">
        <v>69</v>
      </c>
      <c r="C23" s="3"/>
      <c r="D23" s="4"/>
      <c r="E23" s="42">
        <f t="shared" ca="1" si="4"/>
        <v>17</v>
      </c>
      <c r="F23" s="39">
        <f t="shared" ca="1" si="3"/>
        <v>160</v>
      </c>
      <c r="G23" s="39">
        <v>0</v>
      </c>
      <c r="H23" s="39">
        <f t="shared" ca="1" si="5"/>
        <v>90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87</v>
      </c>
    </row>
    <row r="24" spans="1:13" x14ac:dyDescent="0.3">
      <c r="A24" s="16"/>
      <c r="B24" s="4" t="s">
        <v>36</v>
      </c>
      <c r="C24" s="3"/>
      <c r="D24" s="4"/>
      <c r="E24" s="42">
        <f t="shared" ca="1" si="4"/>
        <v>0</v>
      </c>
      <c r="F24" s="39">
        <f t="shared" ca="1" si="3"/>
        <v>100</v>
      </c>
      <c r="G24" s="39">
        <v>0</v>
      </c>
      <c r="H24" s="39">
        <f t="shared" ca="1" si="5"/>
        <v>18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82</v>
      </c>
    </row>
    <row r="25" spans="1:13" x14ac:dyDescent="0.3">
      <c r="A25" s="16"/>
      <c r="B25" s="4" t="s">
        <v>55</v>
      </c>
      <c r="C25" s="3"/>
      <c r="D25" s="4"/>
      <c r="E25" s="42">
        <f t="shared" ca="1" si="4"/>
        <v>0</v>
      </c>
      <c r="F25" s="39">
        <f t="shared" ca="1" si="3"/>
        <v>80</v>
      </c>
      <c r="G25" s="39">
        <v>0</v>
      </c>
      <c r="H25" s="39">
        <f t="shared" ca="1" si="5"/>
        <v>40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40</v>
      </c>
    </row>
    <row r="26" spans="1:13" x14ac:dyDescent="0.3">
      <c r="A26" s="16"/>
      <c r="B26" s="4" t="s">
        <v>38</v>
      </c>
      <c r="C26" s="3"/>
      <c r="D26" s="4"/>
      <c r="E26" s="42">
        <f t="shared" ca="1" si="4"/>
        <v>0</v>
      </c>
      <c r="F26" s="39">
        <f t="shared" ca="1" si="3"/>
        <v>50</v>
      </c>
      <c r="G26" s="39">
        <v>0</v>
      </c>
      <c r="H26" s="39">
        <f t="shared" ca="1" si="5"/>
        <v>30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20</v>
      </c>
    </row>
    <row r="27" spans="1:13" x14ac:dyDescent="0.3">
      <c r="A27" s="16"/>
      <c r="B27" s="4" t="s">
        <v>37</v>
      </c>
      <c r="C27" s="3"/>
      <c r="D27" s="4"/>
      <c r="E27" s="42">
        <f t="shared" ca="1" si="4"/>
        <v>0</v>
      </c>
      <c r="F27" s="39">
        <f t="shared" ca="1" si="3"/>
        <v>120</v>
      </c>
      <c r="G27" s="39">
        <v>0</v>
      </c>
      <c r="H27" s="39">
        <f t="shared" ca="1" si="5"/>
        <v>75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45</v>
      </c>
    </row>
    <row r="28" spans="1:13" x14ac:dyDescent="0.3">
      <c r="A28" s="16"/>
      <c r="B28" s="4" t="s">
        <v>71</v>
      </c>
      <c r="C28" s="3"/>
      <c r="D28" s="4"/>
      <c r="E28" s="42">
        <f t="shared" ca="1" si="4"/>
        <v>12</v>
      </c>
      <c r="F28" s="39">
        <f t="shared" ca="1" si="3"/>
        <v>0</v>
      </c>
      <c r="G28" s="39">
        <v>0</v>
      </c>
      <c r="H28" s="39">
        <f t="shared" ca="1" si="5"/>
        <v>12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0</v>
      </c>
    </row>
    <row r="29" spans="1:13" x14ac:dyDescent="0.3">
      <c r="A29" s="16"/>
      <c r="B29" s="4" t="s">
        <v>39</v>
      </c>
      <c r="C29" s="3"/>
      <c r="D29" s="4"/>
      <c r="E29" s="42">
        <f t="shared" ca="1" si="4"/>
        <v>0</v>
      </c>
      <c r="F29" s="39">
        <f t="shared" ca="1" si="3"/>
        <v>120</v>
      </c>
      <c r="G29" s="39">
        <v>0</v>
      </c>
      <c r="H29" s="39">
        <f t="shared" ca="1" si="5"/>
        <v>53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67</v>
      </c>
    </row>
    <row r="30" spans="1:13" x14ac:dyDescent="0.3">
      <c r="A30" s="16"/>
      <c r="B30" s="4" t="s">
        <v>72</v>
      </c>
      <c r="C30" s="3"/>
      <c r="D30" s="4"/>
      <c r="E30" s="42">
        <f t="shared" ca="1" si="4"/>
        <v>75</v>
      </c>
      <c r="F30" s="39">
        <f t="shared" ca="1" si="3"/>
        <v>0</v>
      </c>
      <c r="G30" s="39">
        <v>0</v>
      </c>
      <c r="H30" s="39">
        <f t="shared" ca="1" si="5"/>
        <v>75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0</v>
      </c>
    </row>
    <row r="31" spans="1:13" x14ac:dyDescent="0.3">
      <c r="A31" s="16"/>
      <c r="B31" s="4" t="s">
        <v>73</v>
      </c>
      <c r="C31" s="3"/>
      <c r="D31" s="4"/>
      <c r="E31" s="42">
        <f t="shared" ca="1" si="4"/>
        <v>0</v>
      </c>
      <c r="F31" s="39">
        <f t="shared" ca="1" si="3"/>
        <v>40</v>
      </c>
      <c r="G31" s="39">
        <v>0</v>
      </c>
      <c r="H31" s="39">
        <f t="shared" ca="1" si="5"/>
        <v>40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0</v>
      </c>
    </row>
    <row r="32" spans="1:13" x14ac:dyDescent="0.3">
      <c r="A32" s="16"/>
      <c r="B32" s="4" t="s">
        <v>41</v>
      </c>
      <c r="C32" s="3"/>
      <c r="D32" s="4"/>
      <c r="E32" s="42">
        <f t="shared" ca="1" si="4"/>
        <v>0</v>
      </c>
      <c r="F32" s="39">
        <f t="shared" ca="1" si="3"/>
        <v>4</v>
      </c>
      <c r="G32" s="39">
        <v>0</v>
      </c>
      <c r="H32" s="39">
        <f t="shared" ca="1" si="5"/>
        <v>4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0</v>
      </c>
    </row>
    <row r="33" spans="1:13" x14ac:dyDescent="0.3">
      <c r="A33" s="16"/>
      <c r="B33" s="4" t="s">
        <v>56</v>
      </c>
      <c r="C33" s="3"/>
      <c r="D33" s="4"/>
      <c r="E33" s="42">
        <f t="shared" ca="1" si="4"/>
        <v>0</v>
      </c>
      <c r="F33" s="39">
        <f t="shared" ca="1" si="3"/>
        <v>23</v>
      </c>
      <c r="G33" s="39">
        <v>0</v>
      </c>
      <c r="H33" s="39">
        <f t="shared" ca="1" si="5"/>
        <v>20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3</v>
      </c>
    </row>
    <row r="34" spans="1:13" x14ac:dyDescent="0.3">
      <c r="A34" s="16"/>
      <c r="B34" s="4" t="s">
        <v>40</v>
      </c>
      <c r="C34" s="3"/>
      <c r="D34" s="4"/>
      <c r="E34" s="42">
        <f t="shared" ca="1" si="4"/>
        <v>0</v>
      </c>
      <c r="F34" s="39">
        <f t="shared" ca="1" si="3"/>
        <v>20</v>
      </c>
      <c r="G34" s="39">
        <v>0</v>
      </c>
      <c r="H34" s="39">
        <f t="shared" ca="1" si="5"/>
        <v>20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0</v>
      </c>
    </row>
    <row r="35" spans="1:13" x14ac:dyDescent="0.3">
      <c r="A35" s="16"/>
      <c r="B35" s="4" t="s">
        <v>57</v>
      </c>
      <c r="C35" s="3"/>
      <c r="D35" s="4"/>
      <c r="E35" s="42">
        <f t="shared" ca="1" si="4"/>
        <v>0</v>
      </c>
      <c r="F35" s="39">
        <f t="shared" ca="1" si="3"/>
        <v>53</v>
      </c>
      <c r="G35" s="39">
        <v>0</v>
      </c>
      <c r="H35" s="39">
        <f t="shared" ca="1" si="5"/>
        <v>40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13</v>
      </c>
    </row>
    <row r="36" spans="1:13" x14ac:dyDescent="0.3">
      <c r="A36" s="16"/>
      <c r="B36" s="4" t="s">
        <v>58</v>
      </c>
      <c r="C36" s="3"/>
      <c r="D36" s="4"/>
      <c r="E36" s="42">
        <f t="shared" ca="1" si="4"/>
        <v>120</v>
      </c>
      <c r="F36" s="39">
        <f t="shared" ca="1" si="3"/>
        <v>60</v>
      </c>
      <c r="G36" s="39">
        <v>0</v>
      </c>
      <c r="H36" s="39">
        <f t="shared" ca="1" si="5"/>
        <v>130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50</v>
      </c>
    </row>
    <row r="37" spans="1:13" x14ac:dyDescent="0.3">
      <c r="A37" s="16"/>
      <c r="B37" s="4" t="s">
        <v>42</v>
      </c>
      <c r="C37" s="3"/>
      <c r="D37" s="4"/>
      <c r="E37" s="42">
        <f t="shared" ca="1" si="4"/>
        <v>0</v>
      </c>
      <c r="F37" s="39">
        <f t="shared" ca="1" si="3"/>
        <v>50</v>
      </c>
      <c r="G37" s="39">
        <v>0</v>
      </c>
      <c r="H37" s="39">
        <f t="shared" ca="1" si="5"/>
        <v>50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0</v>
      </c>
    </row>
    <row r="38" spans="1:13" x14ac:dyDescent="0.3">
      <c r="A38" s="16"/>
      <c r="B38" s="4" t="s">
        <v>44</v>
      </c>
      <c r="C38" s="3"/>
      <c r="D38" s="4"/>
      <c r="E38" s="42">
        <f t="shared" ca="1" si="4"/>
        <v>250</v>
      </c>
      <c r="F38" s="39">
        <f t="shared" ca="1" si="3"/>
        <v>240</v>
      </c>
      <c r="G38" s="39">
        <v>0</v>
      </c>
      <c r="H38" s="39">
        <f t="shared" ca="1" si="5"/>
        <v>410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80</v>
      </c>
    </row>
    <row r="39" spans="1:13" x14ac:dyDescent="0.3">
      <c r="A39" s="16"/>
      <c r="B39" s="4" t="s">
        <v>43</v>
      </c>
      <c r="C39" s="3"/>
      <c r="D39" s="4"/>
      <c r="E39" s="42">
        <f t="shared" ca="1" si="4"/>
        <v>220</v>
      </c>
      <c r="F39" s="39">
        <f t="shared" ca="1" si="3"/>
        <v>360</v>
      </c>
      <c r="G39" s="39">
        <v>0</v>
      </c>
      <c r="H39" s="39">
        <f t="shared" ca="1" si="5"/>
        <v>290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290</v>
      </c>
    </row>
    <row r="40" spans="1:13" x14ac:dyDescent="0.3">
      <c r="A40" s="16"/>
      <c r="B40" s="4" t="s">
        <v>45</v>
      </c>
      <c r="C40" s="3"/>
      <c r="D40" s="4"/>
      <c r="E40" s="42">
        <f t="shared" ca="1" si="4"/>
        <v>68</v>
      </c>
      <c r="F40" s="39">
        <f t="shared" ca="1" si="3"/>
        <v>0</v>
      </c>
      <c r="G40" s="39">
        <v>0</v>
      </c>
      <c r="H40" s="39">
        <f t="shared" ca="1" si="5"/>
        <v>68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0</v>
      </c>
    </row>
    <row r="41" spans="1:13" x14ac:dyDescent="0.3">
      <c r="A41" s="16"/>
      <c r="B41" s="4" t="s">
        <v>156</v>
      </c>
      <c r="C41" s="3"/>
      <c r="D41" s="4"/>
      <c r="E41" s="42">
        <f t="shared" ca="1" si="4"/>
        <v>40</v>
      </c>
      <c r="F41" s="39">
        <f t="shared" ca="1" si="3"/>
        <v>0</v>
      </c>
      <c r="G41" s="39">
        <v>0</v>
      </c>
      <c r="H41" s="39">
        <f t="shared" ca="1" si="5"/>
        <v>10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30</v>
      </c>
    </row>
    <row r="42" spans="1:13" x14ac:dyDescent="0.3">
      <c r="A42" s="16"/>
      <c r="B42" s="4" t="s">
        <v>74</v>
      </c>
      <c r="C42" s="3"/>
      <c r="D42" s="4"/>
      <c r="E42" s="42">
        <f t="shared" ca="1" si="4"/>
        <v>0</v>
      </c>
      <c r="F42" s="39">
        <f t="shared" ca="1" si="3"/>
        <v>40</v>
      </c>
      <c r="G42" s="39">
        <v>0</v>
      </c>
      <c r="H42" s="39">
        <f t="shared" ca="1" si="5"/>
        <v>0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40</v>
      </c>
    </row>
    <row r="43" spans="1:13" x14ac:dyDescent="0.3">
      <c r="A43" s="16"/>
      <c r="B43" s="4" t="s">
        <v>83</v>
      </c>
      <c r="C43" s="3"/>
      <c r="D43" s="4"/>
      <c r="E43" s="42">
        <f t="shared" ca="1" si="4"/>
        <v>27</v>
      </c>
      <c r="F43" s="39">
        <f t="shared" ca="1" si="3"/>
        <v>200</v>
      </c>
      <c r="G43" s="39">
        <v>0</v>
      </c>
      <c r="H43" s="39">
        <f t="shared" ca="1" si="5"/>
        <v>227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0</v>
      </c>
    </row>
    <row r="44" spans="1:13" x14ac:dyDescent="0.3">
      <c r="A44" s="16"/>
      <c r="B44" s="4" t="s">
        <v>82</v>
      </c>
      <c r="C44" s="3"/>
      <c r="D44" s="4"/>
      <c r="E44" s="42">
        <f t="shared" ca="1" si="4"/>
        <v>20</v>
      </c>
      <c r="F44" s="39">
        <f t="shared" ca="1" si="3"/>
        <v>0</v>
      </c>
      <c r="G44" s="39">
        <v>0</v>
      </c>
      <c r="H44" s="39">
        <f t="shared" ca="1" si="5"/>
        <v>20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0</v>
      </c>
    </row>
    <row r="45" spans="1:13" x14ac:dyDescent="0.3">
      <c r="A45" s="16"/>
      <c r="B45" s="4" t="s">
        <v>162</v>
      </c>
      <c r="C45" s="3"/>
      <c r="D45" s="4"/>
      <c r="E45" s="42">
        <f t="shared" ca="1" si="4"/>
        <v>0</v>
      </c>
      <c r="F45" s="39">
        <f t="shared" ca="1" si="3"/>
        <v>60</v>
      </c>
      <c r="G45" s="39">
        <v>0</v>
      </c>
      <c r="H45" s="39">
        <f t="shared" ca="1" si="5"/>
        <v>20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40</v>
      </c>
    </row>
    <row r="46" spans="1:13" x14ac:dyDescent="0.3">
      <c r="A46" s="16"/>
      <c r="B46" s="4" t="s">
        <v>146</v>
      </c>
      <c r="C46" s="3"/>
      <c r="D46" s="4"/>
      <c r="E46" s="42">
        <f t="shared" ca="1" si="4"/>
        <v>0</v>
      </c>
      <c r="F46" s="39">
        <f t="shared" ca="1" si="3"/>
        <v>30</v>
      </c>
      <c r="G46" s="39">
        <v>0</v>
      </c>
      <c r="H46" s="39">
        <f t="shared" ca="1" si="5"/>
        <v>30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0</v>
      </c>
    </row>
    <row r="47" spans="1:13" x14ac:dyDescent="0.3">
      <c r="A47" s="16"/>
      <c r="B47" s="4" t="s">
        <v>147</v>
      </c>
      <c r="C47" s="3"/>
      <c r="D47" s="4"/>
      <c r="E47" s="42">
        <f t="shared" ca="1" si="4"/>
        <v>0</v>
      </c>
      <c r="F47" s="39">
        <f t="shared" ca="1" si="3"/>
        <v>340</v>
      </c>
      <c r="G47" s="39">
        <v>0</v>
      </c>
      <c r="H47" s="39">
        <f t="shared" ca="1" si="5"/>
        <v>238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102</v>
      </c>
    </row>
    <row r="48" spans="1:13" x14ac:dyDescent="0.3">
      <c r="A48" s="16"/>
      <c r="B48" s="4" t="s">
        <v>152</v>
      </c>
      <c r="C48" s="3"/>
      <c r="D48" s="4"/>
      <c r="E48" s="42">
        <f t="shared" ca="1" si="4"/>
        <v>30</v>
      </c>
      <c r="F48" s="39">
        <f t="shared" ca="1" si="3"/>
        <v>0</v>
      </c>
      <c r="G48" s="39">
        <v>0</v>
      </c>
      <c r="H48" s="39">
        <f t="shared" ca="1" si="5"/>
        <v>30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0</v>
      </c>
    </row>
    <row r="49" spans="1:13" x14ac:dyDescent="0.3">
      <c r="A49" s="16"/>
      <c r="B49" s="4" t="s">
        <v>153</v>
      </c>
      <c r="C49" s="3"/>
      <c r="D49" s="4"/>
      <c r="E49" s="42">
        <f t="shared" ca="1" si="4"/>
        <v>10</v>
      </c>
      <c r="F49" s="39">
        <f t="shared" ca="1" si="3"/>
        <v>0</v>
      </c>
      <c r="G49" s="39">
        <v>0</v>
      </c>
      <c r="H49" s="39">
        <f t="shared" ca="1" si="5"/>
        <v>10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6"/>
        <v>0</v>
      </c>
    </row>
    <row r="50" spans="1:13" x14ac:dyDescent="0.3">
      <c r="A50" s="16"/>
      <c r="B50" s="4" t="s">
        <v>154</v>
      </c>
      <c r="C50" s="3"/>
      <c r="D50" s="4"/>
      <c r="E50" s="42">
        <f t="shared" ca="1" si="4"/>
        <v>55</v>
      </c>
      <c r="F50" s="39">
        <f t="shared" ca="1" si="3"/>
        <v>0</v>
      </c>
      <c r="G50" s="39">
        <v>0</v>
      </c>
      <c r="H50" s="39">
        <f t="shared" ca="1" si="5"/>
        <v>55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6"/>
        <v>0</v>
      </c>
    </row>
    <row r="51" spans="1:13" x14ac:dyDescent="0.3">
      <c r="A51" s="16"/>
      <c r="B51" s="4" t="s">
        <v>144</v>
      </c>
      <c r="C51" s="3"/>
      <c r="D51" s="4"/>
      <c r="E51" s="42">
        <f t="shared" ca="1" si="4"/>
        <v>0</v>
      </c>
      <c r="F51" s="39">
        <f t="shared" ca="1" si="3"/>
        <v>200</v>
      </c>
      <c r="G51" s="39">
        <v>0</v>
      </c>
      <c r="H51" s="39">
        <f t="shared" ca="1" si="5"/>
        <v>199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6"/>
        <v>1</v>
      </c>
    </row>
    <row r="52" spans="1:13" x14ac:dyDescent="0.3">
      <c r="A52" s="16"/>
      <c r="B52" s="4" t="s">
        <v>155</v>
      </c>
      <c r="C52" s="3"/>
      <c r="D52" s="4"/>
      <c r="E52" s="42">
        <f t="shared" ca="1" si="4"/>
        <v>0</v>
      </c>
      <c r="F52" s="39">
        <f t="shared" ca="1" si="3"/>
        <v>20</v>
      </c>
      <c r="G52" s="39">
        <v>0</v>
      </c>
      <c r="H52" s="39">
        <f t="shared" ca="1" si="5"/>
        <v>20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6"/>
        <v>0</v>
      </c>
    </row>
    <row r="53" spans="1:13" x14ac:dyDescent="0.3">
      <c r="A53" s="16"/>
      <c r="B53" s="4" t="s">
        <v>145</v>
      </c>
      <c r="C53" s="3"/>
      <c r="D53" s="4"/>
      <c r="E53" s="42">
        <f t="shared" ca="1" si="4"/>
        <v>100</v>
      </c>
      <c r="F53" s="39">
        <f t="shared" ca="1" si="3"/>
        <v>1700</v>
      </c>
      <c r="G53" s="39">
        <v>0</v>
      </c>
      <c r="H53" s="39">
        <f t="shared" ca="1" si="5"/>
        <v>1774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6"/>
        <v>26</v>
      </c>
    </row>
    <row r="54" spans="1:13" ht="15" thickBot="1" x14ac:dyDescent="0.35">
      <c r="A54" s="16"/>
      <c r="B54" s="4" t="s">
        <v>157</v>
      </c>
      <c r="C54" s="3"/>
      <c r="D54" s="4"/>
      <c r="E54" s="42">
        <f t="shared" ca="1" si="4"/>
        <v>0</v>
      </c>
      <c r="F54" s="39">
        <f t="shared" ca="1" si="3"/>
        <v>50</v>
      </c>
      <c r="G54" s="39">
        <v>0</v>
      </c>
      <c r="H54" s="39">
        <f t="shared" ca="1" si="5"/>
        <v>0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6"/>
        <v>50</v>
      </c>
    </row>
    <row r="55" spans="1:13" ht="15" thickBot="1" x14ac:dyDescent="0.35">
      <c r="A55" s="16"/>
      <c r="B55" s="19"/>
      <c r="C55" s="18"/>
      <c r="D55" s="19" t="s">
        <v>18</v>
      </c>
      <c r="E55" s="24">
        <f t="shared" ref="E55:M55" ca="1" si="7">SUM(E3:E54)</f>
        <v>1725</v>
      </c>
      <c r="F55" s="24">
        <f t="shared" ca="1" si="7"/>
        <v>7310</v>
      </c>
      <c r="G55" s="24">
        <f t="shared" si="7"/>
        <v>0</v>
      </c>
      <c r="H55" s="24">
        <f t="shared" ca="1" si="7"/>
        <v>6990</v>
      </c>
      <c r="I55" s="24">
        <f t="shared" si="7"/>
        <v>0</v>
      </c>
      <c r="J55" s="24">
        <f t="shared" si="7"/>
        <v>0</v>
      </c>
      <c r="K55" s="24">
        <f t="shared" si="7"/>
        <v>0</v>
      </c>
      <c r="L55" s="24">
        <f t="shared" si="7"/>
        <v>0</v>
      </c>
      <c r="M55" s="25">
        <f t="shared" ca="1" si="7"/>
        <v>2045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1:M65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1" spans="1:13" x14ac:dyDescent="0.3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14.4" customHeight="1" x14ac:dyDescent="0.3">
      <c r="A2" s="68" t="s">
        <v>50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14.4" customHeight="1" x14ac:dyDescent="0.3">
      <c r="A3" s="68" t="s">
        <v>158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3" ht="14.4" customHeight="1" x14ac:dyDescent="0.3">
      <c r="A4" s="68" t="s">
        <v>166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</row>
    <row r="5" spans="1:13" ht="14.4" customHeight="1" x14ac:dyDescent="0.3">
      <c r="A5" s="68" t="s">
        <v>61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13" ht="14.4" customHeight="1" x14ac:dyDescent="0.3">
      <c r="A6" s="69" t="s">
        <v>63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</row>
    <row r="7" spans="1:13" ht="14.4" customHeight="1" x14ac:dyDescent="0.3">
      <c r="A7" s="69" t="s">
        <v>159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</row>
    <row r="8" spans="1:13" ht="19.8" x14ac:dyDescent="0.3">
      <c r="A8" s="64" t="s">
        <v>12</v>
      </c>
      <c r="B8" s="64" t="s">
        <v>81</v>
      </c>
      <c r="C8" s="64" t="s">
        <v>62</v>
      </c>
      <c r="D8" s="64" t="s">
        <v>160</v>
      </c>
      <c r="E8" s="64" t="s">
        <v>3</v>
      </c>
      <c r="F8" s="64" t="s">
        <v>4</v>
      </c>
      <c r="G8" s="64" t="s">
        <v>5</v>
      </c>
      <c r="H8" s="64" t="s">
        <v>6</v>
      </c>
      <c r="I8" s="64" t="s">
        <v>7</v>
      </c>
      <c r="J8" s="64" t="s">
        <v>8</v>
      </c>
      <c r="K8" s="64" t="s">
        <v>9</v>
      </c>
      <c r="L8" s="64" t="s">
        <v>10</v>
      </c>
      <c r="M8" s="64" t="s">
        <v>11</v>
      </c>
    </row>
    <row r="9" spans="1:13" x14ac:dyDescent="0.3">
      <c r="A9" s="65" t="s">
        <v>161</v>
      </c>
      <c r="B9" s="66">
        <v>9060400</v>
      </c>
      <c r="C9" s="65" t="s">
        <v>82</v>
      </c>
      <c r="D9" s="66">
        <v>79934149</v>
      </c>
      <c r="E9" s="66">
        <v>20</v>
      </c>
      <c r="F9" s="66">
        <v>0</v>
      </c>
      <c r="G9" s="66">
        <v>20</v>
      </c>
      <c r="H9" s="66">
        <v>0</v>
      </c>
      <c r="I9" s="66">
        <v>0</v>
      </c>
      <c r="J9" s="66">
        <v>0</v>
      </c>
      <c r="K9" s="66">
        <v>0</v>
      </c>
      <c r="L9" s="66">
        <v>0</v>
      </c>
      <c r="M9" s="66">
        <v>0</v>
      </c>
    </row>
    <row r="10" spans="1:13" x14ac:dyDescent="0.3">
      <c r="A10" s="65" t="s">
        <v>161</v>
      </c>
      <c r="B10" s="66">
        <v>9060400</v>
      </c>
      <c r="C10" s="65" t="s">
        <v>83</v>
      </c>
      <c r="D10" s="66">
        <v>79915713</v>
      </c>
      <c r="E10" s="66">
        <v>27</v>
      </c>
      <c r="F10" s="66">
        <v>200</v>
      </c>
      <c r="G10" s="66">
        <v>120</v>
      </c>
      <c r="H10" s="66">
        <v>107</v>
      </c>
      <c r="I10" s="66">
        <v>0</v>
      </c>
      <c r="J10" s="66">
        <v>0</v>
      </c>
      <c r="K10" s="66">
        <v>0</v>
      </c>
      <c r="L10" s="66">
        <v>0</v>
      </c>
      <c r="M10" s="66">
        <v>0</v>
      </c>
    </row>
    <row r="11" spans="1:13" x14ac:dyDescent="0.3">
      <c r="A11" s="65" t="s">
        <v>161</v>
      </c>
      <c r="B11" s="66">
        <v>9060400</v>
      </c>
      <c r="C11" s="65" t="s">
        <v>59</v>
      </c>
      <c r="D11" s="66">
        <v>79901062</v>
      </c>
      <c r="E11" s="66">
        <v>4</v>
      </c>
      <c r="F11" s="66">
        <v>0</v>
      </c>
      <c r="G11" s="66">
        <v>0</v>
      </c>
      <c r="H11" s="66">
        <v>4</v>
      </c>
      <c r="I11" s="66">
        <v>0</v>
      </c>
      <c r="J11" s="66">
        <v>0</v>
      </c>
      <c r="K11" s="66">
        <v>0</v>
      </c>
      <c r="L11" s="66">
        <v>0</v>
      </c>
      <c r="M11" s="66">
        <v>0</v>
      </c>
    </row>
    <row r="12" spans="1:13" x14ac:dyDescent="0.3">
      <c r="A12" s="65" t="s">
        <v>161</v>
      </c>
      <c r="B12" s="66">
        <v>9060400</v>
      </c>
      <c r="C12" s="65" t="s">
        <v>29</v>
      </c>
      <c r="D12" s="66">
        <v>3822358</v>
      </c>
      <c r="E12" s="66">
        <v>0</v>
      </c>
      <c r="F12" s="66">
        <v>40</v>
      </c>
      <c r="G12" s="66">
        <v>0</v>
      </c>
      <c r="H12" s="66">
        <v>40</v>
      </c>
      <c r="I12" s="66">
        <v>0</v>
      </c>
      <c r="J12" s="66">
        <v>0</v>
      </c>
      <c r="K12" s="66">
        <v>0</v>
      </c>
      <c r="L12" s="66">
        <v>0</v>
      </c>
      <c r="M12" s="66">
        <v>0</v>
      </c>
    </row>
    <row r="13" spans="1:13" x14ac:dyDescent="0.3">
      <c r="A13" s="65" t="s">
        <v>161</v>
      </c>
      <c r="B13" s="66">
        <v>9060400</v>
      </c>
      <c r="C13" s="65" t="s">
        <v>164</v>
      </c>
      <c r="D13" s="66">
        <v>3822366</v>
      </c>
      <c r="E13" s="66">
        <v>-48</v>
      </c>
      <c r="F13" s="66">
        <v>0</v>
      </c>
      <c r="G13" s="66">
        <v>0</v>
      </c>
      <c r="H13" s="66">
        <v>0</v>
      </c>
      <c r="I13" s="66">
        <v>0</v>
      </c>
      <c r="J13" s="66">
        <v>0</v>
      </c>
      <c r="K13" s="66">
        <v>0</v>
      </c>
      <c r="L13" s="66">
        <v>0</v>
      </c>
      <c r="M13" s="66">
        <v>-48</v>
      </c>
    </row>
    <row r="14" spans="1:13" x14ac:dyDescent="0.3">
      <c r="A14" s="65" t="s">
        <v>161</v>
      </c>
      <c r="B14" s="66">
        <v>9060400</v>
      </c>
      <c r="C14" s="65" t="s">
        <v>31</v>
      </c>
      <c r="D14" s="66">
        <v>86228564</v>
      </c>
      <c r="E14" s="66">
        <v>-100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-100</v>
      </c>
    </row>
    <row r="15" spans="1:13" x14ac:dyDescent="0.3">
      <c r="A15" s="65" t="s">
        <v>161</v>
      </c>
      <c r="B15" s="66">
        <v>9060400</v>
      </c>
      <c r="C15" s="65" t="s">
        <v>51</v>
      </c>
      <c r="D15" s="66">
        <v>6077322</v>
      </c>
      <c r="E15" s="66">
        <v>290</v>
      </c>
      <c r="F15" s="66">
        <v>1650</v>
      </c>
      <c r="G15" s="66">
        <v>0</v>
      </c>
      <c r="H15" s="66">
        <v>1290</v>
      </c>
      <c r="I15" s="66">
        <v>0</v>
      </c>
      <c r="J15" s="66">
        <v>0</v>
      </c>
      <c r="K15" s="66">
        <v>0</v>
      </c>
      <c r="L15" s="66">
        <v>0</v>
      </c>
      <c r="M15" s="66">
        <v>650</v>
      </c>
    </row>
    <row r="16" spans="1:13" x14ac:dyDescent="0.3">
      <c r="A16" s="65" t="s">
        <v>161</v>
      </c>
      <c r="B16" s="66">
        <v>9060400</v>
      </c>
      <c r="C16" s="65" t="s">
        <v>52</v>
      </c>
      <c r="D16" s="66">
        <v>5999978</v>
      </c>
      <c r="E16" s="66">
        <v>190</v>
      </c>
      <c r="F16" s="66">
        <v>520</v>
      </c>
      <c r="G16" s="66">
        <v>0</v>
      </c>
      <c r="H16" s="66">
        <v>710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</row>
    <row r="17" spans="1:13" x14ac:dyDescent="0.3">
      <c r="A17" s="65" t="s">
        <v>161</v>
      </c>
      <c r="B17" s="66">
        <v>9060400</v>
      </c>
      <c r="C17" s="65" t="s">
        <v>32</v>
      </c>
      <c r="D17" s="66">
        <v>6112179</v>
      </c>
      <c r="E17" s="66">
        <v>0</v>
      </c>
      <c r="F17" s="66">
        <v>40</v>
      </c>
      <c r="G17" s="66">
        <v>0</v>
      </c>
      <c r="H17" s="66">
        <v>40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</row>
    <row r="18" spans="1:13" x14ac:dyDescent="0.3">
      <c r="A18" s="65" t="s">
        <v>161</v>
      </c>
      <c r="B18" s="66">
        <v>9060400</v>
      </c>
      <c r="C18" s="65" t="s">
        <v>64</v>
      </c>
      <c r="D18" s="66">
        <v>5699494</v>
      </c>
      <c r="E18" s="66">
        <v>0</v>
      </c>
      <c r="F18" s="66">
        <v>100</v>
      </c>
      <c r="G18" s="66">
        <v>0</v>
      </c>
      <c r="H18" s="66">
        <v>100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</row>
    <row r="19" spans="1:13" x14ac:dyDescent="0.3">
      <c r="A19" s="65" t="s">
        <v>161</v>
      </c>
      <c r="B19" s="66">
        <v>9060400</v>
      </c>
      <c r="C19" s="65" t="s">
        <v>65</v>
      </c>
      <c r="D19" s="66">
        <v>5704439</v>
      </c>
      <c r="E19" s="66">
        <v>0</v>
      </c>
      <c r="F19" s="66">
        <v>80</v>
      </c>
      <c r="G19" s="66">
        <v>0</v>
      </c>
      <c r="H19" s="66">
        <v>80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</row>
    <row r="20" spans="1:13" x14ac:dyDescent="0.3">
      <c r="A20" s="65" t="s">
        <v>161</v>
      </c>
      <c r="B20" s="66">
        <v>9060400</v>
      </c>
      <c r="C20" s="65" t="s">
        <v>66</v>
      </c>
      <c r="D20" s="66">
        <v>79710852</v>
      </c>
      <c r="E20" s="66">
        <v>0</v>
      </c>
      <c r="F20" s="66">
        <v>100</v>
      </c>
      <c r="G20" s="66">
        <v>0</v>
      </c>
      <c r="H20" s="66">
        <v>88</v>
      </c>
      <c r="I20" s="66">
        <v>0</v>
      </c>
      <c r="J20" s="66">
        <v>0</v>
      </c>
      <c r="K20" s="66">
        <v>0</v>
      </c>
      <c r="L20" s="66">
        <v>0</v>
      </c>
      <c r="M20" s="66">
        <v>12</v>
      </c>
    </row>
    <row r="21" spans="1:13" x14ac:dyDescent="0.3">
      <c r="A21" s="65" t="s">
        <v>161</v>
      </c>
      <c r="B21" s="66">
        <v>9060400</v>
      </c>
      <c r="C21" s="65" t="s">
        <v>67</v>
      </c>
      <c r="D21" s="66">
        <v>79734727</v>
      </c>
      <c r="E21" s="66">
        <v>0</v>
      </c>
      <c r="F21" s="66">
        <v>40</v>
      </c>
      <c r="G21" s="66">
        <v>0</v>
      </c>
      <c r="H21" s="66">
        <v>23</v>
      </c>
      <c r="I21" s="66">
        <v>0</v>
      </c>
      <c r="J21" s="66">
        <v>0</v>
      </c>
      <c r="K21" s="66">
        <v>0</v>
      </c>
      <c r="L21" s="66">
        <v>0</v>
      </c>
      <c r="M21" s="66">
        <v>17</v>
      </c>
    </row>
    <row r="22" spans="1:13" x14ac:dyDescent="0.3">
      <c r="A22" s="65" t="s">
        <v>161</v>
      </c>
      <c r="B22" s="66">
        <v>9060400</v>
      </c>
      <c r="C22" s="65" t="s">
        <v>68</v>
      </c>
      <c r="D22" s="66">
        <v>79735219</v>
      </c>
      <c r="E22" s="66">
        <v>0</v>
      </c>
      <c r="F22" s="66">
        <v>50</v>
      </c>
      <c r="G22" s="66">
        <v>0</v>
      </c>
      <c r="H22" s="66">
        <v>50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</row>
    <row r="23" spans="1:13" x14ac:dyDescent="0.3">
      <c r="A23" s="65" t="s">
        <v>161</v>
      </c>
      <c r="B23" s="66">
        <v>9060400</v>
      </c>
      <c r="C23" s="65" t="s">
        <v>148</v>
      </c>
      <c r="D23" s="66">
        <v>3823303</v>
      </c>
      <c r="E23" s="66">
        <v>0</v>
      </c>
      <c r="F23" s="66">
        <v>60</v>
      </c>
      <c r="G23" s="66">
        <v>0</v>
      </c>
      <c r="H23" s="66">
        <v>29</v>
      </c>
      <c r="I23" s="66">
        <v>0</v>
      </c>
      <c r="J23" s="66">
        <v>0</v>
      </c>
      <c r="K23" s="66">
        <v>0</v>
      </c>
      <c r="L23" s="66">
        <v>0</v>
      </c>
      <c r="M23" s="66">
        <v>31</v>
      </c>
    </row>
    <row r="24" spans="1:13" x14ac:dyDescent="0.3">
      <c r="A24" s="65" t="s">
        <v>161</v>
      </c>
      <c r="B24" s="66">
        <v>9060400</v>
      </c>
      <c r="C24" s="65" t="s">
        <v>149</v>
      </c>
      <c r="D24" s="66">
        <v>3823370</v>
      </c>
      <c r="E24" s="66">
        <v>0</v>
      </c>
      <c r="F24" s="66">
        <v>120</v>
      </c>
      <c r="G24" s="66">
        <v>0</v>
      </c>
      <c r="H24" s="66">
        <v>90</v>
      </c>
      <c r="I24" s="66">
        <v>0</v>
      </c>
      <c r="J24" s="66">
        <v>0</v>
      </c>
      <c r="K24" s="66">
        <v>0</v>
      </c>
      <c r="L24" s="66">
        <v>0</v>
      </c>
      <c r="M24" s="66">
        <v>30</v>
      </c>
    </row>
    <row r="25" spans="1:13" x14ac:dyDescent="0.3">
      <c r="A25" s="65" t="s">
        <v>161</v>
      </c>
      <c r="B25" s="66">
        <v>9060400</v>
      </c>
      <c r="C25" s="65" t="s">
        <v>33</v>
      </c>
      <c r="D25" s="66">
        <v>3823346</v>
      </c>
      <c r="E25" s="66">
        <v>40</v>
      </c>
      <c r="F25" s="66">
        <v>0</v>
      </c>
      <c r="G25" s="66">
        <v>0</v>
      </c>
      <c r="H25" s="66">
        <v>40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</row>
    <row r="26" spans="1:13" x14ac:dyDescent="0.3">
      <c r="A26" s="65" t="s">
        <v>161</v>
      </c>
      <c r="B26" s="66">
        <v>9060400</v>
      </c>
      <c r="C26" s="65" t="s">
        <v>150</v>
      </c>
      <c r="D26" s="66">
        <v>84065757</v>
      </c>
      <c r="E26" s="66">
        <v>0</v>
      </c>
      <c r="F26" s="66">
        <v>50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50</v>
      </c>
    </row>
    <row r="27" spans="1:13" x14ac:dyDescent="0.3">
      <c r="A27" s="65" t="s">
        <v>161</v>
      </c>
      <c r="B27" s="66">
        <v>9060400</v>
      </c>
      <c r="C27" s="65" t="s">
        <v>34</v>
      </c>
      <c r="D27" s="66">
        <v>79224699</v>
      </c>
      <c r="E27" s="66">
        <v>40</v>
      </c>
      <c r="F27" s="66">
        <v>0</v>
      </c>
      <c r="G27" s="66">
        <v>0</v>
      </c>
      <c r="H27" s="66">
        <v>40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</row>
    <row r="28" spans="1:13" x14ac:dyDescent="0.3">
      <c r="A28" s="65" t="s">
        <v>161</v>
      </c>
      <c r="B28" s="66">
        <v>9060400</v>
      </c>
      <c r="C28" s="65" t="s">
        <v>53</v>
      </c>
      <c r="D28" s="66">
        <v>79652933</v>
      </c>
      <c r="E28" s="66">
        <v>-10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-10</v>
      </c>
    </row>
    <row r="29" spans="1:13" x14ac:dyDescent="0.3">
      <c r="A29" s="65" t="s">
        <v>161</v>
      </c>
      <c r="B29" s="66">
        <v>9060400</v>
      </c>
      <c r="C29" s="65" t="s">
        <v>54</v>
      </c>
      <c r="D29" s="66">
        <v>79682271</v>
      </c>
      <c r="E29" s="66">
        <v>0</v>
      </c>
      <c r="F29" s="66">
        <v>80</v>
      </c>
      <c r="G29" s="66">
        <v>0</v>
      </c>
      <c r="H29" s="66">
        <v>51</v>
      </c>
      <c r="I29" s="66">
        <v>0</v>
      </c>
      <c r="J29" s="66">
        <v>0</v>
      </c>
      <c r="K29" s="66">
        <v>0</v>
      </c>
      <c r="L29" s="66">
        <v>0</v>
      </c>
      <c r="M29" s="66">
        <v>29</v>
      </c>
    </row>
    <row r="30" spans="1:13" x14ac:dyDescent="0.3">
      <c r="A30" s="65" t="s">
        <v>161</v>
      </c>
      <c r="B30" s="66">
        <v>9060400</v>
      </c>
      <c r="C30" s="65" t="s">
        <v>151</v>
      </c>
      <c r="D30" s="66">
        <v>84995681</v>
      </c>
      <c r="E30" s="66">
        <v>0</v>
      </c>
      <c r="F30" s="66">
        <v>40</v>
      </c>
      <c r="G30" s="66">
        <v>0</v>
      </c>
      <c r="H30" s="66">
        <v>10</v>
      </c>
      <c r="I30" s="66">
        <v>0</v>
      </c>
      <c r="J30" s="66">
        <v>0</v>
      </c>
      <c r="K30" s="66">
        <v>0</v>
      </c>
      <c r="L30" s="66">
        <v>0</v>
      </c>
      <c r="M30" s="66">
        <v>30</v>
      </c>
    </row>
    <row r="31" spans="1:13" x14ac:dyDescent="0.3">
      <c r="A31" s="65" t="s">
        <v>161</v>
      </c>
      <c r="B31" s="66">
        <v>9060400</v>
      </c>
      <c r="C31" s="65" t="s">
        <v>35</v>
      </c>
      <c r="D31" s="66">
        <v>79664141</v>
      </c>
      <c r="E31" s="66">
        <v>100</v>
      </c>
      <c r="F31" s="66">
        <v>100</v>
      </c>
      <c r="G31" s="66">
        <v>0</v>
      </c>
      <c r="H31" s="66">
        <v>170</v>
      </c>
      <c r="I31" s="66">
        <v>0</v>
      </c>
      <c r="J31" s="66">
        <v>0</v>
      </c>
      <c r="K31" s="66">
        <v>0</v>
      </c>
      <c r="L31" s="66">
        <v>0</v>
      </c>
      <c r="M31" s="66">
        <v>30</v>
      </c>
    </row>
    <row r="32" spans="1:13" x14ac:dyDescent="0.3">
      <c r="A32" s="65" t="s">
        <v>161</v>
      </c>
      <c r="B32" s="66">
        <v>9060400</v>
      </c>
      <c r="C32" s="65" t="s">
        <v>60</v>
      </c>
      <c r="D32" s="66">
        <v>6003167</v>
      </c>
      <c r="E32" s="66">
        <v>0</v>
      </c>
      <c r="F32" s="66">
        <v>20</v>
      </c>
      <c r="G32" s="66">
        <v>0</v>
      </c>
      <c r="H32" s="66">
        <v>20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</row>
    <row r="33" spans="1:13" x14ac:dyDescent="0.3">
      <c r="A33" s="65" t="s">
        <v>161</v>
      </c>
      <c r="B33" s="66">
        <v>9060400</v>
      </c>
      <c r="C33" s="65" t="s">
        <v>152</v>
      </c>
      <c r="D33" s="66">
        <v>79383789</v>
      </c>
      <c r="E33" s="66">
        <v>30</v>
      </c>
      <c r="F33" s="66">
        <v>0</v>
      </c>
      <c r="G33" s="66">
        <v>0</v>
      </c>
      <c r="H33" s="66">
        <v>30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</row>
    <row r="34" spans="1:13" x14ac:dyDescent="0.3">
      <c r="A34" s="65" t="s">
        <v>161</v>
      </c>
      <c r="B34" s="66">
        <v>9060400</v>
      </c>
      <c r="C34" s="65" t="s">
        <v>69</v>
      </c>
      <c r="D34" s="66">
        <v>79679505</v>
      </c>
      <c r="E34" s="66">
        <v>17</v>
      </c>
      <c r="F34" s="66">
        <v>160</v>
      </c>
      <c r="G34" s="66">
        <v>0</v>
      </c>
      <c r="H34" s="66">
        <v>90</v>
      </c>
      <c r="I34" s="66">
        <v>0</v>
      </c>
      <c r="J34" s="66">
        <v>0</v>
      </c>
      <c r="K34" s="66">
        <v>0</v>
      </c>
      <c r="L34" s="66">
        <v>0</v>
      </c>
      <c r="M34" s="66">
        <v>87</v>
      </c>
    </row>
    <row r="35" spans="1:13" x14ac:dyDescent="0.3">
      <c r="A35" s="65" t="s">
        <v>161</v>
      </c>
      <c r="B35" s="66">
        <v>9060400</v>
      </c>
      <c r="C35" s="65" t="s">
        <v>70</v>
      </c>
      <c r="D35" s="66">
        <v>79722605</v>
      </c>
      <c r="E35" s="66">
        <v>17</v>
      </c>
      <c r="F35" s="66">
        <v>100</v>
      </c>
      <c r="G35" s="66">
        <v>0</v>
      </c>
      <c r="H35" s="66">
        <v>17</v>
      </c>
      <c r="I35" s="66">
        <v>0</v>
      </c>
      <c r="J35" s="66">
        <v>0</v>
      </c>
      <c r="K35" s="66">
        <v>0</v>
      </c>
      <c r="L35" s="66">
        <v>0</v>
      </c>
      <c r="M35" s="66">
        <v>100</v>
      </c>
    </row>
    <row r="36" spans="1:13" x14ac:dyDescent="0.3">
      <c r="A36" s="65" t="s">
        <v>161</v>
      </c>
      <c r="B36" s="66">
        <v>9060400</v>
      </c>
      <c r="C36" s="65" t="s">
        <v>55</v>
      </c>
      <c r="D36" s="66">
        <v>79237790</v>
      </c>
      <c r="E36" s="66">
        <v>0</v>
      </c>
      <c r="F36" s="66">
        <v>80</v>
      </c>
      <c r="G36" s="66">
        <v>0</v>
      </c>
      <c r="H36" s="66">
        <v>40</v>
      </c>
      <c r="I36" s="66">
        <v>0</v>
      </c>
      <c r="J36" s="66">
        <v>0</v>
      </c>
      <c r="K36" s="66">
        <v>0</v>
      </c>
      <c r="L36" s="66">
        <v>0</v>
      </c>
      <c r="M36" s="66">
        <v>40</v>
      </c>
    </row>
    <row r="37" spans="1:13" x14ac:dyDescent="0.3">
      <c r="A37" s="65" t="s">
        <v>161</v>
      </c>
      <c r="B37" s="66">
        <v>9060400</v>
      </c>
      <c r="C37" s="65" t="s">
        <v>36</v>
      </c>
      <c r="D37" s="66">
        <v>79304102</v>
      </c>
      <c r="E37" s="66">
        <v>0</v>
      </c>
      <c r="F37" s="66">
        <v>100</v>
      </c>
      <c r="G37" s="66">
        <v>0</v>
      </c>
      <c r="H37" s="66">
        <v>18</v>
      </c>
      <c r="I37" s="66">
        <v>0</v>
      </c>
      <c r="J37" s="66">
        <v>0</v>
      </c>
      <c r="K37" s="66">
        <v>0</v>
      </c>
      <c r="L37" s="66">
        <v>0</v>
      </c>
      <c r="M37" s="66">
        <v>82</v>
      </c>
    </row>
    <row r="38" spans="1:13" x14ac:dyDescent="0.3">
      <c r="A38" s="65" t="s">
        <v>161</v>
      </c>
      <c r="B38" s="66">
        <v>9060400</v>
      </c>
      <c r="C38" s="65" t="s">
        <v>71</v>
      </c>
      <c r="D38" s="66">
        <v>80026471</v>
      </c>
      <c r="E38" s="66">
        <v>12</v>
      </c>
      <c r="F38" s="66">
        <v>0</v>
      </c>
      <c r="G38" s="66">
        <v>0</v>
      </c>
      <c r="H38" s="66">
        <v>12</v>
      </c>
      <c r="I38" s="66">
        <v>0</v>
      </c>
      <c r="J38" s="66">
        <v>0</v>
      </c>
      <c r="K38" s="66">
        <v>0</v>
      </c>
      <c r="L38" s="66">
        <v>0</v>
      </c>
      <c r="M38" s="66">
        <v>0</v>
      </c>
    </row>
    <row r="39" spans="1:13" x14ac:dyDescent="0.3">
      <c r="A39" s="65" t="s">
        <v>161</v>
      </c>
      <c r="B39" s="66">
        <v>9060400</v>
      </c>
      <c r="C39" s="65" t="s">
        <v>37</v>
      </c>
      <c r="D39" s="66">
        <v>79971362</v>
      </c>
      <c r="E39" s="66">
        <v>0</v>
      </c>
      <c r="F39" s="66">
        <v>120</v>
      </c>
      <c r="G39" s="66">
        <v>0</v>
      </c>
      <c r="H39" s="66">
        <v>75</v>
      </c>
      <c r="I39" s="66">
        <v>0</v>
      </c>
      <c r="J39" s="66">
        <v>0</v>
      </c>
      <c r="K39" s="66">
        <v>0</v>
      </c>
      <c r="L39" s="66">
        <v>0</v>
      </c>
      <c r="M39" s="66">
        <v>45</v>
      </c>
    </row>
    <row r="40" spans="1:13" x14ac:dyDescent="0.3">
      <c r="A40" s="65" t="s">
        <v>161</v>
      </c>
      <c r="B40" s="66">
        <v>9060400</v>
      </c>
      <c r="C40" s="65" t="s">
        <v>38</v>
      </c>
      <c r="D40" s="66">
        <v>79998538</v>
      </c>
      <c r="E40" s="66">
        <v>0</v>
      </c>
      <c r="F40" s="66">
        <v>50</v>
      </c>
      <c r="G40" s="66">
        <v>0</v>
      </c>
      <c r="H40" s="66">
        <v>30</v>
      </c>
      <c r="I40" s="66">
        <v>0</v>
      </c>
      <c r="J40" s="66">
        <v>0</v>
      </c>
      <c r="K40" s="66">
        <v>0</v>
      </c>
      <c r="L40" s="66">
        <v>0</v>
      </c>
      <c r="M40" s="66">
        <v>20</v>
      </c>
    </row>
    <row r="41" spans="1:13" x14ac:dyDescent="0.3">
      <c r="A41" s="65" t="s">
        <v>161</v>
      </c>
      <c r="B41" s="66">
        <v>9060400</v>
      </c>
      <c r="C41" s="65" t="s">
        <v>162</v>
      </c>
      <c r="D41" s="66">
        <v>3825136</v>
      </c>
      <c r="E41" s="66">
        <v>0</v>
      </c>
      <c r="F41" s="66">
        <v>60</v>
      </c>
      <c r="G41" s="66">
        <v>0</v>
      </c>
      <c r="H41" s="66">
        <v>20</v>
      </c>
      <c r="I41" s="66">
        <v>0</v>
      </c>
      <c r="J41" s="66">
        <v>0</v>
      </c>
      <c r="K41" s="66">
        <v>0</v>
      </c>
      <c r="L41" s="66">
        <v>0</v>
      </c>
      <c r="M41" s="66">
        <v>40</v>
      </c>
    </row>
    <row r="42" spans="1:13" x14ac:dyDescent="0.3">
      <c r="A42" s="65" t="s">
        <v>161</v>
      </c>
      <c r="B42" s="66">
        <v>9060400</v>
      </c>
      <c r="C42" s="65" t="s">
        <v>39</v>
      </c>
      <c r="D42" s="66">
        <v>3825128</v>
      </c>
      <c r="E42" s="66">
        <v>0</v>
      </c>
      <c r="F42" s="66">
        <v>120</v>
      </c>
      <c r="G42" s="66">
        <v>0</v>
      </c>
      <c r="H42" s="66">
        <v>53</v>
      </c>
      <c r="I42" s="66">
        <v>0</v>
      </c>
      <c r="J42" s="66">
        <v>0</v>
      </c>
      <c r="K42" s="66">
        <v>0</v>
      </c>
      <c r="L42" s="66">
        <v>0</v>
      </c>
      <c r="M42" s="66">
        <v>67</v>
      </c>
    </row>
    <row r="43" spans="1:13" x14ac:dyDescent="0.3">
      <c r="A43" s="65" t="s">
        <v>161</v>
      </c>
      <c r="B43" s="66">
        <v>9060400</v>
      </c>
      <c r="C43" s="65" t="s">
        <v>153</v>
      </c>
      <c r="D43" s="66">
        <v>3825322</v>
      </c>
      <c r="E43" s="66">
        <v>10</v>
      </c>
      <c r="F43" s="66">
        <v>0</v>
      </c>
      <c r="G43" s="66">
        <v>10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</row>
    <row r="44" spans="1:13" x14ac:dyDescent="0.3">
      <c r="A44" s="65" t="s">
        <v>161</v>
      </c>
      <c r="B44" s="66">
        <v>9060400</v>
      </c>
      <c r="C44" s="65" t="s">
        <v>154</v>
      </c>
      <c r="D44" s="66">
        <v>3825349</v>
      </c>
      <c r="E44" s="66">
        <v>55</v>
      </c>
      <c r="F44" s="66">
        <v>0</v>
      </c>
      <c r="G44" s="66">
        <v>0</v>
      </c>
      <c r="H44" s="66">
        <v>55</v>
      </c>
      <c r="I44" s="66">
        <v>0</v>
      </c>
      <c r="J44" s="66">
        <v>0</v>
      </c>
      <c r="K44" s="66">
        <v>0</v>
      </c>
      <c r="L44" s="66">
        <v>0</v>
      </c>
      <c r="M44" s="66">
        <v>0</v>
      </c>
    </row>
    <row r="45" spans="1:13" x14ac:dyDescent="0.3">
      <c r="A45" s="65" t="s">
        <v>161</v>
      </c>
      <c r="B45" s="66">
        <v>9060400</v>
      </c>
      <c r="C45" s="65" t="s">
        <v>165</v>
      </c>
      <c r="D45" s="66">
        <v>3825330</v>
      </c>
      <c r="E45" s="66">
        <v>-66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-66</v>
      </c>
    </row>
    <row r="46" spans="1:13" x14ac:dyDescent="0.3">
      <c r="A46" s="65" t="s">
        <v>161</v>
      </c>
      <c r="B46" s="66">
        <v>9060400</v>
      </c>
      <c r="C46" s="65" t="s">
        <v>40</v>
      </c>
      <c r="D46" s="66">
        <v>5976951</v>
      </c>
      <c r="E46" s="66">
        <v>0</v>
      </c>
      <c r="F46" s="66">
        <v>20</v>
      </c>
      <c r="G46" s="66">
        <v>0</v>
      </c>
      <c r="H46" s="66">
        <v>20</v>
      </c>
      <c r="I46" s="66">
        <v>0</v>
      </c>
      <c r="J46" s="66">
        <v>0</v>
      </c>
      <c r="K46" s="66">
        <v>0</v>
      </c>
      <c r="L46" s="66">
        <v>0</v>
      </c>
      <c r="M46" s="66">
        <v>0</v>
      </c>
    </row>
    <row r="47" spans="1:13" x14ac:dyDescent="0.3">
      <c r="A47" s="65" t="s">
        <v>161</v>
      </c>
      <c r="B47" s="66">
        <v>9060400</v>
      </c>
      <c r="C47" s="65" t="s">
        <v>57</v>
      </c>
      <c r="D47" s="66">
        <v>5987678</v>
      </c>
      <c r="E47" s="66">
        <v>0</v>
      </c>
      <c r="F47" s="66">
        <v>53</v>
      </c>
      <c r="G47" s="66">
        <v>0</v>
      </c>
      <c r="H47" s="66">
        <v>40</v>
      </c>
      <c r="I47" s="66">
        <v>0</v>
      </c>
      <c r="J47" s="66">
        <v>0</v>
      </c>
      <c r="K47" s="66">
        <v>0</v>
      </c>
      <c r="L47" s="66">
        <v>0</v>
      </c>
      <c r="M47" s="66">
        <v>13</v>
      </c>
    </row>
    <row r="48" spans="1:13" x14ac:dyDescent="0.3">
      <c r="A48" s="65" t="s">
        <v>161</v>
      </c>
      <c r="B48" s="66">
        <v>9060400</v>
      </c>
      <c r="C48" s="65" t="s">
        <v>72</v>
      </c>
      <c r="D48" s="66">
        <v>84126616</v>
      </c>
      <c r="E48" s="66">
        <v>75</v>
      </c>
      <c r="F48" s="66">
        <v>0</v>
      </c>
      <c r="G48" s="66">
        <v>0</v>
      </c>
      <c r="H48" s="66">
        <v>75</v>
      </c>
      <c r="I48" s="66">
        <v>0</v>
      </c>
      <c r="J48" s="66">
        <v>0</v>
      </c>
      <c r="K48" s="66">
        <v>0</v>
      </c>
      <c r="L48" s="66">
        <v>0</v>
      </c>
      <c r="M48" s="66">
        <v>0</v>
      </c>
    </row>
    <row r="49" spans="1:13" x14ac:dyDescent="0.3">
      <c r="A49" s="65" t="s">
        <v>161</v>
      </c>
      <c r="B49" s="66">
        <v>9060400</v>
      </c>
      <c r="C49" s="65" t="s">
        <v>73</v>
      </c>
      <c r="D49" s="66">
        <v>79667140</v>
      </c>
      <c r="E49" s="66">
        <v>0</v>
      </c>
      <c r="F49" s="66">
        <v>40</v>
      </c>
      <c r="G49" s="66">
        <v>0</v>
      </c>
      <c r="H49" s="66">
        <v>40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</row>
    <row r="50" spans="1:13" x14ac:dyDescent="0.3">
      <c r="A50" s="65" t="s">
        <v>161</v>
      </c>
      <c r="B50" s="66">
        <v>9060400</v>
      </c>
      <c r="C50" s="65" t="s">
        <v>41</v>
      </c>
      <c r="D50" s="66">
        <v>80018703</v>
      </c>
      <c r="E50" s="66">
        <v>0</v>
      </c>
      <c r="F50" s="66">
        <v>4</v>
      </c>
      <c r="G50" s="66">
        <v>0</v>
      </c>
      <c r="H50" s="66">
        <v>4</v>
      </c>
      <c r="I50" s="66">
        <v>0</v>
      </c>
      <c r="J50" s="66">
        <v>0</v>
      </c>
      <c r="K50" s="66">
        <v>0</v>
      </c>
      <c r="L50" s="66">
        <v>0</v>
      </c>
      <c r="M50" s="66">
        <v>0</v>
      </c>
    </row>
    <row r="51" spans="1:13" x14ac:dyDescent="0.3">
      <c r="A51" s="65" t="s">
        <v>161</v>
      </c>
      <c r="B51" s="66">
        <v>9060400</v>
      </c>
      <c r="C51" s="65" t="s">
        <v>58</v>
      </c>
      <c r="D51" s="66">
        <v>3825578</v>
      </c>
      <c r="E51" s="66">
        <v>120</v>
      </c>
      <c r="F51" s="66">
        <v>60</v>
      </c>
      <c r="G51" s="66">
        <v>0</v>
      </c>
      <c r="H51" s="66">
        <v>130</v>
      </c>
      <c r="I51" s="66">
        <v>0</v>
      </c>
      <c r="J51" s="66">
        <v>0</v>
      </c>
      <c r="K51" s="66">
        <v>0</v>
      </c>
      <c r="L51" s="66">
        <v>0</v>
      </c>
      <c r="M51" s="66">
        <v>50</v>
      </c>
    </row>
    <row r="52" spans="1:13" x14ac:dyDescent="0.3">
      <c r="A52" s="65" t="s">
        <v>161</v>
      </c>
      <c r="B52" s="66">
        <v>9060400</v>
      </c>
      <c r="C52" s="65" t="s">
        <v>42</v>
      </c>
      <c r="D52" s="66">
        <v>79637365</v>
      </c>
      <c r="E52" s="66">
        <v>0</v>
      </c>
      <c r="F52" s="66">
        <v>50</v>
      </c>
      <c r="G52" s="66">
        <v>0</v>
      </c>
      <c r="H52" s="66">
        <v>50</v>
      </c>
      <c r="I52" s="66">
        <v>0</v>
      </c>
      <c r="J52" s="66">
        <v>0</v>
      </c>
      <c r="K52" s="66">
        <v>0</v>
      </c>
      <c r="L52" s="66">
        <v>0</v>
      </c>
      <c r="M52" s="66">
        <v>0</v>
      </c>
    </row>
    <row r="53" spans="1:13" x14ac:dyDescent="0.3">
      <c r="A53" s="65" t="s">
        <v>161</v>
      </c>
      <c r="B53" s="66">
        <v>9060400</v>
      </c>
      <c r="C53" s="65" t="s">
        <v>43</v>
      </c>
      <c r="D53" s="66">
        <v>79987870</v>
      </c>
      <c r="E53" s="66">
        <v>220</v>
      </c>
      <c r="F53" s="66">
        <v>360</v>
      </c>
      <c r="G53" s="66">
        <v>0</v>
      </c>
      <c r="H53" s="66">
        <v>290</v>
      </c>
      <c r="I53" s="66">
        <v>0</v>
      </c>
      <c r="J53" s="66">
        <v>0</v>
      </c>
      <c r="K53" s="66">
        <v>0</v>
      </c>
      <c r="L53" s="66">
        <v>0</v>
      </c>
      <c r="M53" s="66">
        <v>290</v>
      </c>
    </row>
    <row r="54" spans="1:13" x14ac:dyDescent="0.3">
      <c r="A54" s="65" t="s">
        <v>161</v>
      </c>
      <c r="B54" s="66">
        <v>9060400</v>
      </c>
      <c r="C54" s="65" t="s">
        <v>44</v>
      </c>
      <c r="D54" s="66">
        <v>79706723</v>
      </c>
      <c r="E54" s="66">
        <v>250</v>
      </c>
      <c r="F54" s="66">
        <v>240</v>
      </c>
      <c r="G54" s="66">
        <v>0</v>
      </c>
      <c r="H54" s="66">
        <v>410</v>
      </c>
      <c r="I54" s="66">
        <v>0</v>
      </c>
      <c r="J54" s="66">
        <v>0</v>
      </c>
      <c r="K54" s="66">
        <v>0</v>
      </c>
      <c r="L54" s="66">
        <v>0</v>
      </c>
      <c r="M54" s="66">
        <v>80</v>
      </c>
    </row>
    <row r="55" spans="1:13" x14ac:dyDescent="0.3">
      <c r="A55" s="65" t="s">
        <v>161</v>
      </c>
      <c r="B55" s="66">
        <v>9060400</v>
      </c>
      <c r="C55" s="65" t="s">
        <v>45</v>
      </c>
      <c r="D55" s="66">
        <v>3826566</v>
      </c>
      <c r="E55" s="66">
        <v>68</v>
      </c>
      <c r="F55" s="66">
        <v>0</v>
      </c>
      <c r="G55" s="66">
        <v>0</v>
      </c>
      <c r="H55" s="66">
        <v>68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</row>
    <row r="56" spans="1:13" x14ac:dyDescent="0.3">
      <c r="A56" s="65" t="s">
        <v>161</v>
      </c>
      <c r="B56" s="66">
        <v>9060400</v>
      </c>
      <c r="C56" s="65" t="s">
        <v>155</v>
      </c>
      <c r="D56" s="66">
        <v>80938829</v>
      </c>
      <c r="E56" s="66">
        <v>0</v>
      </c>
      <c r="F56" s="66">
        <v>20</v>
      </c>
      <c r="G56" s="66">
        <v>0</v>
      </c>
      <c r="H56" s="66">
        <v>20</v>
      </c>
      <c r="I56" s="66">
        <v>0</v>
      </c>
      <c r="J56" s="66">
        <v>0</v>
      </c>
      <c r="K56" s="66">
        <v>0</v>
      </c>
      <c r="L56" s="66">
        <v>0</v>
      </c>
      <c r="M56" s="66">
        <v>0</v>
      </c>
    </row>
    <row r="57" spans="1:13" x14ac:dyDescent="0.3">
      <c r="A57" s="65" t="s">
        <v>161</v>
      </c>
      <c r="B57" s="66">
        <v>9060400</v>
      </c>
      <c r="C57" s="65" t="s">
        <v>145</v>
      </c>
      <c r="D57" s="66">
        <v>84950246</v>
      </c>
      <c r="E57" s="66">
        <v>100</v>
      </c>
      <c r="F57" s="66">
        <v>1700</v>
      </c>
      <c r="G57" s="66">
        <v>175</v>
      </c>
      <c r="H57" s="66">
        <v>1599</v>
      </c>
      <c r="I57" s="66">
        <v>0</v>
      </c>
      <c r="J57" s="66">
        <v>0</v>
      </c>
      <c r="K57" s="66">
        <v>0</v>
      </c>
      <c r="L57" s="66">
        <v>0</v>
      </c>
      <c r="M57" s="66">
        <v>26</v>
      </c>
    </row>
    <row r="58" spans="1:13" x14ac:dyDescent="0.3">
      <c r="A58" s="65" t="s">
        <v>161</v>
      </c>
      <c r="B58" s="66">
        <v>9060400</v>
      </c>
      <c r="C58" s="65" t="s">
        <v>156</v>
      </c>
      <c r="D58" s="66">
        <v>84474886</v>
      </c>
      <c r="E58" s="66">
        <v>40</v>
      </c>
      <c r="F58" s="66">
        <v>0</v>
      </c>
      <c r="G58" s="66">
        <v>0</v>
      </c>
      <c r="H58" s="66">
        <v>10</v>
      </c>
      <c r="I58" s="66">
        <v>0</v>
      </c>
      <c r="J58" s="66">
        <v>0</v>
      </c>
      <c r="K58" s="66">
        <v>0</v>
      </c>
      <c r="L58" s="66">
        <v>0</v>
      </c>
      <c r="M58" s="66">
        <v>30</v>
      </c>
    </row>
    <row r="59" spans="1:13" x14ac:dyDescent="0.3">
      <c r="A59" s="65" t="s">
        <v>161</v>
      </c>
      <c r="B59" s="66">
        <v>9060400</v>
      </c>
      <c r="C59" s="65" t="s">
        <v>157</v>
      </c>
      <c r="D59" s="66">
        <v>5972697</v>
      </c>
      <c r="E59" s="66">
        <v>0</v>
      </c>
      <c r="F59" s="66">
        <v>50</v>
      </c>
      <c r="G59" s="66">
        <v>0</v>
      </c>
      <c r="H59" s="66">
        <v>0</v>
      </c>
      <c r="I59" s="66">
        <v>0</v>
      </c>
      <c r="J59" s="66">
        <v>0</v>
      </c>
      <c r="K59" s="66">
        <v>0</v>
      </c>
      <c r="L59" s="66">
        <v>0</v>
      </c>
      <c r="M59" s="66">
        <v>50</v>
      </c>
    </row>
    <row r="60" spans="1:13" x14ac:dyDescent="0.3">
      <c r="A60" s="65" t="s">
        <v>161</v>
      </c>
      <c r="B60" s="66">
        <v>9060400</v>
      </c>
      <c r="C60" s="65" t="s">
        <v>74</v>
      </c>
      <c r="D60" s="66">
        <v>5955989</v>
      </c>
      <c r="E60" s="66">
        <v>0</v>
      </c>
      <c r="F60" s="66">
        <v>40</v>
      </c>
      <c r="G60" s="66">
        <v>0</v>
      </c>
      <c r="H60" s="66">
        <v>0</v>
      </c>
      <c r="I60" s="66">
        <v>0</v>
      </c>
      <c r="J60" s="66">
        <v>0</v>
      </c>
      <c r="K60" s="66">
        <v>0</v>
      </c>
      <c r="L60" s="66">
        <v>0</v>
      </c>
      <c r="M60" s="66">
        <v>40</v>
      </c>
    </row>
    <row r="61" spans="1:13" x14ac:dyDescent="0.3">
      <c r="A61" s="65" t="s">
        <v>161</v>
      </c>
      <c r="B61" s="66">
        <v>9060400</v>
      </c>
      <c r="C61" s="65" t="s">
        <v>144</v>
      </c>
      <c r="D61" s="66">
        <v>84468800</v>
      </c>
      <c r="E61" s="66">
        <v>0</v>
      </c>
      <c r="F61" s="66">
        <v>200</v>
      </c>
      <c r="G61" s="66">
        <v>0</v>
      </c>
      <c r="H61" s="66">
        <v>199</v>
      </c>
      <c r="I61" s="66">
        <v>0</v>
      </c>
      <c r="J61" s="66">
        <v>0</v>
      </c>
      <c r="K61" s="66">
        <v>0</v>
      </c>
      <c r="L61" s="66">
        <v>0</v>
      </c>
      <c r="M61" s="66">
        <v>1</v>
      </c>
    </row>
    <row r="62" spans="1:13" x14ac:dyDescent="0.3">
      <c r="A62" s="65" t="s">
        <v>161</v>
      </c>
      <c r="B62" s="66">
        <v>9060400</v>
      </c>
      <c r="C62" s="65" t="s">
        <v>146</v>
      </c>
      <c r="D62" s="66">
        <v>3823273</v>
      </c>
      <c r="E62" s="66">
        <v>0</v>
      </c>
      <c r="F62" s="66">
        <v>30</v>
      </c>
      <c r="G62" s="66">
        <v>0</v>
      </c>
      <c r="H62" s="66">
        <v>30</v>
      </c>
      <c r="I62" s="66">
        <v>0</v>
      </c>
      <c r="J62" s="66">
        <v>0</v>
      </c>
      <c r="K62" s="66">
        <v>0</v>
      </c>
      <c r="L62" s="66">
        <v>0</v>
      </c>
      <c r="M62" s="66">
        <v>0</v>
      </c>
    </row>
    <row r="63" spans="1:13" x14ac:dyDescent="0.3">
      <c r="A63" s="65" t="s">
        <v>161</v>
      </c>
      <c r="B63" s="66">
        <v>9060400</v>
      </c>
      <c r="C63" s="65" t="s">
        <v>147</v>
      </c>
      <c r="D63" s="66">
        <v>3823281</v>
      </c>
      <c r="E63" s="66">
        <v>0</v>
      </c>
      <c r="F63" s="66">
        <v>340</v>
      </c>
      <c r="G63" s="66">
        <v>0</v>
      </c>
      <c r="H63" s="66">
        <v>238</v>
      </c>
      <c r="I63" s="66">
        <v>0</v>
      </c>
      <c r="J63" s="66">
        <v>0</v>
      </c>
      <c r="K63" s="66">
        <v>0</v>
      </c>
      <c r="L63" s="66">
        <v>0</v>
      </c>
      <c r="M63" s="66">
        <v>102</v>
      </c>
    </row>
    <row r="64" spans="1:13" x14ac:dyDescent="0.3">
      <c r="A64" s="65" t="s">
        <v>161</v>
      </c>
      <c r="B64" s="66">
        <v>9060400</v>
      </c>
      <c r="C64" s="65" t="s">
        <v>56</v>
      </c>
      <c r="D64" s="66">
        <v>5962667</v>
      </c>
      <c r="E64" s="66">
        <v>0</v>
      </c>
      <c r="F64" s="66">
        <v>23</v>
      </c>
      <c r="G64" s="66">
        <v>10</v>
      </c>
      <c r="H64" s="66">
        <v>10</v>
      </c>
      <c r="I64" s="66">
        <v>0</v>
      </c>
      <c r="J64" s="66">
        <v>0</v>
      </c>
      <c r="K64" s="66">
        <v>0</v>
      </c>
      <c r="L64" s="66">
        <v>0</v>
      </c>
      <c r="M64" s="66">
        <v>3</v>
      </c>
    </row>
    <row r="65" spans="1:13" x14ac:dyDescent="0.3">
      <c r="A65" s="67" t="s">
        <v>19</v>
      </c>
      <c r="B65" s="65"/>
      <c r="C65" s="65"/>
      <c r="D65" s="65"/>
      <c r="E65" s="66">
        <v>1501</v>
      </c>
      <c r="F65" s="66">
        <v>7310</v>
      </c>
      <c r="G65" s="66">
        <v>335</v>
      </c>
      <c r="H65" s="66">
        <v>6655</v>
      </c>
      <c r="I65" s="66">
        <v>0</v>
      </c>
      <c r="J65" s="66">
        <v>0</v>
      </c>
      <c r="K65" s="66">
        <v>0</v>
      </c>
      <c r="L65" s="66">
        <v>0</v>
      </c>
      <c r="M65" s="66">
        <v>1821</v>
      </c>
    </row>
  </sheetData>
  <mergeCells count="6">
    <mergeCell ref="A7:M7"/>
    <mergeCell ref="A2:M2"/>
    <mergeCell ref="A3:M3"/>
    <mergeCell ref="A4:M4"/>
    <mergeCell ref="A5:M5"/>
    <mergeCell ref="A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53"/>
  <sheetViews>
    <sheetView topLeftCell="A25" workbookViewId="0">
      <selection activeCell="B1" sqref="B1:B53"/>
    </sheetView>
  </sheetViews>
  <sheetFormatPr defaultRowHeight="14.4" x14ac:dyDescent="0.3"/>
  <sheetData>
    <row r="1" spans="1:3" x14ac:dyDescent="0.3">
      <c r="A1" t="s">
        <v>82</v>
      </c>
      <c r="B1">
        <f>VLOOKUP(A1,'[3]Product Master Sheet'!$B$2:$F$506,5,0)</f>
        <v>28</v>
      </c>
      <c r="C1">
        <v>20</v>
      </c>
    </row>
    <row r="2" spans="1:3" x14ac:dyDescent="0.3">
      <c r="A2" t="s">
        <v>83</v>
      </c>
      <c r="B2" s="63">
        <f>VLOOKUP(A2,'[3]Product Master Sheet'!$B$2:$F$506,5,0)</f>
        <v>29</v>
      </c>
      <c r="C2">
        <v>27</v>
      </c>
    </row>
    <row r="3" spans="1:3" x14ac:dyDescent="0.3">
      <c r="A3" t="s">
        <v>59</v>
      </c>
      <c r="B3" s="63">
        <f>VLOOKUP(A3,'[3]Product Master Sheet'!$B$2:$F$506,5,0)</f>
        <v>30</v>
      </c>
      <c r="C3">
        <v>4</v>
      </c>
    </row>
    <row r="4" spans="1:3" x14ac:dyDescent="0.3">
      <c r="A4" t="s">
        <v>29</v>
      </c>
      <c r="B4" s="63">
        <f>VLOOKUP(A4,'[3]Product Master Sheet'!$B$2:$F$506,5,0)</f>
        <v>33</v>
      </c>
      <c r="C4">
        <v>0</v>
      </c>
    </row>
    <row r="5" spans="1:3" x14ac:dyDescent="0.3">
      <c r="A5" t="s">
        <v>51</v>
      </c>
      <c r="B5" s="63">
        <f>VLOOKUP(A5,'[3]Product Master Sheet'!$B$2:$F$506,5,0)</f>
        <v>42</v>
      </c>
      <c r="C5">
        <v>290</v>
      </c>
    </row>
    <row r="6" spans="1:3" x14ac:dyDescent="0.3">
      <c r="A6" t="s">
        <v>52</v>
      </c>
      <c r="B6" s="63">
        <f>VLOOKUP(A6,'[3]Product Master Sheet'!$B$2:$F$506,5,0)</f>
        <v>43</v>
      </c>
      <c r="C6">
        <v>190</v>
      </c>
    </row>
    <row r="7" spans="1:3" x14ac:dyDescent="0.3">
      <c r="A7" t="s">
        <v>32</v>
      </c>
      <c r="B7" s="63">
        <f>VLOOKUP(A7,'[3]Product Master Sheet'!$B$2:$F$506,5,0)</f>
        <v>44</v>
      </c>
      <c r="C7">
        <v>0</v>
      </c>
    </row>
    <row r="8" spans="1:3" x14ac:dyDescent="0.3">
      <c r="A8" t="s">
        <v>64</v>
      </c>
      <c r="B8" s="63">
        <f>VLOOKUP(A8,'[3]Product Master Sheet'!$B$2:$F$506,5,0)</f>
        <v>114</v>
      </c>
      <c r="C8">
        <v>0</v>
      </c>
    </row>
    <row r="9" spans="1:3" x14ac:dyDescent="0.3">
      <c r="A9" t="s">
        <v>65</v>
      </c>
      <c r="B9" s="63">
        <f>VLOOKUP(A9,'[3]Product Master Sheet'!$B$2:$F$506,5,0)</f>
        <v>115</v>
      </c>
      <c r="C9">
        <v>0</v>
      </c>
    </row>
    <row r="10" spans="1:3" x14ac:dyDescent="0.3">
      <c r="A10" t="s">
        <v>66</v>
      </c>
      <c r="B10" s="63">
        <f>VLOOKUP(A10,'[3]Product Master Sheet'!$B$2:$F$506,5,0)</f>
        <v>118</v>
      </c>
      <c r="C10">
        <v>0</v>
      </c>
    </row>
    <row r="11" spans="1:3" x14ac:dyDescent="0.3">
      <c r="A11" t="s">
        <v>67</v>
      </c>
      <c r="B11" s="63">
        <f>VLOOKUP(A11,'[3]Product Master Sheet'!$B$2:$F$506,5,0)</f>
        <v>119</v>
      </c>
      <c r="C11">
        <v>0</v>
      </c>
    </row>
    <row r="12" spans="1:3" x14ac:dyDescent="0.3">
      <c r="A12" t="s">
        <v>68</v>
      </c>
      <c r="B12" s="63">
        <f>VLOOKUP(A12,'[3]Product Master Sheet'!$B$2:$F$506,5,0)</f>
        <v>120</v>
      </c>
      <c r="C12">
        <v>0</v>
      </c>
    </row>
    <row r="13" spans="1:3" x14ac:dyDescent="0.3">
      <c r="A13" t="s">
        <v>148</v>
      </c>
      <c r="B13" s="63">
        <f>VLOOKUP(A13,'[3]Product Master Sheet'!$B$2:$F$506,5,0)</f>
        <v>124</v>
      </c>
      <c r="C13">
        <v>0</v>
      </c>
    </row>
    <row r="14" spans="1:3" x14ac:dyDescent="0.3">
      <c r="A14" t="s">
        <v>149</v>
      </c>
      <c r="B14" s="63">
        <f>VLOOKUP(A14,'[3]Product Master Sheet'!$B$2:$F$506,5,0)</f>
        <v>125</v>
      </c>
      <c r="C14">
        <v>0</v>
      </c>
    </row>
    <row r="15" spans="1:3" x14ac:dyDescent="0.3">
      <c r="A15" t="s">
        <v>33</v>
      </c>
      <c r="B15" s="63">
        <f>VLOOKUP(A15,'[3]Product Master Sheet'!$B$2:$F$506,5,0)</f>
        <v>126</v>
      </c>
      <c r="C15">
        <v>40</v>
      </c>
    </row>
    <row r="16" spans="1:3" x14ac:dyDescent="0.3">
      <c r="A16" t="s">
        <v>150</v>
      </c>
      <c r="B16" s="63">
        <f>VLOOKUP(A16,'[3]Product Master Sheet'!$B$2:$F$506,5,0)</f>
        <v>143</v>
      </c>
      <c r="C16">
        <v>0</v>
      </c>
    </row>
    <row r="17" spans="1:3" x14ac:dyDescent="0.3">
      <c r="A17" t="s">
        <v>34</v>
      </c>
      <c r="B17" s="63">
        <f>VLOOKUP(A17,'[3]Product Master Sheet'!$B$2:$F$506,5,0)</f>
        <v>146</v>
      </c>
      <c r="C17">
        <v>40</v>
      </c>
    </row>
    <row r="18" spans="1:3" x14ac:dyDescent="0.3">
      <c r="A18" t="s">
        <v>54</v>
      </c>
      <c r="B18" s="63">
        <f>VLOOKUP(A18,'[3]Product Master Sheet'!$B$2:$F$506,5,0)</f>
        <v>164</v>
      </c>
      <c r="C18">
        <v>0</v>
      </c>
    </row>
    <row r="19" spans="1:3" x14ac:dyDescent="0.3">
      <c r="A19" t="s">
        <v>151</v>
      </c>
      <c r="B19" s="63">
        <f>VLOOKUP(A19,'[3]Product Master Sheet'!$B$2:$F$506,5,0)</f>
        <v>181</v>
      </c>
      <c r="C19">
        <v>0</v>
      </c>
    </row>
    <row r="20" spans="1:3" x14ac:dyDescent="0.3">
      <c r="A20" t="s">
        <v>35</v>
      </c>
      <c r="B20" s="63">
        <f>VLOOKUP(A20,'[3]Product Master Sheet'!$B$2:$F$506,5,0)</f>
        <v>182</v>
      </c>
      <c r="C20">
        <v>100</v>
      </c>
    </row>
    <row r="21" spans="1:3" x14ac:dyDescent="0.3">
      <c r="A21" t="s">
        <v>60</v>
      </c>
      <c r="B21" s="63">
        <f>VLOOKUP(A21,'[3]Product Master Sheet'!$B$2:$F$506,5,0)</f>
        <v>205</v>
      </c>
      <c r="C21">
        <v>0</v>
      </c>
    </row>
    <row r="22" spans="1:3" x14ac:dyDescent="0.3">
      <c r="A22" t="s">
        <v>152</v>
      </c>
      <c r="B22" s="63">
        <f>VLOOKUP(A22,'[3]Product Master Sheet'!$B$2:$F$506,5,0)</f>
        <v>221</v>
      </c>
      <c r="C22">
        <v>30</v>
      </c>
    </row>
    <row r="23" spans="1:3" x14ac:dyDescent="0.3">
      <c r="A23" t="s">
        <v>69</v>
      </c>
      <c r="B23" s="63">
        <f>VLOOKUP(A23,'[3]Product Master Sheet'!$B$2:$F$506,5,0)</f>
        <v>273</v>
      </c>
      <c r="C23">
        <v>17</v>
      </c>
    </row>
    <row r="24" spans="1:3" x14ac:dyDescent="0.3">
      <c r="A24" t="s">
        <v>70</v>
      </c>
      <c r="B24" s="63">
        <f>VLOOKUP(A24,'[3]Product Master Sheet'!$B$2:$F$506,5,0)</f>
        <v>274</v>
      </c>
      <c r="C24">
        <v>17</v>
      </c>
    </row>
    <row r="25" spans="1:3" x14ac:dyDescent="0.3">
      <c r="A25" t="s">
        <v>55</v>
      </c>
      <c r="B25" s="63">
        <f>VLOOKUP(A25,'[3]Product Master Sheet'!$B$2:$F$506,5,0)</f>
        <v>293</v>
      </c>
      <c r="C25">
        <v>0</v>
      </c>
    </row>
    <row r="26" spans="1:3" x14ac:dyDescent="0.3">
      <c r="A26" t="s">
        <v>36</v>
      </c>
      <c r="B26" s="63">
        <f>VLOOKUP(A26,'[3]Product Master Sheet'!$B$2:$F$506,5,0)</f>
        <v>294</v>
      </c>
      <c r="C26">
        <v>0</v>
      </c>
    </row>
    <row r="27" spans="1:3" x14ac:dyDescent="0.3">
      <c r="A27" t="s">
        <v>71</v>
      </c>
      <c r="B27" s="63">
        <f>VLOOKUP(A27,'[3]Product Master Sheet'!$B$2:$F$506,5,0)</f>
        <v>297</v>
      </c>
      <c r="C27">
        <v>12</v>
      </c>
    </row>
    <row r="28" spans="1:3" x14ac:dyDescent="0.3">
      <c r="A28" t="s">
        <v>37</v>
      </c>
      <c r="B28" s="63">
        <f>VLOOKUP(A28,'[3]Product Master Sheet'!$B$2:$F$506,5,0)</f>
        <v>299</v>
      </c>
      <c r="C28">
        <v>0</v>
      </c>
    </row>
    <row r="29" spans="1:3" x14ac:dyDescent="0.3">
      <c r="A29" t="s">
        <v>38</v>
      </c>
      <c r="B29" s="63">
        <f>VLOOKUP(A29,'[3]Product Master Sheet'!$B$2:$F$506,5,0)</f>
        <v>300</v>
      </c>
      <c r="C29">
        <v>0</v>
      </c>
    </row>
    <row r="30" spans="1:3" x14ac:dyDescent="0.3">
      <c r="A30" t="s">
        <v>162</v>
      </c>
      <c r="B30" s="63">
        <f>VLOOKUP(A30,'[3]Product Master Sheet'!$B$2:$F$506,5,0)</f>
        <v>305</v>
      </c>
      <c r="C30">
        <v>0</v>
      </c>
    </row>
    <row r="31" spans="1:3" x14ac:dyDescent="0.3">
      <c r="A31" t="s">
        <v>39</v>
      </c>
      <c r="B31" s="63">
        <f>VLOOKUP(A31,'[3]Product Master Sheet'!$B$2:$F$506,5,0)</f>
        <v>306</v>
      </c>
      <c r="C31">
        <v>0</v>
      </c>
    </row>
    <row r="32" spans="1:3" x14ac:dyDescent="0.3">
      <c r="A32" t="s">
        <v>153</v>
      </c>
      <c r="B32" s="63">
        <f>VLOOKUP(A32,'[3]Product Master Sheet'!$B$2:$F$506,5,0)</f>
        <v>313</v>
      </c>
      <c r="C32">
        <v>10</v>
      </c>
    </row>
    <row r="33" spans="1:3" x14ac:dyDescent="0.3">
      <c r="A33" t="s">
        <v>154</v>
      </c>
      <c r="B33" s="63">
        <f>VLOOKUP(A33,'[3]Product Master Sheet'!$B$2:$F$506,5,0)</f>
        <v>314</v>
      </c>
      <c r="C33">
        <v>55</v>
      </c>
    </row>
    <row r="34" spans="1:3" x14ac:dyDescent="0.3">
      <c r="A34" t="s">
        <v>40</v>
      </c>
      <c r="B34" s="63">
        <f>VLOOKUP(A34,'[3]Product Master Sheet'!$B$2:$F$506,5,0)</f>
        <v>325</v>
      </c>
      <c r="C34">
        <v>0</v>
      </c>
    </row>
    <row r="35" spans="1:3" x14ac:dyDescent="0.3">
      <c r="A35" t="s">
        <v>57</v>
      </c>
      <c r="B35" s="63">
        <f>VLOOKUP(A35,'[3]Product Master Sheet'!$B$2:$F$506,5,0)</f>
        <v>326</v>
      </c>
      <c r="C35">
        <v>0</v>
      </c>
    </row>
    <row r="36" spans="1:3" x14ac:dyDescent="0.3">
      <c r="A36" t="s">
        <v>72</v>
      </c>
      <c r="B36" s="63">
        <f>VLOOKUP(A36,'[3]Product Master Sheet'!$B$2:$F$506,5,0)</f>
        <v>331</v>
      </c>
      <c r="C36">
        <v>75</v>
      </c>
    </row>
    <row r="37" spans="1:3" x14ac:dyDescent="0.3">
      <c r="A37" t="s">
        <v>73</v>
      </c>
      <c r="B37" s="63">
        <f>VLOOKUP(A37,'[3]Product Master Sheet'!$B$2:$F$506,5,0)</f>
        <v>335</v>
      </c>
      <c r="C37">
        <v>0</v>
      </c>
    </row>
    <row r="38" spans="1:3" x14ac:dyDescent="0.3">
      <c r="A38" t="s">
        <v>41</v>
      </c>
      <c r="B38" s="63">
        <f>VLOOKUP(A38,'[3]Product Master Sheet'!$B$2:$F$506,5,0)</f>
        <v>336</v>
      </c>
      <c r="C38">
        <v>0</v>
      </c>
    </row>
    <row r="39" spans="1:3" x14ac:dyDescent="0.3">
      <c r="A39" t="s">
        <v>58</v>
      </c>
      <c r="B39" s="63">
        <f>VLOOKUP(A39,'[3]Product Master Sheet'!$B$2:$F$506,5,0)</f>
        <v>353</v>
      </c>
      <c r="C39">
        <v>120</v>
      </c>
    </row>
    <row r="40" spans="1:3" x14ac:dyDescent="0.3">
      <c r="A40" t="s">
        <v>42</v>
      </c>
      <c r="B40" s="63">
        <f>VLOOKUP(A40,'[3]Product Master Sheet'!$B$2:$F$506,5,0)</f>
        <v>365</v>
      </c>
      <c r="C40">
        <v>0</v>
      </c>
    </row>
    <row r="41" spans="1:3" x14ac:dyDescent="0.3">
      <c r="A41" t="s">
        <v>43</v>
      </c>
      <c r="B41" s="63">
        <f>VLOOKUP(A41,'[3]Product Master Sheet'!$B$2:$F$506,5,0)</f>
        <v>366</v>
      </c>
      <c r="C41">
        <v>220</v>
      </c>
    </row>
    <row r="42" spans="1:3" x14ac:dyDescent="0.3">
      <c r="A42" t="s">
        <v>44</v>
      </c>
      <c r="B42" s="63">
        <f>VLOOKUP(A42,'[3]Product Master Sheet'!$B$2:$F$506,5,0)</f>
        <v>368</v>
      </c>
      <c r="C42">
        <v>250</v>
      </c>
    </row>
    <row r="43" spans="1:3" x14ac:dyDescent="0.3">
      <c r="A43" t="s">
        <v>45</v>
      </c>
      <c r="B43" s="63">
        <f>VLOOKUP(A43,'[3]Product Master Sheet'!$B$2:$F$506,5,0)</f>
        <v>373</v>
      </c>
      <c r="C43">
        <v>68</v>
      </c>
    </row>
    <row r="44" spans="1:3" x14ac:dyDescent="0.3">
      <c r="A44" t="s">
        <v>155</v>
      </c>
      <c r="B44" s="63">
        <f>VLOOKUP(A44,'[3]Product Master Sheet'!$B$2:$F$506,5,0)</f>
        <v>391</v>
      </c>
      <c r="C44">
        <v>0</v>
      </c>
    </row>
    <row r="45" spans="1:3" x14ac:dyDescent="0.3">
      <c r="A45" t="s">
        <v>145</v>
      </c>
      <c r="B45" s="63">
        <f>VLOOKUP(A45,'[3]Product Master Sheet'!$B$2:$F$506,5,0)</f>
        <v>394</v>
      </c>
      <c r="C45">
        <v>100</v>
      </c>
    </row>
    <row r="46" spans="1:3" x14ac:dyDescent="0.3">
      <c r="A46" t="s">
        <v>156</v>
      </c>
      <c r="B46" s="63">
        <f>VLOOKUP(A46,'[3]Product Master Sheet'!$B$2:$F$506,5,0)</f>
        <v>401</v>
      </c>
      <c r="C46">
        <v>40</v>
      </c>
    </row>
    <row r="47" spans="1:3" x14ac:dyDescent="0.3">
      <c r="A47" t="s">
        <v>157</v>
      </c>
      <c r="B47" s="63">
        <f>VLOOKUP(A47,'[3]Product Master Sheet'!$B$2:$F$506,5,0)</f>
        <v>403</v>
      </c>
      <c r="C47">
        <v>0</v>
      </c>
    </row>
    <row r="48" spans="1:3" x14ac:dyDescent="0.3">
      <c r="A48" t="s">
        <v>74</v>
      </c>
      <c r="B48" s="63">
        <f>VLOOKUP(A48,'[3]Product Master Sheet'!$B$2:$F$506,5,0)</f>
        <v>404</v>
      </c>
      <c r="C48">
        <v>0</v>
      </c>
    </row>
    <row r="49" spans="1:3" x14ac:dyDescent="0.3">
      <c r="A49" t="s">
        <v>146</v>
      </c>
      <c r="B49" s="63">
        <f>VLOOKUP(A49,'[3]Product Master Sheet'!$B$2:$F$506,5,0)</f>
        <v>926</v>
      </c>
      <c r="C49">
        <v>0</v>
      </c>
    </row>
    <row r="50" spans="1:3" x14ac:dyDescent="0.3">
      <c r="A50" t="s">
        <v>147</v>
      </c>
      <c r="B50" s="63">
        <f>VLOOKUP(A50,'[3]Product Master Sheet'!$B$2:$F$506,5,0)</f>
        <v>925</v>
      </c>
      <c r="C50">
        <v>0</v>
      </c>
    </row>
    <row r="51" spans="1:3" x14ac:dyDescent="0.3">
      <c r="A51" t="s">
        <v>56</v>
      </c>
      <c r="B51" s="63">
        <f>VLOOKUP(A51,'[3]Product Master Sheet'!$B$2:$F$506,5,0)</f>
        <v>324</v>
      </c>
      <c r="C51">
        <v>0</v>
      </c>
    </row>
    <row r="52" spans="1:3" x14ac:dyDescent="0.3">
      <c r="A52" t="s">
        <v>163</v>
      </c>
      <c r="B52" s="63" t="e">
        <f>VLOOKUP(A52,'[3]Product Master Sheet'!$B$2:$F$506,5,0)</f>
        <v>#N/A</v>
      </c>
      <c r="C52">
        <v>0</v>
      </c>
    </row>
    <row r="53" spans="1:3" x14ac:dyDescent="0.3">
      <c r="A53" t="s">
        <v>144</v>
      </c>
      <c r="B53" s="63">
        <f>VLOOKUP(A53,'[3]Product Master Sheet'!$B$2:$F$506,5,0)</f>
        <v>385</v>
      </c>
      <c r="C53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57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88671875" style="20" bestFit="1" customWidth="1"/>
    <col min="3" max="5" width="8.6640625" style="20" bestFit="1" customWidth="1"/>
    <col min="6" max="6" width="6.664062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0" width="8.88671875" style="20" bestFit="1" customWidth="1"/>
    <col min="11" max="11" width="8.21875" style="20" bestFit="1" customWidth="1"/>
    <col min="12" max="12" width="8.6640625" style="20" bestFit="1" customWidth="1"/>
    <col min="13" max="13" width="8.109375" style="20" bestFit="1" customWidth="1"/>
    <col min="14" max="14" width="8.66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8.21875" style="20" bestFit="1" customWidth="1"/>
    <col min="20" max="20" width="9.109375" style="20" bestFit="1" customWidth="1"/>
    <col min="21" max="23" width="8.6640625" style="20" bestFit="1" customWidth="1"/>
    <col min="24" max="24" width="6.66406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8.88671875" style="20" bestFit="1" customWidth="1"/>
    <col min="29" max="29" width="7.44140625" bestFit="1" customWidth="1"/>
  </cols>
  <sheetData>
    <row r="1" spans="1:29" ht="15" thickBot="1" x14ac:dyDescent="0.35">
      <c r="A1" s="5"/>
      <c r="B1" s="70" t="s">
        <v>167</v>
      </c>
      <c r="C1" s="71"/>
      <c r="D1" s="71"/>
      <c r="E1" s="71"/>
      <c r="F1" s="71"/>
      <c r="G1" s="71"/>
      <c r="H1" s="71"/>
      <c r="I1" s="71"/>
      <c r="J1" s="72"/>
      <c r="K1" s="70" t="s">
        <v>168</v>
      </c>
      <c r="L1" s="71"/>
      <c r="M1" s="71"/>
      <c r="N1" s="71"/>
      <c r="O1" s="71"/>
      <c r="P1" s="71"/>
      <c r="Q1" s="71"/>
      <c r="R1" s="71"/>
      <c r="S1" s="72"/>
      <c r="T1" s="70" t="s">
        <v>13</v>
      </c>
      <c r="U1" s="71"/>
      <c r="V1" s="71"/>
      <c r="W1" s="71"/>
      <c r="X1" s="71"/>
      <c r="Y1" s="71"/>
      <c r="Z1" s="71"/>
      <c r="AA1" s="71"/>
      <c r="AB1" s="72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82</v>
      </c>
      <c r="B4" s="20">
        <v>20</v>
      </c>
      <c r="C4" s="20">
        <v>0</v>
      </c>
      <c r="D4" s="20">
        <v>20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7">
        <v>20</v>
      </c>
      <c r="L4" s="28">
        <v>0</v>
      </c>
      <c r="M4" s="28">
        <v>0</v>
      </c>
      <c r="N4" s="28">
        <v>20</v>
      </c>
      <c r="O4" s="28">
        <v>0</v>
      </c>
      <c r="P4" s="28">
        <v>0</v>
      </c>
      <c r="Q4" s="28">
        <v>0</v>
      </c>
      <c r="R4" s="28">
        <v>0</v>
      </c>
      <c r="S4" s="26">
        <v>0</v>
      </c>
      <c r="T4" s="28">
        <f>B4-K4</f>
        <v>0</v>
      </c>
      <c r="U4" s="28">
        <f t="shared" ref="U4:U56" si="0">C4-L4</f>
        <v>0</v>
      </c>
      <c r="V4" s="28">
        <f t="shared" ref="V4:V56" si="1">D4-M4</f>
        <v>20</v>
      </c>
      <c r="W4" s="28">
        <f t="shared" ref="W4:W56" si="2">E4-N4</f>
        <v>-20</v>
      </c>
      <c r="X4" s="28">
        <f t="shared" ref="X4:X56" si="3">F4-O4</f>
        <v>0</v>
      </c>
      <c r="Y4" s="28">
        <f t="shared" ref="Y4:Y56" si="4">G4-P4</f>
        <v>0</v>
      </c>
      <c r="Z4" s="28">
        <f t="shared" ref="Z4:Z56" si="5">H4-Q4</f>
        <v>0</v>
      </c>
      <c r="AA4" s="28">
        <f t="shared" ref="AA4:AA56" si="6">I4-R4</f>
        <v>0</v>
      </c>
      <c r="AB4" s="20">
        <f t="shared" ref="AB4:AB56" si="7">J4-S4</f>
        <v>0</v>
      </c>
      <c r="AC4" s="17" t="str">
        <f>IF(AND(T4=0,AB4=0),"Ok","Issue")</f>
        <v>Ok</v>
      </c>
    </row>
    <row r="5" spans="1:29" x14ac:dyDescent="0.3">
      <c r="A5" s="17" t="s">
        <v>83</v>
      </c>
      <c r="B5" s="20">
        <v>27</v>
      </c>
      <c r="C5" s="20">
        <v>200</v>
      </c>
      <c r="D5" s="20">
        <v>120</v>
      </c>
      <c r="E5" s="20">
        <v>107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7">
        <v>27</v>
      </c>
      <c r="L5" s="20">
        <v>200</v>
      </c>
      <c r="M5" s="20">
        <v>0</v>
      </c>
      <c r="N5" s="20">
        <v>227</v>
      </c>
      <c r="O5" s="20">
        <v>0</v>
      </c>
      <c r="P5" s="20">
        <v>0</v>
      </c>
      <c r="Q5" s="20">
        <v>0</v>
      </c>
      <c r="R5" s="20">
        <v>0</v>
      </c>
      <c r="S5" s="26">
        <v>0</v>
      </c>
      <c r="T5" s="20">
        <f t="shared" ref="T5:T56" si="8">B5-K5</f>
        <v>0</v>
      </c>
      <c r="U5" s="20">
        <f t="shared" si="0"/>
        <v>0</v>
      </c>
      <c r="V5" s="20">
        <f t="shared" si="1"/>
        <v>120</v>
      </c>
      <c r="W5" s="20">
        <f t="shared" si="2"/>
        <v>-120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56" si="9">IF(AND(T5=0,AB5=0),"Ok","Issue")</f>
        <v>Ok</v>
      </c>
    </row>
    <row r="6" spans="1:29" x14ac:dyDescent="0.3">
      <c r="A6" s="17" t="s">
        <v>59</v>
      </c>
      <c r="B6" s="20">
        <v>4</v>
      </c>
      <c r="C6" s="20">
        <v>0</v>
      </c>
      <c r="D6" s="20">
        <v>0</v>
      </c>
      <c r="E6" s="20">
        <v>4</v>
      </c>
      <c r="F6" s="20">
        <v>0</v>
      </c>
      <c r="G6" s="20">
        <v>0</v>
      </c>
      <c r="H6" s="20">
        <v>0</v>
      </c>
      <c r="I6" s="20">
        <v>0</v>
      </c>
      <c r="J6" s="26">
        <v>0</v>
      </c>
      <c r="K6" s="27">
        <v>4</v>
      </c>
      <c r="L6" s="20">
        <v>0</v>
      </c>
      <c r="M6" s="20">
        <v>0</v>
      </c>
      <c r="N6" s="20">
        <v>4</v>
      </c>
      <c r="O6" s="20">
        <v>0</v>
      </c>
      <c r="P6" s="20">
        <v>0</v>
      </c>
      <c r="Q6" s="20">
        <v>0</v>
      </c>
      <c r="R6" s="20">
        <v>0</v>
      </c>
      <c r="S6" s="26">
        <v>0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29</v>
      </c>
      <c r="B7" s="20">
        <v>0</v>
      </c>
      <c r="C7" s="20">
        <v>40</v>
      </c>
      <c r="D7" s="20">
        <v>0</v>
      </c>
      <c r="E7" s="20">
        <v>40</v>
      </c>
      <c r="F7" s="20">
        <v>0</v>
      </c>
      <c r="G7" s="20">
        <v>0</v>
      </c>
      <c r="H7" s="20">
        <v>0</v>
      </c>
      <c r="I7" s="20">
        <v>0</v>
      </c>
      <c r="J7" s="26">
        <v>0</v>
      </c>
      <c r="K7" s="27">
        <v>0</v>
      </c>
      <c r="L7" s="20">
        <v>40</v>
      </c>
      <c r="M7" s="20">
        <v>0</v>
      </c>
      <c r="N7" s="20">
        <v>40</v>
      </c>
      <c r="O7" s="20">
        <v>0</v>
      </c>
      <c r="P7" s="20">
        <v>0</v>
      </c>
      <c r="Q7" s="20">
        <v>0</v>
      </c>
      <c r="R7" s="20">
        <v>0</v>
      </c>
      <c r="S7" s="26">
        <v>0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51</v>
      </c>
      <c r="B8" s="20">
        <v>290</v>
      </c>
      <c r="C8" s="20">
        <v>1650</v>
      </c>
      <c r="D8" s="20">
        <v>0</v>
      </c>
      <c r="E8" s="20">
        <v>1290</v>
      </c>
      <c r="F8" s="20">
        <v>0</v>
      </c>
      <c r="G8" s="20">
        <v>0</v>
      </c>
      <c r="H8" s="20">
        <v>0</v>
      </c>
      <c r="I8" s="20">
        <v>0</v>
      </c>
      <c r="J8" s="26">
        <v>650</v>
      </c>
      <c r="K8" s="27">
        <v>290</v>
      </c>
      <c r="L8" s="20">
        <v>1650</v>
      </c>
      <c r="M8" s="20">
        <v>0</v>
      </c>
      <c r="N8" s="20">
        <v>1290</v>
      </c>
      <c r="O8" s="20">
        <v>0</v>
      </c>
      <c r="P8" s="20">
        <v>0</v>
      </c>
      <c r="Q8" s="20">
        <v>0</v>
      </c>
      <c r="R8" s="20">
        <v>0</v>
      </c>
      <c r="S8" s="26">
        <v>650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52</v>
      </c>
      <c r="B9" s="20">
        <v>190</v>
      </c>
      <c r="C9" s="20">
        <v>520</v>
      </c>
      <c r="D9" s="20">
        <v>0</v>
      </c>
      <c r="E9" s="20">
        <v>710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7">
        <v>190</v>
      </c>
      <c r="L9" s="20">
        <v>520</v>
      </c>
      <c r="M9" s="20">
        <v>0</v>
      </c>
      <c r="N9" s="20">
        <v>710</v>
      </c>
      <c r="O9" s="20">
        <v>0</v>
      </c>
      <c r="P9" s="20">
        <v>0</v>
      </c>
      <c r="Q9" s="20">
        <v>0</v>
      </c>
      <c r="R9" s="20">
        <v>0</v>
      </c>
      <c r="S9" s="26">
        <v>0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32</v>
      </c>
      <c r="B10" s="20">
        <v>0</v>
      </c>
      <c r="C10" s="20">
        <v>40</v>
      </c>
      <c r="D10" s="20">
        <v>0</v>
      </c>
      <c r="E10" s="20">
        <v>40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7">
        <v>0</v>
      </c>
      <c r="L10" s="20">
        <v>40</v>
      </c>
      <c r="M10" s="20">
        <v>0</v>
      </c>
      <c r="N10" s="20">
        <v>40</v>
      </c>
      <c r="O10" s="20">
        <v>0</v>
      </c>
      <c r="P10" s="20">
        <v>0</v>
      </c>
      <c r="Q10" s="20">
        <v>0</v>
      </c>
      <c r="R10" s="20">
        <v>0</v>
      </c>
      <c r="S10" s="26">
        <v>0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64</v>
      </c>
      <c r="B11" s="20">
        <v>0</v>
      </c>
      <c r="C11" s="20">
        <v>100</v>
      </c>
      <c r="D11" s="20">
        <v>0</v>
      </c>
      <c r="E11" s="20">
        <v>100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7">
        <v>0</v>
      </c>
      <c r="L11" s="20">
        <v>100</v>
      </c>
      <c r="M11" s="20">
        <v>0</v>
      </c>
      <c r="N11" s="20">
        <v>100</v>
      </c>
      <c r="O11" s="20">
        <v>0</v>
      </c>
      <c r="P11" s="20">
        <v>0</v>
      </c>
      <c r="Q11" s="20">
        <v>0</v>
      </c>
      <c r="R11" s="20">
        <v>0</v>
      </c>
      <c r="S11" s="26">
        <v>0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65</v>
      </c>
      <c r="B12" s="20">
        <v>0</v>
      </c>
      <c r="C12" s="20">
        <v>80</v>
      </c>
      <c r="D12" s="20">
        <v>0</v>
      </c>
      <c r="E12" s="20">
        <v>80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7">
        <v>0</v>
      </c>
      <c r="L12" s="20">
        <v>80</v>
      </c>
      <c r="M12" s="20">
        <v>0</v>
      </c>
      <c r="N12" s="20">
        <v>80</v>
      </c>
      <c r="O12" s="20">
        <v>0</v>
      </c>
      <c r="P12" s="20">
        <v>0</v>
      </c>
      <c r="Q12" s="20">
        <v>0</v>
      </c>
      <c r="R12" s="20">
        <v>0</v>
      </c>
      <c r="S12" s="26">
        <v>0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66</v>
      </c>
      <c r="B13" s="20">
        <v>0</v>
      </c>
      <c r="C13" s="20">
        <v>100</v>
      </c>
      <c r="D13" s="20">
        <v>0</v>
      </c>
      <c r="E13" s="20">
        <v>88</v>
      </c>
      <c r="F13" s="20">
        <v>0</v>
      </c>
      <c r="G13" s="20">
        <v>0</v>
      </c>
      <c r="H13" s="20">
        <v>0</v>
      </c>
      <c r="I13" s="20">
        <v>0</v>
      </c>
      <c r="J13" s="26">
        <v>12</v>
      </c>
      <c r="K13" s="27">
        <v>0</v>
      </c>
      <c r="L13" s="20">
        <v>100</v>
      </c>
      <c r="M13" s="20">
        <v>0</v>
      </c>
      <c r="N13" s="20">
        <v>88</v>
      </c>
      <c r="O13" s="20">
        <v>0</v>
      </c>
      <c r="P13" s="20">
        <v>0</v>
      </c>
      <c r="Q13" s="20">
        <v>0</v>
      </c>
      <c r="R13" s="20">
        <v>0</v>
      </c>
      <c r="S13" s="26">
        <v>12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67</v>
      </c>
      <c r="B14" s="20">
        <v>0</v>
      </c>
      <c r="C14" s="20">
        <v>40</v>
      </c>
      <c r="D14" s="20">
        <v>0</v>
      </c>
      <c r="E14" s="20">
        <v>23</v>
      </c>
      <c r="F14" s="20">
        <v>0</v>
      </c>
      <c r="G14" s="20">
        <v>0</v>
      </c>
      <c r="H14" s="20">
        <v>0</v>
      </c>
      <c r="I14" s="20">
        <v>0</v>
      </c>
      <c r="J14" s="26">
        <v>17</v>
      </c>
      <c r="K14" s="27">
        <v>0</v>
      </c>
      <c r="L14" s="20">
        <v>40</v>
      </c>
      <c r="M14" s="20">
        <v>0</v>
      </c>
      <c r="N14" s="20">
        <v>23</v>
      </c>
      <c r="O14" s="20">
        <v>0</v>
      </c>
      <c r="P14" s="20">
        <v>0</v>
      </c>
      <c r="Q14" s="20">
        <v>0</v>
      </c>
      <c r="R14" s="20">
        <v>0</v>
      </c>
      <c r="S14" s="26">
        <v>17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68</v>
      </c>
      <c r="B15" s="20">
        <v>0</v>
      </c>
      <c r="C15" s="20">
        <v>50</v>
      </c>
      <c r="D15" s="20">
        <v>0</v>
      </c>
      <c r="E15" s="20">
        <v>50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27">
        <v>0</v>
      </c>
      <c r="L15" s="20">
        <v>50</v>
      </c>
      <c r="M15" s="20">
        <v>0</v>
      </c>
      <c r="N15" s="20">
        <v>50</v>
      </c>
      <c r="O15" s="20">
        <v>0</v>
      </c>
      <c r="P15" s="20">
        <v>0</v>
      </c>
      <c r="Q15" s="20">
        <v>0</v>
      </c>
      <c r="R15" s="20">
        <v>0</v>
      </c>
      <c r="S15" s="26">
        <v>0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148</v>
      </c>
      <c r="B16" s="20">
        <v>0</v>
      </c>
      <c r="C16" s="20">
        <v>60</v>
      </c>
      <c r="D16" s="20">
        <v>0</v>
      </c>
      <c r="E16" s="20">
        <v>29</v>
      </c>
      <c r="F16" s="20">
        <v>0</v>
      </c>
      <c r="G16" s="20">
        <v>0</v>
      </c>
      <c r="H16" s="20">
        <v>0</v>
      </c>
      <c r="I16" s="20">
        <v>0</v>
      </c>
      <c r="J16" s="20">
        <v>31</v>
      </c>
      <c r="K16" s="27">
        <v>0</v>
      </c>
      <c r="L16" s="20">
        <v>60</v>
      </c>
      <c r="M16" s="20">
        <v>0</v>
      </c>
      <c r="N16" s="20">
        <v>29</v>
      </c>
      <c r="O16" s="20">
        <v>0</v>
      </c>
      <c r="P16" s="20">
        <v>0</v>
      </c>
      <c r="Q16" s="20">
        <v>0</v>
      </c>
      <c r="R16" s="20">
        <v>0</v>
      </c>
      <c r="S16" s="26">
        <v>31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149</v>
      </c>
      <c r="B17" s="20">
        <v>0</v>
      </c>
      <c r="C17" s="20">
        <v>120</v>
      </c>
      <c r="D17" s="20">
        <v>0</v>
      </c>
      <c r="E17" s="20">
        <v>90</v>
      </c>
      <c r="F17" s="20">
        <v>0</v>
      </c>
      <c r="G17" s="20">
        <v>0</v>
      </c>
      <c r="H17" s="20">
        <v>0</v>
      </c>
      <c r="I17" s="20">
        <v>0</v>
      </c>
      <c r="J17" s="26">
        <v>30</v>
      </c>
      <c r="K17" s="27">
        <v>0</v>
      </c>
      <c r="L17" s="20">
        <v>120</v>
      </c>
      <c r="M17" s="20">
        <v>0</v>
      </c>
      <c r="N17" s="20">
        <v>90</v>
      </c>
      <c r="O17" s="20">
        <v>0</v>
      </c>
      <c r="P17" s="20">
        <v>0</v>
      </c>
      <c r="Q17" s="20">
        <v>0</v>
      </c>
      <c r="R17" s="20">
        <v>0</v>
      </c>
      <c r="S17" s="26">
        <v>30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33</v>
      </c>
      <c r="B18" s="20">
        <v>40</v>
      </c>
      <c r="C18" s="20">
        <v>0</v>
      </c>
      <c r="D18" s="20">
        <v>0</v>
      </c>
      <c r="E18" s="20">
        <v>40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27">
        <v>40</v>
      </c>
      <c r="L18" s="20">
        <v>0</v>
      </c>
      <c r="M18" s="20">
        <v>0</v>
      </c>
      <c r="N18" s="20">
        <v>40</v>
      </c>
      <c r="O18" s="20">
        <v>0</v>
      </c>
      <c r="P18" s="20">
        <v>0</v>
      </c>
      <c r="Q18" s="20">
        <v>0</v>
      </c>
      <c r="R18" s="20">
        <v>0</v>
      </c>
      <c r="S18" s="26">
        <v>0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150</v>
      </c>
      <c r="B19" s="20">
        <v>0</v>
      </c>
      <c r="C19" s="20">
        <v>50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6">
        <v>50</v>
      </c>
      <c r="K19" s="27">
        <v>0</v>
      </c>
      <c r="L19" s="20">
        <v>50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6">
        <v>50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0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34</v>
      </c>
      <c r="B20" s="20">
        <v>40</v>
      </c>
      <c r="C20" s="20">
        <v>0</v>
      </c>
      <c r="D20" s="20">
        <v>0</v>
      </c>
      <c r="E20" s="20">
        <v>40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7">
        <v>40</v>
      </c>
      <c r="L20" s="20">
        <v>0</v>
      </c>
      <c r="M20" s="20">
        <v>0</v>
      </c>
      <c r="N20" s="20">
        <v>40</v>
      </c>
      <c r="O20" s="20">
        <v>0</v>
      </c>
      <c r="P20" s="20">
        <v>0</v>
      </c>
      <c r="Q20" s="20">
        <v>0</v>
      </c>
      <c r="R20" s="20">
        <v>0</v>
      </c>
      <c r="S20" s="26">
        <v>0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54</v>
      </c>
      <c r="B21" s="20">
        <v>0</v>
      </c>
      <c r="C21" s="20">
        <v>80</v>
      </c>
      <c r="D21" s="20">
        <v>0</v>
      </c>
      <c r="E21" s="20">
        <v>51</v>
      </c>
      <c r="F21" s="20">
        <v>0</v>
      </c>
      <c r="G21" s="20">
        <v>0</v>
      </c>
      <c r="H21" s="20">
        <v>0</v>
      </c>
      <c r="I21" s="20">
        <v>0</v>
      </c>
      <c r="J21" s="26">
        <v>29</v>
      </c>
      <c r="K21" s="27">
        <v>0</v>
      </c>
      <c r="L21" s="20">
        <v>80</v>
      </c>
      <c r="M21" s="20">
        <v>0</v>
      </c>
      <c r="N21" s="20">
        <v>51</v>
      </c>
      <c r="O21" s="20">
        <v>0</v>
      </c>
      <c r="P21" s="20">
        <v>0</v>
      </c>
      <c r="Q21" s="20">
        <v>0</v>
      </c>
      <c r="R21" s="20">
        <v>0</v>
      </c>
      <c r="S21" s="26">
        <v>29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151</v>
      </c>
      <c r="B22" s="20">
        <v>0</v>
      </c>
      <c r="C22" s="20">
        <v>40</v>
      </c>
      <c r="D22" s="20">
        <v>0</v>
      </c>
      <c r="E22" s="20">
        <v>10</v>
      </c>
      <c r="F22" s="20">
        <v>0</v>
      </c>
      <c r="G22" s="20">
        <v>0</v>
      </c>
      <c r="H22" s="20">
        <v>0</v>
      </c>
      <c r="I22" s="20">
        <v>0</v>
      </c>
      <c r="J22" s="26">
        <v>30</v>
      </c>
      <c r="K22" s="27">
        <v>0</v>
      </c>
      <c r="L22" s="20">
        <v>40</v>
      </c>
      <c r="M22" s="20">
        <v>0</v>
      </c>
      <c r="N22" s="20">
        <v>10</v>
      </c>
      <c r="O22" s="20">
        <v>0</v>
      </c>
      <c r="P22" s="20">
        <v>0</v>
      </c>
      <c r="Q22" s="20">
        <v>0</v>
      </c>
      <c r="R22" s="20">
        <v>0</v>
      </c>
      <c r="S22" s="26">
        <v>30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35</v>
      </c>
      <c r="B23" s="20">
        <v>100</v>
      </c>
      <c r="C23" s="20">
        <v>100</v>
      </c>
      <c r="D23" s="20">
        <v>0</v>
      </c>
      <c r="E23" s="20">
        <v>170</v>
      </c>
      <c r="F23" s="20">
        <v>0</v>
      </c>
      <c r="G23" s="20">
        <v>0</v>
      </c>
      <c r="H23" s="20">
        <v>0</v>
      </c>
      <c r="I23" s="20">
        <v>0</v>
      </c>
      <c r="J23" s="26">
        <v>30</v>
      </c>
      <c r="K23" s="27">
        <v>100</v>
      </c>
      <c r="L23" s="20">
        <v>100</v>
      </c>
      <c r="M23" s="20">
        <v>0</v>
      </c>
      <c r="N23" s="20">
        <v>170</v>
      </c>
      <c r="O23" s="20">
        <v>0</v>
      </c>
      <c r="P23" s="20">
        <v>0</v>
      </c>
      <c r="Q23" s="20">
        <v>0</v>
      </c>
      <c r="R23" s="20">
        <v>0</v>
      </c>
      <c r="S23" s="26">
        <v>30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60</v>
      </c>
      <c r="B24" s="20">
        <v>0</v>
      </c>
      <c r="C24" s="20">
        <v>20</v>
      </c>
      <c r="D24" s="20">
        <v>0</v>
      </c>
      <c r="E24" s="20">
        <v>20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7">
        <v>0</v>
      </c>
      <c r="L24" s="20">
        <v>20</v>
      </c>
      <c r="M24" s="20">
        <v>0</v>
      </c>
      <c r="N24" s="20">
        <v>20</v>
      </c>
      <c r="O24" s="20">
        <v>0</v>
      </c>
      <c r="P24" s="20">
        <v>0</v>
      </c>
      <c r="Q24" s="20">
        <v>0</v>
      </c>
      <c r="R24" s="20">
        <v>0</v>
      </c>
      <c r="S24" s="26">
        <v>0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152</v>
      </c>
      <c r="B25" s="20">
        <v>30</v>
      </c>
      <c r="C25" s="20">
        <v>0</v>
      </c>
      <c r="D25" s="20">
        <v>0</v>
      </c>
      <c r="E25" s="20">
        <v>30</v>
      </c>
      <c r="F25" s="20">
        <v>0</v>
      </c>
      <c r="G25" s="20">
        <v>0</v>
      </c>
      <c r="H25" s="20">
        <v>0</v>
      </c>
      <c r="I25" s="20">
        <v>0</v>
      </c>
      <c r="J25" s="26">
        <v>0</v>
      </c>
      <c r="K25" s="27">
        <v>30</v>
      </c>
      <c r="L25" s="20">
        <v>0</v>
      </c>
      <c r="M25" s="20">
        <v>0</v>
      </c>
      <c r="N25" s="20">
        <v>30</v>
      </c>
      <c r="O25" s="20">
        <v>0</v>
      </c>
      <c r="P25" s="20">
        <v>0</v>
      </c>
      <c r="Q25" s="20">
        <v>0</v>
      </c>
      <c r="R25" s="20">
        <v>0</v>
      </c>
      <c r="S25" s="26">
        <v>0</v>
      </c>
      <c r="T25" s="20">
        <f t="shared" si="8"/>
        <v>0</v>
      </c>
      <c r="U25" s="20">
        <f t="shared" si="0"/>
        <v>0</v>
      </c>
      <c r="V25" s="20">
        <f t="shared" si="1"/>
        <v>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69</v>
      </c>
      <c r="B26" s="20">
        <v>17</v>
      </c>
      <c r="C26" s="20">
        <v>160</v>
      </c>
      <c r="D26" s="20">
        <v>0</v>
      </c>
      <c r="E26" s="20">
        <v>90</v>
      </c>
      <c r="F26" s="20">
        <v>0</v>
      </c>
      <c r="G26" s="20">
        <v>0</v>
      </c>
      <c r="H26" s="20">
        <v>0</v>
      </c>
      <c r="I26" s="20">
        <v>0</v>
      </c>
      <c r="J26" s="26">
        <v>87</v>
      </c>
      <c r="K26" s="27">
        <v>17</v>
      </c>
      <c r="L26" s="20">
        <v>160</v>
      </c>
      <c r="M26" s="20">
        <v>0</v>
      </c>
      <c r="N26" s="20">
        <v>90</v>
      </c>
      <c r="O26" s="20">
        <v>0</v>
      </c>
      <c r="P26" s="20">
        <v>0</v>
      </c>
      <c r="Q26" s="20">
        <v>0</v>
      </c>
      <c r="R26" s="20">
        <v>0</v>
      </c>
      <c r="S26" s="26">
        <v>87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0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70</v>
      </c>
      <c r="B27" s="20">
        <v>17</v>
      </c>
      <c r="C27" s="20">
        <v>100</v>
      </c>
      <c r="D27" s="20">
        <v>0</v>
      </c>
      <c r="E27" s="20">
        <v>17</v>
      </c>
      <c r="F27" s="20">
        <v>0</v>
      </c>
      <c r="G27" s="20">
        <v>0</v>
      </c>
      <c r="H27" s="20">
        <v>0</v>
      </c>
      <c r="I27" s="20">
        <v>0</v>
      </c>
      <c r="J27" s="26">
        <v>100</v>
      </c>
      <c r="K27" s="27">
        <v>17</v>
      </c>
      <c r="L27" s="20">
        <v>100</v>
      </c>
      <c r="M27" s="20">
        <v>0</v>
      </c>
      <c r="N27" s="20">
        <v>17</v>
      </c>
      <c r="O27" s="20">
        <v>0</v>
      </c>
      <c r="P27" s="20">
        <v>0</v>
      </c>
      <c r="Q27" s="20">
        <v>0</v>
      </c>
      <c r="R27" s="20">
        <v>0</v>
      </c>
      <c r="S27" s="26">
        <v>100</v>
      </c>
      <c r="T27" s="20">
        <f t="shared" si="8"/>
        <v>0</v>
      </c>
      <c r="U27" s="20">
        <f t="shared" si="0"/>
        <v>0</v>
      </c>
      <c r="V27" s="20">
        <f t="shared" si="1"/>
        <v>0</v>
      </c>
      <c r="W27" s="20">
        <f t="shared" si="2"/>
        <v>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55</v>
      </c>
      <c r="B28" s="20">
        <v>0</v>
      </c>
      <c r="C28" s="20">
        <v>80</v>
      </c>
      <c r="D28" s="20">
        <v>0</v>
      </c>
      <c r="E28" s="20">
        <v>40</v>
      </c>
      <c r="F28" s="20">
        <v>0</v>
      </c>
      <c r="G28" s="20">
        <v>0</v>
      </c>
      <c r="H28" s="20">
        <v>0</v>
      </c>
      <c r="I28" s="20">
        <v>0</v>
      </c>
      <c r="J28" s="26">
        <v>40</v>
      </c>
      <c r="K28" s="27">
        <v>0</v>
      </c>
      <c r="L28" s="20">
        <v>80</v>
      </c>
      <c r="M28" s="20">
        <v>0</v>
      </c>
      <c r="N28" s="20">
        <v>40</v>
      </c>
      <c r="O28" s="20">
        <v>0</v>
      </c>
      <c r="P28" s="20">
        <v>0</v>
      </c>
      <c r="Q28" s="20">
        <v>0</v>
      </c>
      <c r="R28" s="20">
        <v>0</v>
      </c>
      <c r="S28" s="26">
        <v>40</v>
      </c>
      <c r="T28" s="20">
        <f t="shared" si="8"/>
        <v>0</v>
      </c>
      <c r="U28" s="20">
        <f t="shared" si="0"/>
        <v>0</v>
      </c>
      <c r="V28" s="20">
        <f t="shared" si="1"/>
        <v>0</v>
      </c>
      <c r="W28" s="20">
        <f t="shared" si="2"/>
        <v>0</v>
      </c>
      <c r="X28" s="20">
        <f t="shared" si="3"/>
        <v>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36</v>
      </c>
      <c r="B29" s="20">
        <v>0</v>
      </c>
      <c r="C29" s="20">
        <v>100</v>
      </c>
      <c r="D29" s="20">
        <v>0</v>
      </c>
      <c r="E29" s="20">
        <v>18</v>
      </c>
      <c r="F29" s="20">
        <v>0</v>
      </c>
      <c r="G29" s="20">
        <v>0</v>
      </c>
      <c r="H29" s="20">
        <v>0</v>
      </c>
      <c r="I29" s="20">
        <v>0</v>
      </c>
      <c r="J29" s="26">
        <v>82</v>
      </c>
      <c r="K29" s="27">
        <v>0</v>
      </c>
      <c r="L29" s="20">
        <v>100</v>
      </c>
      <c r="M29" s="20">
        <v>0</v>
      </c>
      <c r="N29" s="20">
        <v>18</v>
      </c>
      <c r="O29" s="20">
        <v>0</v>
      </c>
      <c r="P29" s="20">
        <v>0</v>
      </c>
      <c r="Q29" s="20">
        <v>0</v>
      </c>
      <c r="R29" s="20">
        <v>0</v>
      </c>
      <c r="S29" s="26">
        <v>82</v>
      </c>
      <c r="T29" s="20">
        <f t="shared" si="8"/>
        <v>0</v>
      </c>
      <c r="U29" s="20">
        <f t="shared" si="0"/>
        <v>0</v>
      </c>
      <c r="V29" s="20">
        <f t="shared" si="1"/>
        <v>0</v>
      </c>
      <c r="W29" s="20">
        <f t="shared" si="2"/>
        <v>0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71</v>
      </c>
      <c r="B30" s="20">
        <v>12</v>
      </c>
      <c r="C30" s="20">
        <v>0</v>
      </c>
      <c r="D30" s="20">
        <v>0</v>
      </c>
      <c r="E30" s="20">
        <v>12</v>
      </c>
      <c r="F30" s="20">
        <v>0</v>
      </c>
      <c r="G30" s="20">
        <v>0</v>
      </c>
      <c r="H30" s="20">
        <v>0</v>
      </c>
      <c r="I30" s="20">
        <v>0</v>
      </c>
      <c r="J30" s="26">
        <v>0</v>
      </c>
      <c r="K30" s="27">
        <v>12</v>
      </c>
      <c r="L30" s="20">
        <v>0</v>
      </c>
      <c r="M30" s="20">
        <v>0</v>
      </c>
      <c r="N30" s="20">
        <v>12</v>
      </c>
      <c r="O30" s="20">
        <v>0</v>
      </c>
      <c r="P30" s="20">
        <v>0</v>
      </c>
      <c r="Q30" s="20">
        <v>0</v>
      </c>
      <c r="R30" s="20">
        <v>0</v>
      </c>
      <c r="S30" s="26">
        <v>0</v>
      </c>
      <c r="T30" s="20">
        <f t="shared" si="8"/>
        <v>0</v>
      </c>
      <c r="U30" s="20">
        <f t="shared" si="0"/>
        <v>0</v>
      </c>
      <c r="V30" s="20">
        <f t="shared" si="1"/>
        <v>0</v>
      </c>
      <c r="W30" s="20">
        <f t="shared" si="2"/>
        <v>0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37</v>
      </c>
      <c r="B31" s="20">
        <v>0</v>
      </c>
      <c r="C31" s="20">
        <v>120</v>
      </c>
      <c r="D31" s="20">
        <v>0</v>
      </c>
      <c r="E31" s="20">
        <v>75</v>
      </c>
      <c r="F31" s="20">
        <v>0</v>
      </c>
      <c r="G31" s="20">
        <v>0</v>
      </c>
      <c r="H31" s="20">
        <v>0</v>
      </c>
      <c r="I31" s="20">
        <v>0</v>
      </c>
      <c r="J31" s="26">
        <v>45</v>
      </c>
      <c r="K31" s="27">
        <v>0</v>
      </c>
      <c r="L31" s="20">
        <v>120</v>
      </c>
      <c r="M31" s="20">
        <v>0</v>
      </c>
      <c r="N31" s="20">
        <v>75</v>
      </c>
      <c r="O31" s="20">
        <v>0</v>
      </c>
      <c r="P31" s="20">
        <v>0</v>
      </c>
      <c r="Q31" s="20">
        <v>0</v>
      </c>
      <c r="R31" s="20">
        <v>0</v>
      </c>
      <c r="S31" s="26">
        <v>45</v>
      </c>
      <c r="T31" s="20">
        <f t="shared" si="8"/>
        <v>0</v>
      </c>
      <c r="U31" s="20">
        <f t="shared" si="0"/>
        <v>0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38</v>
      </c>
      <c r="B32" s="20">
        <v>0</v>
      </c>
      <c r="C32" s="20">
        <v>50</v>
      </c>
      <c r="D32" s="20">
        <v>0</v>
      </c>
      <c r="E32" s="20">
        <v>30</v>
      </c>
      <c r="F32" s="20">
        <v>0</v>
      </c>
      <c r="G32" s="20">
        <v>0</v>
      </c>
      <c r="H32" s="20">
        <v>0</v>
      </c>
      <c r="I32" s="20">
        <v>0</v>
      </c>
      <c r="J32" s="26">
        <v>20</v>
      </c>
      <c r="K32" s="27">
        <v>0</v>
      </c>
      <c r="L32" s="20">
        <v>50</v>
      </c>
      <c r="M32" s="20">
        <v>0</v>
      </c>
      <c r="N32" s="20">
        <v>30</v>
      </c>
      <c r="O32" s="20">
        <v>0</v>
      </c>
      <c r="P32" s="20">
        <v>0</v>
      </c>
      <c r="Q32" s="20">
        <v>0</v>
      </c>
      <c r="R32" s="20">
        <v>0</v>
      </c>
      <c r="S32" s="26">
        <v>20</v>
      </c>
      <c r="T32" s="20">
        <f t="shared" si="8"/>
        <v>0</v>
      </c>
      <c r="U32" s="20">
        <f t="shared" si="0"/>
        <v>0</v>
      </c>
      <c r="V32" s="20">
        <f t="shared" si="1"/>
        <v>0</v>
      </c>
      <c r="W32" s="20">
        <f t="shared" si="2"/>
        <v>0</v>
      </c>
      <c r="X32" s="20">
        <f t="shared" si="3"/>
        <v>0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162</v>
      </c>
      <c r="B33" s="20">
        <v>0</v>
      </c>
      <c r="C33" s="20">
        <v>60</v>
      </c>
      <c r="D33" s="20">
        <v>0</v>
      </c>
      <c r="E33" s="20">
        <v>20</v>
      </c>
      <c r="F33" s="20">
        <v>0</v>
      </c>
      <c r="G33" s="20">
        <v>0</v>
      </c>
      <c r="H33" s="20">
        <v>0</v>
      </c>
      <c r="I33" s="20">
        <v>0</v>
      </c>
      <c r="J33" s="26">
        <v>40</v>
      </c>
      <c r="K33" s="27">
        <v>0</v>
      </c>
      <c r="L33" s="20">
        <v>60</v>
      </c>
      <c r="M33" s="20">
        <v>0</v>
      </c>
      <c r="N33" s="20">
        <v>20</v>
      </c>
      <c r="O33" s="20">
        <v>0</v>
      </c>
      <c r="P33" s="20">
        <v>0</v>
      </c>
      <c r="Q33" s="20">
        <v>0</v>
      </c>
      <c r="R33" s="20">
        <v>0</v>
      </c>
      <c r="S33" s="26">
        <v>40</v>
      </c>
      <c r="T33" s="20">
        <f t="shared" si="8"/>
        <v>0</v>
      </c>
      <c r="U33" s="20">
        <f t="shared" si="0"/>
        <v>0</v>
      </c>
      <c r="V33" s="20">
        <f t="shared" si="1"/>
        <v>0</v>
      </c>
      <c r="W33" s="20">
        <f t="shared" si="2"/>
        <v>0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39</v>
      </c>
      <c r="B34" s="20">
        <v>0</v>
      </c>
      <c r="C34" s="20">
        <v>120</v>
      </c>
      <c r="D34" s="20">
        <v>0</v>
      </c>
      <c r="E34" s="20">
        <v>53</v>
      </c>
      <c r="F34" s="20">
        <v>0</v>
      </c>
      <c r="G34" s="20">
        <v>0</v>
      </c>
      <c r="H34" s="20">
        <v>0</v>
      </c>
      <c r="I34" s="20">
        <v>0</v>
      </c>
      <c r="J34" s="26">
        <v>67</v>
      </c>
      <c r="K34" s="27">
        <v>0</v>
      </c>
      <c r="L34" s="20">
        <v>120</v>
      </c>
      <c r="M34" s="20">
        <v>0</v>
      </c>
      <c r="N34" s="20">
        <v>53</v>
      </c>
      <c r="O34" s="20">
        <v>0</v>
      </c>
      <c r="P34" s="20">
        <v>0</v>
      </c>
      <c r="Q34" s="20">
        <v>0</v>
      </c>
      <c r="R34" s="20">
        <v>0</v>
      </c>
      <c r="S34" s="26">
        <v>67</v>
      </c>
      <c r="T34" s="20">
        <f t="shared" si="8"/>
        <v>0</v>
      </c>
      <c r="U34" s="20">
        <f t="shared" si="0"/>
        <v>0</v>
      </c>
      <c r="V34" s="20">
        <f t="shared" si="1"/>
        <v>0</v>
      </c>
      <c r="W34" s="20">
        <f t="shared" si="2"/>
        <v>0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153</v>
      </c>
      <c r="B35" s="20">
        <v>10</v>
      </c>
      <c r="C35" s="20">
        <v>0</v>
      </c>
      <c r="D35" s="20">
        <v>10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6">
        <v>0</v>
      </c>
      <c r="K35" s="27">
        <v>10</v>
      </c>
      <c r="L35" s="20">
        <v>0</v>
      </c>
      <c r="M35" s="20">
        <v>0</v>
      </c>
      <c r="N35" s="20">
        <v>10</v>
      </c>
      <c r="O35" s="20">
        <v>0</v>
      </c>
      <c r="P35" s="20">
        <v>0</v>
      </c>
      <c r="Q35" s="20">
        <v>0</v>
      </c>
      <c r="R35" s="20">
        <v>0</v>
      </c>
      <c r="S35" s="26">
        <v>0</v>
      </c>
      <c r="T35" s="20">
        <f t="shared" si="8"/>
        <v>0</v>
      </c>
      <c r="U35" s="20">
        <f t="shared" si="0"/>
        <v>0</v>
      </c>
      <c r="V35" s="20">
        <f t="shared" si="1"/>
        <v>10</v>
      </c>
      <c r="W35" s="20">
        <f t="shared" si="2"/>
        <v>-10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154</v>
      </c>
      <c r="B36" s="20">
        <v>55</v>
      </c>
      <c r="C36" s="20">
        <v>0</v>
      </c>
      <c r="D36" s="20">
        <v>0</v>
      </c>
      <c r="E36" s="20">
        <v>55</v>
      </c>
      <c r="F36" s="20">
        <v>0</v>
      </c>
      <c r="G36" s="20">
        <v>0</v>
      </c>
      <c r="H36" s="20">
        <v>0</v>
      </c>
      <c r="I36" s="20">
        <v>0</v>
      </c>
      <c r="J36" s="26">
        <v>0</v>
      </c>
      <c r="K36" s="27">
        <v>55</v>
      </c>
      <c r="L36" s="20">
        <v>0</v>
      </c>
      <c r="M36" s="20">
        <v>0</v>
      </c>
      <c r="N36" s="20">
        <v>55</v>
      </c>
      <c r="O36" s="20">
        <v>0</v>
      </c>
      <c r="P36" s="20">
        <v>0</v>
      </c>
      <c r="Q36" s="20">
        <v>0</v>
      </c>
      <c r="R36" s="20">
        <v>0</v>
      </c>
      <c r="S36" s="26">
        <v>0</v>
      </c>
      <c r="T36" s="20">
        <f t="shared" si="8"/>
        <v>0</v>
      </c>
      <c r="U36" s="20">
        <f t="shared" si="0"/>
        <v>0</v>
      </c>
      <c r="V36" s="20">
        <f t="shared" si="1"/>
        <v>0</v>
      </c>
      <c r="W36" s="20">
        <f t="shared" si="2"/>
        <v>0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40</v>
      </c>
      <c r="B37" s="20">
        <v>0</v>
      </c>
      <c r="C37" s="20">
        <v>20</v>
      </c>
      <c r="D37" s="20">
        <v>0</v>
      </c>
      <c r="E37" s="20">
        <v>20</v>
      </c>
      <c r="F37" s="20">
        <v>0</v>
      </c>
      <c r="G37" s="20">
        <v>0</v>
      </c>
      <c r="H37" s="20">
        <v>0</v>
      </c>
      <c r="I37" s="20">
        <v>0</v>
      </c>
      <c r="J37" s="26">
        <v>0</v>
      </c>
      <c r="K37" s="27">
        <v>0</v>
      </c>
      <c r="L37" s="20">
        <v>20</v>
      </c>
      <c r="M37" s="20">
        <v>0</v>
      </c>
      <c r="N37" s="20">
        <v>20</v>
      </c>
      <c r="O37" s="20">
        <v>0</v>
      </c>
      <c r="P37" s="20">
        <v>0</v>
      </c>
      <c r="Q37" s="20">
        <v>0</v>
      </c>
      <c r="R37" s="20">
        <v>0</v>
      </c>
      <c r="S37" s="26">
        <v>0</v>
      </c>
      <c r="T37" s="20">
        <f t="shared" si="8"/>
        <v>0</v>
      </c>
      <c r="U37" s="20">
        <f t="shared" si="0"/>
        <v>0</v>
      </c>
      <c r="V37" s="20">
        <f t="shared" si="1"/>
        <v>0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57</v>
      </c>
      <c r="B38" s="20">
        <v>0</v>
      </c>
      <c r="C38" s="20">
        <v>53</v>
      </c>
      <c r="D38" s="20">
        <v>0</v>
      </c>
      <c r="E38" s="20">
        <v>40</v>
      </c>
      <c r="F38" s="20">
        <v>0</v>
      </c>
      <c r="G38" s="20">
        <v>0</v>
      </c>
      <c r="H38" s="20">
        <v>0</v>
      </c>
      <c r="I38" s="20">
        <v>0</v>
      </c>
      <c r="J38" s="26">
        <v>13</v>
      </c>
      <c r="K38" s="27">
        <v>0</v>
      </c>
      <c r="L38" s="20">
        <v>53</v>
      </c>
      <c r="M38" s="20">
        <v>0</v>
      </c>
      <c r="N38" s="20">
        <v>40</v>
      </c>
      <c r="O38" s="20">
        <v>0</v>
      </c>
      <c r="P38" s="20">
        <v>0</v>
      </c>
      <c r="Q38" s="20">
        <v>0</v>
      </c>
      <c r="R38" s="20">
        <v>0</v>
      </c>
      <c r="S38" s="26">
        <v>13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0</v>
      </c>
      <c r="X38" s="20">
        <f t="shared" si="3"/>
        <v>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72</v>
      </c>
      <c r="B39" s="20">
        <v>75</v>
      </c>
      <c r="C39" s="20">
        <v>0</v>
      </c>
      <c r="D39" s="20">
        <v>0</v>
      </c>
      <c r="E39" s="20">
        <v>75</v>
      </c>
      <c r="F39" s="20">
        <v>0</v>
      </c>
      <c r="G39" s="20">
        <v>0</v>
      </c>
      <c r="H39" s="20">
        <v>0</v>
      </c>
      <c r="I39" s="20">
        <v>0</v>
      </c>
      <c r="J39" s="26">
        <v>0</v>
      </c>
      <c r="K39" s="27">
        <v>75</v>
      </c>
      <c r="L39" s="20">
        <v>0</v>
      </c>
      <c r="M39" s="20">
        <v>0</v>
      </c>
      <c r="N39" s="20">
        <v>75</v>
      </c>
      <c r="O39" s="20">
        <v>0</v>
      </c>
      <c r="P39" s="20">
        <v>0</v>
      </c>
      <c r="Q39" s="20">
        <v>0</v>
      </c>
      <c r="R39" s="20">
        <v>0</v>
      </c>
      <c r="S39" s="26">
        <v>0</v>
      </c>
      <c r="T39" s="20">
        <f t="shared" si="8"/>
        <v>0</v>
      </c>
      <c r="U39" s="20">
        <f t="shared" si="0"/>
        <v>0</v>
      </c>
      <c r="V39" s="20">
        <f t="shared" si="1"/>
        <v>0</v>
      </c>
      <c r="W39" s="20">
        <f t="shared" si="2"/>
        <v>0</v>
      </c>
      <c r="X39" s="20">
        <f t="shared" si="3"/>
        <v>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73</v>
      </c>
      <c r="B40" s="20">
        <v>0</v>
      </c>
      <c r="C40" s="20">
        <v>40</v>
      </c>
      <c r="D40" s="20">
        <v>0</v>
      </c>
      <c r="E40" s="20">
        <v>40</v>
      </c>
      <c r="F40" s="20">
        <v>0</v>
      </c>
      <c r="G40" s="20">
        <v>0</v>
      </c>
      <c r="H40" s="20">
        <v>0</v>
      </c>
      <c r="I40" s="20">
        <v>0</v>
      </c>
      <c r="J40" s="26">
        <v>0</v>
      </c>
      <c r="K40" s="27">
        <v>0</v>
      </c>
      <c r="L40" s="20">
        <v>40</v>
      </c>
      <c r="M40" s="20">
        <v>0</v>
      </c>
      <c r="N40" s="20">
        <v>40</v>
      </c>
      <c r="O40" s="20">
        <v>0</v>
      </c>
      <c r="P40" s="20">
        <v>0</v>
      </c>
      <c r="Q40" s="20">
        <v>0</v>
      </c>
      <c r="R40" s="20">
        <v>0</v>
      </c>
      <c r="S40" s="26">
        <v>0</v>
      </c>
      <c r="T40" s="20">
        <f t="shared" si="8"/>
        <v>0</v>
      </c>
      <c r="U40" s="20">
        <f t="shared" si="0"/>
        <v>0</v>
      </c>
      <c r="V40" s="20">
        <f t="shared" si="1"/>
        <v>0</v>
      </c>
      <c r="W40" s="20">
        <f t="shared" si="2"/>
        <v>0</v>
      </c>
      <c r="X40" s="20">
        <f t="shared" si="3"/>
        <v>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41</v>
      </c>
      <c r="B41" s="20">
        <v>0</v>
      </c>
      <c r="C41" s="20">
        <v>4</v>
      </c>
      <c r="D41" s="20">
        <v>0</v>
      </c>
      <c r="E41" s="20">
        <v>4</v>
      </c>
      <c r="F41" s="20">
        <v>0</v>
      </c>
      <c r="G41" s="20">
        <v>0</v>
      </c>
      <c r="H41" s="20">
        <v>0</v>
      </c>
      <c r="I41" s="20">
        <v>0</v>
      </c>
      <c r="J41" s="26">
        <v>0</v>
      </c>
      <c r="K41" s="27">
        <v>0</v>
      </c>
      <c r="L41" s="20">
        <v>4</v>
      </c>
      <c r="M41" s="20">
        <v>0</v>
      </c>
      <c r="N41" s="20">
        <v>4</v>
      </c>
      <c r="O41" s="20">
        <v>0</v>
      </c>
      <c r="P41" s="20">
        <v>0</v>
      </c>
      <c r="Q41" s="20">
        <v>0</v>
      </c>
      <c r="R41" s="20">
        <v>0</v>
      </c>
      <c r="S41" s="26">
        <v>0</v>
      </c>
      <c r="T41" s="20">
        <f t="shared" si="8"/>
        <v>0</v>
      </c>
      <c r="U41" s="20">
        <f t="shared" si="0"/>
        <v>0</v>
      </c>
      <c r="V41" s="20">
        <f t="shared" si="1"/>
        <v>0</v>
      </c>
      <c r="W41" s="20">
        <f t="shared" si="2"/>
        <v>0</v>
      </c>
      <c r="X41" s="20">
        <f t="shared" si="3"/>
        <v>0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58</v>
      </c>
      <c r="B42" s="20">
        <v>120</v>
      </c>
      <c r="C42" s="20">
        <v>60</v>
      </c>
      <c r="D42" s="20">
        <v>0</v>
      </c>
      <c r="E42" s="20">
        <v>130</v>
      </c>
      <c r="F42" s="20">
        <v>0</v>
      </c>
      <c r="G42" s="20">
        <v>0</v>
      </c>
      <c r="H42" s="20">
        <v>0</v>
      </c>
      <c r="I42" s="20">
        <v>0</v>
      </c>
      <c r="J42" s="26">
        <v>50</v>
      </c>
      <c r="K42" s="27">
        <v>120</v>
      </c>
      <c r="L42" s="20">
        <v>60</v>
      </c>
      <c r="M42" s="20">
        <v>0</v>
      </c>
      <c r="N42" s="20">
        <v>130</v>
      </c>
      <c r="O42" s="20">
        <v>0</v>
      </c>
      <c r="P42" s="20">
        <v>0</v>
      </c>
      <c r="Q42" s="20">
        <v>0</v>
      </c>
      <c r="R42" s="20">
        <v>0</v>
      </c>
      <c r="S42" s="26">
        <v>50</v>
      </c>
      <c r="T42" s="20">
        <f t="shared" si="8"/>
        <v>0</v>
      </c>
      <c r="U42" s="20">
        <f t="shared" si="0"/>
        <v>0</v>
      </c>
      <c r="V42" s="20">
        <f t="shared" si="1"/>
        <v>0</v>
      </c>
      <c r="W42" s="20">
        <f t="shared" si="2"/>
        <v>0</v>
      </c>
      <c r="X42" s="20">
        <f t="shared" si="3"/>
        <v>0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x14ac:dyDescent="0.3">
      <c r="A43" s="17" t="s">
        <v>42</v>
      </c>
      <c r="B43" s="20">
        <v>0</v>
      </c>
      <c r="C43" s="20">
        <v>50</v>
      </c>
      <c r="D43" s="20">
        <v>0</v>
      </c>
      <c r="E43" s="20">
        <v>50</v>
      </c>
      <c r="F43" s="20">
        <v>0</v>
      </c>
      <c r="G43" s="20">
        <v>0</v>
      </c>
      <c r="H43" s="20">
        <v>0</v>
      </c>
      <c r="I43" s="20">
        <v>0</v>
      </c>
      <c r="J43" s="26">
        <v>0</v>
      </c>
      <c r="K43" s="27">
        <v>0</v>
      </c>
      <c r="L43" s="20">
        <v>50</v>
      </c>
      <c r="M43" s="20">
        <v>0</v>
      </c>
      <c r="N43" s="20">
        <v>50</v>
      </c>
      <c r="O43" s="20">
        <v>0</v>
      </c>
      <c r="P43" s="20">
        <v>0</v>
      </c>
      <c r="Q43" s="20">
        <v>0</v>
      </c>
      <c r="R43" s="20">
        <v>0</v>
      </c>
      <c r="S43" s="26">
        <v>0</v>
      </c>
      <c r="T43" s="20">
        <f t="shared" si="8"/>
        <v>0</v>
      </c>
      <c r="U43" s="20">
        <f t="shared" si="0"/>
        <v>0</v>
      </c>
      <c r="V43" s="20">
        <f t="shared" si="1"/>
        <v>0</v>
      </c>
      <c r="W43" s="20">
        <f t="shared" si="2"/>
        <v>0</v>
      </c>
      <c r="X43" s="20">
        <f t="shared" si="3"/>
        <v>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x14ac:dyDescent="0.3">
      <c r="A44" s="17" t="s">
        <v>43</v>
      </c>
      <c r="B44" s="20">
        <v>220</v>
      </c>
      <c r="C44" s="20">
        <v>360</v>
      </c>
      <c r="D44" s="20">
        <v>0</v>
      </c>
      <c r="E44" s="20">
        <v>290</v>
      </c>
      <c r="F44" s="20">
        <v>0</v>
      </c>
      <c r="G44" s="20">
        <v>0</v>
      </c>
      <c r="H44" s="20">
        <v>0</v>
      </c>
      <c r="I44" s="20">
        <v>0</v>
      </c>
      <c r="J44" s="26">
        <v>290</v>
      </c>
      <c r="K44" s="27">
        <v>220</v>
      </c>
      <c r="L44" s="20">
        <v>360</v>
      </c>
      <c r="M44" s="20">
        <v>0</v>
      </c>
      <c r="N44" s="20">
        <v>290</v>
      </c>
      <c r="O44" s="20">
        <v>0</v>
      </c>
      <c r="P44" s="20">
        <v>0</v>
      </c>
      <c r="Q44" s="20">
        <v>0</v>
      </c>
      <c r="R44" s="20">
        <v>0</v>
      </c>
      <c r="S44" s="26">
        <v>290</v>
      </c>
      <c r="T44" s="20">
        <f t="shared" si="8"/>
        <v>0</v>
      </c>
      <c r="U44" s="20">
        <f t="shared" si="0"/>
        <v>0</v>
      </c>
      <c r="V44" s="20">
        <f t="shared" si="1"/>
        <v>0</v>
      </c>
      <c r="W44" s="20">
        <f t="shared" si="2"/>
        <v>0</v>
      </c>
      <c r="X44" s="20">
        <f t="shared" si="3"/>
        <v>0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 x14ac:dyDescent="0.3">
      <c r="A45" s="17" t="s">
        <v>44</v>
      </c>
      <c r="B45" s="20">
        <v>250</v>
      </c>
      <c r="C45" s="20">
        <v>240</v>
      </c>
      <c r="D45" s="20">
        <v>0</v>
      </c>
      <c r="E45" s="20">
        <v>410</v>
      </c>
      <c r="F45" s="20">
        <v>0</v>
      </c>
      <c r="G45" s="20">
        <v>0</v>
      </c>
      <c r="H45" s="20">
        <v>0</v>
      </c>
      <c r="I45" s="20">
        <v>0</v>
      </c>
      <c r="J45" s="26">
        <v>80</v>
      </c>
      <c r="K45" s="27">
        <v>250</v>
      </c>
      <c r="L45" s="20">
        <v>240</v>
      </c>
      <c r="M45" s="20">
        <v>0</v>
      </c>
      <c r="N45" s="20">
        <v>410</v>
      </c>
      <c r="O45" s="20">
        <v>0</v>
      </c>
      <c r="P45" s="20">
        <v>0</v>
      </c>
      <c r="Q45" s="20">
        <v>0</v>
      </c>
      <c r="R45" s="20">
        <v>0</v>
      </c>
      <c r="S45" s="26">
        <v>80</v>
      </c>
      <c r="T45" s="20">
        <f t="shared" si="8"/>
        <v>0</v>
      </c>
      <c r="U45" s="20">
        <f t="shared" si="0"/>
        <v>0</v>
      </c>
      <c r="V45" s="20">
        <f t="shared" si="1"/>
        <v>0</v>
      </c>
      <c r="W45" s="20">
        <f t="shared" si="2"/>
        <v>0</v>
      </c>
      <c r="X45" s="20">
        <f t="shared" si="3"/>
        <v>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 x14ac:dyDescent="0.3">
      <c r="A46" s="17" t="s">
        <v>45</v>
      </c>
      <c r="B46" s="20">
        <v>68</v>
      </c>
      <c r="C46" s="20">
        <v>0</v>
      </c>
      <c r="D46" s="20">
        <v>0</v>
      </c>
      <c r="E46" s="20">
        <v>68</v>
      </c>
      <c r="F46" s="20">
        <v>0</v>
      </c>
      <c r="G46" s="20">
        <v>0</v>
      </c>
      <c r="H46" s="20">
        <v>0</v>
      </c>
      <c r="I46" s="20">
        <v>0</v>
      </c>
      <c r="J46" s="26">
        <v>0</v>
      </c>
      <c r="K46" s="27">
        <v>68</v>
      </c>
      <c r="L46" s="20">
        <v>0</v>
      </c>
      <c r="M46" s="20">
        <v>0</v>
      </c>
      <c r="N46" s="20">
        <v>68</v>
      </c>
      <c r="O46" s="20">
        <v>0</v>
      </c>
      <c r="P46" s="20">
        <v>0</v>
      </c>
      <c r="Q46" s="20">
        <v>0</v>
      </c>
      <c r="R46" s="20">
        <v>0</v>
      </c>
      <c r="S46" s="26">
        <v>0</v>
      </c>
      <c r="T46" s="20">
        <f t="shared" si="8"/>
        <v>0</v>
      </c>
      <c r="U46" s="20">
        <f t="shared" si="0"/>
        <v>0</v>
      </c>
      <c r="V46" s="20">
        <f t="shared" si="1"/>
        <v>0</v>
      </c>
      <c r="W46" s="20">
        <f t="shared" si="2"/>
        <v>0</v>
      </c>
      <c r="X46" s="20">
        <f t="shared" si="3"/>
        <v>0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x14ac:dyDescent="0.3">
      <c r="A47" s="17" t="s">
        <v>155</v>
      </c>
      <c r="B47" s="20">
        <v>0</v>
      </c>
      <c r="C47" s="20">
        <v>20</v>
      </c>
      <c r="D47" s="20">
        <v>0</v>
      </c>
      <c r="E47" s="20">
        <v>20</v>
      </c>
      <c r="F47" s="20">
        <v>0</v>
      </c>
      <c r="G47" s="20">
        <v>0</v>
      </c>
      <c r="H47" s="20">
        <v>0</v>
      </c>
      <c r="I47" s="20">
        <v>0</v>
      </c>
      <c r="J47" s="26">
        <v>0</v>
      </c>
      <c r="K47" s="27">
        <v>0</v>
      </c>
      <c r="L47" s="20">
        <v>20</v>
      </c>
      <c r="M47" s="20">
        <v>0</v>
      </c>
      <c r="N47" s="20">
        <v>20</v>
      </c>
      <c r="O47" s="20">
        <v>0</v>
      </c>
      <c r="P47" s="20">
        <v>0</v>
      </c>
      <c r="Q47" s="20">
        <v>0</v>
      </c>
      <c r="R47" s="20">
        <v>0</v>
      </c>
      <c r="S47" s="26">
        <v>0</v>
      </c>
      <c r="T47" s="20">
        <f t="shared" si="8"/>
        <v>0</v>
      </c>
      <c r="U47" s="20">
        <f t="shared" si="0"/>
        <v>0</v>
      </c>
      <c r="V47" s="20">
        <f t="shared" si="1"/>
        <v>0</v>
      </c>
      <c r="W47" s="20">
        <f t="shared" si="2"/>
        <v>0</v>
      </c>
      <c r="X47" s="20">
        <f t="shared" si="3"/>
        <v>0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 x14ac:dyDescent="0.3">
      <c r="A48" s="17" t="s">
        <v>145</v>
      </c>
      <c r="B48" s="20">
        <v>100</v>
      </c>
      <c r="C48" s="20">
        <v>1700</v>
      </c>
      <c r="D48" s="20">
        <v>175</v>
      </c>
      <c r="E48" s="20">
        <v>1599</v>
      </c>
      <c r="F48" s="20">
        <v>0</v>
      </c>
      <c r="G48" s="20">
        <v>0</v>
      </c>
      <c r="H48" s="20">
        <v>0</v>
      </c>
      <c r="I48" s="20">
        <v>0</v>
      </c>
      <c r="J48" s="26">
        <v>26</v>
      </c>
      <c r="K48" s="27">
        <v>100</v>
      </c>
      <c r="L48" s="20">
        <v>1700</v>
      </c>
      <c r="M48" s="20">
        <v>0</v>
      </c>
      <c r="N48" s="20">
        <v>1774</v>
      </c>
      <c r="O48" s="20">
        <v>0</v>
      </c>
      <c r="P48" s="20">
        <v>0</v>
      </c>
      <c r="Q48" s="20">
        <v>0</v>
      </c>
      <c r="R48" s="20">
        <v>0</v>
      </c>
      <c r="S48" s="26">
        <v>26</v>
      </c>
      <c r="T48" s="20">
        <f t="shared" si="8"/>
        <v>0</v>
      </c>
      <c r="U48" s="20">
        <f t="shared" si="0"/>
        <v>0</v>
      </c>
      <c r="V48" s="20">
        <f t="shared" si="1"/>
        <v>175</v>
      </c>
      <c r="W48" s="20">
        <f t="shared" si="2"/>
        <v>-175</v>
      </c>
      <c r="X48" s="20">
        <f t="shared" si="3"/>
        <v>0</v>
      </c>
      <c r="Y48" s="20">
        <f t="shared" si="4"/>
        <v>0</v>
      </c>
      <c r="Z48" s="20">
        <f t="shared" si="5"/>
        <v>0</v>
      </c>
      <c r="AA48" s="20">
        <f t="shared" si="6"/>
        <v>0</v>
      </c>
      <c r="AB48" s="20">
        <f t="shared" si="7"/>
        <v>0</v>
      </c>
      <c r="AC48" s="17" t="str">
        <f t="shared" si="9"/>
        <v>Ok</v>
      </c>
    </row>
    <row r="49" spans="1:29" x14ac:dyDescent="0.3">
      <c r="A49" s="17" t="s">
        <v>156</v>
      </c>
      <c r="B49" s="20">
        <v>40</v>
      </c>
      <c r="C49" s="20">
        <v>0</v>
      </c>
      <c r="D49" s="20">
        <v>0</v>
      </c>
      <c r="E49" s="20">
        <v>10</v>
      </c>
      <c r="F49" s="20">
        <v>0</v>
      </c>
      <c r="G49" s="20">
        <v>0</v>
      </c>
      <c r="H49" s="20">
        <v>0</v>
      </c>
      <c r="I49" s="20">
        <v>0</v>
      </c>
      <c r="J49" s="26">
        <v>30</v>
      </c>
      <c r="K49" s="27">
        <v>40</v>
      </c>
      <c r="L49" s="20">
        <v>0</v>
      </c>
      <c r="M49" s="20">
        <v>0</v>
      </c>
      <c r="N49" s="20">
        <v>10</v>
      </c>
      <c r="O49" s="20">
        <v>0</v>
      </c>
      <c r="P49" s="20">
        <v>0</v>
      </c>
      <c r="Q49" s="20">
        <v>0</v>
      </c>
      <c r="R49" s="20">
        <v>0</v>
      </c>
      <c r="S49" s="26">
        <v>30</v>
      </c>
      <c r="T49" s="20">
        <f t="shared" si="8"/>
        <v>0</v>
      </c>
      <c r="U49" s="20">
        <f t="shared" si="0"/>
        <v>0</v>
      </c>
      <c r="V49" s="20">
        <f t="shared" si="1"/>
        <v>0</v>
      </c>
      <c r="W49" s="20">
        <f t="shared" si="2"/>
        <v>0</v>
      </c>
      <c r="X49" s="20">
        <f t="shared" si="3"/>
        <v>0</v>
      </c>
      <c r="Y49" s="20">
        <f t="shared" si="4"/>
        <v>0</v>
      </c>
      <c r="Z49" s="20">
        <f t="shared" si="5"/>
        <v>0</v>
      </c>
      <c r="AA49" s="20">
        <f t="shared" si="6"/>
        <v>0</v>
      </c>
      <c r="AB49" s="20">
        <f t="shared" si="7"/>
        <v>0</v>
      </c>
      <c r="AC49" s="17" t="str">
        <f t="shared" si="9"/>
        <v>Ok</v>
      </c>
    </row>
    <row r="50" spans="1:29" x14ac:dyDescent="0.3">
      <c r="A50" s="17" t="s">
        <v>157</v>
      </c>
      <c r="B50" s="20">
        <v>0</v>
      </c>
      <c r="C50" s="20">
        <v>50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6">
        <v>50</v>
      </c>
      <c r="K50" s="27">
        <v>0</v>
      </c>
      <c r="L50" s="20">
        <v>50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6">
        <v>50</v>
      </c>
      <c r="T50" s="20">
        <f t="shared" si="8"/>
        <v>0</v>
      </c>
      <c r="U50" s="20">
        <f t="shared" si="0"/>
        <v>0</v>
      </c>
      <c r="V50" s="20">
        <f t="shared" si="1"/>
        <v>0</v>
      </c>
      <c r="W50" s="20">
        <f t="shared" si="2"/>
        <v>0</v>
      </c>
      <c r="X50" s="20">
        <f t="shared" si="3"/>
        <v>0</v>
      </c>
      <c r="Y50" s="20">
        <f t="shared" si="4"/>
        <v>0</v>
      </c>
      <c r="Z50" s="20">
        <f t="shared" si="5"/>
        <v>0</v>
      </c>
      <c r="AA50" s="20">
        <f t="shared" si="6"/>
        <v>0</v>
      </c>
      <c r="AB50" s="20">
        <f t="shared" si="7"/>
        <v>0</v>
      </c>
      <c r="AC50" s="17" t="str">
        <f t="shared" si="9"/>
        <v>Ok</v>
      </c>
    </row>
    <row r="51" spans="1:29" x14ac:dyDescent="0.3">
      <c r="A51" s="17" t="s">
        <v>74</v>
      </c>
      <c r="B51" s="20">
        <v>0</v>
      </c>
      <c r="C51" s="20">
        <v>40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6">
        <v>40</v>
      </c>
      <c r="K51" s="27">
        <v>0</v>
      </c>
      <c r="L51" s="20">
        <v>40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6">
        <v>40</v>
      </c>
      <c r="T51" s="20">
        <f t="shared" si="8"/>
        <v>0</v>
      </c>
      <c r="U51" s="20">
        <f t="shared" si="0"/>
        <v>0</v>
      </c>
      <c r="V51" s="20">
        <f t="shared" si="1"/>
        <v>0</v>
      </c>
      <c r="W51" s="20">
        <f t="shared" si="2"/>
        <v>0</v>
      </c>
      <c r="X51" s="20">
        <f t="shared" si="3"/>
        <v>0</v>
      </c>
      <c r="Y51" s="20">
        <f t="shared" si="4"/>
        <v>0</v>
      </c>
      <c r="Z51" s="20">
        <f t="shared" si="5"/>
        <v>0</v>
      </c>
      <c r="AA51" s="20">
        <f t="shared" si="6"/>
        <v>0</v>
      </c>
      <c r="AB51" s="20">
        <f t="shared" si="7"/>
        <v>0</v>
      </c>
      <c r="AC51" s="17" t="str">
        <f t="shared" si="9"/>
        <v>Ok</v>
      </c>
    </row>
    <row r="52" spans="1:29" x14ac:dyDescent="0.3">
      <c r="A52" s="17" t="s">
        <v>146</v>
      </c>
      <c r="B52" s="20">
        <v>0</v>
      </c>
      <c r="C52" s="20">
        <v>30</v>
      </c>
      <c r="D52" s="20">
        <v>0</v>
      </c>
      <c r="E52" s="20">
        <v>30</v>
      </c>
      <c r="F52" s="20">
        <v>0</v>
      </c>
      <c r="G52" s="20">
        <v>0</v>
      </c>
      <c r="H52" s="20">
        <v>0</v>
      </c>
      <c r="I52" s="20">
        <v>0</v>
      </c>
      <c r="J52" s="26">
        <v>0</v>
      </c>
      <c r="K52" s="27">
        <v>0</v>
      </c>
      <c r="L52" s="20">
        <v>30</v>
      </c>
      <c r="M52" s="20">
        <v>0</v>
      </c>
      <c r="N52" s="20">
        <v>30</v>
      </c>
      <c r="O52" s="20">
        <v>0</v>
      </c>
      <c r="P52" s="20">
        <v>0</v>
      </c>
      <c r="Q52" s="20">
        <v>0</v>
      </c>
      <c r="R52" s="20">
        <v>0</v>
      </c>
      <c r="S52" s="26">
        <v>0</v>
      </c>
      <c r="T52" s="20">
        <f t="shared" si="8"/>
        <v>0</v>
      </c>
      <c r="U52" s="20">
        <f t="shared" si="0"/>
        <v>0</v>
      </c>
      <c r="V52" s="20">
        <f t="shared" si="1"/>
        <v>0</v>
      </c>
      <c r="W52" s="20">
        <f t="shared" si="2"/>
        <v>0</v>
      </c>
      <c r="X52" s="20">
        <f t="shared" si="3"/>
        <v>0</v>
      </c>
      <c r="Y52" s="20">
        <f t="shared" si="4"/>
        <v>0</v>
      </c>
      <c r="Z52" s="20">
        <f t="shared" si="5"/>
        <v>0</v>
      </c>
      <c r="AA52" s="20">
        <f t="shared" si="6"/>
        <v>0</v>
      </c>
      <c r="AB52" s="20">
        <f t="shared" si="7"/>
        <v>0</v>
      </c>
      <c r="AC52" s="17" t="str">
        <f t="shared" si="9"/>
        <v>Ok</v>
      </c>
    </row>
    <row r="53" spans="1:29" x14ac:dyDescent="0.3">
      <c r="A53" s="17" t="s">
        <v>147</v>
      </c>
      <c r="B53" s="20">
        <v>0</v>
      </c>
      <c r="C53" s="20">
        <v>340</v>
      </c>
      <c r="D53" s="20">
        <v>0</v>
      </c>
      <c r="E53" s="20">
        <v>238</v>
      </c>
      <c r="F53" s="20">
        <v>0</v>
      </c>
      <c r="G53" s="20">
        <v>0</v>
      </c>
      <c r="H53" s="20">
        <v>0</v>
      </c>
      <c r="I53" s="20">
        <v>0</v>
      </c>
      <c r="J53" s="26">
        <v>102</v>
      </c>
      <c r="K53" s="27">
        <v>0</v>
      </c>
      <c r="L53" s="20">
        <v>340</v>
      </c>
      <c r="M53" s="20">
        <v>0</v>
      </c>
      <c r="N53" s="20">
        <v>238</v>
      </c>
      <c r="O53" s="20">
        <v>0</v>
      </c>
      <c r="P53" s="20">
        <v>0</v>
      </c>
      <c r="Q53" s="20">
        <v>0</v>
      </c>
      <c r="R53" s="20">
        <v>0</v>
      </c>
      <c r="S53" s="26">
        <v>102</v>
      </c>
      <c r="T53" s="20">
        <f t="shared" si="8"/>
        <v>0</v>
      </c>
      <c r="U53" s="20">
        <f t="shared" si="0"/>
        <v>0</v>
      </c>
      <c r="V53" s="20">
        <f t="shared" si="1"/>
        <v>0</v>
      </c>
      <c r="W53" s="20">
        <f t="shared" si="2"/>
        <v>0</v>
      </c>
      <c r="X53" s="20">
        <f t="shared" si="3"/>
        <v>0</v>
      </c>
      <c r="Y53" s="20">
        <f t="shared" si="4"/>
        <v>0</v>
      </c>
      <c r="Z53" s="20">
        <f t="shared" si="5"/>
        <v>0</v>
      </c>
      <c r="AA53" s="20">
        <f t="shared" si="6"/>
        <v>0</v>
      </c>
      <c r="AB53" s="20">
        <f t="shared" si="7"/>
        <v>0</v>
      </c>
      <c r="AC53" s="17" t="str">
        <f t="shared" si="9"/>
        <v>Ok</v>
      </c>
    </row>
    <row r="54" spans="1:29" x14ac:dyDescent="0.3">
      <c r="A54" s="17" t="s">
        <v>56</v>
      </c>
      <c r="B54" s="20">
        <v>0</v>
      </c>
      <c r="C54" s="20">
        <v>23</v>
      </c>
      <c r="D54" s="20">
        <v>10</v>
      </c>
      <c r="E54" s="20">
        <v>10</v>
      </c>
      <c r="F54" s="20">
        <v>0</v>
      </c>
      <c r="G54" s="20">
        <v>0</v>
      </c>
      <c r="H54" s="20">
        <v>0</v>
      </c>
      <c r="I54" s="20">
        <v>0</v>
      </c>
      <c r="J54" s="26">
        <v>3</v>
      </c>
      <c r="K54" s="27">
        <v>0</v>
      </c>
      <c r="L54" s="20">
        <v>23</v>
      </c>
      <c r="M54" s="20">
        <v>0</v>
      </c>
      <c r="N54" s="20">
        <v>20</v>
      </c>
      <c r="O54" s="20">
        <v>0</v>
      </c>
      <c r="P54" s="20">
        <v>0</v>
      </c>
      <c r="Q54" s="20">
        <v>0</v>
      </c>
      <c r="R54" s="20">
        <v>0</v>
      </c>
      <c r="S54" s="26">
        <v>3</v>
      </c>
      <c r="T54" s="20">
        <f t="shared" si="8"/>
        <v>0</v>
      </c>
      <c r="U54" s="20">
        <f t="shared" si="0"/>
        <v>0</v>
      </c>
      <c r="V54" s="20">
        <f t="shared" si="1"/>
        <v>10</v>
      </c>
      <c r="W54" s="20">
        <f t="shared" si="2"/>
        <v>-10</v>
      </c>
      <c r="X54" s="20">
        <f t="shared" si="3"/>
        <v>0</v>
      </c>
      <c r="Y54" s="20">
        <f t="shared" si="4"/>
        <v>0</v>
      </c>
      <c r="Z54" s="20">
        <f t="shared" si="5"/>
        <v>0</v>
      </c>
      <c r="AA54" s="20">
        <f t="shared" si="6"/>
        <v>0</v>
      </c>
      <c r="AB54" s="20">
        <f t="shared" si="7"/>
        <v>0</v>
      </c>
      <c r="AC54" s="17" t="str">
        <f t="shared" si="9"/>
        <v>Ok</v>
      </c>
    </row>
    <row r="55" spans="1:29" x14ac:dyDescent="0.3">
      <c r="A55" s="17" t="s">
        <v>163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6">
        <v>0</v>
      </c>
      <c r="K55" s="27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6">
        <v>0</v>
      </c>
      <c r="T55" s="20">
        <f t="shared" si="8"/>
        <v>0</v>
      </c>
      <c r="U55" s="20">
        <f t="shared" si="0"/>
        <v>0</v>
      </c>
      <c r="V55" s="20">
        <f t="shared" si="1"/>
        <v>0</v>
      </c>
      <c r="W55" s="20">
        <f t="shared" si="2"/>
        <v>0</v>
      </c>
      <c r="X55" s="20">
        <f t="shared" si="3"/>
        <v>0</v>
      </c>
      <c r="Y55" s="20">
        <f t="shared" si="4"/>
        <v>0</v>
      </c>
      <c r="Z55" s="20">
        <f t="shared" si="5"/>
        <v>0</v>
      </c>
      <c r="AA55" s="20">
        <f t="shared" si="6"/>
        <v>0</v>
      </c>
      <c r="AB55" s="20">
        <f t="shared" si="7"/>
        <v>0</v>
      </c>
      <c r="AC55" s="17" t="str">
        <f t="shared" si="9"/>
        <v>Ok</v>
      </c>
    </row>
    <row r="56" spans="1:29" ht="15" thickBot="1" x14ac:dyDescent="0.35">
      <c r="A56" s="17" t="s">
        <v>144</v>
      </c>
      <c r="B56" s="20">
        <v>0</v>
      </c>
      <c r="C56" s="20">
        <v>200</v>
      </c>
      <c r="D56" s="20">
        <v>0</v>
      </c>
      <c r="E56" s="20">
        <v>199</v>
      </c>
      <c r="F56" s="20">
        <v>0</v>
      </c>
      <c r="G56" s="20">
        <v>0</v>
      </c>
      <c r="H56" s="20">
        <v>0</v>
      </c>
      <c r="I56" s="20">
        <v>0</v>
      </c>
      <c r="J56" s="26">
        <v>1</v>
      </c>
      <c r="K56" s="27">
        <v>0</v>
      </c>
      <c r="L56" s="20">
        <v>200</v>
      </c>
      <c r="M56" s="20">
        <v>0</v>
      </c>
      <c r="N56" s="20">
        <v>199</v>
      </c>
      <c r="O56" s="20">
        <v>0</v>
      </c>
      <c r="P56" s="20">
        <v>0</v>
      </c>
      <c r="Q56" s="20">
        <v>0</v>
      </c>
      <c r="R56" s="20">
        <v>0</v>
      </c>
      <c r="S56" s="26">
        <v>1</v>
      </c>
      <c r="T56" s="20">
        <f t="shared" si="8"/>
        <v>0</v>
      </c>
      <c r="U56" s="20">
        <f t="shared" si="0"/>
        <v>0</v>
      </c>
      <c r="V56" s="20">
        <f t="shared" si="1"/>
        <v>0</v>
      </c>
      <c r="W56" s="20">
        <f t="shared" si="2"/>
        <v>0</v>
      </c>
      <c r="X56" s="20">
        <f t="shared" si="3"/>
        <v>0</v>
      </c>
      <c r="Y56" s="20">
        <f t="shared" si="4"/>
        <v>0</v>
      </c>
      <c r="Z56" s="20">
        <f t="shared" si="5"/>
        <v>0</v>
      </c>
      <c r="AA56" s="20">
        <f t="shared" si="6"/>
        <v>0</v>
      </c>
      <c r="AB56" s="20">
        <f t="shared" si="7"/>
        <v>0</v>
      </c>
      <c r="AC56" s="17" t="str">
        <f t="shared" si="9"/>
        <v>Ok</v>
      </c>
    </row>
    <row r="57" spans="1:29" s="37" customFormat="1" ht="16.2" thickBot="1" x14ac:dyDescent="0.35">
      <c r="A57" s="32" t="s">
        <v>20</v>
      </c>
      <c r="B57" s="33">
        <f t="shared" ref="B57:AB57" si="10">SUM(B4:B56)</f>
        <v>1725</v>
      </c>
      <c r="C57" s="33">
        <f t="shared" si="10"/>
        <v>7310</v>
      </c>
      <c r="D57" s="33">
        <f t="shared" si="10"/>
        <v>335</v>
      </c>
      <c r="E57" s="33">
        <f t="shared" si="10"/>
        <v>6655</v>
      </c>
      <c r="F57" s="33">
        <f t="shared" si="10"/>
        <v>0</v>
      </c>
      <c r="G57" s="33">
        <f t="shared" si="10"/>
        <v>0</v>
      </c>
      <c r="H57" s="33">
        <f t="shared" si="10"/>
        <v>0</v>
      </c>
      <c r="I57" s="33">
        <f t="shared" si="10"/>
        <v>0</v>
      </c>
      <c r="J57" s="34">
        <f t="shared" si="10"/>
        <v>2045</v>
      </c>
      <c r="K57" s="35">
        <f t="shared" si="10"/>
        <v>1725</v>
      </c>
      <c r="L57" s="33">
        <f t="shared" si="10"/>
        <v>7310</v>
      </c>
      <c r="M57" s="33">
        <f t="shared" si="10"/>
        <v>0</v>
      </c>
      <c r="N57" s="33">
        <f t="shared" si="10"/>
        <v>6990</v>
      </c>
      <c r="O57" s="33">
        <f t="shared" si="10"/>
        <v>0</v>
      </c>
      <c r="P57" s="33">
        <f t="shared" si="10"/>
        <v>0</v>
      </c>
      <c r="Q57" s="33">
        <f t="shared" si="10"/>
        <v>0</v>
      </c>
      <c r="R57" s="33">
        <f t="shared" si="10"/>
        <v>0</v>
      </c>
      <c r="S57" s="34">
        <f t="shared" si="10"/>
        <v>2045</v>
      </c>
      <c r="T57" s="33">
        <f t="shared" si="10"/>
        <v>0</v>
      </c>
      <c r="U57" s="33">
        <f t="shared" si="10"/>
        <v>0</v>
      </c>
      <c r="V57" s="33">
        <f t="shared" si="10"/>
        <v>335</v>
      </c>
      <c r="W57" s="33">
        <f t="shared" si="10"/>
        <v>-335</v>
      </c>
      <c r="X57" s="33">
        <f t="shared" si="10"/>
        <v>0</v>
      </c>
      <c r="Y57" s="33">
        <f t="shared" si="10"/>
        <v>0</v>
      </c>
      <c r="Z57" s="33">
        <f t="shared" si="10"/>
        <v>0</v>
      </c>
      <c r="AA57" s="33">
        <f t="shared" si="10"/>
        <v>0</v>
      </c>
      <c r="AB57" s="34">
        <f t="shared" si="10"/>
        <v>0</v>
      </c>
      <c r="AC57" s="36"/>
    </row>
  </sheetData>
  <mergeCells count="3">
    <mergeCell ref="B1:J1"/>
    <mergeCell ref="K1:S1"/>
    <mergeCell ref="T1:AB1"/>
  </mergeCells>
  <conditionalFormatting sqref="A43:A55">
    <cfRule type="duplicateValues" dxfId="8" priority="6"/>
  </conditionalFormatting>
  <conditionalFormatting sqref="A30:A42">
    <cfRule type="duplicateValues" dxfId="7" priority="5"/>
  </conditionalFormatting>
  <conditionalFormatting sqref="A17:A29">
    <cfRule type="duplicateValues" dxfId="6" priority="4"/>
  </conditionalFormatting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57:A1048576 A1:A3">
    <cfRule type="duplicateValues" dxfId="2" priority="32"/>
  </conditionalFormatting>
  <conditionalFormatting sqref="A16">
    <cfRule type="duplicateValues" dxfId="1" priority="34"/>
  </conditionalFormatting>
  <conditionalFormatting sqref="A56">
    <cfRule type="duplicateValues" dxfId="0" priority="35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2021-06-21T11:00:46Z</dcterms:modified>
</cp:coreProperties>
</file>